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11100" yWindow="960" windowWidth="17205" windowHeight="13740" tabRatio="596" firstSheet="1" activeTab="2"/>
  </bookViews>
  <sheets>
    <sheet name="Hoja1" sheetId="1" r:id="rId1"/>
    <sheet name="PRODUCTOS PARA AVES" sheetId="2" r:id="rId2"/>
    <sheet name="HISTORIAL DE AVES    2014--2020" sheetId="3" r:id="rId3"/>
    <sheet name="Hoja3" sheetId="4" r:id="rId4"/>
    <sheet name="Hoja4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3" i="3" l="1"/>
  <c r="O84" i="3"/>
  <c r="O85" i="3"/>
  <c r="O86" i="3"/>
  <c r="O87" i="3"/>
  <c r="O95" i="3"/>
  <c r="O96" i="3"/>
  <c r="O97" i="3"/>
  <c r="O98" i="3"/>
  <c r="O99" i="3"/>
  <c r="O101" i="3"/>
  <c r="O102" i="3"/>
  <c r="O103" i="3"/>
  <c r="O104" i="3"/>
  <c r="O105" i="3"/>
  <c r="O106" i="3"/>
  <c r="O107" i="3"/>
  <c r="O108" i="3"/>
  <c r="O109" i="3"/>
  <c r="O81" i="3" l="1"/>
  <c r="O80" i="3"/>
  <c r="O78" i="3"/>
  <c r="O77" i="3" l="1"/>
  <c r="O76" i="3"/>
  <c r="O75" i="3"/>
  <c r="O74" i="3"/>
  <c r="O73" i="3"/>
  <c r="I1" i="3" l="1"/>
  <c r="M3" i="3"/>
  <c r="W3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Z6" i="3" l="1"/>
  <c r="Z7" i="3" s="1"/>
  <c r="Z8" i="3" s="1"/>
  <c r="Z9" i="3" s="1"/>
  <c r="Z10" i="3" s="1"/>
  <c r="Z11" i="3" s="1"/>
  <c r="Z12" i="3" s="1"/>
  <c r="Z13" i="3" s="1"/>
  <c r="G20" i="2"/>
  <c r="H20" i="2" s="1"/>
  <c r="G19" i="2"/>
  <c r="H19" i="2" s="1"/>
  <c r="G18" i="2"/>
  <c r="H18" i="2" s="1"/>
  <c r="G17" i="2"/>
  <c r="H17" i="2" s="1"/>
  <c r="G16" i="2"/>
  <c r="H16" i="2" s="1"/>
  <c r="E3662" i="1" l="1"/>
  <c r="H3661" i="1"/>
  <c r="H3660" i="1"/>
  <c r="H3659" i="1"/>
  <c r="G1335" i="1"/>
  <c r="H1335" i="1" s="1"/>
  <c r="G2086" i="1"/>
  <c r="H2086" i="1" s="1"/>
  <c r="G2510" i="1"/>
  <c r="H2510" i="1" s="1"/>
  <c r="G1257" i="1"/>
  <c r="H1257" i="1" s="1"/>
  <c r="G2423" i="1"/>
  <c r="H2423" i="1" s="1"/>
  <c r="G2811" i="1"/>
  <c r="H2811" i="1" s="1"/>
  <c r="G37" i="1"/>
  <c r="H37" i="1" s="1"/>
  <c r="G2361" i="1"/>
  <c r="H2361" i="1" s="1"/>
  <c r="G3636" i="1"/>
  <c r="H3636" i="1" s="1"/>
  <c r="G2405" i="1"/>
  <c r="H2405" i="1" s="1"/>
  <c r="G3397" i="1"/>
  <c r="H3397" i="1" s="1"/>
  <c r="H1071" i="1"/>
  <c r="G1071" i="1"/>
  <c r="G740" i="1"/>
  <c r="H740" i="1" s="1"/>
  <c r="G3605" i="1"/>
  <c r="H3605" i="1" s="1"/>
  <c r="G2538" i="1"/>
  <c r="H2538" i="1" s="1"/>
  <c r="G3108" i="1"/>
  <c r="H3108" i="1" s="1"/>
  <c r="G3538" i="1"/>
  <c r="H3538" i="1" s="1"/>
  <c r="H561" i="1"/>
  <c r="G561" i="1"/>
  <c r="G2447" i="1"/>
  <c r="H2447" i="1" s="1"/>
  <c r="G3044" i="1"/>
  <c r="H3044" i="1" s="1"/>
  <c r="G1256" i="1"/>
  <c r="H1256" i="1" s="1"/>
  <c r="G3537" i="1"/>
  <c r="H3537" i="1" s="1"/>
  <c r="G1777" i="1"/>
  <c r="H1777" i="1" s="1"/>
  <c r="G1776" i="1"/>
  <c r="H1776" i="1" s="1"/>
  <c r="G2360" i="1"/>
  <c r="H2360" i="1" s="1"/>
  <c r="G1409" i="1"/>
  <c r="H1409" i="1" s="1"/>
  <c r="G2359" i="1"/>
  <c r="H2359" i="1" s="1"/>
  <c r="G1532" i="1"/>
  <c r="H1532" i="1" s="1"/>
  <c r="G956" i="1"/>
  <c r="H956" i="1" s="1"/>
  <c r="G1187" i="1"/>
  <c r="H1187" i="1" s="1"/>
  <c r="G29" i="1"/>
  <c r="H29" i="1" s="1"/>
  <c r="G3352" i="1"/>
  <c r="H3352" i="1" s="1"/>
  <c r="G1572" i="1"/>
  <c r="H1572" i="1" s="1"/>
  <c r="G1255" i="1"/>
  <c r="H1255" i="1" s="1"/>
  <c r="G769" i="1"/>
  <c r="H769" i="1" s="1"/>
  <c r="H42" i="1"/>
  <c r="G42" i="1"/>
  <c r="G1175" i="1"/>
  <c r="H1175" i="1" s="1"/>
  <c r="G1684" i="1"/>
  <c r="H1684" i="1" s="1"/>
  <c r="G3536" i="1"/>
  <c r="H3536" i="1" s="1"/>
  <c r="G1000" i="1"/>
  <c r="H1000" i="1" s="1"/>
  <c r="G1024" i="1"/>
  <c r="H1024" i="1" s="1"/>
  <c r="H1807" i="1"/>
  <c r="G1807" i="1"/>
  <c r="G1150" i="1"/>
  <c r="H1150" i="1" s="1"/>
  <c r="G3323" i="1"/>
  <c r="H3323" i="1" s="1"/>
  <c r="G3238" i="1"/>
  <c r="H3238" i="1" s="1"/>
  <c r="G1509" i="1"/>
  <c r="H1509" i="1" s="1"/>
  <c r="G1519" i="1"/>
  <c r="H1519" i="1" s="1"/>
  <c r="G3237" i="1"/>
  <c r="H3237" i="1" s="1"/>
  <c r="G3311" i="1"/>
  <c r="H3311" i="1" s="1"/>
  <c r="G867" i="1"/>
  <c r="H867" i="1" s="1"/>
  <c r="G2194" i="1"/>
  <c r="H2194" i="1" s="1"/>
  <c r="H1487" i="1"/>
  <c r="G1487" i="1"/>
  <c r="G117" i="1"/>
  <c r="H117" i="1" s="1"/>
  <c r="G3170" i="1"/>
  <c r="H3170" i="1" s="1"/>
  <c r="G1404" i="1"/>
  <c r="H1404" i="1" s="1"/>
  <c r="G1525" i="1"/>
  <c r="H1525" i="1" s="1"/>
  <c r="G162" i="1"/>
  <c r="H162" i="1" s="1"/>
  <c r="G408" i="1"/>
  <c r="H408" i="1" s="1"/>
  <c r="G2869" i="1"/>
  <c r="H2869" i="1" s="1"/>
  <c r="G1615" i="1"/>
  <c r="H1615" i="1" s="1"/>
  <c r="G3231" i="1"/>
  <c r="H3231" i="1" s="1"/>
  <c r="G2358" i="1"/>
  <c r="H2358" i="1" s="1"/>
  <c r="G560" i="1"/>
  <c r="H560" i="1" s="1"/>
  <c r="G320" i="1"/>
  <c r="H320" i="1" s="1"/>
  <c r="G2357" i="1"/>
  <c r="H2357" i="1" s="1"/>
  <c r="G3296" i="1"/>
  <c r="H3296" i="1" s="1"/>
  <c r="G1133" i="1"/>
  <c r="H1133" i="1" s="1"/>
  <c r="G1089" i="1"/>
  <c r="H1089" i="1" s="1"/>
  <c r="G432" i="1"/>
  <c r="H432" i="1" s="1"/>
  <c r="G1180" i="1"/>
  <c r="H1180" i="1" s="1"/>
  <c r="G814" i="1"/>
  <c r="H814" i="1" s="1"/>
  <c r="G3136" i="1"/>
  <c r="H3136" i="1" s="1"/>
  <c r="G1950" i="1"/>
  <c r="H1950" i="1" s="1"/>
  <c r="G59" i="1"/>
  <c r="H59" i="1" s="1"/>
  <c r="G366" i="1"/>
  <c r="H366" i="1" s="1"/>
  <c r="G1312" i="1"/>
  <c r="H1312" i="1" s="1"/>
  <c r="G1353" i="1"/>
  <c r="H1353" i="1" s="1"/>
  <c r="G1649" i="1"/>
  <c r="H1649" i="1" s="1"/>
  <c r="G948" i="1"/>
  <c r="H948" i="1" s="1"/>
  <c r="G2549" i="1"/>
  <c r="H2549" i="1" s="1"/>
  <c r="G1462" i="1"/>
  <c r="H1462" i="1" s="1"/>
  <c r="H1461" i="1"/>
  <c r="G1461" i="1"/>
  <c r="G142" i="1"/>
  <c r="H142" i="1" s="1"/>
  <c r="G2946" i="1"/>
  <c r="H2946" i="1" s="1"/>
  <c r="G1460" i="1"/>
  <c r="H1460" i="1" s="1"/>
  <c r="G584" i="1"/>
  <c r="H584" i="1" s="1"/>
  <c r="G1364" i="1"/>
  <c r="H1364" i="1" s="1"/>
  <c r="G199" i="1"/>
  <c r="H199" i="1" s="1"/>
  <c r="G2372" i="1"/>
  <c r="H2372" i="1" s="1"/>
  <c r="G1291" i="1"/>
  <c r="H1291" i="1" s="1"/>
  <c r="G1284" i="1"/>
  <c r="H1284" i="1" s="1"/>
  <c r="G350" i="1"/>
  <c r="H350" i="1" s="1"/>
  <c r="G198" i="1"/>
  <c r="H198" i="1" s="1"/>
  <c r="G349" i="1"/>
  <c r="H349" i="1" s="1"/>
  <c r="G1869" i="1"/>
  <c r="H1869" i="1" s="1"/>
  <c r="G2838" i="1"/>
  <c r="H2838" i="1" s="1"/>
  <c r="G2356" i="1"/>
  <c r="H2356" i="1" s="1"/>
  <c r="G986" i="1"/>
  <c r="H986" i="1" s="1"/>
  <c r="G1914" i="1"/>
  <c r="H1914" i="1" s="1"/>
  <c r="G503" i="1"/>
  <c r="H503" i="1" s="1"/>
  <c r="G465" i="1"/>
  <c r="H465" i="1" s="1"/>
  <c r="H1999" i="1"/>
  <c r="G1999" i="1"/>
  <c r="G2613" i="1"/>
  <c r="H2613" i="1" s="1"/>
  <c r="G2906" i="1"/>
  <c r="H2906" i="1" s="1"/>
  <c r="G3379" i="1"/>
  <c r="H3379" i="1" s="1"/>
  <c r="G2727" i="1"/>
  <c r="H2727" i="1" s="1"/>
  <c r="G1913" i="1"/>
  <c r="H1913" i="1" s="1"/>
  <c r="H2743" i="1"/>
  <c r="G2743" i="1"/>
  <c r="G2586" i="1"/>
  <c r="H2586" i="1" s="1"/>
  <c r="G2355" i="1"/>
  <c r="H2355" i="1" s="1"/>
  <c r="G2755" i="1"/>
  <c r="H2755" i="1" s="1"/>
  <c r="G2354" i="1"/>
  <c r="H2354" i="1" s="1"/>
  <c r="G2353" i="1"/>
  <c r="H2353" i="1" s="1"/>
  <c r="H2352" i="1"/>
  <c r="G2352" i="1"/>
  <c r="G842" i="1"/>
  <c r="H842" i="1" s="1"/>
  <c r="G2039" i="1"/>
  <c r="H2039" i="1" s="1"/>
  <c r="G1129" i="1"/>
  <c r="H1129" i="1" s="1"/>
  <c r="G2988" i="1"/>
  <c r="H2988" i="1" s="1"/>
  <c r="G2987" i="1"/>
  <c r="H2987" i="1" s="1"/>
  <c r="G525" i="1"/>
  <c r="H525" i="1" s="1"/>
  <c r="G2932" i="1"/>
  <c r="H2932" i="1" s="1"/>
  <c r="G3069" i="1"/>
  <c r="H3069" i="1" s="1"/>
  <c r="G1436" i="1"/>
  <c r="H1436" i="1" s="1"/>
  <c r="G2136" i="1"/>
  <c r="H2136" i="1" s="1"/>
  <c r="G1453" i="1"/>
  <c r="H1453" i="1" s="1"/>
  <c r="G3094" i="1"/>
  <c r="H3094" i="1" s="1"/>
  <c r="G1070" i="1"/>
  <c r="H1070" i="1" s="1"/>
  <c r="G1926" i="1"/>
  <c r="H1926" i="1" s="1"/>
  <c r="G1069" i="1"/>
  <c r="H1069" i="1" s="1"/>
  <c r="G1068" i="1"/>
  <c r="H1068" i="1" s="1"/>
  <c r="G2475" i="1"/>
  <c r="H2475" i="1" s="1"/>
  <c r="G2394" i="1"/>
  <c r="H2394" i="1" s="1"/>
  <c r="G404" i="1"/>
  <c r="H404" i="1" s="1"/>
  <c r="G2800" i="1"/>
  <c r="H2800" i="1" s="1"/>
  <c r="G1968" i="1"/>
  <c r="H1968" i="1" s="1"/>
  <c r="G265" i="1"/>
  <c r="H265" i="1" s="1"/>
  <c r="G2179" i="1"/>
  <c r="H2179" i="1" s="1"/>
  <c r="G2725" i="1"/>
  <c r="H2725" i="1" s="1"/>
  <c r="G2724" i="1"/>
  <c r="H2724" i="1" s="1"/>
  <c r="H1325" i="1"/>
  <c r="G1325" i="1"/>
  <c r="G2723" i="1"/>
  <c r="H2723" i="1" s="1"/>
  <c r="G637" i="1"/>
  <c r="H637" i="1" s="1"/>
  <c r="G625" i="1"/>
  <c r="H625" i="1" s="1"/>
  <c r="G2939" i="1"/>
  <c r="H2939" i="1" s="1"/>
  <c r="G675" i="1"/>
  <c r="H675" i="1" s="1"/>
  <c r="H2556" i="1"/>
  <c r="G2556" i="1"/>
  <c r="G647" i="1"/>
  <c r="H647" i="1" s="1"/>
  <c r="G1771" i="1"/>
  <c r="H1771" i="1" s="1"/>
  <c r="G657" i="1"/>
  <c r="H657" i="1" s="1"/>
  <c r="G1792" i="1"/>
  <c r="H1792" i="1" s="1"/>
  <c r="G659" i="1"/>
  <c r="H659" i="1" s="1"/>
  <c r="G1108" i="1"/>
  <c r="H1108" i="1" s="1"/>
  <c r="G1107" i="1"/>
  <c r="H1107" i="1" s="1"/>
  <c r="G2085" i="1"/>
  <c r="H2085" i="1" s="1"/>
  <c r="G1118" i="1"/>
  <c r="H1118" i="1" s="1"/>
  <c r="G2509" i="1"/>
  <c r="H2509" i="1" s="1"/>
  <c r="G3604" i="1"/>
  <c r="H3604" i="1" s="1"/>
  <c r="G3406" i="1"/>
  <c r="H3406" i="1" s="1"/>
  <c r="G3535" i="1"/>
  <c r="H3535" i="1" s="1"/>
  <c r="G1067" i="1"/>
  <c r="H1067" i="1" s="1"/>
  <c r="G3332" i="1"/>
  <c r="H3332" i="1" s="1"/>
  <c r="G3396" i="1"/>
  <c r="H3396" i="1" s="1"/>
  <c r="G3534" i="1"/>
  <c r="H3534" i="1" s="1"/>
  <c r="G3533" i="1"/>
  <c r="H3533" i="1" s="1"/>
  <c r="G94" i="1"/>
  <c r="H94" i="1" s="1"/>
  <c r="G1728" i="1"/>
  <c r="H1728" i="1" s="1"/>
  <c r="G924" i="1"/>
  <c r="H924" i="1" s="1"/>
  <c r="G2446" i="1"/>
  <c r="H2446" i="1" s="1"/>
  <c r="G923" i="1"/>
  <c r="H923" i="1" s="1"/>
  <c r="G3351" i="1"/>
  <c r="H3351" i="1" s="1"/>
  <c r="G28" i="1"/>
  <c r="H28" i="1" s="1"/>
  <c r="H3034" i="1"/>
  <c r="G3034" i="1"/>
  <c r="G1571" i="1"/>
  <c r="H1571" i="1" s="1"/>
  <c r="G3532" i="1"/>
  <c r="H3532" i="1" s="1"/>
  <c r="G1827" i="1"/>
  <c r="H1827" i="1" s="1"/>
  <c r="G3531" i="1"/>
  <c r="H3531" i="1" s="1"/>
  <c r="G3207" i="1"/>
  <c r="H3207" i="1" s="1"/>
  <c r="H1614" i="1"/>
  <c r="G1614" i="1"/>
  <c r="G3230" i="1"/>
  <c r="H3230" i="1" s="1"/>
  <c r="G2868" i="1"/>
  <c r="H2868" i="1" s="1"/>
  <c r="G3610" i="1"/>
  <c r="H3610" i="1" s="1"/>
  <c r="G2881" i="1"/>
  <c r="H2881" i="1" s="1"/>
  <c r="G2351" i="1"/>
  <c r="H2351" i="1" s="1"/>
  <c r="G1844" i="1"/>
  <c r="H1844" i="1" s="1"/>
  <c r="G2799" i="1"/>
  <c r="H2799" i="1" s="1"/>
  <c r="G407" i="1"/>
  <c r="H407" i="1" s="1"/>
  <c r="G3017" i="1"/>
  <c r="H3017" i="1" s="1"/>
  <c r="G1723" i="1"/>
  <c r="H1723" i="1" s="1"/>
  <c r="G2957" i="1"/>
  <c r="H2957" i="1" s="1"/>
  <c r="G2404" i="1"/>
  <c r="H2404" i="1" s="1"/>
  <c r="G739" i="1"/>
  <c r="H739" i="1" s="1"/>
  <c r="G3530" i="1"/>
  <c r="H3530" i="1" s="1"/>
  <c r="G3529" i="1"/>
  <c r="H3529" i="1" s="1"/>
  <c r="G2722" i="1"/>
  <c r="H2722" i="1" s="1"/>
  <c r="G559" i="1"/>
  <c r="H559" i="1" s="1"/>
  <c r="G2898" i="1"/>
  <c r="H2898" i="1" s="1"/>
  <c r="G558" i="1"/>
  <c r="H558" i="1" s="1"/>
  <c r="G3295" i="1"/>
  <c r="H3295" i="1" s="1"/>
  <c r="G2897" i="1"/>
  <c r="H2897" i="1" s="1"/>
  <c r="G1167" i="1"/>
  <c r="H1167" i="1" s="1"/>
  <c r="G1874" i="1"/>
  <c r="H1874" i="1" s="1"/>
  <c r="G1106" i="1"/>
  <c r="H1106" i="1" s="1"/>
  <c r="G1363" i="1"/>
  <c r="H1363" i="1" s="1"/>
  <c r="G3635" i="1"/>
  <c r="H3635" i="1" s="1"/>
  <c r="G220" i="1"/>
  <c r="H220" i="1" s="1"/>
  <c r="G3658" i="1"/>
  <c r="H3658" i="1" s="1"/>
  <c r="G1648" i="1"/>
  <c r="H1648" i="1" s="1"/>
  <c r="G197" i="1"/>
  <c r="H197" i="1" s="1"/>
  <c r="G196" i="1"/>
  <c r="H196" i="1" s="1"/>
  <c r="G195" i="1"/>
  <c r="H195" i="1" s="1"/>
  <c r="G58" i="1"/>
  <c r="H58" i="1" s="1"/>
  <c r="G1005" i="1"/>
  <c r="H1005" i="1" s="1"/>
  <c r="G194" i="1"/>
  <c r="H194" i="1" s="1"/>
  <c r="G2350" i="1"/>
  <c r="H2350" i="1" s="1"/>
  <c r="G1352" i="1"/>
  <c r="H1352" i="1" s="1"/>
  <c r="G319" i="1"/>
  <c r="H319" i="1" s="1"/>
  <c r="G3135" i="1"/>
  <c r="H3135" i="1" s="1"/>
  <c r="G365" i="1"/>
  <c r="H365" i="1" s="1"/>
  <c r="G583" i="1"/>
  <c r="H583" i="1" s="1"/>
  <c r="G1283" i="1"/>
  <c r="H1283" i="1" s="1"/>
  <c r="G141" i="1"/>
  <c r="H141" i="1" s="1"/>
  <c r="G3200" i="1"/>
  <c r="H3200" i="1" s="1"/>
  <c r="G348" i="1"/>
  <c r="H348" i="1" s="1"/>
  <c r="G768" i="1"/>
  <c r="H768" i="1" s="1"/>
  <c r="G288" i="1"/>
  <c r="H288" i="1" s="1"/>
  <c r="G464" i="1"/>
  <c r="H464" i="1" s="1"/>
  <c r="G2393" i="1"/>
  <c r="H2393" i="1" s="1"/>
  <c r="G403" i="1"/>
  <c r="H403" i="1" s="1"/>
  <c r="G1259" i="1"/>
  <c r="H1259" i="1" s="1"/>
  <c r="H2038" i="1"/>
  <c r="G2038" i="1"/>
  <c r="G2037" i="1"/>
  <c r="H2037" i="1" s="1"/>
  <c r="G866" i="1"/>
  <c r="H866" i="1" s="1"/>
  <c r="G524" i="1"/>
  <c r="H524" i="1" s="1"/>
  <c r="G865" i="1"/>
  <c r="H865" i="1" s="1"/>
  <c r="G1452" i="1"/>
  <c r="H1452" i="1" s="1"/>
  <c r="G2986" i="1"/>
  <c r="H2986" i="1" s="1"/>
  <c r="G3528" i="1"/>
  <c r="H3528" i="1" s="1"/>
  <c r="G3395" i="1"/>
  <c r="H3395" i="1" s="1"/>
  <c r="G287" i="1"/>
  <c r="H287" i="1" s="1"/>
  <c r="G3093" i="1"/>
  <c r="H3093" i="1" s="1"/>
  <c r="G1978" i="1"/>
  <c r="H1978" i="1" s="1"/>
  <c r="G2454" i="1"/>
  <c r="H2454" i="1" s="1"/>
  <c r="G2585" i="1"/>
  <c r="H2585" i="1" s="1"/>
  <c r="G2612" i="1"/>
  <c r="H2612" i="1" s="1"/>
  <c r="G1403" i="1"/>
  <c r="H1403" i="1" s="1"/>
  <c r="G973" i="1"/>
  <c r="H973" i="1" s="1"/>
  <c r="G1558" i="1"/>
  <c r="H1558" i="1" s="1"/>
  <c r="G502" i="1"/>
  <c r="H502" i="1" s="1"/>
  <c r="G1912" i="1"/>
  <c r="H1912" i="1" s="1"/>
  <c r="G841" i="1"/>
  <c r="H841" i="1" s="1"/>
  <c r="G3206" i="1"/>
  <c r="H3206" i="1" s="1"/>
  <c r="G264" i="1"/>
  <c r="H264" i="1" s="1"/>
  <c r="G3033" i="1"/>
  <c r="H3033" i="1" s="1"/>
  <c r="G1998" i="1"/>
  <c r="H1998" i="1" s="1"/>
  <c r="G2798" i="1"/>
  <c r="H2798" i="1" s="1"/>
  <c r="G2931" i="1"/>
  <c r="H2931" i="1" s="1"/>
  <c r="G2797" i="1"/>
  <c r="H2797" i="1" s="1"/>
  <c r="G1435" i="1"/>
  <c r="H1435" i="1" s="1"/>
  <c r="G2135" i="1"/>
  <c r="H2135" i="1" s="1"/>
  <c r="G93" i="1"/>
  <c r="H93" i="1" s="1"/>
  <c r="G2721" i="1"/>
  <c r="H2721" i="1" s="1"/>
  <c r="G2178" i="1"/>
  <c r="H2178" i="1" s="1"/>
  <c r="G2720" i="1"/>
  <c r="H2720" i="1" s="1"/>
  <c r="G2719" i="1"/>
  <c r="H2719" i="1" s="1"/>
  <c r="G686" i="1"/>
  <c r="H686" i="1" s="1"/>
  <c r="G2508" i="1"/>
  <c r="H2508" i="1" s="1"/>
  <c r="G738" i="1"/>
  <c r="H738" i="1" s="1"/>
  <c r="G92" i="1"/>
  <c r="H92" i="1" s="1"/>
  <c r="G3603" i="1"/>
  <c r="H3603" i="1" s="1"/>
  <c r="H785" i="1"/>
  <c r="G785" i="1"/>
  <c r="G1254" i="1"/>
  <c r="H1254" i="1" s="1"/>
  <c r="G1253" i="1"/>
  <c r="H1253" i="1" s="1"/>
  <c r="G3602" i="1"/>
  <c r="H3602" i="1" s="1"/>
  <c r="G2880" i="1"/>
  <c r="H2880" i="1" s="1"/>
  <c r="G1467" i="1"/>
  <c r="H1467" i="1" s="1"/>
  <c r="G27" i="1"/>
  <c r="H27" i="1" s="1"/>
  <c r="G3527" i="1"/>
  <c r="H3527" i="1" s="1"/>
  <c r="G3526" i="1"/>
  <c r="H3526" i="1" s="1"/>
  <c r="G1202" i="1"/>
  <c r="H1202" i="1" s="1"/>
  <c r="G1201" i="1"/>
  <c r="H1201" i="1" s="1"/>
  <c r="G3016" i="1"/>
  <c r="H3016" i="1" s="1"/>
  <c r="H3601" i="1"/>
  <c r="G3601" i="1"/>
  <c r="G3600" i="1"/>
  <c r="H3600" i="1" s="1"/>
  <c r="G1826" i="1"/>
  <c r="H1826" i="1" s="1"/>
  <c r="G1524" i="1"/>
  <c r="H1524" i="1" s="1"/>
  <c r="G1166" i="1"/>
  <c r="H1166" i="1" s="1"/>
  <c r="G1486" i="1"/>
  <c r="H1486" i="1" s="1"/>
  <c r="G2002" i="1"/>
  <c r="H2002" i="1" s="1"/>
  <c r="G1806" i="1"/>
  <c r="H1806" i="1" s="1"/>
  <c r="G3310" i="1"/>
  <c r="H3310" i="1" s="1"/>
  <c r="G1683" i="1"/>
  <c r="H1683" i="1" s="1"/>
  <c r="G999" i="1"/>
  <c r="H999" i="1" s="1"/>
  <c r="G1722" i="1"/>
  <c r="H1722" i="1" s="1"/>
  <c r="G2718" i="1"/>
  <c r="H2718" i="1" s="1"/>
  <c r="G884" i="1"/>
  <c r="H884" i="1" s="1"/>
  <c r="G947" i="1"/>
  <c r="H947" i="1" s="1"/>
  <c r="G2535" i="1"/>
  <c r="H2535" i="1" s="1"/>
  <c r="G2534" i="1"/>
  <c r="H2534" i="1" s="1"/>
  <c r="G3107" i="1"/>
  <c r="H3107" i="1" s="1"/>
  <c r="H1647" i="1"/>
  <c r="G1647" i="1"/>
  <c r="G1023" i="1"/>
  <c r="H1023" i="1" s="1"/>
  <c r="G1646" i="1"/>
  <c r="H1646" i="1" s="1"/>
  <c r="G2142" i="1"/>
  <c r="H2142" i="1" s="1"/>
  <c r="G2141" i="1"/>
  <c r="H2141" i="1" s="1"/>
  <c r="G3657" i="1"/>
  <c r="H3657" i="1" s="1"/>
  <c r="G2084" i="1"/>
  <c r="H2084" i="1" s="1"/>
  <c r="G1408" i="1"/>
  <c r="H1408" i="1" s="1"/>
  <c r="G41" i="1"/>
  <c r="H41" i="1" s="1"/>
  <c r="G1508" i="1"/>
  <c r="H1508" i="1" s="1"/>
  <c r="G3634" i="1"/>
  <c r="H3634" i="1" s="1"/>
  <c r="G2879" i="1"/>
  <c r="H2879" i="1" s="1"/>
  <c r="G840" i="1"/>
  <c r="H840" i="1" s="1"/>
  <c r="G557" i="1"/>
  <c r="H557" i="1" s="1"/>
  <c r="H3294" i="1"/>
  <c r="G3294" i="1"/>
  <c r="G3015" i="1"/>
  <c r="H3015" i="1" s="1"/>
  <c r="G3218" i="1"/>
  <c r="H3218" i="1" s="1"/>
  <c r="G161" i="1"/>
  <c r="H161" i="1" s="1"/>
  <c r="G916" i="1"/>
  <c r="H916" i="1" s="1"/>
  <c r="G2010" i="1"/>
  <c r="H2010" i="1" s="1"/>
  <c r="G116" i="1"/>
  <c r="H116" i="1" s="1"/>
  <c r="G2867" i="1"/>
  <c r="H2867" i="1" s="1"/>
  <c r="G2837" i="1"/>
  <c r="H2837" i="1" s="1"/>
  <c r="G582" i="1"/>
  <c r="H582" i="1" s="1"/>
  <c r="G140" i="1"/>
  <c r="H140" i="1" s="1"/>
  <c r="G318" i="1"/>
  <c r="H318" i="1" s="1"/>
  <c r="G3599" i="1"/>
  <c r="H3599" i="1" s="1"/>
  <c r="G2103" i="1"/>
  <c r="H2103" i="1" s="1"/>
  <c r="G2771" i="1"/>
  <c r="H2771" i="1" s="1"/>
  <c r="G1997" i="1"/>
  <c r="H1997" i="1" s="1"/>
  <c r="G2611" i="1"/>
  <c r="H2611" i="1" s="1"/>
  <c r="G431" i="1"/>
  <c r="H431" i="1" s="1"/>
  <c r="G1911" i="1"/>
  <c r="H1911" i="1" s="1"/>
  <c r="G2639" i="1"/>
  <c r="H2639" i="1" s="1"/>
  <c r="H2392" i="1"/>
  <c r="G2392" i="1"/>
  <c r="G2874" i="1"/>
  <c r="H2874" i="1" s="1"/>
  <c r="G813" i="1"/>
  <c r="H813" i="1" s="1"/>
  <c r="G57" i="1"/>
  <c r="H57" i="1" s="1"/>
  <c r="G2044" i="1"/>
  <c r="H2044" i="1" s="1"/>
  <c r="G3134" i="1"/>
  <c r="H3134" i="1" s="1"/>
  <c r="H1949" i="1"/>
  <c r="G1949" i="1"/>
  <c r="G364" i="1"/>
  <c r="H364" i="1" s="1"/>
  <c r="G1282" i="1"/>
  <c r="H1282" i="1" s="1"/>
  <c r="G1311" i="1"/>
  <c r="H1311" i="1" s="1"/>
  <c r="G2371" i="1"/>
  <c r="H2371" i="1" s="1"/>
  <c r="G3189" i="1"/>
  <c r="H3189" i="1" s="1"/>
  <c r="G3188" i="1"/>
  <c r="H3188" i="1" s="1"/>
  <c r="G347" i="1"/>
  <c r="H347" i="1" s="1"/>
  <c r="H3378" i="1"/>
  <c r="G3378" i="1"/>
  <c r="G985" i="1"/>
  <c r="H985" i="1" s="1"/>
  <c r="G2552" i="1"/>
  <c r="H2552" i="1" s="1"/>
  <c r="G463" i="1"/>
  <c r="H463" i="1" s="1"/>
  <c r="G1585" i="1"/>
  <c r="H1585" i="1" s="1"/>
  <c r="G1149" i="1"/>
  <c r="H1149" i="1" s="1"/>
  <c r="G286" i="1"/>
  <c r="H286" i="1" s="1"/>
  <c r="G1910" i="1"/>
  <c r="H1910" i="1" s="1"/>
  <c r="H1434" i="1"/>
  <c r="G1434" i="1"/>
  <c r="G2930" i="1"/>
  <c r="H2930" i="1" s="1"/>
  <c r="G2134" i="1"/>
  <c r="H2134" i="1" s="1"/>
  <c r="G523" i="1"/>
  <c r="H523" i="1" s="1"/>
  <c r="G2985" i="1"/>
  <c r="H2985" i="1" s="1"/>
  <c r="G912" i="1"/>
  <c r="H912" i="1" s="1"/>
  <c r="G402" i="1"/>
  <c r="H402" i="1" s="1"/>
  <c r="G3068" i="1"/>
  <c r="H3068" i="1" s="1"/>
  <c r="H1066" i="1"/>
  <c r="G1066" i="1"/>
  <c r="G2422" i="1"/>
  <c r="H2422" i="1" s="1"/>
  <c r="G2537" i="1"/>
  <c r="H2537" i="1" s="1"/>
  <c r="G1402" i="1"/>
  <c r="H1402" i="1" s="1"/>
  <c r="G1925" i="1"/>
  <c r="H1925" i="1" s="1"/>
  <c r="G91" i="1"/>
  <c r="H91" i="1" s="1"/>
  <c r="G263" i="1"/>
  <c r="H263" i="1" s="1"/>
  <c r="G2796" i="1"/>
  <c r="H2796" i="1" s="1"/>
  <c r="H2052" i="1"/>
  <c r="G2052" i="1"/>
  <c r="G2717" i="1"/>
  <c r="H2717" i="1" s="1"/>
  <c r="G2716" i="1"/>
  <c r="H2716" i="1" s="1"/>
  <c r="G115" i="1"/>
  <c r="H115" i="1" s="1"/>
  <c r="G737" i="1"/>
  <c r="H737" i="1" s="1"/>
  <c r="G1557" i="1"/>
  <c r="H1557" i="1" s="1"/>
  <c r="H501" i="1"/>
  <c r="G501" i="1"/>
  <c r="G1967" i="1"/>
  <c r="H1967" i="1" s="1"/>
  <c r="H2177" i="1"/>
  <c r="G2177" i="1"/>
  <c r="G1324" i="1"/>
  <c r="H1324" i="1" s="1"/>
  <c r="G3525" i="1"/>
  <c r="H3525" i="1" s="1"/>
  <c r="G2083" i="1"/>
  <c r="H2083" i="1" s="1"/>
  <c r="G2445" i="1"/>
  <c r="H2445" i="1" s="1"/>
  <c r="G193" i="1"/>
  <c r="H193" i="1" s="1"/>
  <c r="G192" i="1"/>
  <c r="H192" i="1" s="1"/>
  <c r="G3524" i="1"/>
  <c r="H3524" i="1" s="1"/>
  <c r="H3267" i="1"/>
  <c r="G3267" i="1"/>
  <c r="G2507" i="1"/>
  <c r="H2507" i="1" s="1"/>
  <c r="G3598" i="1"/>
  <c r="H3598" i="1" s="1"/>
  <c r="G1531" i="1"/>
  <c r="H1531" i="1" s="1"/>
  <c r="G929" i="1"/>
  <c r="H929" i="1" s="1"/>
  <c r="G3043" i="1"/>
  <c r="H3043" i="1" s="1"/>
  <c r="G1570" i="1"/>
  <c r="H1570" i="1" s="1"/>
  <c r="G2411" i="1"/>
  <c r="H2411" i="1" s="1"/>
  <c r="H2821" i="1"/>
  <c r="G2821" i="1"/>
  <c r="G3523" i="1"/>
  <c r="H3523" i="1" s="1"/>
  <c r="G1825" i="1"/>
  <c r="H1825" i="1" s="1"/>
  <c r="G2349" i="1"/>
  <c r="H2349" i="1" s="1"/>
  <c r="G3522" i="1"/>
  <c r="H3522" i="1" s="1"/>
  <c r="G2348" i="1"/>
  <c r="H2348" i="1" s="1"/>
  <c r="G36" i="1"/>
  <c r="H36" i="1" s="1"/>
  <c r="G3169" i="1"/>
  <c r="H3169" i="1" s="1"/>
  <c r="H3168" i="1"/>
  <c r="G3168" i="1"/>
  <c r="G160" i="1"/>
  <c r="H160" i="1" s="1"/>
  <c r="G736" i="1"/>
  <c r="H736" i="1" s="1"/>
  <c r="G1252" i="1"/>
  <c r="H1252" i="1" s="1"/>
  <c r="G784" i="1"/>
  <c r="H784" i="1" s="1"/>
  <c r="G1613" i="1"/>
  <c r="H1613" i="1" s="1"/>
  <c r="G2347" i="1"/>
  <c r="H2347" i="1" s="1"/>
  <c r="G2866" i="1"/>
  <c r="H2866" i="1" s="1"/>
  <c r="H1507" i="1"/>
  <c r="G1507" i="1"/>
  <c r="G839" i="1"/>
  <c r="H839" i="1" s="1"/>
  <c r="G3293" i="1"/>
  <c r="H3293" i="1" s="1"/>
  <c r="G556" i="1"/>
  <c r="H556" i="1" s="1"/>
  <c r="G555" i="1"/>
  <c r="H555" i="1" s="1"/>
  <c r="G3597" i="1"/>
  <c r="H3597" i="1" s="1"/>
  <c r="G1251" i="1"/>
  <c r="H1251" i="1" s="1"/>
  <c r="G2051" i="1"/>
  <c r="H2051" i="1" s="1"/>
  <c r="H2715" i="1"/>
  <c r="G2715" i="1"/>
  <c r="G2370" i="1"/>
  <c r="H2370" i="1" s="1"/>
  <c r="G139" i="1"/>
  <c r="H139" i="1" s="1"/>
  <c r="G363" i="1"/>
  <c r="H363" i="1" s="1"/>
  <c r="G2548" i="1"/>
  <c r="H2548" i="1" s="1"/>
  <c r="G317" i="1"/>
  <c r="H317" i="1" s="1"/>
  <c r="G1088" i="1"/>
  <c r="H1088" i="1" s="1"/>
  <c r="G3133" i="1"/>
  <c r="H3133" i="1" s="1"/>
  <c r="H581" i="1"/>
  <c r="G581" i="1"/>
  <c r="G3132" i="1"/>
  <c r="H3132" i="1" s="1"/>
  <c r="G1881" i="1"/>
  <c r="H1881" i="1" s="1"/>
  <c r="G1351" i="1"/>
  <c r="H1351" i="1" s="1"/>
  <c r="H3199" i="1"/>
  <c r="G3199" i="1"/>
  <c r="G1868" i="1"/>
  <c r="H1868" i="1" s="1"/>
  <c r="G1787" i="1"/>
  <c r="H1787" i="1" s="1"/>
  <c r="G219" i="1"/>
  <c r="H219" i="1" s="1"/>
  <c r="H1281" i="1"/>
  <c r="G1281" i="1"/>
  <c r="G2140" i="1"/>
  <c r="H2140" i="1" s="1"/>
  <c r="G1013" i="1"/>
  <c r="H1013" i="1" s="1"/>
  <c r="G3656" i="1"/>
  <c r="H3656" i="1" s="1"/>
  <c r="G1645" i="1"/>
  <c r="H1645" i="1" s="1"/>
  <c r="G1362" i="1"/>
  <c r="H1362" i="1" s="1"/>
  <c r="G3025" i="1"/>
  <c r="H3025" i="1" s="1"/>
  <c r="G191" i="1"/>
  <c r="H191" i="1" s="1"/>
  <c r="H864" i="1"/>
  <c r="G864" i="1"/>
  <c r="G3187" i="1"/>
  <c r="H3187" i="1" s="1"/>
  <c r="G462" i="1"/>
  <c r="H462" i="1" s="1"/>
  <c r="G3377" i="1"/>
  <c r="H3377" i="1" s="1"/>
  <c r="G2474" i="1"/>
  <c r="H2474" i="1" s="1"/>
  <c r="H3186" i="1"/>
  <c r="G3186" i="1"/>
  <c r="G3092" i="1"/>
  <c r="H3092" i="1" s="1"/>
  <c r="H2929" i="1"/>
  <c r="G2929" i="1"/>
  <c r="G2984" i="1"/>
  <c r="H2984" i="1" s="1"/>
  <c r="H911" i="1"/>
  <c r="G911" i="1"/>
  <c r="G767" i="1"/>
  <c r="H767" i="1" s="1"/>
  <c r="H766" i="1"/>
  <c r="G766" i="1"/>
  <c r="G3091" i="1"/>
  <c r="H3091" i="1" s="1"/>
  <c r="H522" i="1"/>
  <c r="G522" i="1"/>
  <c r="G3067" i="1"/>
  <c r="H3067" i="1" s="1"/>
  <c r="H1433" i="1"/>
  <c r="G1433" i="1"/>
  <c r="G2133" i="1"/>
  <c r="H2133" i="1" s="1"/>
  <c r="H500" i="1"/>
  <c r="G500" i="1"/>
  <c r="G2610" i="1"/>
  <c r="H2610" i="1" s="1"/>
  <c r="H2036" i="1"/>
  <c r="G2036" i="1"/>
  <c r="G1909" i="1"/>
  <c r="H1909" i="1" s="1"/>
  <c r="H1996" i="1"/>
  <c r="G1996" i="1"/>
  <c r="G1966" i="1"/>
  <c r="H1966" i="1" s="1"/>
  <c r="H1908" i="1"/>
  <c r="G1908" i="1"/>
  <c r="G2638" i="1"/>
  <c r="H2638" i="1" s="1"/>
  <c r="H2754" i="1"/>
  <c r="G2754" i="1"/>
  <c r="G2742" i="1"/>
  <c r="H2742" i="1" s="1"/>
  <c r="H2533" i="1"/>
  <c r="G2533" i="1"/>
  <c r="G2795" i="1"/>
  <c r="H2795" i="1" s="1"/>
  <c r="H3145" i="1"/>
  <c r="G3145" i="1"/>
  <c r="G1401" i="1"/>
  <c r="H1401" i="1" s="1"/>
  <c r="H262" i="1"/>
  <c r="G262" i="1"/>
  <c r="G2176" i="1"/>
  <c r="H2176" i="1" s="1"/>
  <c r="H1556" i="1"/>
  <c r="G1556" i="1"/>
  <c r="G3213" i="1"/>
  <c r="H3213" i="1" s="1"/>
  <c r="H3144" i="1"/>
  <c r="G3144" i="1"/>
  <c r="G3143" i="1"/>
  <c r="H3143" i="1" s="1"/>
  <c r="H401" i="1"/>
  <c r="G401" i="1"/>
  <c r="G2175" i="1"/>
  <c r="H2175" i="1" s="1"/>
  <c r="H90" i="1"/>
  <c r="G90" i="1"/>
  <c r="G2714" i="1"/>
  <c r="H2714" i="1" s="1"/>
  <c r="H2713" i="1"/>
  <c r="G2713" i="1"/>
  <c r="G3596" i="1"/>
  <c r="H3596" i="1" s="1"/>
  <c r="H190" i="1"/>
  <c r="G190" i="1"/>
  <c r="G2097" i="1"/>
  <c r="H2097" i="1" s="1"/>
  <c r="H1400" i="1"/>
  <c r="G1400" i="1"/>
  <c r="G2506" i="1"/>
  <c r="H2506" i="1" s="1"/>
  <c r="H1657" i="1"/>
  <c r="G1657" i="1"/>
  <c r="G666" i="1"/>
  <c r="H666" i="1" s="1"/>
  <c r="H674" i="1"/>
  <c r="G674" i="1"/>
  <c r="G946" i="1"/>
  <c r="H946" i="1" s="1"/>
  <c r="H1105" i="1"/>
  <c r="G1105" i="1"/>
  <c r="H1104" i="1"/>
  <c r="G1104" i="1"/>
  <c r="H1686" i="1"/>
  <c r="G1686" i="1"/>
  <c r="G656" i="1"/>
  <c r="H656" i="1" s="1"/>
  <c r="H696" i="1"/>
  <c r="G696" i="1"/>
  <c r="G592" i="1"/>
  <c r="H592" i="1" s="1"/>
  <c r="H2938" i="1"/>
  <c r="G2938" i="1"/>
  <c r="G646" i="1"/>
  <c r="H646" i="1" s="1"/>
  <c r="H1770" i="1"/>
  <c r="G1770" i="1"/>
  <c r="G636" i="1"/>
  <c r="H636" i="1" s="1"/>
  <c r="H893" i="1"/>
  <c r="G893" i="1"/>
  <c r="G2555" i="1"/>
  <c r="H2555" i="1" s="1"/>
  <c r="H2346" i="1"/>
  <c r="G2346" i="1"/>
  <c r="H624" i="1"/>
  <c r="G624" i="1"/>
  <c r="H1732" i="1"/>
  <c r="G1732" i="1"/>
  <c r="G114" i="1"/>
  <c r="H114" i="1" s="1"/>
  <c r="H2997" i="1"/>
  <c r="G2997" i="1"/>
  <c r="G3032" i="1"/>
  <c r="H3032" i="1" s="1"/>
  <c r="H3350" i="1"/>
  <c r="G3350" i="1"/>
  <c r="G955" i="1"/>
  <c r="H955" i="1" s="1"/>
  <c r="H2959" i="1"/>
  <c r="G2959" i="1"/>
  <c r="G26" i="1"/>
  <c r="H26" i="1" s="1"/>
  <c r="H922" i="1"/>
  <c r="G922" i="1"/>
  <c r="G691" i="1"/>
  <c r="H691" i="1" s="1"/>
  <c r="H690" i="1"/>
  <c r="G690" i="1"/>
  <c r="G1204" i="1"/>
  <c r="H1204" i="1" s="1"/>
  <c r="H623" i="1"/>
  <c r="G623" i="1"/>
  <c r="G883" i="1"/>
  <c r="H883" i="1" s="1"/>
  <c r="H3031" i="1"/>
  <c r="G3031" i="1"/>
  <c r="G2403" i="1"/>
  <c r="H2403" i="1" s="1"/>
  <c r="H1407" i="1"/>
  <c r="G1407" i="1"/>
  <c r="G1824" i="1"/>
  <c r="H1824" i="1" s="1"/>
  <c r="H3595" i="1"/>
  <c r="G3595" i="1"/>
  <c r="G3014" i="1"/>
  <c r="H3014" i="1" s="1"/>
  <c r="H3331" i="1"/>
  <c r="G3331" i="1"/>
  <c r="G1399" i="1"/>
  <c r="H1399" i="1" s="1"/>
  <c r="H1518" i="1"/>
  <c r="G1518" i="1"/>
  <c r="G998" i="1"/>
  <c r="H998" i="1" s="1"/>
  <c r="H1682" i="1"/>
  <c r="G1682" i="1"/>
  <c r="G1805" i="1"/>
  <c r="H1805" i="1" s="1"/>
  <c r="H3309" i="1"/>
  <c r="G3309" i="1"/>
  <c r="G1485" i="1"/>
  <c r="H1485" i="1" s="1"/>
  <c r="H1523" i="1"/>
  <c r="G1523" i="1"/>
  <c r="G3236" i="1"/>
  <c r="H3236" i="1" s="1"/>
  <c r="H2453" i="1"/>
  <c r="G2453" i="1"/>
  <c r="G2345" i="1"/>
  <c r="H2345" i="1" s="1"/>
  <c r="H2082" i="1"/>
  <c r="G2082" i="1"/>
  <c r="G2712" i="1"/>
  <c r="H2712" i="1" s="1"/>
  <c r="H1432" i="1"/>
  <c r="G1432" i="1"/>
  <c r="G3066" i="1"/>
  <c r="H3066" i="1" s="1"/>
  <c r="H2132" i="1"/>
  <c r="G2132" i="1"/>
  <c r="G3167" i="1"/>
  <c r="H3167" i="1" s="1"/>
  <c r="H1506" i="1"/>
  <c r="G1506" i="1"/>
  <c r="G1022" i="1"/>
  <c r="H1022" i="1" s="1"/>
  <c r="H1165" i="1"/>
  <c r="G1165" i="1"/>
  <c r="G3106" i="1"/>
  <c r="H3106" i="1" s="1"/>
  <c r="H2896" i="1"/>
  <c r="G2896" i="1"/>
  <c r="G554" i="1"/>
  <c r="H554" i="1" s="1"/>
  <c r="H3292" i="1"/>
  <c r="G3292" i="1"/>
  <c r="G3655" i="1"/>
  <c r="H3655" i="1" s="1"/>
  <c r="H586" i="1"/>
  <c r="G586" i="1"/>
  <c r="G3654" i="1"/>
  <c r="H3654" i="1" s="1"/>
  <c r="H3521" i="1"/>
  <c r="G3521" i="1"/>
  <c r="H2344" i="1"/>
  <c r="G2344" i="1"/>
  <c r="H945" i="1"/>
  <c r="G945" i="1"/>
  <c r="G218" i="1"/>
  <c r="H218" i="1" s="1"/>
  <c r="H2343" i="1"/>
  <c r="G2343" i="1"/>
  <c r="G3520" i="1"/>
  <c r="H3520" i="1" s="1"/>
  <c r="H2139" i="1"/>
  <c r="G2139" i="1"/>
  <c r="H1644" i="1"/>
  <c r="G1644" i="1"/>
  <c r="H3519" i="1"/>
  <c r="G3519" i="1"/>
  <c r="H2342" i="1"/>
  <c r="G2342" i="1"/>
  <c r="H285" i="1"/>
  <c r="G285" i="1"/>
  <c r="H189" i="1"/>
  <c r="G189" i="1"/>
  <c r="H284" i="1"/>
  <c r="G284" i="1"/>
  <c r="G1995" i="1"/>
  <c r="H1995" i="1" s="1"/>
  <c r="H2609" i="1"/>
  <c r="G2609" i="1"/>
  <c r="H2341" i="1"/>
  <c r="G2341" i="1"/>
  <c r="H2102" i="1"/>
  <c r="G2102" i="1"/>
  <c r="H2421" i="1"/>
  <c r="G2421" i="1"/>
  <c r="H765" i="1"/>
  <c r="G765" i="1"/>
  <c r="H608" i="1"/>
  <c r="G608" i="1"/>
  <c r="H430" i="1"/>
  <c r="G430" i="1"/>
  <c r="H3131" i="1"/>
  <c r="G3131" i="1"/>
  <c r="H362" i="1"/>
  <c r="G362" i="1"/>
  <c r="H1948" i="1"/>
  <c r="G1948" i="1"/>
  <c r="H316" i="1"/>
  <c r="G316" i="1"/>
  <c r="G1721" i="1"/>
  <c r="H1721" i="1" s="1"/>
  <c r="H2637" i="1"/>
  <c r="G2637" i="1"/>
  <c r="G2420" i="1"/>
  <c r="H2420" i="1" s="1"/>
  <c r="H1280" i="1"/>
  <c r="G1280" i="1"/>
  <c r="H1907" i="1"/>
  <c r="G1907" i="1"/>
  <c r="H346" i="1"/>
  <c r="G346" i="1"/>
  <c r="H3185" i="1"/>
  <c r="G3185" i="1"/>
  <c r="H461" i="1"/>
  <c r="G461" i="1"/>
  <c r="H3376" i="1"/>
  <c r="G3376" i="1"/>
  <c r="H1867" i="1"/>
  <c r="G1867" i="1"/>
  <c r="H1087" i="1"/>
  <c r="G1087" i="1"/>
  <c r="H1148" i="1"/>
  <c r="G1148" i="1"/>
  <c r="H580" i="1"/>
  <c r="G580" i="1"/>
  <c r="H138" i="1"/>
  <c r="G138" i="1"/>
  <c r="H863" i="1"/>
  <c r="G863" i="1"/>
  <c r="H2956" i="1"/>
  <c r="G2956" i="1"/>
  <c r="H3013" i="1"/>
  <c r="G3013" i="1"/>
  <c r="H3518" i="1"/>
  <c r="G3518" i="1"/>
  <c r="H2865" i="1"/>
  <c r="G2865" i="1"/>
  <c r="H2905" i="1"/>
  <c r="G2905" i="1"/>
  <c r="H2193" i="1"/>
  <c r="G2193" i="1"/>
  <c r="H1751" i="1"/>
  <c r="G1751" i="1"/>
  <c r="H1310" i="1"/>
  <c r="G1310" i="1"/>
  <c r="H579" i="1"/>
  <c r="G579" i="1"/>
  <c r="H1965" i="1"/>
  <c r="G1965" i="1"/>
  <c r="H406" i="1"/>
  <c r="G406" i="1"/>
  <c r="H1612" i="1"/>
  <c r="G1612" i="1"/>
  <c r="H159" i="1"/>
  <c r="G159" i="1"/>
  <c r="H261" i="1"/>
  <c r="G261" i="1"/>
  <c r="H1398" i="1"/>
  <c r="G1398" i="1"/>
  <c r="H838" i="1"/>
  <c r="G838" i="1"/>
  <c r="H499" i="1"/>
  <c r="G499" i="1"/>
  <c r="H1584" i="1"/>
  <c r="G1584" i="1"/>
  <c r="H2928" i="1"/>
  <c r="G2928" i="1"/>
  <c r="H910" i="1"/>
  <c r="G910" i="1"/>
  <c r="H3065" i="1"/>
  <c r="G3065" i="1"/>
  <c r="H1431" i="1"/>
  <c r="G1431" i="1"/>
  <c r="H2131" i="1"/>
  <c r="G2131" i="1"/>
  <c r="H1583" i="1"/>
  <c r="G1583" i="1"/>
  <c r="H400" i="1"/>
  <c r="G400" i="1"/>
  <c r="H2794" i="1"/>
  <c r="G2794" i="1"/>
  <c r="H1065" i="1"/>
  <c r="G1065" i="1"/>
  <c r="H89" i="1"/>
  <c r="G89" i="1"/>
  <c r="H1064" i="1"/>
  <c r="G1064" i="1"/>
  <c r="H735" i="1"/>
  <c r="G735" i="1"/>
  <c r="H2174" i="1"/>
  <c r="G2174" i="1"/>
  <c r="H2711" i="1"/>
  <c r="G2711" i="1"/>
  <c r="G734" i="1"/>
  <c r="H734" i="1" s="1"/>
  <c r="H1555" i="1"/>
  <c r="G1555" i="1"/>
  <c r="H88" i="1"/>
  <c r="G88" i="1"/>
  <c r="H2710" i="1"/>
  <c r="G2710" i="1"/>
  <c r="H3217" i="1"/>
  <c r="G3217" i="1"/>
  <c r="H3594" i="1"/>
  <c r="G3594" i="1"/>
  <c r="G3266" i="1"/>
  <c r="H3266" i="1" s="1"/>
  <c r="G1397" i="1"/>
  <c r="H1397" i="1" s="1"/>
  <c r="H2709" i="1"/>
  <c r="G2709" i="1"/>
  <c r="H2057" i="1"/>
  <c r="G2057" i="1"/>
  <c r="H1873" i="1"/>
  <c r="G1873" i="1"/>
  <c r="H217" i="1"/>
  <c r="G217" i="1"/>
  <c r="H1643" i="1"/>
  <c r="G1643" i="1"/>
  <c r="H3633" i="1"/>
  <c r="G3633" i="1"/>
  <c r="G3517" i="1"/>
  <c r="H3517" i="1" s="1"/>
  <c r="G733" i="1"/>
  <c r="H733" i="1" s="1"/>
  <c r="G399" i="1"/>
  <c r="H399" i="1" s="1"/>
  <c r="G882" i="1"/>
  <c r="H882" i="1" s="1"/>
  <c r="G1164" i="1"/>
  <c r="H1164" i="1" s="1"/>
  <c r="G1111" i="1"/>
  <c r="H1111" i="1" s="1"/>
  <c r="G2035" i="1"/>
  <c r="H2035" i="1" s="1"/>
  <c r="G2895" i="1"/>
  <c r="H2895" i="1" s="1"/>
  <c r="G2894" i="1"/>
  <c r="H2894" i="1" s="1"/>
  <c r="G553" i="1"/>
  <c r="H553" i="1" s="1"/>
  <c r="G2444" i="1"/>
  <c r="H2444" i="1" s="1"/>
  <c r="G3291" i="1"/>
  <c r="H3291" i="1" s="1"/>
  <c r="G3516" i="1"/>
  <c r="H3516" i="1" s="1"/>
  <c r="G3130" i="1"/>
  <c r="H3130" i="1" s="1"/>
  <c r="G812" i="1"/>
  <c r="H812" i="1" s="1"/>
  <c r="G315" i="1"/>
  <c r="H315" i="1" s="1"/>
  <c r="G1947" i="1"/>
  <c r="H1947" i="1" s="1"/>
  <c r="G607" i="1"/>
  <c r="H607" i="1" s="1"/>
  <c r="G56" i="1"/>
  <c r="H56" i="1" s="1"/>
  <c r="G2009" i="1"/>
  <c r="H2009" i="1" s="1"/>
  <c r="G1309" i="1"/>
  <c r="H1309" i="1" s="1"/>
  <c r="G1279" i="1"/>
  <c r="H1279" i="1" s="1"/>
  <c r="G1866" i="1"/>
  <c r="H1866" i="1" s="1"/>
  <c r="G345" i="1"/>
  <c r="H345" i="1" s="1"/>
  <c r="G1128" i="1"/>
  <c r="H1128" i="1" s="1"/>
  <c r="G498" i="1"/>
  <c r="H498" i="1" s="1"/>
  <c r="G2050" i="1"/>
  <c r="H2050" i="1" s="1"/>
  <c r="G460" i="1"/>
  <c r="H460" i="1" s="1"/>
  <c r="G3515" i="1"/>
  <c r="H3515" i="1" s="1"/>
  <c r="G1977" i="1"/>
  <c r="H1977" i="1" s="1"/>
  <c r="G1250" i="1"/>
  <c r="H1250" i="1" s="1"/>
  <c r="G3375" i="1"/>
  <c r="H3375" i="1" s="1"/>
  <c r="G2481" i="1"/>
  <c r="H2481" i="1" s="1"/>
  <c r="G3593" i="1"/>
  <c r="H3593" i="1" s="1"/>
  <c r="G1396" i="1"/>
  <c r="H1396" i="1" s="1"/>
  <c r="G3184" i="1"/>
  <c r="H3184" i="1" s="1"/>
  <c r="G2402" i="1"/>
  <c r="H2402" i="1" s="1"/>
  <c r="G3592" i="1"/>
  <c r="H3592" i="1" s="1"/>
  <c r="G2708" i="1"/>
  <c r="H2708" i="1" s="1"/>
  <c r="G3632" i="1"/>
  <c r="H3632" i="1" s="1"/>
  <c r="G2173" i="1"/>
  <c r="H2173" i="1" s="1"/>
  <c r="G260" i="1"/>
  <c r="H260" i="1" s="1"/>
  <c r="G1063" i="1"/>
  <c r="H1063" i="1" s="1"/>
  <c r="G2391" i="1"/>
  <c r="H2391" i="1" s="1"/>
  <c r="G1062" i="1"/>
  <c r="H1062" i="1" s="1"/>
  <c r="G2707" i="1"/>
  <c r="H2707" i="1" s="1"/>
  <c r="G1554" i="1"/>
  <c r="H1554" i="1" s="1"/>
  <c r="G1924" i="1"/>
  <c r="H1924" i="1" s="1"/>
  <c r="G3514" i="1"/>
  <c r="H3514" i="1" s="1"/>
  <c r="G1249" i="1"/>
  <c r="H1249" i="1" s="1"/>
  <c r="G3591" i="1"/>
  <c r="H3591" i="1" s="1"/>
  <c r="G732" i="1"/>
  <c r="H732" i="1" s="1"/>
  <c r="G1976" i="1"/>
  <c r="H1976" i="1" s="1"/>
  <c r="G1178" i="1"/>
  <c r="H1178" i="1" s="1"/>
  <c r="G3513" i="1"/>
  <c r="H3513" i="1" s="1"/>
  <c r="G685" i="1"/>
  <c r="H685" i="1" s="1"/>
  <c r="G2172" i="1"/>
  <c r="H2172" i="1" s="1"/>
  <c r="G25" i="1"/>
  <c r="H25" i="1" s="1"/>
  <c r="G1190" i="1"/>
  <c r="H1190" i="1" s="1"/>
  <c r="G1705" i="1"/>
  <c r="H1705" i="1" s="1"/>
  <c r="G3349" i="1"/>
  <c r="H3349" i="1" s="1"/>
  <c r="G1669" i="1"/>
  <c r="H1669" i="1" s="1"/>
  <c r="G3512" i="1"/>
  <c r="H3512" i="1" s="1"/>
  <c r="G746" i="1"/>
  <c r="H746" i="1" s="1"/>
  <c r="G1668" i="1"/>
  <c r="H1668" i="1" s="1"/>
  <c r="G3511" i="1"/>
  <c r="H3511" i="1" s="1"/>
  <c r="G1248" i="1"/>
  <c r="H1248" i="1" s="1"/>
  <c r="G3510" i="1"/>
  <c r="H3510" i="1" s="1"/>
  <c r="G3405" i="1"/>
  <c r="H3405" i="1" s="1"/>
  <c r="G1200" i="1"/>
  <c r="H1200" i="1" s="1"/>
  <c r="G2198" i="1"/>
  <c r="H2198" i="1" s="1"/>
  <c r="G2340" i="1"/>
  <c r="H2340" i="1" s="1"/>
  <c r="G2339" i="1"/>
  <c r="H2339" i="1" s="1"/>
  <c r="G1147" i="1"/>
  <c r="H1147" i="1" s="1"/>
  <c r="G1702" i="1"/>
  <c r="H1702" i="1" s="1"/>
  <c r="G1174" i="1"/>
  <c r="H1174" i="1" s="1"/>
  <c r="G837" i="1"/>
  <c r="H837" i="1" s="1"/>
  <c r="G3509" i="1"/>
  <c r="H3509" i="1" s="1"/>
  <c r="G2706" i="1"/>
  <c r="H2706" i="1" s="1"/>
  <c r="G2584" i="1"/>
  <c r="H2584" i="1" s="1"/>
  <c r="G1994" i="1"/>
  <c r="H1994" i="1" s="1"/>
  <c r="G2101" i="1"/>
  <c r="H2101" i="1" s="1"/>
  <c r="G314" i="1"/>
  <c r="H314" i="1" s="1"/>
  <c r="G552" i="1"/>
  <c r="H552" i="1" s="1"/>
  <c r="G1308" i="1"/>
  <c r="H1308" i="1" s="1"/>
  <c r="G1811" i="1"/>
  <c r="H1811" i="1" s="1"/>
  <c r="G2636" i="1"/>
  <c r="H2636" i="1" s="1"/>
  <c r="G1906" i="1"/>
  <c r="H1906" i="1" s="1"/>
  <c r="G3290" i="1"/>
  <c r="H3290" i="1" s="1"/>
  <c r="G2443" i="1"/>
  <c r="H2443" i="1" s="1"/>
  <c r="G2532" i="1"/>
  <c r="H2532" i="1" s="1"/>
  <c r="G137" i="1"/>
  <c r="H137" i="1" s="1"/>
  <c r="G55" i="1"/>
  <c r="H55" i="1" s="1"/>
  <c r="G2564" i="1"/>
  <c r="H2564" i="1" s="1"/>
  <c r="G1505" i="1"/>
  <c r="H1505" i="1" s="1"/>
  <c r="G1086" i="1"/>
  <c r="H1086" i="1" s="1"/>
  <c r="G3105" i="1"/>
  <c r="H3105" i="1" s="1"/>
  <c r="G3129" i="1"/>
  <c r="H3129" i="1" s="1"/>
  <c r="G606" i="1"/>
  <c r="H606" i="1" s="1"/>
  <c r="G429" i="1"/>
  <c r="H429" i="1" s="1"/>
  <c r="G216" i="1"/>
  <c r="H216" i="1" s="1"/>
  <c r="G3653" i="1"/>
  <c r="H3653" i="1" s="1"/>
  <c r="G944" i="1"/>
  <c r="H944" i="1" s="1"/>
  <c r="G188" i="1"/>
  <c r="H188" i="1" s="1"/>
  <c r="G1946" i="1"/>
  <c r="H1946" i="1" s="1"/>
  <c r="G862" i="1"/>
  <c r="H862" i="1" s="1"/>
  <c r="G529" i="1"/>
  <c r="H529" i="1" s="1"/>
  <c r="G361" i="1"/>
  <c r="H361" i="1" s="1"/>
  <c r="G1865" i="1"/>
  <c r="H1865" i="1" s="1"/>
  <c r="G344" i="1"/>
  <c r="H344" i="1" s="1"/>
  <c r="G1350" i="1"/>
  <c r="H1350" i="1" s="1"/>
  <c r="G1642" i="1"/>
  <c r="H1642" i="1" s="1"/>
  <c r="G1278" i="1"/>
  <c r="H1278" i="1" s="1"/>
  <c r="H1616" i="1"/>
  <c r="G1616" i="1"/>
  <c r="G2813" i="1"/>
  <c r="H2813" i="1" s="1"/>
  <c r="H3631" i="1"/>
  <c r="G3631" i="1"/>
  <c r="G1786" i="1"/>
  <c r="H1786" i="1" s="1"/>
  <c r="H892" i="1"/>
  <c r="G892" i="1"/>
  <c r="G158" i="1"/>
  <c r="H158" i="1" s="1"/>
  <c r="H2338" i="1"/>
  <c r="G2338" i="1"/>
  <c r="H2836" i="1"/>
  <c r="G2836" i="1"/>
  <c r="H113" i="1"/>
  <c r="G113" i="1"/>
  <c r="H1762" i="1"/>
  <c r="G1762" i="1"/>
  <c r="H259" i="1"/>
  <c r="G259" i="1"/>
  <c r="G1611" i="1"/>
  <c r="H1611" i="1" s="1"/>
  <c r="G2864" i="1"/>
  <c r="H2864" i="1" s="1"/>
  <c r="G3012" i="1"/>
  <c r="H3012" i="1" s="1"/>
  <c r="G783" i="1"/>
  <c r="H783" i="1" s="1"/>
  <c r="G3247" i="1"/>
  <c r="H3247" i="1" s="1"/>
  <c r="H405" i="1"/>
  <c r="G405" i="1"/>
  <c r="G1750" i="1"/>
  <c r="H1750" i="1" s="1"/>
  <c r="H881" i="1"/>
  <c r="G881" i="1"/>
  <c r="G2419" i="1"/>
  <c r="H2419" i="1" s="1"/>
  <c r="G3166" i="1"/>
  <c r="H3166" i="1" s="1"/>
  <c r="G2945" i="1"/>
  <c r="H2945" i="1" s="1"/>
  <c r="G2547" i="1"/>
  <c r="H2547" i="1" s="1"/>
  <c r="G3374" i="1"/>
  <c r="H3374" i="1" s="1"/>
  <c r="G521" i="1"/>
  <c r="H521" i="1" s="1"/>
  <c r="G1451" i="1"/>
  <c r="H1451" i="1" s="1"/>
  <c r="G459" i="1"/>
  <c r="H459" i="1" s="1"/>
  <c r="G2760" i="1"/>
  <c r="H2760" i="1" s="1"/>
  <c r="G909" i="1"/>
  <c r="H909" i="1" s="1"/>
  <c r="G2983" i="1"/>
  <c r="H2983" i="1" s="1"/>
  <c r="G2927" i="1"/>
  <c r="H2927" i="1" s="1"/>
  <c r="G2034" i="1"/>
  <c r="H2034" i="1" s="1"/>
  <c r="G2043" i="1"/>
  <c r="H2043" i="1" s="1"/>
  <c r="G2904" i="1"/>
  <c r="H2904" i="1" s="1"/>
  <c r="G398" i="1"/>
  <c r="H398" i="1" s="1"/>
  <c r="G1964" i="1"/>
  <c r="H1964" i="1" s="1"/>
  <c r="G2337" i="1"/>
  <c r="H2337" i="1" s="1"/>
  <c r="G984" i="1"/>
  <c r="H984" i="1" s="1"/>
  <c r="G3064" i="1"/>
  <c r="H3064" i="1" s="1"/>
  <c r="G1430" i="1"/>
  <c r="H1430" i="1" s="1"/>
  <c r="G2336" i="1"/>
  <c r="H2336" i="1" s="1"/>
  <c r="G3090" i="1"/>
  <c r="H3090" i="1" s="1"/>
  <c r="G2130" i="1"/>
  <c r="H2130" i="1" s="1"/>
  <c r="G258" i="1"/>
  <c r="H258" i="1" s="1"/>
  <c r="G2531" i="1"/>
  <c r="H2531" i="1" s="1"/>
  <c r="G1395" i="1"/>
  <c r="H1395" i="1" s="1"/>
  <c r="G257" i="1"/>
  <c r="H257" i="1" s="1"/>
  <c r="G2390" i="1"/>
  <c r="H2390" i="1" s="1"/>
  <c r="G680" i="1"/>
  <c r="H680" i="1" s="1"/>
  <c r="G3508" i="1"/>
  <c r="H3508" i="1" s="1"/>
  <c r="H3042" i="1"/>
  <c r="G3042" i="1"/>
  <c r="G2793" i="1"/>
  <c r="H2793" i="1" s="1"/>
  <c r="G1963" i="1"/>
  <c r="H1963" i="1" s="1"/>
  <c r="G731" i="1"/>
  <c r="H731" i="1" s="1"/>
  <c r="H2473" i="1"/>
  <c r="G2473" i="1"/>
  <c r="G3590" i="1"/>
  <c r="H3590" i="1" s="1"/>
  <c r="G2171" i="1"/>
  <c r="H2171" i="1" s="1"/>
  <c r="G2705" i="1"/>
  <c r="H2705" i="1" s="1"/>
  <c r="G497" i="1"/>
  <c r="H497" i="1" s="1"/>
  <c r="G1553" i="1"/>
  <c r="H1553" i="1" s="1"/>
  <c r="G2704" i="1"/>
  <c r="H2704" i="1" s="1"/>
  <c r="G1323" i="1"/>
  <c r="H1323" i="1" s="1"/>
  <c r="G187" i="1"/>
  <c r="H187" i="1" s="1"/>
  <c r="G1334" i="1"/>
  <c r="H1334" i="1" s="1"/>
  <c r="H1333" i="1"/>
  <c r="G1333" i="1"/>
  <c r="G2335" i="1"/>
  <c r="H2335" i="1" s="1"/>
  <c r="H2334" i="1"/>
  <c r="G2334" i="1"/>
  <c r="G2505" i="1"/>
  <c r="H2505" i="1" s="1"/>
  <c r="H3589" i="1"/>
  <c r="G3589" i="1"/>
  <c r="H3588" i="1"/>
  <c r="G3588" i="1"/>
  <c r="H3507" i="1"/>
  <c r="G3507" i="1"/>
  <c r="H2199" i="1"/>
  <c r="G2199" i="1"/>
  <c r="H3587" i="1"/>
  <c r="G3587" i="1"/>
  <c r="H3586" i="1"/>
  <c r="G3586" i="1"/>
  <c r="H3585" i="1"/>
  <c r="G3585" i="1"/>
  <c r="H1701" i="1"/>
  <c r="G1701" i="1"/>
  <c r="H1731" i="1"/>
  <c r="G1731" i="1"/>
  <c r="H1700" i="1"/>
  <c r="G1700" i="1"/>
  <c r="H1823" i="1"/>
  <c r="G1823" i="1"/>
  <c r="H1061" i="1"/>
  <c r="G1061" i="1"/>
  <c r="H730" i="1"/>
  <c r="G730" i="1"/>
  <c r="H729" i="1"/>
  <c r="G729" i="1"/>
  <c r="H1459" i="1"/>
  <c r="G1459" i="1"/>
  <c r="H1247" i="1"/>
  <c r="G1247" i="1"/>
  <c r="H1975" i="1"/>
  <c r="G1975" i="1"/>
  <c r="H2810" i="1"/>
  <c r="G2810" i="1"/>
  <c r="H1146" i="1"/>
  <c r="G1146" i="1"/>
  <c r="G1246" i="1"/>
  <c r="H1246" i="1" s="1"/>
  <c r="G1569" i="1"/>
  <c r="H1569" i="1" s="1"/>
  <c r="G3506" i="1"/>
  <c r="H3506" i="1" s="1"/>
  <c r="G1804" i="1"/>
  <c r="H1804" i="1" s="1"/>
  <c r="G3630" i="1"/>
  <c r="H3630" i="1" s="1"/>
  <c r="G2530" i="1"/>
  <c r="H2530" i="1" s="1"/>
  <c r="G3629" i="1"/>
  <c r="H3629" i="1" s="1"/>
  <c r="G186" i="1"/>
  <c r="H186" i="1" s="1"/>
  <c r="G1012" i="1"/>
  <c r="H1012" i="1" s="1"/>
  <c r="G1011" i="1"/>
  <c r="H1011" i="1" s="1"/>
  <c r="G87" i="1"/>
  <c r="H87" i="1" s="1"/>
  <c r="G86" i="1"/>
  <c r="H86" i="1" s="1"/>
  <c r="G185" i="1"/>
  <c r="H185" i="1" s="1"/>
  <c r="G943" i="1"/>
  <c r="H943" i="1" s="1"/>
  <c r="G1361" i="1"/>
  <c r="H1361" i="1" s="1"/>
  <c r="G764" i="1"/>
  <c r="H764" i="1" s="1"/>
  <c r="G763" i="1"/>
  <c r="H763" i="1" s="1"/>
  <c r="G1641" i="1"/>
  <c r="H1641" i="1" s="1"/>
  <c r="G1775" i="1"/>
  <c r="H1775" i="1" s="1"/>
  <c r="G3322" i="1"/>
  <c r="H3322" i="1" s="1"/>
  <c r="G1522" i="1"/>
  <c r="H1522" i="1" s="1"/>
  <c r="G997" i="1"/>
  <c r="H997" i="1" s="1"/>
  <c r="G2001" i="1"/>
  <c r="H2001" i="1" s="1"/>
  <c r="G3308" i="1"/>
  <c r="H3308" i="1" s="1"/>
  <c r="G1681" i="1"/>
  <c r="H1681" i="1" s="1"/>
  <c r="G782" i="1"/>
  <c r="H782" i="1" s="1"/>
  <c r="G2333" i="1"/>
  <c r="H2333" i="1" s="1"/>
  <c r="G1484" i="1"/>
  <c r="H1484" i="1" s="1"/>
  <c r="G1667" i="1"/>
  <c r="H1667" i="1" s="1"/>
  <c r="G3011" i="1"/>
  <c r="H3011" i="1" s="1"/>
  <c r="G157" i="1"/>
  <c r="H157" i="1" s="1"/>
  <c r="G3205" i="1"/>
  <c r="H3205" i="1" s="1"/>
  <c r="G1504" i="1"/>
  <c r="H1504" i="1" s="1"/>
  <c r="G2703" i="1"/>
  <c r="H2703" i="1" s="1"/>
  <c r="G1610" i="1"/>
  <c r="H1610" i="1" s="1"/>
  <c r="G2863" i="1"/>
  <c r="H2863" i="1" s="1"/>
  <c r="G24" i="1"/>
  <c r="H24" i="1" s="1"/>
  <c r="G3348" i="1"/>
  <c r="H3348" i="1" s="1"/>
  <c r="G1749" i="1"/>
  <c r="H1749" i="1" s="1"/>
  <c r="G551" i="1"/>
  <c r="H551" i="1" s="1"/>
  <c r="G1163" i="1"/>
  <c r="H1163" i="1" s="1"/>
  <c r="G2442" i="1"/>
  <c r="H2442" i="1" s="1"/>
  <c r="G1843" i="1"/>
  <c r="H1843" i="1" s="1"/>
  <c r="G313" i="1"/>
  <c r="H313" i="1" s="1"/>
  <c r="G428" i="1"/>
  <c r="H428" i="1" s="1"/>
  <c r="G811" i="1"/>
  <c r="H811" i="1" s="1"/>
  <c r="G3128" i="1"/>
  <c r="H3128" i="1" s="1"/>
  <c r="G2081" i="1"/>
  <c r="H2081" i="1" s="1"/>
  <c r="G1085" i="1"/>
  <c r="H1085" i="1" s="1"/>
  <c r="G2332" i="1"/>
  <c r="H2332" i="1" s="1"/>
  <c r="G3198" i="1"/>
  <c r="H3198" i="1" s="1"/>
  <c r="G1277" i="1"/>
  <c r="H1277" i="1" s="1"/>
  <c r="G550" i="1"/>
  <c r="H550" i="1" s="1"/>
  <c r="G343" i="1"/>
  <c r="H343" i="1" s="1"/>
  <c r="G1864" i="1"/>
  <c r="H1864" i="1" s="1"/>
  <c r="G1923" i="1"/>
  <c r="H1923" i="1" s="1"/>
  <c r="G54" i="1"/>
  <c r="H54" i="1" s="1"/>
  <c r="G861" i="1"/>
  <c r="H861" i="1" s="1"/>
  <c r="G2058" i="1"/>
  <c r="H2058" i="1" s="1"/>
  <c r="G1945" i="1"/>
  <c r="H1945" i="1" s="1"/>
  <c r="H360" i="1"/>
  <c r="G360" i="1"/>
  <c r="G578" i="1"/>
  <c r="H578" i="1" s="1"/>
  <c r="H3394" i="1"/>
  <c r="G3394" i="1"/>
  <c r="H2753" i="1"/>
  <c r="G2753" i="1"/>
  <c r="H2741" i="1"/>
  <c r="G2741" i="1"/>
  <c r="H2331" i="1"/>
  <c r="G2331" i="1"/>
  <c r="G1905" i="1"/>
  <c r="H1905" i="1" s="1"/>
  <c r="H3505" i="1"/>
  <c r="G3505" i="1"/>
  <c r="G2770" i="1"/>
  <c r="H2770" i="1" s="1"/>
  <c r="G2583" i="1"/>
  <c r="H2583" i="1" s="1"/>
  <c r="G836" i="1"/>
  <c r="H836" i="1" s="1"/>
  <c r="G2582" i="1"/>
  <c r="H2582" i="1" s="1"/>
  <c r="G2635" i="1"/>
  <c r="H2635" i="1" s="1"/>
  <c r="G1993" i="1"/>
  <c r="H1993" i="1" s="1"/>
  <c r="G458" i="1"/>
  <c r="H458" i="1" s="1"/>
  <c r="G2401" i="1"/>
  <c r="H2401" i="1" s="1"/>
  <c r="G3373" i="1"/>
  <c r="H3373" i="1" s="1"/>
  <c r="G3165" i="1"/>
  <c r="H3165" i="1" s="1"/>
  <c r="G2944" i="1"/>
  <c r="H2944" i="1" s="1"/>
  <c r="G1582" i="1"/>
  <c r="H1582" i="1" s="1"/>
  <c r="G2033" i="1"/>
  <c r="H2033" i="1" s="1"/>
  <c r="G397" i="1"/>
  <c r="H397" i="1" s="1"/>
  <c r="G983" i="1"/>
  <c r="H983" i="1" s="1"/>
  <c r="G1904" i="1"/>
  <c r="H1904" i="1" s="1"/>
  <c r="G2330" i="1"/>
  <c r="H2330" i="1" s="1"/>
  <c r="G2329" i="1"/>
  <c r="H2329" i="1" s="1"/>
  <c r="G2608" i="1"/>
  <c r="H2608" i="1" s="1"/>
  <c r="G2926" i="1"/>
  <c r="H2926" i="1" s="1"/>
  <c r="G908" i="1"/>
  <c r="H908" i="1" s="1"/>
  <c r="G3089" i="1"/>
  <c r="H3089" i="1" s="1"/>
  <c r="G1394" i="1"/>
  <c r="H1394" i="1" s="1"/>
  <c r="G520" i="1"/>
  <c r="H520" i="1" s="1"/>
  <c r="G3609" i="1"/>
  <c r="H3609" i="1" s="1"/>
  <c r="G2982" i="1"/>
  <c r="H2982" i="1" s="1"/>
  <c r="G1837" i="1"/>
  <c r="H1837" i="1" s="1"/>
  <c r="G2129" i="1"/>
  <c r="H2129" i="1" s="1"/>
  <c r="G1060" i="1"/>
  <c r="H1060" i="1" s="1"/>
  <c r="G1127" i="1"/>
  <c r="H1127" i="1" s="1"/>
  <c r="G2389" i="1"/>
  <c r="H2389" i="1" s="1"/>
  <c r="G496" i="1"/>
  <c r="H496" i="1" s="1"/>
  <c r="G2328" i="1"/>
  <c r="H2328" i="1" s="1"/>
  <c r="G256" i="1"/>
  <c r="H256" i="1" s="1"/>
  <c r="G2472" i="1"/>
  <c r="H2472" i="1" s="1"/>
  <c r="G1517" i="1"/>
  <c r="H1517" i="1" s="1"/>
  <c r="G3504" i="1"/>
  <c r="H3504" i="1" s="1"/>
  <c r="G2170" i="1"/>
  <c r="H2170" i="1" s="1"/>
  <c r="G1245" i="1"/>
  <c r="H1245" i="1" s="1"/>
  <c r="G1322" i="1"/>
  <c r="H1322" i="1" s="1"/>
  <c r="G85" i="1"/>
  <c r="H85" i="1" s="1"/>
  <c r="G2702" i="1"/>
  <c r="H2702" i="1" s="1"/>
  <c r="G2504" i="1"/>
  <c r="H2504" i="1" s="1"/>
  <c r="G2080" i="1"/>
  <c r="H2080" i="1" s="1"/>
  <c r="G2079" i="1"/>
  <c r="H2079" i="1" s="1"/>
  <c r="G1332" i="1"/>
  <c r="H1332" i="1" s="1"/>
  <c r="G3041" i="1"/>
  <c r="H3041" i="1" s="1"/>
  <c r="G1117" i="1"/>
  <c r="H1117" i="1" s="1"/>
  <c r="G3040" i="1"/>
  <c r="H3040" i="1" s="1"/>
  <c r="G1791" i="1"/>
  <c r="H1791" i="1" s="1"/>
  <c r="G1769" i="1"/>
  <c r="H1769" i="1" s="1"/>
  <c r="G645" i="1"/>
  <c r="H645" i="1" s="1"/>
  <c r="G635" i="1"/>
  <c r="H635" i="1" s="1"/>
  <c r="G673" i="1"/>
  <c r="H673" i="1" s="1"/>
  <c r="G644" i="1"/>
  <c r="H644" i="1" s="1"/>
  <c r="G1244" i="1"/>
  <c r="H1244" i="1" s="1"/>
  <c r="G1243" i="1"/>
  <c r="H1243" i="1" s="1"/>
  <c r="G1242" i="1"/>
  <c r="H1242" i="1" s="1"/>
  <c r="G655" i="1"/>
  <c r="H655" i="1" s="1"/>
  <c r="G2803" i="1"/>
  <c r="H2803" i="1" s="1"/>
  <c r="G622" i="1"/>
  <c r="H622" i="1" s="1"/>
  <c r="H1656" i="1"/>
  <c r="G1656" i="1"/>
  <c r="G1241" i="1"/>
  <c r="H1241" i="1" s="1"/>
  <c r="H3265" i="1"/>
  <c r="G3265" i="1"/>
  <c r="G728" i="1"/>
  <c r="H728" i="1" s="1"/>
  <c r="H1720" i="1"/>
  <c r="G1720" i="1"/>
  <c r="G891" i="1"/>
  <c r="H891" i="1" s="1"/>
  <c r="H1240" i="1"/>
  <c r="G1240" i="1"/>
  <c r="G3503" i="1"/>
  <c r="H3503" i="1" s="1"/>
  <c r="H3241" i="1"/>
  <c r="G3241" i="1"/>
  <c r="G2955" i="1"/>
  <c r="H2955" i="1" s="1"/>
  <c r="H2327" i="1"/>
  <c r="G2327" i="1"/>
  <c r="G2996" i="1"/>
  <c r="H2996" i="1" s="1"/>
  <c r="H835" i="1"/>
  <c r="G835" i="1"/>
  <c r="G2792" i="1"/>
  <c r="H2792" i="1" s="1"/>
  <c r="H1239" i="1"/>
  <c r="G1239" i="1"/>
  <c r="G954" i="1"/>
  <c r="H954" i="1" s="1"/>
  <c r="H1466" i="1"/>
  <c r="G1466" i="1"/>
  <c r="G1059" i="1"/>
  <c r="H1059" i="1" s="1"/>
  <c r="H23" i="1"/>
  <c r="G23" i="1"/>
  <c r="G921" i="1"/>
  <c r="H921" i="1" s="1"/>
  <c r="H112" i="1"/>
  <c r="G112" i="1"/>
  <c r="G2492" i="1"/>
  <c r="H2492" i="1" s="1"/>
  <c r="H3502" i="1"/>
  <c r="G3502" i="1"/>
  <c r="G1021" i="1"/>
  <c r="H1021" i="1" s="1"/>
  <c r="H3104" i="1"/>
  <c r="G3104" i="1"/>
  <c r="G3103" i="1"/>
  <c r="H3103" i="1" s="1"/>
  <c r="H1785" i="1"/>
  <c r="G1785" i="1"/>
  <c r="G3501" i="1"/>
  <c r="H3501" i="1" s="1"/>
  <c r="H2096" i="1"/>
  <c r="G2096" i="1"/>
  <c r="G1238" i="1"/>
  <c r="H1238" i="1" s="1"/>
  <c r="H3608" i="1"/>
  <c r="G3608" i="1"/>
  <c r="G549" i="1"/>
  <c r="H549" i="1" s="1"/>
  <c r="H2893" i="1"/>
  <c r="G2893" i="1"/>
  <c r="G3289" i="1"/>
  <c r="H3289" i="1" s="1"/>
  <c r="H2701" i="1"/>
  <c r="G2701" i="1"/>
  <c r="G1290" i="1"/>
  <c r="H1290" i="1" s="1"/>
  <c r="H312" i="1"/>
  <c r="G312" i="1"/>
  <c r="G1349" i="1"/>
  <c r="H1349" i="1" s="1"/>
  <c r="G3393" i="1"/>
  <c r="H3393" i="1" s="1"/>
  <c r="G1944" i="1"/>
  <c r="H1944" i="1" s="1"/>
  <c r="G215" i="1"/>
  <c r="H215" i="1" s="1"/>
  <c r="G359" i="1"/>
  <c r="H359" i="1" s="1"/>
  <c r="G3127" i="1"/>
  <c r="H3127" i="1" s="1"/>
  <c r="G1173" i="1"/>
  <c r="H1173" i="1" s="1"/>
  <c r="G2441" i="1"/>
  <c r="H2441" i="1" s="1"/>
  <c r="G577" i="1"/>
  <c r="H577" i="1" s="1"/>
  <c r="G1276" i="1"/>
  <c r="H1276" i="1" s="1"/>
  <c r="G342" i="1"/>
  <c r="H342" i="1" s="1"/>
  <c r="G184" i="1"/>
  <c r="H184" i="1" s="1"/>
  <c r="H3652" i="1"/>
  <c r="G3652" i="1"/>
  <c r="H183" i="1"/>
  <c r="G183" i="1"/>
  <c r="H3010" i="1"/>
  <c r="G3010" i="1"/>
  <c r="H136" i="1"/>
  <c r="G136" i="1"/>
  <c r="G3229" i="1"/>
  <c r="H3229" i="1" s="1"/>
  <c r="H1640" i="1"/>
  <c r="G1640" i="1"/>
  <c r="G2326" i="1"/>
  <c r="H2326" i="1" s="1"/>
  <c r="H2325" i="1"/>
  <c r="G2325" i="1"/>
  <c r="G1360" i="1"/>
  <c r="H1360" i="1" s="1"/>
  <c r="H1609" i="1"/>
  <c r="G1609" i="1"/>
  <c r="G1608" i="1"/>
  <c r="H1608" i="1" s="1"/>
  <c r="H3628" i="1"/>
  <c r="G3628" i="1"/>
  <c r="G2324" i="1"/>
  <c r="H2324" i="1" s="1"/>
  <c r="H1748" i="1"/>
  <c r="G1748" i="1"/>
  <c r="G283" i="1"/>
  <c r="H283" i="1" s="1"/>
  <c r="H781" i="1"/>
  <c r="G781" i="1"/>
  <c r="G2862" i="1"/>
  <c r="H2862" i="1" s="1"/>
  <c r="G1761" i="1"/>
  <c r="H1761" i="1" s="1"/>
  <c r="G2546" i="1"/>
  <c r="H2546" i="1" s="1"/>
  <c r="G3372" i="1"/>
  <c r="H3372" i="1" s="1"/>
  <c r="G457" i="1"/>
  <c r="H457" i="1" s="1"/>
  <c r="G982" i="1"/>
  <c r="H982" i="1" s="1"/>
  <c r="G396" i="1"/>
  <c r="H396" i="1" s="1"/>
  <c r="G1529" i="1"/>
  <c r="H1529" i="1" s="1"/>
  <c r="G2090" i="1"/>
  <c r="H2090" i="1" s="1"/>
  <c r="G2814" i="1"/>
  <c r="H2814" i="1" s="1"/>
  <c r="G2323" i="1"/>
  <c r="H2323" i="1" s="1"/>
  <c r="G2322" i="1"/>
  <c r="H2322" i="1" s="1"/>
  <c r="G1903" i="1"/>
  <c r="H1903" i="1" s="1"/>
  <c r="G3088" i="1"/>
  <c r="H3088" i="1" s="1"/>
  <c r="G1393" i="1"/>
  <c r="H1393" i="1" s="1"/>
  <c r="G1058" i="1"/>
  <c r="H1058" i="1" s="1"/>
  <c r="G907" i="1"/>
  <c r="H907" i="1" s="1"/>
  <c r="G2128" i="1"/>
  <c r="H2128" i="1" s="1"/>
  <c r="G2032" i="1"/>
  <c r="H2032" i="1" s="1"/>
  <c r="G2127" i="1"/>
  <c r="H2127" i="1" s="1"/>
  <c r="G2981" i="1"/>
  <c r="H2981" i="1" s="1"/>
  <c r="G282" i="1"/>
  <c r="H282" i="1" s="1"/>
  <c r="G2634" i="1"/>
  <c r="H2634" i="1" s="1"/>
  <c r="G2700" i="1"/>
  <c r="H2700" i="1" s="1"/>
  <c r="G2607" i="1"/>
  <c r="H2607" i="1" s="1"/>
  <c r="G1992" i="1"/>
  <c r="H1992" i="1" s="1"/>
  <c r="G1552" i="1"/>
  <c r="H1552" i="1" s="1"/>
  <c r="G495" i="1"/>
  <c r="H495" i="1" s="1"/>
  <c r="G3500" i="1"/>
  <c r="H3500" i="1" s="1"/>
  <c r="G3063" i="1"/>
  <c r="H3063" i="1" s="1"/>
  <c r="G1057" i="1"/>
  <c r="H1057" i="1" s="1"/>
  <c r="G2925" i="1"/>
  <c r="H2925" i="1" s="1"/>
  <c r="G255" i="1"/>
  <c r="H255" i="1" s="1"/>
  <c r="G519" i="1"/>
  <c r="H519" i="1" s="1"/>
  <c r="G2321" i="1"/>
  <c r="H2321" i="1" s="1"/>
  <c r="G3499" i="1"/>
  <c r="H3499" i="1" s="1"/>
  <c r="G1429" i="1"/>
  <c r="H1429" i="1" s="1"/>
  <c r="H84" i="1"/>
  <c r="G84" i="1"/>
  <c r="G727" i="1"/>
  <c r="H727" i="1" s="1"/>
  <c r="H2169" i="1"/>
  <c r="G2169" i="1"/>
  <c r="G969" i="1"/>
  <c r="H969" i="1" s="1"/>
  <c r="G2791" i="1"/>
  <c r="H2791" i="1" s="1"/>
  <c r="G968" i="1"/>
  <c r="H968" i="1" s="1"/>
  <c r="G2699" i="1"/>
  <c r="H2699" i="1" s="1"/>
  <c r="G2698" i="1"/>
  <c r="H2698" i="1" s="1"/>
  <c r="H2078" i="1"/>
  <c r="G2078" i="1"/>
  <c r="G3498" i="1"/>
  <c r="H3498" i="1" s="1"/>
  <c r="H3497" i="1"/>
  <c r="G3497" i="1"/>
  <c r="G413" i="1"/>
  <c r="H413" i="1" s="1"/>
  <c r="G3496" i="1"/>
  <c r="H3496" i="1" s="1"/>
  <c r="G726" i="1"/>
  <c r="H726" i="1" s="1"/>
  <c r="G1056" i="1"/>
  <c r="H1056" i="1" s="1"/>
  <c r="G2486" i="1"/>
  <c r="H2486" i="1" s="1"/>
  <c r="G1184" i="1"/>
  <c r="H1184" i="1" s="1"/>
  <c r="G2529" i="1"/>
  <c r="H2529" i="1" s="1"/>
  <c r="G1237" i="1"/>
  <c r="H1237" i="1" s="1"/>
  <c r="G3030" i="1"/>
  <c r="H3030" i="1" s="1"/>
  <c r="G1730" i="1"/>
  <c r="H1730" i="1" s="1"/>
  <c r="G3584" i="1"/>
  <c r="H3584" i="1" s="1"/>
  <c r="G1199" i="1"/>
  <c r="H1199" i="1" s="1"/>
  <c r="G1203" i="1"/>
  <c r="H1203" i="1" s="1"/>
  <c r="G880" i="1"/>
  <c r="H880" i="1" s="1"/>
  <c r="G1822" i="1"/>
  <c r="H1822" i="1" s="1"/>
  <c r="G3330" i="1"/>
  <c r="H3330" i="1" s="1"/>
  <c r="G890" i="1"/>
  <c r="H890" i="1" s="1"/>
  <c r="G2418" i="1"/>
  <c r="H2418" i="1" s="1"/>
  <c r="G889" i="1"/>
  <c r="H889" i="1" s="1"/>
  <c r="G3583" i="1"/>
  <c r="H3583" i="1" s="1"/>
  <c r="G1186" i="1"/>
  <c r="H1186" i="1" s="1"/>
  <c r="G281" i="1"/>
  <c r="H281" i="1" s="1"/>
  <c r="G860" i="1"/>
  <c r="H860" i="1" s="1"/>
  <c r="G2958" i="1"/>
  <c r="H2958" i="1" s="1"/>
  <c r="G22" i="1"/>
  <c r="H22" i="1" s="1"/>
  <c r="G3347" i="1"/>
  <c r="H3347" i="1" s="1"/>
  <c r="G3307" i="1"/>
  <c r="H3307" i="1" s="1"/>
  <c r="G996" i="1"/>
  <c r="H996" i="1" s="1"/>
  <c r="G1516" i="1"/>
  <c r="H1516" i="1" s="1"/>
  <c r="G1803" i="1"/>
  <c r="H1803" i="1" s="1"/>
  <c r="G2528" i="1"/>
  <c r="H2528" i="1" s="1"/>
  <c r="G2527" i="1"/>
  <c r="H2527" i="1" s="1"/>
  <c r="G3306" i="1"/>
  <c r="H3306" i="1" s="1"/>
  <c r="G1483" i="1"/>
  <c r="H1483" i="1" s="1"/>
  <c r="G1482" i="1"/>
  <c r="H1482" i="1" s="1"/>
  <c r="G3164" i="1"/>
  <c r="H3164" i="1" s="1"/>
  <c r="G1680" i="1"/>
  <c r="H1680" i="1" s="1"/>
  <c r="G1503" i="1"/>
  <c r="H1503" i="1" s="1"/>
  <c r="G942" i="1"/>
  <c r="H942" i="1" s="1"/>
  <c r="G1639" i="1"/>
  <c r="H1639" i="1" s="1"/>
  <c r="G182" i="1"/>
  <c r="H182" i="1" s="1"/>
  <c r="G412" i="1"/>
  <c r="H412" i="1" s="1"/>
  <c r="G2820" i="1"/>
  <c r="H2820" i="1" s="1"/>
  <c r="G2410" i="1"/>
  <c r="H2410" i="1" s="1"/>
  <c r="G548" i="1"/>
  <c r="H548" i="1" s="1"/>
  <c r="G3288" i="1"/>
  <c r="H3288" i="1" s="1"/>
  <c r="G1502" i="1"/>
  <c r="H1502" i="1" s="1"/>
  <c r="G3627" i="1"/>
  <c r="H3627" i="1" s="1"/>
  <c r="G111" i="1"/>
  <c r="H111" i="1" s="1"/>
  <c r="G2861" i="1"/>
  <c r="H2861" i="1" s="1"/>
  <c r="G156" i="1"/>
  <c r="H156" i="1" s="1"/>
  <c r="G3210" i="1"/>
  <c r="H3210" i="1" s="1"/>
  <c r="G2835" i="1"/>
  <c r="H2835" i="1" s="1"/>
  <c r="G2842" i="1"/>
  <c r="H2842" i="1" s="1"/>
  <c r="G1020" i="1"/>
  <c r="H1020" i="1" s="1"/>
  <c r="G3228" i="1"/>
  <c r="H3228" i="1" s="1"/>
  <c r="G2008" i="1"/>
  <c r="H2008" i="1" s="1"/>
  <c r="G471" i="1"/>
  <c r="H471" i="1" s="1"/>
  <c r="G1339" i="1"/>
  <c r="H1339" i="1" s="1"/>
  <c r="H1747" i="1"/>
  <c r="G1747" i="1"/>
  <c r="H2320" i="1"/>
  <c r="G2320" i="1"/>
  <c r="H1719" i="1"/>
  <c r="G1719" i="1"/>
  <c r="H1847" i="1"/>
  <c r="G1847" i="1"/>
  <c r="H1236" i="1"/>
  <c r="G1236" i="1"/>
  <c r="H311" i="1"/>
  <c r="G311" i="1"/>
  <c r="H2471" i="1"/>
  <c r="G2471" i="1"/>
  <c r="H1659" i="1"/>
  <c r="G1659" i="1"/>
  <c r="H233" i="1"/>
  <c r="G233" i="1"/>
  <c r="H1132" i="1"/>
  <c r="G1132" i="1"/>
  <c r="H2873" i="1"/>
  <c r="G2873" i="1"/>
  <c r="G834" i="1"/>
  <c r="H834" i="1" s="1"/>
  <c r="G1307" i="1"/>
  <c r="H1307" i="1" s="1"/>
  <c r="G427" i="1"/>
  <c r="H427" i="1" s="1"/>
  <c r="H3126" i="1"/>
  <c r="G3126" i="1"/>
  <c r="G972" i="1"/>
  <c r="H972" i="1" s="1"/>
  <c r="G53" i="1"/>
  <c r="H53" i="1" s="1"/>
  <c r="G1055" i="1"/>
  <c r="H1055" i="1" s="1"/>
  <c r="H494" i="1"/>
  <c r="G494" i="1"/>
  <c r="G83" i="1"/>
  <c r="H83" i="1" s="1"/>
  <c r="G528" i="1"/>
  <c r="H528" i="1" s="1"/>
  <c r="G576" i="1"/>
  <c r="H576" i="1" s="1"/>
  <c r="H135" i="1"/>
  <c r="G135" i="1"/>
  <c r="G3197" i="1"/>
  <c r="H3197" i="1" s="1"/>
  <c r="G341" i="1"/>
  <c r="H341" i="1" s="1"/>
  <c r="G340" i="1"/>
  <c r="H340" i="1" s="1"/>
  <c r="G1084" i="1"/>
  <c r="H1084" i="1" s="1"/>
  <c r="G1275" i="1"/>
  <c r="H1275" i="1" s="1"/>
  <c r="G3495" i="1"/>
  <c r="H3495" i="1" s="1"/>
  <c r="G3371" i="1"/>
  <c r="H3371" i="1" s="1"/>
  <c r="H2606" i="1"/>
  <c r="G2606" i="1"/>
  <c r="G1991" i="1"/>
  <c r="H1991" i="1" s="1"/>
  <c r="G762" i="1"/>
  <c r="H762" i="1" s="1"/>
  <c r="G1902" i="1"/>
  <c r="H1902" i="1" s="1"/>
  <c r="H1901" i="1"/>
  <c r="G1901" i="1"/>
  <c r="G2769" i="1"/>
  <c r="H2769" i="1" s="1"/>
  <c r="G2740" i="1"/>
  <c r="H2740" i="1" s="1"/>
  <c r="G2633" i="1"/>
  <c r="H2633" i="1" s="1"/>
  <c r="H456" i="1"/>
  <c r="G456" i="1"/>
  <c r="G455" i="1"/>
  <c r="H455" i="1" s="1"/>
  <c r="G1922" i="1"/>
  <c r="H1922" i="1" s="1"/>
  <c r="G395" i="1"/>
  <c r="H395" i="1" s="1"/>
  <c r="G2388" i="1"/>
  <c r="H2388" i="1" s="1"/>
  <c r="G2031" i="1"/>
  <c r="H2031" i="1" s="1"/>
  <c r="G1836" i="1"/>
  <c r="H1836" i="1" s="1"/>
  <c r="G1450" i="1"/>
  <c r="H1450" i="1" s="1"/>
  <c r="G906" i="1"/>
  <c r="H906" i="1" s="1"/>
  <c r="G2924" i="1"/>
  <c r="H2924" i="1" s="1"/>
  <c r="G3087" i="1"/>
  <c r="H3087" i="1" s="1"/>
  <c r="G3062" i="1"/>
  <c r="H3062" i="1" s="1"/>
  <c r="H1428" i="1"/>
  <c r="G1428" i="1"/>
  <c r="G1392" i="1"/>
  <c r="H1392" i="1" s="1"/>
  <c r="H2126" i="1"/>
  <c r="G2126" i="1"/>
  <c r="G2980" i="1"/>
  <c r="H2980" i="1" s="1"/>
  <c r="H3582" i="1"/>
  <c r="G3582" i="1"/>
  <c r="H2319" i="1"/>
  <c r="G2319" i="1"/>
  <c r="H1551" i="1"/>
  <c r="G1551" i="1"/>
  <c r="H2697" i="1"/>
  <c r="G2697" i="1"/>
  <c r="H2168" i="1"/>
  <c r="G2168" i="1"/>
  <c r="H2696" i="1"/>
  <c r="G2696" i="1"/>
  <c r="H1321" i="1"/>
  <c r="G1321" i="1"/>
  <c r="H1331" i="1"/>
  <c r="G1331" i="1"/>
  <c r="H181" i="1"/>
  <c r="G181" i="1"/>
  <c r="H1235" i="1"/>
  <c r="G1235" i="1"/>
  <c r="H725" i="1"/>
  <c r="G725" i="1"/>
  <c r="H2503" i="1"/>
  <c r="G2503" i="1"/>
  <c r="H2077" i="1"/>
  <c r="G2077" i="1"/>
  <c r="G2526" i="1"/>
  <c r="H2526" i="1" s="1"/>
  <c r="H3494" i="1"/>
  <c r="G3494" i="1"/>
  <c r="H879" i="1"/>
  <c r="G879" i="1"/>
  <c r="H878" i="1"/>
  <c r="G878" i="1"/>
  <c r="H1666" i="1"/>
  <c r="G1666" i="1"/>
  <c r="H1760" i="1"/>
  <c r="G1760" i="1"/>
  <c r="H21" i="1"/>
  <c r="G21" i="1"/>
  <c r="H3346" i="1"/>
  <c r="G3346" i="1"/>
  <c r="H20" i="1"/>
  <c r="G20" i="1"/>
  <c r="H3216" i="1"/>
  <c r="G3216" i="1"/>
  <c r="G745" i="1"/>
  <c r="H745" i="1" s="1"/>
  <c r="H928" i="1"/>
  <c r="G928" i="1"/>
  <c r="G2892" i="1"/>
  <c r="H2892" i="1" s="1"/>
  <c r="H3581" i="1"/>
  <c r="G3581" i="1"/>
  <c r="G2318" i="1"/>
  <c r="H2318" i="1" s="1"/>
  <c r="H1234" i="1"/>
  <c r="G1234" i="1"/>
  <c r="G1010" i="1"/>
  <c r="H1010" i="1" s="1"/>
  <c r="H35" i="1"/>
  <c r="G35" i="1"/>
  <c r="G1821" i="1"/>
  <c r="H1821" i="1" s="1"/>
  <c r="H2954" i="1"/>
  <c r="G2954" i="1"/>
  <c r="H2953" i="1"/>
  <c r="G2953" i="1"/>
  <c r="H3580" i="1"/>
  <c r="G3580" i="1"/>
  <c r="H3009" i="1"/>
  <c r="G3009" i="1"/>
  <c r="H2581" i="1"/>
  <c r="G2581" i="1"/>
  <c r="G3024" i="1"/>
  <c r="H3024" i="1" s="1"/>
  <c r="H3163" i="1"/>
  <c r="G3163" i="1"/>
  <c r="G1019" i="1"/>
  <c r="H1019" i="1" s="1"/>
  <c r="H3493" i="1"/>
  <c r="G3493" i="1"/>
  <c r="G2695" i="1"/>
  <c r="H2695" i="1" s="1"/>
  <c r="H2317" i="1"/>
  <c r="G2317" i="1"/>
  <c r="G1162" i="1"/>
  <c r="H1162" i="1" s="1"/>
  <c r="H547" i="1"/>
  <c r="G547" i="1"/>
  <c r="G2891" i="1"/>
  <c r="H2891" i="1" s="1"/>
  <c r="H3287" i="1"/>
  <c r="G3287" i="1"/>
  <c r="G833" i="1"/>
  <c r="H833" i="1" s="1"/>
  <c r="H2440" i="1"/>
  <c r="G2440" i="1"/>
  <c r="G3102" i="1"/>
  <c r="H3102" i="1" s="1"/>
  <c r="H180" i="1"/>
  <c r="G180" i="1"/>
  <c r="G2316" i="1"/>
  <c r="H2316" i="1" s="1"/>
  <c r="H214" i="1"/>
  <c r="G214" i="1"/>
  <c r="G1638" i="1"/>
  <c r="H1638" i="1" s="1"/>
  <c r="H2315" i="1"/>
  <c r="G2315" i="1"/>
  <c r="G1103" i="1"/>
  <c r="H1103" i="1" s="1"/>
  <c r="H962" i="1"/>
  <c r="G962" i="1"/>
  <c r="G961" i="1"/>
  <c r="H961" i="1" s="1"/>
  <c r="H1990" i="1"/>
  <c r="G1990" i="1"/>
  <c r="G2138" i="1"/>
  <c r="H2138" i="1" s="1"/>
  <c r="H1359" i="1"/>
  <c r="G1359" i="1"/>
  <c r="G3651" i="1"/>
  <c r="H3651" i="1" s="1"/>
  <c r="H1784" i="1"/>
  <c r="G1784" i="1"/>
  <c r="G605" i="1"/>
  <c r="H605" i="1" s="1"/>
  <c r="H1900" i="1"/>
  <c r="G1900" i="1"/>
  <c r="H3492" i="1"/>
  <c r="G3492" i="1"/>
  <c r="H2580" i="1"/>
  <c r="G2580" i="1"/>
  <c r="G2752" i="1"/>
  <c r="H2752" i="1" s="1"/>
  <c r="H2605" i="1"/>
  <c r="G2605" i="1"/>
  <c r="G2632" i="1"/>
  <c r="H2632" i="1" s="1"/>
  <c r="H1102" i="1"/>
  <c r="G1102" i="1"/>
  <c r="G679" i="1"/>
  <c r="H679" i="1" s="1"/>
  <c r="H454" i="1"/>
  <c r="G454" i="1"/>
  <c r="G280" i="1"/>
  <c r="H280" i="1" s="1"/>
  <c r="H279" i="1"/>
  <c r="G279" i="1"/>
  <c r="G3183" i="1"/>
  <c r="H3183" i="1" s="1"/>
  <c r="H2095" i="1"/>
  <c r="G2095" i="1"/>
  <c r="G179" i="1"/>
  <c r="H179" i="1" s="1"/>
  <c r="H761" i="1"/>
  <c r="G761" i="1"/>
  <c r="G3370" i="1"/>
  <c r="H3370" i="1" s="1"/>
  <c r="H805" i="1"/>
  <c r="G805" i="1"/>
  <c r="G1718" i="1"/>
  <c r="H1718" i="1" s="1"/>
  <c r="H1717" i="1"/>
  <c r="G1717" i="1"/>
  <c r="G1746" i="1"/>
  <c r="H1746" i="1" s="1"/>
  <c r="H2834" i="1"/>
  <c r="G2834" i="1"/>
  <c r="G2841" i="1"/>
  <c r="H2841" i="1" s="1"/>
  <c r="H2030" i="1"/>
  <c r="G2030" i="1"/>
  <c r="G1581" i="1"/>
  <c r="H1581" i="1" s="1"/>
  <c r="H1145" i="1"/>
  <c r="G1145" i="1"/>
  <c r="G2878" i="1"/>
  <c r="H2878" i="1" s="1"/>
  <c r="H3061" i="1"/>
  <c r="G3061" i="1"/>
  <c r="G2314" i="1"/>
  <c r="H2314" i="1" s="1"/>
  <c r="H1607" i="1"/>
  <c r="G1607" i="1"/>
  <c r="G3227" i="1"/>
  <c r="H3227" i="1" s="1"/>
  <c r="H2042" i="1"/>
  <c r="G2042" i="1"/>
  <c r="G3039" i="1"/>
  <c r="H3039" i="1" s="1"/>
  <c r="H2860" i="1"/>
  <c r="G2860" i="1"/>
  <c r="G310" i="1"/>
  <c r="H310" i="1" s="1"/>
  <c r="H1880" i="1"/>
  <c r="G1880" i="1"/>
  <c r="G1863" i="1"/>
  <c r="H1863" i="1" s="1"/>
  <c r="H1449" i="1"/>
  <c r="G1449" i="1"/>
  <c r="G2125" i="1"/>
  <c r="H2125" i="1" s="1"/>
  <c r="H1391" i="1"/>
  <c r="G1391" i="1"/>
  <c r="G3086" i="1"/>
  <c r="H3086" i="1" s="1"/>
  <c r="H339" i="1"/>
  <c r="G339" i="1"/>
  <c r="G1406" i="1"/>
  <c r="H1406" i="1" s="1"/>
  <c r="H2979" i="1"/>
  <c r="G2979" i="1"/>
  <c r="G1943" i="1"/>
  <c r="H1943" i="1" s="1"/>
  <c r="H52" i="1"/>
  <c r="G52" i="1"/>
  <c r="G3125" i="1"/>
  <c r="H3125" i="1" s="1"/>
  <c r="H1289" i="1"/>
  <c r="G1289" i="1"/>
  <c r="G2923" i="1"/>
  <c r="H2923" i="1" s="1"/>
  <c r="H2790" i="1"/>
  <c r="G2790" i="1"/>
  <c r="G2313" i="1"/>
  <c r="H2313" i="1" s="1"/>
  <c r="H3212" i="1"/>
  <c r="G3212" i="1"/>
  <c r="G466" i="1"/>
  <c r="H466" i="1" s="1"/>
  <c r="H493" i="1"/>
  <c r="G493" i="1"/>
  <c r="G82" i="1"/>
  <c r="H82" i="1" s="1"/>
  <c r="H394" i="1"/>
  <c r="G394" i="1"/>
  <c r="G518" i="1"/>
  <c r="H518" i="1" s="1"/>
  <c r="H517" i="1"/>
  <c r="G517" i="1"/>
  <c r="G1427" i="1"/>
  <c r="H1427" i="1" s="1"/>
  <c r="H1550" i="1"/>
  <c r="G1550" i="1"/>
  <c r="G3142" i="1"/>
  <c r="H3142" i="1" s="1"/>
  <c r="H724" i="1"/>
  <c r="G724" i="1"/>
  <c r="G2694" i="1"/>
  <c r="H2694" i="1" s="1"/>
  <c r="H254" i="1"/>
  <c r="G254" i="1"/>
  <c r="G2167" i="1"/>
  <c r="H2167" i="1" s="1"/>
  <c r="H2166" i="1"/>
  <c r="G2166" i="1"/>
  <c r="G3141" i="1"/>
  <c r="H3141" i="1" s="1"/>
  <c r="H2693" i="1"/>
  <c r="G2693" i="1"/>
  <c r="G2076" i="1"/>
  <c r="H2076" i="1" s="1"/>
  <c r="H2075" i="1"/>
  <c r="G2075" i="1"/>
  <c r="G1655" i="1"/>
  <c r="H1655" i="1" s="1"/>
  <c r="H2312" i="1"/>
  <c r="G2312" i="1"/>
  <c r="G3491" i="1"/>
  <c r="H3491" i="1" s="1"/>
  <c r="H665" i="1"/>
  <c r="G665" i="1"/>
  <c r="G672" i="1"/>
  <c r="H672" i="1" s="1"/>
  <c r="H634" i="1"/>
  <c r="G634" i="1"/>
  <c r="G695" i="1"/>
  <c r="H695" i="1" s="1"/>
  <c r="H621" i="1"/>
  <c r="G621" i="1"/>
  <c r="G643" i="1"/>
  <c r="H643" i="1" s="1"/>
  <c r="G2937" i="1"/>
  <c r="H2937" i="1" s="1"/>
  <c r="G1768" i="1"/>
  <c r="H1768" i="1" s="1"/>
  <c r="H654" i="1"/>
  <c r="G654" i="1"/>
  <c r="H3490" i="1"/>
  <c r="G3490" i="1"/>
  <c r="H3579" i="1"/>
  <c r="G3579" i="1"/>
  <c r="H3489" i="1"/>
  <c r="G3489" i="1"/>
  <c r="H3488" i="1"/>
  <c r="G3488" i="1"/>
  <c r="H3264" i="1"/>
  <c r="G3264" i="1"/>
  <c r="H3487" i="1"/>
  <c r="G3487" i="1"/>
  <c r="H689" i="1"/>
  <c r="G689" i="1"/>
  <c r="H3345" i="1"/>
  <c r="G3345" i="1"/>
  <c r="H19" i="1"/>
  <c r="G19" i="1"/>
  <c r="G1528" i="1"/>
  <c r="H1528" i="1" s="1"/>
  <c r="H920" i="1"/>
  <c r="G920" i="1"/>
  <c r="G3209" i="1"/>
  <c r="H3209" i="1" s="1"/>
  <c r="H888" i="1"/>
  <c r="G888" i="1"/>
  <c r="G780" i="1"/>
  <c r="H780" i="1" s="1"/>
  <c r="H2459" i="1"/>
  <c r="G2459" i="1"/>
  <c r="G1144" i="1"/>
  <c r="H1144" i="1" s="1"/>
  <c r="H2525" i="1"/>
  <c r="G2525" i="1"/>
  <c r="G832" i="1"/>
  <c r="H832" i="1" s="1"/>
  <c r="H2989" i="1"/>
  <c r="G2989" i="1"/>
  <c r="G1872" i="1"/>
  <c r="H1872" i="1" s="1"/>
  <c r="H2952" i="1"/>
  <c r="G2952" i="1"/>
  <c r="G2951" i="1"/>
  <c r="H2951" i="1" s="1"/>
  <c r="H2452" i="1"/>
  <c r="G2452" i="1"/>
  <c r="G2311" i="1"/>
  <c r="H2311" i="1" s="1"/>
  <c r="H3162" i="1"/>
  <c r="G3162" i="1"/>
  <c r="G2029" i="1"/>
  <c r="H2029" i="1" s="1"/>
  <c r="H3305" i="1"/>
  <c r="G3305" i="1"/>
  <c r="G1679" i="1"/>
  <c r="H1679" i="1" s="1"/>
  <c r="H1559" i="1"/>
  <c r="G1559" i="1"/>
  <c r="G492" i="1"/>
  <c r="H492" i="1" s="1"/>
  <c r="H1678" i="1"/>
  <c r="G1678" i="1"/>
  <c r="G1233" i="1"/>
  <c r="H1233" i="1" s="1"/>
  <c r="H1802" i="1"/>
  <c r="G1802" i="1"/>
  <c r="G604" i="1"/>
  <c r="H604" i="1" s="1"/>
  <c r="H1018" i="1"/>
  <c r="G1018" i="1"/>
  <c r="G995" i="1"/>
  <c r="H995" i="1" s="1"/>
  <c r="H2310" i="1"/>
  <c r="G2310" i="1"/>
  <c r="G2309" i="1"/>
  <c r="H2309" i="1" s="1"/>
  <c r="H3321" i="1"/>
  <c r="G3321" i="1"/>
  <c r="G2000" i="1"/>
  <c r="H2000" i="1" s="1"/>
  <c r="H760" i="1"/>
  <c r="G760" i="1"/>
  <c r="H1481" i="1"/>
  <c r="G1481" i="1"/>
  <c r="H960" i="1"/>
  <c r="G960" i="1"/>
  <c r="H178" i="1"/>
  <c r="G178" i="1"/>
  <c r="H3650" i="1"/>
  <c r="G3650" i="1"/>
  <c r="G941" i="1"/>
  <c r="H941" i="1" s="1"/>
  <c r="H1899" i="1"/>
  <c r="G1899" i="1"/>
  <c r="G2604" i="1"/>
  <c r="H2604" i="1" s="1"/>
  <c r="H2603" i="1"/>
  <c r="G2603" i="1"/>
  <c r="G940" i="1"/>
  <c r="H940" i="1" s="1"/>
  <c r="H2751" i="1"/>
  <c r="G2751" i="1"/>
  <c r="G2579" i="1"/>
  <c r="H2579" i="1" s="1"/>
  <c r="H2768" i="1"/>
  <c r="G2768" i="1"/>
  <c r="G2739" i="1"/>
  <c r="H2739" i="1" s="1"/>
  <c r="H1989" i="1"/>
  <c r="G1989" i="1"/>
  <c r="G1637" i="1"/>
  <c r="H1637" i="1" s="1"/>
  <c r="H2631" i="1"/>
  <c r="G2631" i="1"/>
  <c r="G3204" i="1"/>
  <c r="H3204" i="1" s="1"/>
  <c r="H546" i="1"/>
  <c r="G546" i="1"/>
  <c r="G3286" i="1"/>
  <c r="H3286" i="1" s="1"/>
  <c r="H2491" i="1"/>
  <c r="G2491" i="1"/>
  <c r="G2192" i="1"/>
  <c r="H2192" i="1" s="1"/>
  <c r="H1054" i="1"/>
  <c r="G1054" i="1"/>
  <c r="G1716" i="1"/>
  <c r="H1716" i="1" s="1"/>
  <c r="H1053" i="1"/>
  <c r="G1053" i="1"/>
  <c r="G3008" i="1"/>
  <c r="H3008" i="1" s="1"/>
  <c r="H2630" i="1"/>
  <c r="G2630" i="1"/>
  <c r="G1606" i="1"/>
  <c r="H1606" i="1" s="1"/>
  <c r="H110" i="1"/>
  <c r="G110" i="1"/>
  <c r="G155" i="1"/>
  <c r="H155" i="1" s="1"/>
  <c r="H1759" i="1"/>
  <c r="G1759" i="1"/>
  <c r="G2833" i="1"/>
  <c r="H2833" i="1" s="1"/>
  <c r="H1745" i="1"/>
  <c r="G1745" i="1"/>
  <c r="G134" i="1"/>
  <c r="H134" i="1" s="1"/>
  <c r="H309" i="1"/>
  <c r="G309" i="1"/>
  <c r="G3369" i="1"/>
  <c r="H3369" i="1" s="1"/>
  <c r="H1348" i="1"/>
  <c r="G1348" i="1"/>
  <c r="G453" i="1"/>
  <c r="H453" i="1" s="1"/>
  <c r="H452" i="1"/>
  <c r="G452" i="1"/>
  <c r="G1306" i="1"/>
  <c r="H1306" i="1" s="1"/>
  <c r="H426" i="1"/>
  <c r="G426" i="1"/>
  <c r="G3124" i="1"/>
  <c r="H3124" i="1" s="1"/>
  <c r="H591" i="1"/>
  <c r="G591" i="1"/>
  <c r="G575" i="1"/>
  <c r="H575" i="1" s="1"/>
  <c r="H358" i="1"/>
  <c r="G358" i="1"/>
  <c r="G1274" i="1"/>
  <c r="H1274" i="1" s="1"/>
  <c r="H338" i="1"/>
  <c r="G338" i="1"/>
  <c r="G2789" i="1"/>
  <c r="H2789" i="1" s="1"/>
  <c r="H1862" i="1"/>
  <c r="G1862" i="1"/>
  <c r="G1083" i="1"/>
  <c r="H1083" i="1" s="1"/>
  <c r="H2692" i="1"/>
  <c r="G2692" i="1"/>
  <c r="G2903" i="1"/>
  <c r="H2903" i="1" s="1"/>
  <c r="H1455" i="1"/>
  <c r="G1455" i="1"/>
  <c r="G1454" i="1"/>
  <c r="H1454" i="1" s="1"/>
  <c r="H2400" i="1"/>
  <c r="G2400" i="1"/>
  <c r="G1052" i="1"/>
  <c r="H1052" i="1" s="1"/>
  <c r="H2788" i="1"/>
  <c r="G2788" i="1"/>
  <c r="G2308" i="1"/>
  <c r="H2308" i="1" s="1"/>
  <c r="H1426" i="1"/>
  <c r="G1426" i="1"/>
  <c r="G81" i="1"/>
  <c r="H81" i="1" s="1"/>
  <c r="H3085" i="1"/>
  <c r="G3085" i="1"/>
  <c r="G1979" i="1"/>
  <c r="H1979" i="1" s="1"/>
  <c r="H2922" i="1"/>
  <c r="G2922" i="1"/>
  <c r="G905" i="1"/>
  <c r="H905" i="1" s="1"/>
  <c r="H1448" i="1"/>
  <c r="G1448" i="1"/>
  <c r="G393" i="1"/>
  <c r="H393" i="1" s="1"/>
  <c r="H253" i="1"/>
  <c r="G253" i="1"/>
  <c r="G3060" i="1"/>
  <c r="H3060" i="1" s="1"/>
  <c r="H3059" i="1"/>
  <c r="G3059" i="1"/>
  <c r="G2387" i="1"/>
  <c r="H2387" i="1" s="1"/>
  <c r="H2470" i="1"/>
  <c r="G2470" i="1"/>
  <c r="G1390" i="1"/>
  <c r="H1390" i="1" s="1"/>
  <c r="H2165" i="1"/>
  <c r="G2165" i="1"/>
  <c r="G2691" i="1"/>
  <c r="H2691" i="1" s="1"/>
  <c r="H1549" i="1"/>
  <c r="G1549" i="1"/>
  <c r="G723" i="1"/>
  <c r="H723" i="1" s="1"/>
  <c r="H2690" i="1"/>
  <c r="G2690" i="1"/>
  <c r="G722" i="1"/>
  <c r="H722" i="1" s="1"/>
  <c r="H3486" i="1"/>
  <c r="G3486" i="1"/>
  <c r="G3485" i="1"/>
  <c r="H3485" i="1" s="1"/>
  <c r="G3263" i="1"/>
  <c r="H3263" i="1" s="1"/>
  <c r="G2816" i="1"/>
  <c r="H2816" i="1" s="1"/>
  <c r="G1232" i="1"/>
  <c r="H1232" i="1" s="1"/>
  <c r="H2007" i="1"/>
  <c r="G2007" i="1"/>
  <c r="G3392" i="1"/>
  <c r="H3392" i="1" s="1"/>
  <c r="H1974" i="1"/>
  <c r="G1974" i="1"/>
  <c r="G357" i="1"/>
  <c r="H357" i="1" s="1"/>
  <c r="H2307" i="1"/>
  <c r="G2307" i="1"/>
  <c r="G278" i="1"/>
  <c r="H278" i="1" s="1"/>
  <c r="H308" i="1"/>
  <c r="G308" i="1"/>
  <c r="G491" i="1"/>
  <c r="H491" i="1" s="1"/>
  <c r="H490" i="1"/>
  <c r="G490" i="1"/>
  <c r="G213" i="1"/>
  <c r="H213" i="1" s="1"/>
  <c r="H721" i="1"/>
  <c r="G721" i="1"/>
  <c r="G34" i="1"/>
  <c r="H34" i="1" s="1"/>
  <c r="H3626" i="1"/>
  <c r="G3626" i="1"/>
  <c r="H2306" i="1"/>
  <c r="G2306" i="1"/>
  <c r="H1636" i="1"/>
  <c r="G1636" i="1"/>
  <c r="G684" i="1"/>
  <c r="H684" i="1" s="1"/>
  <c r="H1942" i="1"/>
  <c r="G1942" i="1"/>
  <c r="G1501" i="1"/>
  <c r="H1501" i="1" s="1"/>
  <c r="H2305" i="1"/>
  <c r="G2305" i="1"/>
  <c r="G2369" i="1"/>
  <c r="H2369" i="1" s="1"/>
  <c r="H337" i="1"/>
  <c r="G337" i="1"/>
  <c r="G1861" i="1"/>
  <c r="H1861" i="1" s="1"/>
  <c r="H1305" i="1"/>
  <c r="G1305" i="1"/>
  <c r="G859" i="1"/>
  <c r="H859" i="1" s="1"/>
  <c r="H2458" i="1"/>
  <c r="G2458" i="1"/>
  <c r="G858" i="1"/>
  <c r="H858" i="1" s="1"/>
  <c r="H857" i="1"/>
  <c r="G857" i="1"/>
  <c r="G603" i="1"/>
  <c r="H603" i="1" s="1"/>
  <c r="H2191" i="1"/>
  <c r="G2191" i="1"/>
  <c r="G602" i="1"/>
  <c r="H602" i="1" s="1"/>
  <c r="H2028" i="1"/>
  <c r="G2028" i="1"/>
  <c r="G3285" i="1"/>
  <c r="H3285" i="1" s="1"/>
  <c r="H2439" i="1"/>
  <c r="G2439" i="1"/>
  <c r="G545" i="1"/>
  <c r="H545" i="1" s="1"/>
  <c r="H3578" i="1"/>
  <c r="G3578" i="1"/>
  <c r="H1110" i="1"/>
  <c r="G1110" i="1"/>
  <c r="H392" i="1"/>
  <c r="G392" i="1"/>
  <c r="H451" i="1"/>
  <c r="G451" i="1"/>
  <c r="H1183" i="1"/>
  <c r="G1183" i="1"/>
  <c r="G1126" i="1"/>
  <c r="H1126" i="1" s="1"/>
  <c r="H1469" i="1"/>
  <c r="G1469" i="1"/>
  <c r="G981" i="1"/>
  <c r="H981" i="1" s="1"/>
  <c r="H2304" i="1"/>
  <c r="G2304" i="1"/>
  <c r="H3182" i="1"/>
  <c r="G3182" i="1"/>
  <c r="H2551" i="1"/>
  <c r="G2551" i="1"/>
  <c r="H1548" i="1"/>
  <c r="G1548" i="1"/>
  <c r="H2049" i="1"/>
  <c r="G2049" i="1"/>
  <c r="H3484" i="1"/>
  <c r="G3484" i="1"/>
  <c r="H2164" i="1"/>
  <c r="G2164" i="1"/>
  <c r="H1389" i="1"/>
  <c r="G1389" i="1"/>
  <c r="H2787" i="1"/>
  <c r="G2787" i="1"/>
  <c r="H1962" i="1"/>
  <c r="G1962" i="1"/>
  <c r="H2689" i="1"/>
  <c r="G2689" i="1"/>
  <c r="H2386" i="1"/>
  <c r="G2386" i="1"/>
  <c r="H2759" i="1"/>
  <c r="G2759" i="1"/>
  <c r="G1547" i="1"/>
  <c r="H1547" i="1" s="1"/>
  <c r="H2688" i="1"/>
  <c r="G2688" i="1"/>
  <c r="G252" i="1"/>
  <c r="H252" i="1" s="1"/>
  <c r="H1921" i="1"/>
  <c r="G1921" i="1"/>
  <c r="G1568" i="1"/>
  <c r="H1568" i="1" s="1"/>
  <c r="H3483" i="1"/>
  <c r="G3483" i="1"/>
  <c r="G2502" i="1"/>
  <c r="H2502" i="1" s="1"/>
  <c r="H1161" i="1"/>
  <c r="G1161" i="1"/>
  <c r="G1830" i="1"/>
  <c r="H1830" i="1" s="1"/>
  <c r="H3577" i="1"/>
  <c r="G3577" i="1"/>
  <c r="G3576" i="1"/>
  <c r="H3576" i="1" s="1"/>
  <c r="H3482" i="1"/>
  <c r="G3482" i="1"/>
  <c r="H3575" i="1"/>
  <c r="G3575" i="1"/>
  <c r="H3574" i="1"/>
  <c r="G3574" i="1"/>
  <c r="H3481" i="1"/>
  <c r="G3481" i="1"/>
  <c r="H391" i="1"/>
  <c r="G391" i="1"/>
  <c r="H3029" i="1"/>
  <c r="G3029" i="1"/>
  <c r="H633" i="1"/>
  <c r="G633" i="1"/>
  <c r="H33" i="1"/>
  <c r="G33" i="1"/>
  <c r="H2809" i="1"/>
  <c r="G2809" i="1"/>
  <c r="H831" i="1"/>
  <c r="G831" i="1"/>
  <c r="H3480" i="1"/>
  <c r="G3480" i="1"/>
  <c r="H877" i="1"/>
  <c r="G877" i="1"/>
  <c r="H779" i="1"/>
  <c r="G779" i="1"/>
  <c r="H18" i="1"/>
  <c r="G18" i="1"/>
  <c r="H3344" i="1"/>
  <c r="G3344" i="1"/>
  <c r="H267" i="1"/>
  <c r="G267" i="1"/>
  <c r="H1198" i="1"/>
  <c r="G1198" i="1"/>
  <c r="G2457" i="1"/>
  <c r="H2457" i="1" s="1"/>
  <c r="H2417" i="1"/>
  <c r="G2417" i="1"/>
  <c r="G1113" i="1"/>
  <c r="H1113" i="1" s="1"/>
  <c r="H3404" i="1"/>
  <c r="G3404" i="1"/>
  <c r="G1715" i="1"/>
  <c r="H1715" i="1" s="1"/>
  <c r="H830" i="1"/>
  <c r="G830" i="1"/>
  <c r="G3479" i="1"/>
  <c r="H3479" i="1" s="1"/>
  <c r="H3478" i="1"/>
  <c r="G3478" i="1"/>
  <c r="G212" i="1"/>
  <c r="H212" i="1" s="1"/>
  <c r="H939" i="1"/>
  <c r="G939" i="1"/>
  <c r="G1635" i="1"/>
  <c r="H1635" i="1" s="1"/>
  <c r="H3649" i="1"/>
  <c r="G3649" i="1"/>
  <c r="G1729" i="1"/>
  <c r="H1729" i="1" s="1"/>
  <c r="H2060" i="1"/>
  <c r="G2060" i="1"/>
  <c r="G1810" i="1"/>
  <c r="H1810" i="1" s="1"/>
  <c r="H1500" i="1"/>
  <c r="G1500" i="1"/>
  <c r="G3625" i="1"/>
  <c r="H3625" i="1" s="1"/>
  <c r="H2438" i="1"/>
  <c r="G2438" i="1"/>
  <c r="G3607" i="1"/>
  <c r="H3607" i="1" s="1"/>
  <c r="H2303" i="1"/>
  <c r="G2303" i="1"/>
  <c r="G2302" i="1"/>
  <c r="H2302" i="1" s="1"/>
  <c r="H1143" i="1"/>
  <c r="G1143" i="1"/>
  <c r="G1160" i="1"/>
  <c r="H1160" i="1" s="1"/>
  <c r="H2301" i="1"/>
  <c r="G2301" i="1"/>
  <c r="G2300" i="1"/>
  <c r="H2300" i="1" s="1"/>
  <c r="H2890" i="1"/>
  <c r="G2890" i="1"/>
  <c r="G2602" i="1"/>
  <c r="H2602" i="1" s="1"/>
  <c r="H2578" i="1"/>
  <c r="G2578" i="1"/>
  <c r="G2629" i="1"/>
  <c r="H2629" i="1" s="1"/>
  <c r="H1898" i="1"/>
  <c r="G1898" i="1"/>
  <c r="G544" i="1"/>
  <c r="H544" i="1" s="1"/>
  <c r="H307" i="1"/>
  <c r="G307" i="1"/>
  <c r="G3284" i="1"/>
  <c r="H3284" i="1" s="1"/>
  <c r="H425" i="1"/>
  <c r="G425" i="1"/>
  <c r="G2563" i="1"/>
  <c r="H2563" i="1" s="1"/>
  <c r="H3123" i="1"/>
  <c r="G3123" i="1"/>
  <c r="G1941" i="1"/>
  <c r="H1941" i="1" s="1"/>
  <c r="H51" i="1"/>
  <c r="G51" i="1"/>
  <c r="G2368" i="1"/>
  <c r="H2368" i="1" s="1"/>
  <c r="H574" i="1"/>
  <c r="G574" i="1"/>
  <c r="H133" i="1"/>
  <c r="G133" i="1"/>
  <c r="H3161" i="1"/>
  <c r="G3161" i="1"/>
  <c r="G1082" i="1"/>
  <c r="H1082" i="1" s="1"/>
  <c r="H1304" i="1"/>
  <c r="G1304" i="1"/>
  <c r="G810" i="1"/>
  <c r="H810" i="1" s="1"/>
  <c r="H1273" i="1"/>
  <c r="G1273" i="1"/>
  <c r="G3196" i="1"/>
  <c r="H3196" i="1" s="1"/>
  <c r="H1860" i="1"/>
  <c r="G1860" i="1"/>
  <c r="G336" i="1"/>
  <c r="H336" i="1" s="1"/>
  <c r="H1879" i="1"/>
  <c r="G1879" i="1"/>
  <c r="G601" i="1"/>
  <c r="H601" i="1" s="1"/>
  <c r="H1783" i="1"/>
  <c r="G1783" i="1"/>
  <c r="G2943" i="1"/>
  <c r="H2943" i="1" s="1"/>
  <c r="H3477" i="1"/>
  <c r="G3477" i="1"/>
  <c r="G470" i="1"/>
  <c r="H470" i="1" s="1"/>
  <c r="H2859" i="1"/>
  <c r="G2859" i="1"/>
  <c r="G3368" i="1"/>
  <c r="H3368" i="1" s="1"/>
  <c r="H2832" i="1"/>
  <c r="G2832" i="1"/>
  <c r="G1958" i="1"/>
  <c r="H1958" i="1" s="1"/>
  <c r="H109" i="1"/>
  <c r="G109" i="1"/>
  <c r="G1744" i="1"/>
  <c r="H1744" i="1" s="1"/>
  <c r="H1743" i="1"/>
  <c r="G1743" i="1"/>
  <c r="G915" i="1"/>
  <c r="H915" i="1" s="1"/>
  <c r="H3246" i="1"/>
  <c r="G3246" i="1"/>
  <c r="G2524" i="1"/>
  <c r="H2524" i="1" s="1"/>
  <c r="H1605" i="1"/>
  <c r="G1605" i="1"/>
  <c r="G450" i="1"/>
  <c r="H450" i="1" s="1"/>
  <c r="H678" i="1"/>
  <c r="G678" i="1"/>
  <c r="G80" i="1"/>
  <c r="H80" i="1" s="1"/>
  <c r="H1580" i="1"/>
  <c r="G1580" i="1"/>
  <c r="G2027" i="1"/>
  <c r="H2027" i="1" s="1"/>
  <c r="H3181" i="1"/>
  <c r="G3181" i="1"/>
  <c r="G2902" i="1"/>
  <c r="H2902" i="1" s="1"/>
  <c r="H1051" i="1"/>
  <c r="G1051" i="1"/>
  <c r="G1388" i="1"/>
  <c r="H1388" i="1" s="1"/>
  <c r="H1897" i="1"/>
  <c r="G1897" i="1"/>
  <c r="G3058" i="1"/>
  <c r="H3058" i="1" s="1"/>
  <c r="H2978" i="1"/>
  <c r="G2978" i="1"/>
  <c r="G2299" i="1"/>
  <c r="H2299" i="1" s="1"/>
  <c r="H516" i="1"/>
  <c r="G516" i="1"/>
  <c r="G1447" i="1"/>
  <c r="H1447" i="1" s="1"/>
  <c r="H2041" i="1"/>
  <c r="G2041" i="1"/>
  <c r="G3084" i="1"/>
  <c r="H3084" i="1" s="1"/>
  <c r="H2089" i="1"/>
  <c r="G2089" i="1"/>
  <c r="G2921" i="1"/>
  <c r="H2921" i="1" s="1"/>
  <c r="H3028" i="1"/>
  <c r="G3028" i="1"/>
  <c r="G2469" i="1"/>
  <c r="H2469" i="1" s="1"/>
  <c r="H2124" i="1"/>
  <c r="G2124" i="1"/>
  <c r="G2687" i="1"/>
  <c r="H2687" i="1" s="1"/>
  <c r="H1920" i="1"/>
  <c r="G1920" i="1"/>
  <c r="G2786" i="1"/>
  <c r="H2786" i="1" s="1"/>
  <c r="H953" i="1"/>
  <c r="G953" i="1"/>
  <c r="G2123" i="1"/>
  <c r="H2123" i="1" s="1"/>
  <c r="H1425" i="1"/>
  <c r="G1425" i="1"/>
  <c r="G2385" i="1"/>
  <c r="H2385" i="1" s="1"/>
  <c r="H2122" i="1"/>
  <c r="G2122" i="1"/>
  <c r="G2686" i="1"/>
  <c r="H2686" i="1" s="1"/>
  <c r="H390" i="1"/>
  <c r="G390" i="1"/>
  <c r="G2685" i="1"/>
  <c r="H2685" i="1" s="1"/>
  <c r="H2163" i="1"/>
  <c r="G2163" i="1"/>
  <c r="G1546" i="1"/>
  <c r="H1546" i="1" s="1"/>
  <c r="H251" i="1"/>
  <c r="G251" i="1"/>
  <c r="G720" i="1"/>
  <c r="H720" i="1" s="1"/>
  <c r="H2684" i="1"/>
  <c r="G2684" i="1"/>
  <c r="G489" i="1"/>
  <c r="H489" i="1" s="1"/>
  <c r="H2074" i="1"/>
  <c r="G2074" i="1"/>
  <c r="G1231" i="1"/>
  <c r="H1231" i="1" s="1"/>
  <c r="H3262" i="1"/>
  <c r="G3262" i="1"/>
  <c r="G1699" i="1"/>
  <c r="H1699" i="1" s="1"/>
  <c r="H232" i="1"/>
  <c r="G232" i="1"/>
  <c r="G1458" i="1"/>
  <c r="H1458" i="1" s="1"/>
  <c r="H2808" i="1"/>
  <c r="G2808" i="1"/>
  <c r="G3476" i="1"/>
  <c r="H3476" i="1" s="1"/>
  <c r="H3475" i="1"/>
  <c r="G3475" i="1"/>
  <c r="G3391" i="1"/>
  <c r="H3391" i="1" s="1"/>
  <c r="H2977" i="1"/>
  <c r="G2977" i="1"/>
  <c r="G1515" i="1"/>
  <c r="H1515" i="1" s="1"/>
  <c r="H1142" i="1"/>
  <c r="G1142" i="1"/>
  <c r="G1820" i="1"/>
  <c r="H1820" i="1" s="1"/>
  <c r="H3320" i="1"/>
  <c r="G3320" i="1"/>
  <c r="G277" i="1"/>
  <c r="H277" i="1" s="1"/>
  <c r="H3319" i="1"/>
  <c r="G3319" i="1"/>
  <c r="G994" i="1"/>
  <c r="H994" i="1" s="1"/>
  <c r="H1801" i="1"/>
  <c r="G1801" i="1"/>
  <c r="G1677" i="1"/>
  <c r="H1677" i="1" s="1"/>
  <c r="H1774" i="1"/>
  <c r="G1774" i="1"/>
  <c r="G1230" i="1"/>
  <c r="H1230" i="1" s="1"/>
  <c r="H3038" i="1"/>
  <c r="G3038" i="1"/>
  <c r="G2197" i="1"/>
  <c r="H2197" i="1" s="1"/>
  <c r="H1017" i="1"/>
  <c r="G1017" i="1"/>
  <c r="G1120" i="1"/>
  <c r="H1120" i="1" s="1"/>
  <c r="H1119" i="1"/>
  <c r="G1119" i="1"/>
  <c r="G2298" i="1"/>
  <c r="H2298" i="1" s="1"/>
  <c r="H2121" i="1"/>
  <c r="G2121" i="1"/>
  <c r="G1521" i="1"/>
  <c r="H1521" i="1" s="1"/>
  <c r="H952" i="1"/>
  <c r="G952" i="1"/>
  <c r="G2451" i="1"/>
  <c r="H2451" i="1" s="1"/>
  <c r="H3304" i="1"/>
  <c r="G3304" i="1"/>
  <c r="G2297" i="1"/>
  <c r="H2297" i="1" s="1"/>
  <c r="H1480" i="1"/>
  <c r="G1480" i="1"/>
  <c r="G1479" i="1"/>
  <c r="H1479" i="1" s="1"/>
  <c r="H2399" i="1"/>
  <c r="G2399" i="1"/>
  <c r="G3101" i="1"/>
  <c r="H3101" i="1" s="1"/>
  <c r="G17" i="1"/>
  <c r="H17" i="1" s="1"/>
  <c r="G1002" i="1"/>
  <c r="H1002" i="1" s="1"/>
  <c r="G2858" i="1"/>
  <c r="H2858" i="1" s="1"/>
  <c r="G1358" i="1"/>
  <c r="H1358" i="1" s="1"/>
  <c r="H1604" i="1"/>
  <c r="G1604" i="1"/>
  <c r="G1742" i="1"/>
  <c r="H1742" i="1" s="1"/>
  <c r="H2831" i="1"/>
  <c r="G2831" i="1"/>
  <c r="G154" i="1"/>
  <c r="H154" i="1" s="1"/>
  <c r="G1957" i="1"/>
  <c r="H1957" i="1" s="1"/>
  <c r="G3343" i="1"/>
  <c r="H3343" i="1" s="1"/>
  <c r="G1758" i="1"/>
  <c r="H1758" i="1" s="1"/>
  <c r="G1665" i="1"/>
  <c r="H1665" i="1" s="1"/>
  <c r="G2296" i="1"/>
  <c r="H2296" i="1" s="1"/>
  <c r="G1757" i="1"/>
  <c r="H1757" i="1" s="1"/>
  <c r="H3007" i="1"/>
  <c r="G3007" i="1"/>
  <c r="G778" i="1"/>
  <c r="H778" i="1" s="1"/>
  <c r="G1101" i="1"/>
  <c r="H1101" i="1" s="1"/>
  <c r="G3573" i="1"/>
  <c r="H3573" i="1" s="1"/>
  <c r="G1185" i="1"/>
  <c r="H1185" i="1" s="1"/>
  <c r="G1172" i="1"/>
  <c r="H1172" i="1" s="1"/>
  <c r="G177" i="1"/>
  <c r="H177" i="1" s="1"/>
  <c r="G1100" i="1"/>
  <c r="H1100" i="1" s="1"/>
  <c r="H1634" i="1"/>
  <c r="G1634" i="1"/>
  <c r="G2026" i="1"/>
  <c r="H2026" i="1" s="1"/>
  <c r="G3648" i="1"/>
  <c r="H3648" i="1" s="1"/>
  <c r="G1099" i="1"/>
  <c r="H1099" i="1" s="1"/>
  <c r="G2437" i="1"/>
  <c r="H2437" i="1" s="1"/>
  <c r="G2545" i="1"/>
  <c r="H2545" i="1" s="1"/>
  <c r="G1303" i="1"/>
  <c r="H1303" i="1" s="1"/>
  <c r="G543" i="1"/>
  <c r="H543" i="1" s="1"/>
  <c r="G3283" i="1"/>
  <c r="H3283" i="1" s="1"/>
  <c r="G1159" i="1"/>
  <c r="H1159" i="1" s="1"/>
  <c r="G829" i="1"/>
  <c r="H829" i="1" s="1"/>
  <c r="G3624" i="1"/>
  <c r="H3624" i="1" s="1"/>
  <c r="G1347" i="1"/>
  <c r="H1347" i="1" s="1"/>
  <c r="G2872" i="1"/>
  <c r="H2872" i="1" s="1"/>
  <c r="G306" i="1"/>
  <c r="H306" i="1" s="1"/>
  <c r="G573" i="1"/>
  <c r="H573" i="1" s="1"/>
  <c r="G1346" i="1"/>
  <c r="H1346" i="1" s="1"/>
  <c r="G2190" i="1"/>
  <c r="H2190" i="1" s="1"/>
  <c r="G1940" i="1"/>
  <c r="H1940" i="1" s="1"/>
  <c r="G132" i="1"/>
  <c r="H132" i="1" s="1"/>
  <c r="G3367" i="1"/>
  <c r="H3367" i="1" s="1"/>
  <c r="G980" i="1"/>
  <c r="H980" i="1" s="1"/>
  <c r="G449" i="1"/>
  <c r="H449" i="1" s="1"/>
  <c r="G356" i="1"/>
  <c r="H356" i="1" s="1"/>
  <c r="G3023" i="1"/>
  <c r="H3023" i="1" s="1"/>
  <c r="G1859" i="1"/>
  <c r="H1859" i="1" s="1"/>
  <c r="G335" i="1"/>
  <c r="H335" i="1" s="1"/>
  <c r="G1272" i="1"/>
  <c r="H1272" i="1" s="1"/>
  <c r="G3195" i="1"/>
  <c r="H3195" i="1" s="1"/>
  <c r="G1081" i="1"/>
  <c r="H1081" i="1" s="1"/>
  <c r="G2295" i="1"/>
  <c r="H2295" i="1" s="1"/>
  <c r="G2294" i="1"/>
  <c r="H2294" i="1" s="1"/>
  <c r="G1693" i="1"/>
  <c r="H1693" i="1" s="1"/>
  <c r="G3122" i="1"/>
  <c r="H3122" i="1" s="1"/>
  <c r="G2562" i="1"/>
  <c r="H2562" i="1" s="1"/>
  <c r="G1727" i="1"/>
  <c r="H1727" i="1" s="1"/>
  <c r="G2293" i="1"/>
  <c r="H2293" i="1" s="1"/>
  <c r="G804" i="1"/>
  <c r="H804" i="1" s="1"/>
  <c r="G50" i="1"/>
  <c r="H50" i="1" s="1"/>
  <c r="G1387" i="1"/>
  <c r="H1387" i="1" s="1"/>
  <c r="H2292" i="1"/>
  <c r="G2292" i="1"/>
  <c r="G1050" i="1"/>
  <c r="H1050" i="1" s="1"/>
  <c r="G2291" i="1"/>
  <c r="H2291" i="1" s="1"/>
  <c r="G2767" i="1"/>
  <c r="H2767" i="1" s="1"/>
  <c r="G1049" i="1"/>
  <c r="H1049" i="1" s="1"/>
  <c r="G515" i="1"/>
  <c r="H515" i="1" s="1"/>
  <c r="G1896" i="1"/>
  <c r="H1896" i="1" s="1"/>
  <c r="G3083" i="1"/>
  <c r="H3083" i="1" s="1"/>
  <c r="H389" i="1"/>
  <c r="G389" i="1"/>
  <c r="G2601" i="1"/>
  <c r="H2601" i="1" s="1"/>
  <c r="G2976" i="1"/>
  <c r="H2976" i="1" s="1"/>
  <c r="G2785" i="1"/>
  <c r="H2785" i="1" s="1"/>
  <c r="G1125" i="1"/>
  <c r="H1125" i="1" s="1"/>
  <c r="G2600" i="1"/>
  <c r="H2600" i="1" s="1"/>
  <c r="G1835" i="1"/>
  <c r="H1835" i="1" s="1"/>
  <c r="G3606" i="1"/>
  <c r="H3606" i="1" s="1"/>
  <c r="H3572" i="1"/>
  <c r="G3572" i="1"/>
  <c r="G2628" i="1"/>
  <c r="H2628" i="1" s="1"/>
  <c r="G2384" i="1"/>
  <c r="H2384" i="1" s="1"/>
  <c r="G2577" i="1"/>
  <c r="H2577" i="1" s="1"/>
  <c r="G2920" i="1"/>
  <c r="H2920" i="1" s="1"/>
  <c r="G3474" i="1"/>
  <c r="H3474" i="1" s="1"/>
  <c r="G2468" i="1"/>
  <c r="H2468" i="1" s="1"/>
  <c r="G79" i="1"/>
  <c r="H79" i="1" s="1"/>
  <c r="G488" i="1"/>
  <c r="H488" i="1" s="1"/>
  <c r="G3057" i="1"/>
  <c r="H3057" i="1" s="1"/>
  <c r="G1424" i="1"/>
  <c r="H1424" i="1" s="1"/>
  <c r="G2120" i="1"/>
  <c r="H2120" i="1" s="1"/>
  <c r="G250" i="1"/>
  <c r="H250" i="1" s="1"/>
  <c r="G719" i="1"/>
  <c r="H719" i="1" s="1"/>
  <c r="G2119" i="1"/>
  <c r="H2119" i="1" s="1"/>
  <c r="G2162" i="1"/>
  <c r="H2162" i="1" s="1"/>
  <c r="G2683" i="1"/>
  <c r="H2683" i="1" s="1"/>
  <c r="H1320" i="1"/>
  <c r="G1320" i="1"/>
  <c r="G1319" i="1"/>
  <c r="H1319" i="1" s="1"/>
  <c r="G2501" i="1"/>
  <c r="H2501" i="1" s="1"/>
  <c r="G388" i="1"/>
  <c r="H388" i="1" s="1"/>
  <c r="H3473" i="1"/>
  <c r="G3473" i="1"/>
  <c r="G3261" i="1"/>
  <c r="H3261" i="1" s="1"/>
  <c r="G2936" i="1"/>
  <c r="H2936" i="1" s="1"/>
  <c r="G632" i="1"/>
  <c r="H632" i="1" s="1"/>
  <c r="G1567" i="1"/>
  <c r="H1567" i="1" s="1"/>
  <c r="G642" i="1"/>
  <c r="H642" i="1" s="1"/>
  <c r="G671" i="1"/>
  <c r="H671" i="1" s="1"/>
  <c r="G1790" i="1"/>
  <c r="H1790" i="1" s="1"/>
  <c r="G620" i="1"/>
  <c r="H620" i="1" s="1"/>
  <c r="G653" i="1"/>
  <c r="H653" i="1" s="1"/>
  <c r="G631" i="1"/>
  <c r="H631" i="1" s="1"/>
  <c r="G2554" i="1"/>
  <c r="H2554" i="1" s="1"/>
  <c r="G630" i="1"/>
  <c r="H630" i="1" s="1"/>
  <c r="G2995" i="1"/>
  <c r="H2995" i="1" s="1"/>
  <c r="G2994" i="1"/>
  <c r="H2994" i="1" s="1"/>
  <c r="G694" i="1"/>
  <c r="H694" i="1" s="1"/>
  <c r="G1767" i="1"/>
  <c r="H1767" i="1" s="1"/>
  <c r="G1116" i="1"/>
  <c r="H1116" i="1" s="1"/>
  <c r="G387" i="1"/>
  <c r="H387" i="1" s="1"/>
  <c r="G2073" i="1"/>
  <c r="H2073" i="1" s="1"/>
  <c r="G3390" i="1"/>
  <c r="H3390" i="1" s="1"/>
  <c r="G1714" i="1"/>
  <c r="H1714" i="1" s="1"/>
  <c r="G2682" i="1"/>
  <c r="H2682" i="1" s="1"/>
  <c r="G3389" i="1"/>
  <c r="H3389" i="1" s="1"/>
  <c r="G2436" i="1"/>
  <c r="H2436" i="1" s="1"/>
  <c r="G3160" i="1"/>
  <c r="H3160" i="1" s="1"/>
  <c r="G2290" i="1"/>
  <c r="H2290" i="1" s="1"/>
  <c r="G2289" i="1"/>
  <c r="H2289" i="1" s="1"/>
  <c r="G2288" i="1"/>
  <c r="H2288" i="1" s="1"/>
  <c r="G1465" i="1"/>
  <c r="H1465" i="1" s="1"/>
  <c r="G1189" i="1"/>
  <c r="H1189" i="1" s="1"/>
  <c r="G919" i="1"/>
  <c r="H919" i="1" s="1"/>
  <c r="G16" i="1"/>
  <c r="H16" i="1" s="1"/>
  <c r="G3571" i="1"/>
  <c r="H3571" i="1" s="1"/>
  <c r="G3570" i="1"/>
  <c r="H3570" i="1" s="1"/>
  <c r="G3329" i="1"/>
  <c r="H3329" i="1" s="1"/>
  <c r="G1819" i="1"/>
  <c r="H1819" i="1" s="1"/>
  <c r="G3328" i="1"/>
  <c r="H3328" i="1" s="1"/>
  <c r="G3472" i="1"/>
  <c r="H3472" i="1" s="1"/>
  <c r="G2287" i="1"/>
  <c r="H2287" i="1" s="1"/>
  <c r="G2409" i="1"/>
  <c r="H2409" i="1" s="1"/>
  <c r="G2627" i="1"/>
  <c r="H2627" i="1" s="1"/>
  <c r="G2286" i="1"/>
  <c r="H2286" i="1" s="1"/>
  <c r="G3471" i="1"/>
  <c r="H3471" i="1" s="1"/>
  <c r="G1229" i="1"/>
  <c r="H1229" i="1" s="1"/>
  <c r="G777" i="1"/>
  <c r="H777" i="1" s="1"/>
  <c r="G3470" i="1"/>
  <c r="H3470" i="1" s="1"/>
  <c r="G40" i="1"/>
  <c r="H40" i="1" s="1"/>
  <c r="G2819" i="1"/>
  <c r="H2819" i="1" s="1"/>
  <c r="G2408" i="1"/>
  <c r="H2408" i="1" s="1"/>
  <c r="G1664" i="1"/>
  <c r="H1664" i="1" s="1"/>
  <c r="G2056" i="1"/>
  <c r="H2056" i="1" s="1"/>
  <c r="G828" i="1"/>
  <c r="H828" i="1" s="1"/>
  <c r="G2285" i="1"/>
  <c r="H2285" i="1" s="1"/>
  <c r="H211" i="1"/>
  <c r="G211" i="1"/>
  <c r="G3282" i="1"/>
  <c r="H3282" i="1" s="1"/>
  <c r="G1158" i="1"/>
  <c r="H1158" i="1" s="1"/>
  <c r="G176" i="1"/>
  <c r="H176" i="1" s="1"/>
  <c r="G1633" i="1"/>
  <c r="H1633" i="1" s="1"/>
  <c r="G1809" i="1"/>
  <c r="H1809" i="1" s="1"/>
  <c r="G276" i="1"/>
  <c r="H276" i="1" s="1"/>
  <c r="G2857" i="1"/>
  <c r="H2857" i="1" s="1"/>
  <c r="G3623" i="1"/>
  <c r="H3623" i="1" s="1"/>
  <c r="G305" i="1"/>
  <c r="H305" i="1" s="1"/>
  <c r="G1842" i="1"/>
  <c r="H1842" i="1" s="1"/>
  <c r="G542" i="1"/>
  <c r="H542" i="1" s="1"/>
  <c r="H3281" i="1"/>
  <c r="G3281" i="1"/>
  <c r="G2889" i="1"/>
  <c r="H2889" i="1" s="1"/>
  <c r="G424" i="1"/>
  <c r="H424" i="1" s="1"/>
  <c r="G2871" i="1"/>
  <c r="H2871" i="1" s="1"/>
  <c r="G1939" i="1"/>
  <c r="H1939" i="1" s="1"/>
  <c r="G3180" i="1"/>
  <c r="H3180" i="1" s="1"/>
  <c r="G355" i="1"/>
  <c r="H355" i="1" s="1"/>
  <c r="G3121" i="1"/>
  <c r="H3121" i="1" s="1"/>
  <c r="G803" i="1"/>
  <c r="H803" i="1" s="1"/>
  <c r="G334" i="1"/>
  <c r="H334" i="1" s="1"/>
  <c r="G856" i="1"/>
  <c r="H856" i="1" s="1"/>
  <c r="G2367" i="1"/>
  <c r="H2367" i="1" s="1"/>
  <c r="G275" i="1"/>
  <c r="H275" i="1" s="1"/>
  <c r="G802" i="1"/>
  <c r="H802" i="1" s="1"/>
  <c r="G1858" i="1"/>
  <c r="H1858" i="1" s="1"/>
  <c r="G3366" i="1"/>
  <c r="H3366" i="1" s="1"/>
  <c r="H1271" i="1"/>
  <c r="G1271" i="1"/>
  <c r="G2398" i="1"/>
  <c r="H2398" i="1" s="1"/>
  <c r="G448" i="1"/>
  <c r="H448" i="1" s="1"/>
  <c r="G2284" i="1"/>
  <c r="H2284" i="1" s="1"/>
  <c r="G1603" i="1"/>
  <c r="H1603" i="1" s="1"/>
  <c r="G3245" i="1"/>
  <c r="H3245" i="1" s="1"/>
  <c r="G3203" i="1"/>
  <c r="H3203" i="1" s="1"/>
  <c r="G2283" i="1"/>
  <c r="H2283" i="1" s="1"/>
  <c r="G979" i="1"/>
  <c r="H979" i="1" s="1"/>
  <c r="G759" i="1"/>
  <c r="H759" i="1" s="1"/>
  <c r="G758" i="1"/>
  <c r="H758" i="1" s="1"/>
  <c r="G2480" i="1"/>
  <c r="H2480" i="1" s="1"/>
  <c r="G131" i="1"/>
  <c r="H131" i="1" s="1"/>
  <c r="G572" i="1"/>
  <c r="H572" i="1" s="1"/>
  <c r="G1988" i="1"/>
  <c r="H1988" i="1" s="1"/>
  <c r="G1386" i="1"/>
  <c r="H1386" i="1" s="1"/>
  <c r="G2523" i="1"/>
  <c r="H2523" i="1" s="1"/>
  <c r="G2599" i="1"/>
  <c r="H2599" i="1" s="1"/>
  <c r="G2784" i="1"/>
  <c r="H2784" i="1" s="1"/>
  <c r="G2738" i="1"/>
  <c r="H2738" i="1" s="1"/>
  <c r="G2383" i="1"/>
  <c r="H2383" i="1" s="1"/>
  <c r="G2737" i="1"/>
  <c r="H2737" i="1" s="1"/>
  <c r="G1545" i="1"/>
  <c r="H1545" i="1" s="1"/>
  <c r="G2100" i="1"/>
  <c r="H2100" i="1" s="1"/>
  <c r="G2736" i="1"/>
  <c r="H2736" i="1" s="1"/>
  <c r="G2598" i="1"/>
  <c r="H2598" i="1" s="1"/>
  <c r="G2626" i="1"/>
  <c r="H2626" i="1" s="1"/>
  <c r="G2625" i="1"/>
  <c r="H2625" i="1" s="1"/>
  <c r="G2025" i="1"/>
  <c r="H2025" i="1" s="1"/>
  <c r="G1895" i="1"/>
  <c r="H1895" i="1" s="1"/>
  <c r="G1048" i="1"/>
  <c r="H1048" i="1" s="1"/>
  <c r="G386" i="1"/>
  <c r="H386" i="1" s="1"/>
  <c r="G1446" i="1"/>
  <c r="H1446" i="1" s="1"/>
  <c r="G904" i="1"/>
  <c r="H904" i="1" s="1"/>
  <c r="G2975" i="1"/>
  <c r="H2975" i="1" s="1"/>
  <c r="G1228" i="1"/>
  <c r="H1228" i="1" s="1"/>
  <c r="H3569" i="1"/>
  <c r="G3569" i="1"/>
  <c r="G3403" i="1"/>
  <c r="H3403" i="1" s="1"/>
  <c r="G2088" i="1"/>
  <c r="H2088" i="1" s="1"/>
  <c r="G2544" i="1"/>
  <c r="H2544" i="1" s="1"/>
  <c r="G2919" i="1"/>
  <c r="H2919" i="1" s="1"/>
  <c r="G249" i="1"/>
  <c r="H249" i="1" s="1"/>
  <c r="G2681" i="1"/>
  <c r="H2681" i="1" s="1"/>
  <c r="G514" i="1"/>
  <c r="H514" i="1" s="1"/>
  <c r="H2467" i="1"/>
  <c r="G2467" i="1"/>
  <c r="G487" i="1"/>
  <c r="H487" i="1" s="1"/>
  <c r="G2161" i="1"/>
  <c r="H2161" i="1" s="1"/>
  <c r="G2160" i="1"/>
  <c r="H2160" i="1" s="1"/>
  <c r="G2118" i="1"/>
  <c r="H2118" i="1" s="1"/>
  <c r="G78" i="1"/>
  <c r="H78" i="1" s="1"/>
  <c r="G1423" i="1"/>
  <c r="H1423" i="1" s="1"/>
  <c r="G718" i="1"/>
  <c r="H718" i="1" s="1"/>
  <c r="G717" i="1"/>
  <c r="H717" i="1" s="1"/>
  <c r="G2680" i="1"/>
  <c r="H2680" i="1" s="1"/>
  <c r="G2679" i="1"/>
  <c r="H2679" i="1" s="1"/>
  <c r="G2072" i="1"/>
  <c r="H2072" i="1" s="1"/>
  <c r="G108" i="1"/>
  <c r="H108" i="1" s="1"/>
  <c r="G107" i="1"/>
  <c r="H107" i="1" s="1"/>
  <c r="G2522" i="1"/>
  <c r="H2522" i="1" s="1"/>
  <c r="G3469" i="1"/>
  <c r="H3469" i="1" s="1"/>
  <c r="G3260" i="1"/>
  <c r="H3260" i="1" s="1"/>
  <c r="G3468" i="1"/>
  <c r="H3468" i="1" s="1"/>
  <c r="H3568" i="1"/>
  <c r="G3568" i="1"/>
  <c r="G1227" i="1"/>
  <c r="H1227" i="1" s="1"/>
  <c r="G3467" i="1"/>
  <c r="H3467" i="1" s="1"/>
  <c r="G1226" i="1"/>
  <c r="H1226" i="1" s="1"/>
  <c r="G1197" i="1"/>
  <c r="H1197" i="1" s="1"/>
  <c r="G1196" i="1"/>
  <c r="H1196" i="1" s="1"/>
  <c r="G1225" i="1"/>
  <c r="H1225" i="1" s="1"/>
  <c r="G2416" i="1"/>
  <c r="H2416" i="1" s="1"/>
  <c r="H1818" i="1"/>
  <c r="G1818" i="1"/>
  <c r="G2282" i="1"/>
  <c r="H2282" i="1" s="1"/>
  <c r="G3567" i="1"/>
  <c r="H3567" i="1" s="1"/>
  <c r="G1141" i="1"/>
  <c r="H1141" i="1" s="1"/>
  <c r="G411" i="1"/>
  <c r="H411" i="1" s="1"/>
  <c r="G410" i="1"/>
  <c r="H410" i="1" s="1"/>
  <c r="G993" i="1"/>
  <c r="H993" i="1" s="1"/>
  <c r="G1520" i="1"/>
  <c r="H1520" i="1" s="1"/>
  <c r="G3318" i="1"/>
  <c r="H3318" i="1" s="1"/>
  <c r="G2281" i="1"/>
  <c r="H2281" i="1" s="1"/>
  <c r="G1001" i="1"/>
  <c r="H1001" i="1" s="1"/>
  <c r="G1713" i="1"/>
  <c r="H1713" i="1" s="1"/>
  <c r="G2750" i="1"/>
  <c r="H2750" i="1" s="1"/>
  <c r="G1800" i="1"/>
  <c r="H1800" i="1" s="1"/>
  <c r="G3037" i="1"/>
  <c r="H3037" i="1" s="1"/>
  <c r="G1726" i="1"/>
  <c r="H1726" i="1" s="1"/>
  <c r="G1676" i="1"/>
  <c r="H1676" i="1" s="1"/>
  <c r="G1478" i="1"/>
  <c r="H1478" i="1" s="1"/>
  <c r="G3303" i="1"/>
  <c r="H3303" i="1" s="1"/>
  <c r="G2280" i="1"/>
  <c r="H2280" i="1" s="1"/>
  <c r="G2766" i="1"/>
  <c r="H2766" i="1" s="1"/>
  <c r="G1499" i="1"/>
  <c r="H1499" i="1" s="1"/>
  <c r="G541" i="1"/>
  <c r="H541" i="1" s="1"/>
  <c r="G3280" i="1"/>
  <c r="H3280" i="1" s="1"/>
  <c r="G827" i="1"/>
  <c r="H827" i="1" s="1"/>
  <c r="G2189" i="1"/>
  <c r="H2189" i="1" s="1"/>
  <c r="G2435" i="1"/>
  <c r="H2435" i="1" s="1"/>
  <c r="G1956" i="1"/>
  <c r="H1956" i="1" s="1"/>
  <c r="G3006" i="1"/>
  <c r="H3006" i="1" s="1"/>
  <c r="G2490" i="1"/>
  <c r="H2490" i="1" s="1"/>
  <c r="G153" i="1"/>
  <c r="H153" i="1" s="1"/>
  <c r="G2877" i="1"/>
  <c r="H2877" i="1" s="1"/>
  <c r="G2856" i="1"/>
  <c r="H2856" i="1" s="1"/>
  <c r="G3622" i="1"/>
  <c r="H3622" i="1" s="1"/>
  <c r="G1602" i="1"/>
  <c r="H1602" i="1" s="1"/>
  <c r="G1741" i="1"/>
  <c r="H1741" i="1" s="1"/>
  <c r="G1338" i="1"/>
  <c r="H1338" i="1" s="1"/>
  <c r="G2006" i="1"/>
  <c r="H2006" i="1" s="1"/>
  <c r="G2456" i="1"/>
  <c r="H2456" i="1" s="1"/>
  <c r="G304" i="1"/>
  <c r="H304" i="1" s="1"/>
  <c r="G3388" i="1"/>
  <c r="H3388" i="1" s="1"/>
  <c r="G600" i="1"/>
  <c r="H600" i="1" s="1"/>
  <c r="H809" i="1"/>
  <c r="G809" i="1"/>
  <c r="G2802" i="1"/>
  <c r="H2802" i="1" s="1"/>
  <c r="G527" i="1"/>
  <c r="H527" i="1" s="1"/>
  <c r="G354" i="1"/>
  <c r="H354" i="1" s="1"/>
  <c r="G423" i="1"/>
  <c r="H423" i="1" s="1"/>
  <c r="G3647" i="1"/>
  <c r="H3647" i="1" s="1"/>
  <c r="G3120" i="1"/>
  <c r="H3120" i="1" s="1"/>
  <c r="G1080" i="1"/>
  <c r="H1080" i="1" s="1"/>
  <c r="G3646" i="1"/>
  <c r="H3646" i="1" s="1"/>
  <c r="G3194" i="1"/>
  <c r="H3194" i="1" s="1"/>
  <c r="G1632" i="1"/>
  <c r="H1632" i="1" s="1"/>
  <c r="G1270" i="1"/>
  <c r="H1270" i="1" s="1"/>
  <c r="G333" i="1"/>
  <c r="H333" i="1" s="1"/>
  <c r="G175" i="1"/>
  <c r="H175" i="1" s="1"/>
  <c r="G1938" i="1"/>
  <c r="H1938" i="1" s="1"/>
  <c r="G801" i="1"/>
  <c r="H801" i="1" s="1"/>
  <c r="G3159" i="1"/>
  <c r="H3159" i="1" s="1"/>
  <c r="G3158" i="1"/>
  <c r="H3158" i="1" s="1"/>
  <c r="G174" i="1"/>
  <c r="H174" i="1" s="1"/>
  <c r="G1258" i="1"/>
  <c r="H1258" i="1" s="1"/>
  <c r="G130" i="1"/>
  <c r="H130" i="1" s="1"/>
  <c r="G1878" i="1"/>
  <c r="H1878" i="1" s="1"/>
  <c r="H1579" i="1"/>
  <c r="G1579" i="1"/>
  <c r="G3179" i="1"/>
  <c r="H3179" i="1" s="1"/>
  <c r="G385" i="1"/>
  <c r="H385" i="1" s="1"/>
  <c r="G2726" i="1"/>
  <c r="H2726" i="1" s="1"/>
  <c r="G2749" i="1"/>
  <c r="H2749" i="1" s="1"/>
  <c r="G3365" i="1"/>
  <c r="H3365" i="1" s="1"/>
  <c r="G2597" i="1"/>
  <c r="H2597" i="1" s="1"/>
  <c r="G2596" i="1"/>
  <c r="H2596" i="1" s="1"/>
  <c r="G447" i="1"/>
  <c r="H447" i="1" s="1"/>
  <c r="G1987" i="1"/>
  <c r="H1987" i="1" s="1"/>
  <c r="G2576" i="1"/>
  <c r="H2576" i="1" s="1"/>
  <c r="G1357" i="1"/>
  <c r="H1357" i="1" s="1"/>
  <c r="G2624" i="1"/>
  <c r="H2624" i="1" s="1"/>
  <c r="G1894" i="1"/>
  <c r="H1894" i="1" s="1"/>
  <c r="G3056" i="1"/>
  <c r="H3056" i="1" s="1"/>
  <c r="G757" i="1"/>
  <c r="H757" i="1" s="1"/>
  <c r="G2974" i="1"/>
  <c r="H2974" i="1" s="1"/>
  <c r="G1422" i="1"/>
  <c r="H1422" i="1" s="1"/>
  <c r="G2117" i="1"/>
  <c r="H2117" i="1" s="1"/>
  <c r="G513" i="1"/>
  <c r="H513" i="1" s="1"/>
  <c r="G3082" i="1"/>
  <c r="H3082" i="1" s="1"/>
  <c r="G486" i="1"/>
  <c r="H486" i="1" s="1"/>
  <c r="G2918" i="1"/>
  <c r="H2918" i="1" s="1"/>
  <c r="G876" i="1"/>
  <c r="H876" i="1" s="1"/>
  <c r="G1919" i="1"/>
  <c r="H1919" i="1" s="1"/>
  <c r="G2783" i="1"/>
  <c r="H2783" i="1" s="1"/>
  <c r="G1834" i="1"/>
  <c r="H1834" i="1" s="1"/>
  <c r="G1385" i="1"/>
  <c r="H1385" i="1" s="1"/>
  <c r="G2279" i="1"/>
  <c r="H2279" i="1" s="1"/>
  <c r="G2758" i="1"/>
  <c r="H2758" i="1" s="1"/>
  <c r="H2278" i="1"/>
  <c r="G2278" i="1"/>
  <c r="G1782" i="1"/>
  <c r="H1782" i="1" s="1"/>
  <c r="G1047" i="1"/>
  <c r="H1047" i="1" s="1"/>
  <c r="G1544" i="1"/>
  <c r="H1544" i="1" s="1"/>
  <c r="G2782" i="1"/>
  <c r="H2782" i="1" s="1"/>
  <c r="G716" i="1"/>
  <c r="H716" i="1" s="1"/>
  <c r="G2159" i="1"/>
  <c r="H2159" i="1" s="1"/>
  <c r="G2678" i="1"/>
  <c r="H2678" i="1" s="1"/>
  <c r="G77" i="1"/>
  <c r="H77" i="1" s="1"/>
  <c r="G76" i="1"/>
  <c r="H76" i="1" s="1"/>
  <c r="H248" i="1"/>
  <c r="G248" i="1"/>
  <c r="G2677" i="1"/>
  <c r="H2677" i="1" s="1"/>
  <c r="G2071" i="1"/>
  <c r="H2071" i="1" s="1"/>
  <c r="G3466" i="1"/>
  <c r="H3466" i="1" s="1"/>
  <c r="G1330" i="1"/>
  <c r="H1330" i="1" s="1"/>
  <c r="G3465" i="1"/>
  <c r="H3465" i="1" s="1"/>
  <c r="G3464" i="1"/>
  <c r="H3464" i="1" s="1"/>
  <c r="G2500" i="1"/>
  <c r="H2500" i="1" s="1"/>
  <c r="G3259" i="1"/>
  <c r="H3259" i="1" s="1"/>
  <c r="G3463" i="1"/>
  <c r="H3463" i="1" s="1"/>
  <c r="G3462" i="1"/>
  <c r="H3462" i="1" s="1"/>
  <c r="G3566" i="1"/>
  <c r="H3566" i="1" s="1"/>
  <c r="G2415" i="1"/>
  <c r="H2415" i="1" s="1"/>
  <c r="G3461" i="1"/>
  <c r="H3461" i="1" s="1"/>
  <c r="G3327" i="1"/>
  <c r="H3327" i="1" s="1"/>
  <c r="G1663" i="1"/>
  <c r="H1663" i="1" s="1"/>
  <c r="G3565" i="1"/>
  <c r="H3565" i="1" s="1"/>
  <c r="G776" i="1"/>
  <c r="H776" i="1" s="1"/>
  <c r="G15" i="1"/>
  <c r="H15" i="1" s="1"/>
  <c r="G3342" i="1"/>
  <c r="H3342" i="1" s="1"/>
  <c r="G32" i="1"/>
  <c r="H32" i="1" s="1"/>
  <c r="G1224" i="1"/>
  <c r="H1224" i="1" s="1"/>
  <c r="G927" i="1"/>
  <c r="H927" i="1" s="1"/>
  <c r="G1566" i="1"/>
  <c r="H1566" i="1" s="1"/>
  <c r="G1829" i="1"/>
  <c r="H1829" i="1" s="1"/>
  <c r="G31" i="1"/>
  <c r="H31" i="1" s="1"/>
  <c r="G1698" i="1"/>
  <c r="H1698" i="1" s="1"/>
  <c r="G612" i="1"/>
  <c r="H612" i="1" s="1"/>
  <c r="G611" i="1"/>
  <c r="H611" i="1" s="1"/>
  <c r="G1498" i="1"/>
  <c r="H1498" i="1" s="1"/>
  <c r="G1817" i="1"/>
  <c r="H1817" i="1" s="1"/>
  <c r="G2094" i="1"/>
  <c r="H2094" i="1" s="1"/>
  <c r="G2277" i="1"/>
  <c r="H2277" i="1" s="1"/>
  <c r="G3215" i="1"/>
  <c r="H3215" i="1" s="1"/>
  <c r="G1157" i="1"/>
  <c r="H1157" i="1" s="1"/>
  <c r="G3279" i="1"/>
  <c r="H3279" i="1" s="1"/>
  <c r="G2888" i="1"/>
  <c r="H2888" i="1" s="1"/>
  <c r="G2887" i="1"/>
  <c r="H2887" i="1" s="1"/>
  <c r="G2434" i="1"/>
  <c r="H2434" i="1" s="1"/>
  <c r="G2765" i="1"/>
  <c r="H2765" i="1" s="1"/>
  <c r="G2024" i="1"/>
  <c r="H2024" i="1" s="1"/>
  <c r="G384" i="1"/>
  <c r="H384" i="1" s="1"/>
  <c r="G599" i="1"/>
  <c r="H599" i="1" s="1"/>
  <c r="G1497" i="1"/>
  <c r="H1497" i="1" s="1"/>
  <c r="G3157" i="1"/>
  <c r="H3157" i="1" s="1"/>
  <c r="G2595" i="1"/>
  <c r="H2595" i="1" s="1"/>
  <c r="G826" i="1"/>
  <c r="H826" i="1" s="1"/>
  <c r="G1893" i="1"/>
  <c r="H1893" i="1" s="1"/>
  <c r="G485" i="1"/>
  <c r="H485" i="1" s="1"/>
  <c r="G715" i="1"/>
  <c r="H715" i="1" s="1"/>
  <c r="G2735" i="1"/>
  <c r="H2735" i="1" s="1"/>
  <c r="G1986" i="1"/>
  <c r="H1986" i="1" s="1"/>
  <c r="G971" i="1"/>
  <c r="H971" i="1" s="1"/>
  <c r="G1985" i="1"/>
  <c r="H1985" i="1" s="1"/>
  <c r="G2623" i="1"/>
  <c r="H2623" i="1" s="1"/>
  <c r="G3027" i="1"/>
  <c r="H3027" i="1" s="1"/>
  <c r="G2276" i="1"/>
  <c r="H2276" i="1" s="1"/>
  <c r="G1712" i="1"/>
  <c r="H1712" i="1" s="1"/>
  <c r="H2188" i="1"/>
  <c r="G2188" i="1"/>
  <c r="G1846" i="1"/>
  <c r="H1846" i="1" s="1"/>
  <c r="G106" i="1"/>
  <c r="H106" i="1" s="1"/>
  <c r="G1009" i="1"/>
  <c r="H1009" i="1" s="1"/>
  <c r="G800" i="1"/>
  <c r="H800" i="1" s="1"/>
  <c r="G1756" i="1"/>
  <c r="H1756" i="1" s="1"/>
  <c r="G1601" i="1"/>
  <c r="H1601" i="1" s="1"/>
  <c r="G152" i="1"/>
  <c r="H152" i="1" s="1"/>
  <c r="G2855" i="1"/>
  <c r="H2855" i="1" s="1"/>
  <c r="G2830" i="1"/>
  <c r="H2830" i="1" s="1"/>
  <c r="G1740" i="1"/>
  <c r="H1740" i="1" s="1"/>
  <c r="G1739" i="1"/>
  <c r="H1739" i="1" s="1"/>
  <c r="G938" i="1"/>
  <c r="H938" i="1" s="1"/>
  <c r="G1631" i="1"/>
  <c r="H1631" i="1" s="1"/>
  <c r="G3645" i="1"/>
  <c r="H3645" i="1" s="1"/>
  <c r="G2275" i="1"/>
  <c r="H2275" i="1" s="1"/>
  <c r="G3387" i="1"/>
  <c r="H3387" i="1" s="1"/>
  <c r="G3022" i="1"/>
  <c r="H3022" i="1" s="1"/>
  <c r="G446" i="1"/>
  <c r="H446" i="1" s="1"/>
  <c r="G353" i="1"/>
  <c r="H353" i="1" s="1"/>
  <c r="G2450" i="1"/>
  <c r="H2450" i="1" s="1"/>
  <c r="G303" i="1"/>
  <c r="H303" i="1" s="1"/>
  <c r="G571" i="1"/>
  <c r="H571" i="1" s="1"/>
  <c r="G1345" i="1"/>
  <c r="H1345" i="1" s="1"/>
  <c r="G422" i="1"/>
  <c r="H422" i="1" s="1"/>
  <c r="G808" i="1"/>
  <c r="H808" i="1" s="1"/>
  <c r="G1079" i="1"/>
  <c r="H1079" i="1" s="1"/>
  <c r="G1288" i="1"/>
  <c r="H1288" i="1" s="1"/>
  <c r="H2366" i="1"/>
  <c r="G2366" i="1"/>
  <c r="G1857" i="1"/>
  <c r="H1857" i="1" s="1"/>
  <c r="G332" i="1"/>
  <c r="H332" i="1" s="1"/>
  <c r="G129" i="1"/>
  <c r="H129" i="1" s="1"/>
  <c r="G1269" i="1"/>
  <c r="H1269" i="1" s="1"/>
  <c r="G1937" i="1"/>
  <c r="H1937" i="1" s="1"/>
  <c r="G3119" i="1"/>
  <c r="H3119" i="1" s="1"/>
  <c r="G855" i="1"/>
  <c r="H855" i="1" s="1"/>
  <c r="G2543" i="1"/>
  <c r="H2543" i="1" s="1"/>
  <c r="G3081" i="1"/>
  <c r="H3081" i="1" s="1"/>
  <c r="G512" i="1"/>
  <c r="H512" i="1" s="1"/>
  <c r="G2973" i="1"/>
  <c r="H2973" i="1" s="1"/>
  <c r="G903" i="1"/>
  <c r="H903" i="1" s="1"/>
  <c r="G1421" i="1"/>
  <c r="H1421" i="1" s="1"/>
  <c r="G2116" i="1"/>
  <c r="H2116" i="1" s="1"/>
  <c r="G2917" i="1"/>
  <c r="H2917" i="1" s="1"/>
  <c r="G3055" i="1"/>
  <c r="H3055" i="1" s="1"/>
  <c r="G3564" i="1"/>
  <c r="H3564" i="1" s="1"/>
  <c r="H1046" i="1"/>
  <c r="G1046" i="1"/>
  <c r="G247" i="1"/>
  <c r="H247" i="1" s="1"/>
  <c r="G1384" i="1"/>
  <c r="H1384" i="1" s="1"/>
  <c r="G246" i="1"/>
  <c r="H246" i="1" s="1"/>
  <c r="G2521" i="1"/>
  <c r="H2521" i="1" s="1"/>
  <c r="G902" i="1"/>
  <c r="H902" i="1" s="1"/>
  <c r="H3211" i="1"/>
  <c r="G3211" i="1"/>
  <c r="G3563" i="1"/>
  <c r="H3563" i="1" s="1"/>
  <c r="G1543" i="1"/>
  <c r="H1543" i="1" s="1"/>
  <c r="G2781" i="1"/>
  <c r="H2781" i="1" s="1"/>
  <c r="G75" i="1"/>
  <c r="H75" i="1" s="1"/>
  <c r="G2158" i="1"/>
  <c r="H2158" i="1" s="1"/>
  <c r="G2157" i="1"/>
  <c r="H2157" i="1" s="1"/>
  <c r="G2676" i="1"/>
  <c r="H2676" i="1" s="1"/>
  <c r="G2675" i="1"/>
  <c r="H2675" i="1" s="1"/>
  <c r="G2674" i="1"/>
  <c r="H2674" i="1" s="1"/>
  <c r="G2070" i="1"/>
  <c r="H2070" i="1" s="1"/>
  <c r="G3460" i="1"/>
  <c r="H3460" i="1" s="1"/>
  <c r="G3562" i="1"/>
  <c r="H3562" i="1" s="1"/>
  <c r="G629" i="1"/>
  <c r="H629" i="1" s="1"/>
  <c r="G664" i="1"/>
  <c r="H664" i="1" s="1"/>
  <c r="G619" i="1"/>
  <c r="H619" i="1" s="1"/>
  <c r="G3258" i="1"/>
  <c r="H3258" i="1" s="1"/>
  <c r="G663" i="1"/>
  <c r="H663" i="1" s="1"/>
  <c r="G618" i="1"/>
  <c r="H618" i="1" s="1"/>
  <c r="G641" i="1"/>
  <c r="H641" i="1" s="1"/>
  <c r="G652" i="1"/>
  <c r="H652" i="1" s="1"/>
  <c r="G1654" i="1"/>
  <c r="H1654" i="1" s="1"/>
  <c r="G3459" i="1"/>
  <c r="H3459" i="1" s="1"/>
  <c r="G651" i="1"/>
  <c r="H651" i="1" s="1"/>
  <c r="G670" i="1"/>
  <c r="H670" i="1" s="1"/>
  <c r="G1766" i="1"/>
  <c r="H1766" i="1" s="1"/>
  <c r="G2935" i="1"/>
  <c r="H2935" i="1" s="1"/>
  <c r="G967" i="1"/>
  <c r="H967" i="1" s="1"/>
  <c r="G3561" i="1"/>
  <c r="H3561" i="1" s="1"/>
  <c r="G3458" i="1"/>
  <c r="H3458" i="1" s="1"/>
  <c r="G1565" i="1"/>
  <c r="H1565" i="1" s="1"/>
  <c r="G3457" i="1"/>
  <c r="H3457" i="1" s="1"/>
  <c r="G3456" i="1"/>
  <c r="H3456" i="1" s="1"/>
  <c r="G2559" i="1"/>
  <c r="H2559" i="1" s="1"/>
  <c r="H2536" i="1"/>
  <c r="G2536" i="1"/>
  <c r="G918" i="1"/>
  <c r="H918" i="1" s="1"/>
  <c r="G74" i="1"/>
  <c r="H74" i="1" s="1"/>
  <c r="G1527" i="1"/>
  <c r="H1527" i="1" s="1"/>
  <c r="G1651" i="1"/>
  <c r="H1651" i="1" s="1"/>
  <c r="G14" i="1"/>
  <c r="H14" i="1" s="1"/>
  <c r="G3341" i="1"/>
  <c r="H3341" i="1" s="1"/>
  <c r="G173" i="1"/>
  <c r="H173" i="1" s="1"/>
  <c r="G2520" i="1"/>
  <c r="H2520" i="1" s="1"/>
  <c r="G744" i="1"/>
  <c r="H744" i="1" s="1"/>
  <c r="G2829" i="1"/>
  <c r="H2829" i="1" s="1"/>
  <c r="G2854" i="1"/>
  <c r="H2854" i="1" s="1"/>
  <c r="G231" i="1"/>
  <c r="H231" i="1" s="1"/>
  <c r="G230" i="1"/>
  <c r="H230" i="1" s="1"/>
  <c r="G688" i="1"/>
  <c r="H688" i="1" s="1"/>
  <c r="G3226" i="1"/>
  <c r="H3226" i="1" s="1"/>
  <c r="G3005" i="1"/>
  <c r="H3005" i="1" s="1"/>
  <c r="G3208" i="1"/>
  <c r="H3208" i="1" s="1"/>
  <c r="G3402" i="1"/>
  <c r="H3402" i="1" s="1"/>
  <c r="G2519" i="1"/>
  <c r="H2519" i="1" s="1"/>
  <c r="G1816" i="1"/>
  <c r="H1816" i="1" s="1"/>
  <c r="G210" i="1"/>
  <c r="H210" i="1" s="1"/>
  <c r="G2542" i="1"/>
  <c r="H2542" i="1" s="1"/>
  <c r="G1292" i="1"/>
  <c r="H1292" i="1" s="1"/>
  <c r="G714" i="1"/>
  <c r="H714" i="1" s="1"/>
  <c r="G3455" i="1"/>
  <c r="H3455" i="1" s="1"/>
  <c r="G1098" i="1"/>
  <c r="H1098" i="1" s="1"/>
  <c r="G3156" i="1"/>
  <c r="H3156" i="1" s="1"/>
  <c r="H1097" i="1"/>
  <c r="G1097" i="1"/>
  <c r="G1630" i="1"/>
  <c r="H1630" i="1" s="1"/>
  <c r="G1223" i="1"/>
  <c r="H1223" i="1" s="1"/>
  <c r="G1222" i="1"/>
  <c r="H1222" i="1" s="1"/>
  <c r="G875" i="1"/>
  <c r="H875" i="1" s="1"/>
  <c r="G2274" i="1"/>
  <c r="H2274" i="1" s="1"/>
  <c r="G2273" i="1"/>
  <c r="H2273" i="1" s="1"/>
  <c r="G274" i="1"/>
  <c r="H274" i="1" s="1"/>
  <c r="G1496" i="1"/>
  <c r="H1496" i="1" s="1"/>
  <c r="G1799" i="1"/>
  <c r="H1799" i="1" s="1"/>
  <c r="G992" i="1"/>
  <c r="H992" i="1" s="1"/>
  <c r="G1675" i="1"/>
  <c r="H1675" i="1" s="1"/>
  <c r="G1477" i="1"/>
  <c r="H1477" i="1" s="1"/>
  <c r="G3317" i="1"/>
  <c r="H3317" i="1" s="1"/>
  <c r="G3302" i="1"/>
  <c r="H3302" i="1" s="1"/>
  <c r="G151" i="1"/>
  <c r="H151" i="1" s="1"/>
  <c r="G1016" i="1"/>
  <c r="H1016" i="1" s="1"/>
  <c r="G1131" i="1"/>
  <c r="H1131" i="1" s="1"/>
  <c r="G3364" i="1"/>
  <c r="H3364" i="1" s="1"/>
  <c r="G2365" i="1"/>
  <c r="H2365" i="1" s="1"/>
  <c r="G128" i="1"/>
  <c r="H128" i="1" s="1"/>
  <c r="G127" i="1"/>
  <c r="H127" i="1" s="1"/>
  <c r="G3386" i="1"/>
  <c r="H3386" i="1" s="1"/>
  <c r="G1302" i="1"/>
  <c r="H1302" i="1" s="1"/>
  <c r="G1936" i="1"/>
  <c r="H1936" i="1" s="1"/>
  <c r="G1268" i="1"/>
  <c r="H1268" i="1" s="1"/>
  <c r="H1078" i="1"/>
  <c r="G1078" i="1"/>
  <c r="G1856" i="1"/>
  <c r="H1856" i="1" s="1"/>
  <c r="G302" i="1"/>
  <c r="H302" i="1" s="1"/>
  <c r="G570" i="1"/>
  <c r="H570" i="1" s="1"/>
  <c r="G2757" i="1"/>
  <c r="H2757" i="1" s="1"/>
  <c r="G383" i="1"/>
  <c r="H383" i="1" s="1"/>
  <c r="G3100" i="1"/>
  <c r="H3100" i="1" s="1"/>
  <c r="G540" i="1"/>
  <c r="H540" i="1" s="1"/>
  <c r="G3278" i="1"/>
  <c r="H3278" i="1" s="1"/>
  <c r="G825" i="1"/>
  <c r="H825" i="1" s="1"/>
  <c r="G1221" i="1"/>
  <c r="H1221" i="1" s="1"/>
  <c r="G598" i="1"/>
  <c r="H598" i="1" s="1"/>
  <c r="G2479" i="1"/>
  <c r="H2479" i="1" s="1"/>
  <c r="G799" i="1"/>
  <c r="H799" i="1" s="1"/>
  <c r="G445" i="1"/>
  <c r="H445" i="1" s="1"/>
  <c r="G2023" i="1"/>
  <c r="H2023" i="1" s="1"/>
  <c r="G3178" i="1"/>
  <c r="H3178" i="1" s="1"/>
  <c r="G2187" i="1"/>
  <c r="H2187" i="1" s="1"/>
  <c r="G978" i="1"/>
  <c r="H978" i="1" s="1"/>
  <c r="G2815" i="1"/>
  <c r="H2815" i="1" s="1"/>
  <c r="G590" i="1"/>
  <c r="H590" i="1" s="1"/>
  <c r="G756" i="1"/>
  <c r="H756" i="1" s="1"/>
  <c r="G3235" i="1"/>
  <c r="H3235" i="1" s="1"/>
  <c r="G2048" i="1"/>
  <c r="H2048" i="1" s="1"/>
  <c r="G2901" i="1"/>
  <c r="H2901" i="1" s="1"/>
  <c r="G484" i="1"/>
  <c r="H484" i="1" s="1"/>
  <c r="G1220" i="1"/>
  <c r="H1220" i="1" s="1"/>
  <c r="G2780" i="1"/>
  <c r="H2780" i="1" s="1"/>
  <c r="G1045" i="1"/>
  <c r="H1045" i="1" s="1"/>
  <c r="G3026" i="1"/>
  <c r="H3026" i="1" s="1"/>
  <c r="G1600" i="1"/>
  <c r="H1600" i="1" s="1"/>
  <c r="G2916" i="1"/>
  <c r="H2916" i="1" s="1"/>
  <c r="G245" i="1"/>
  <c r="H245" i="1" s="1"/>
  <c r="G2673" i="1"/>
  <c r="H2673" i="1" s="1"/>
  <c r="G382" i="1"/>
  <c r="H382" i="1" s="1"/>
  <c r="G3080" i="1"/>
  <c r="H3080" i="1" s="1"/>
  <c r="G1383" i="1"/>
  <c r="H1383" i="1" s="1"/>
  <c r="G1542" i="1"/>
  <c r="H1542" i="1" s="1"/>
  <c r="G1420" i="1"/>
  <c r="H1420" i="1" s="1"/>
  <c r="G3054" i="1"/>
  <c r="H3054" i="1" s="1"/>
  <c r="G2115" i="1"/>
  <c r="H2115" i="1" s="1"/>
  <c r="G901" i="1"/>
  <c r="H901" i="1" s="1"/>
  <c r="G2779" i="1"/>
  <c r="H2779" i="1" s="1"/>
  <c r="G73" i="1"/>
  <c r="H73" i="1" s="1"/>
  <c r="G2672" i="1"/>
  <c r="H2672" i="1" s="1"/>
  <c r="G2156" i="1"/>
  <c r="H2156" i="1" s="1"/>
  <c r="G3560" i="1"/>
  <c r="H3560" i="1" s="1"/>
  <c r="G2671" i="1"/>
  <c r="H2671" i="1" s="1"/>
  <c r="G1318" i="1"/>
  <c r="H1318" i="1" s="1"/>
  <c r="G713" i="1"/>
  <c r="H713" i="1" s="1"/>
  <c r="G229" i="1"/>
  <c r="H229" i="1" s="1"/>
  <c r="G2993" i="1"/>
  <c r="H2993" i="1" s="1"/>
  <c r="G1711" i="1"/>
  <c r="H1711" i="1" s="1"/>
  <c r="G3385" i="1"/>
  <c r="H3385" i="1" s="1"/>
  <c r="G683" i="1"/>
  <c r="H683" i="1" s="1"/>
  <c r="G3454" i="1"/>
  <c r="H3454" i="1" s="1"/>
  <c r="H1871" i="1"/>
  <c r="G1871" i="1"/>
  <c r="G2950" i="1"/>
  <c r="H2950" i="1" s="1"/>
  <c r="G712" i="1"/>
  <c r="H712" i="1" s="1"/>
  <c r="G1179" i="1"/>
  <c r="H1179" i="1" s="1"/>
  <c r="G209" i="1"/>
  <c r="H209" i="1" s="1"/>
  <c r="G3621" i="1"/>
  <c r="H3621" i="1" s="1"/>
  <c r="G1808" i="1"/>
  <c r="H1808" i="1" s="1"/>
  <c r="G1629" i="1"/>
  <c r="H1629" i="1" s="1"/>
  <c r="G3004" i="1"/>
  <c r="H3004" i="1" s="1"/>
  <c r="G3277" i="1"/>
  <c r="H3277" i="1" s="1"/>
  <c r="G3363" i="1"/>
  <c r="H3363" i="1" s="1"/>
  <c r="G1301" i="1"/>
  <c r="H1301" i="1" s="1"/>
  <c r="G1710" i="1"/>
  <c r="H1710" i="1" s="1"/>
  <c r="G49" i="1"/>
  <c r="H49" i="1" s="1"/>
  <c r="G483" i="1"/>
  <c r="H483" i="1" s="1"/>
  <c r="G421" i="1"/>
  <c r="H421" i="1" s="1"/>
  <c r="H331" i="1"/>
  <c r="G331" i="1"/>
  <c r="G1855" i="1"/>
  <c r="H1855" i="1" s="1"/>
  <c r="H2853" i="1"/>
  <c r="G2853" i="1"/>
  <c r="H2005" i="1"/>
  <c r="G2005" i="1"/>
  <c r="G301" i="1"/>
  <c r="H301" i="1" s="1"/>
  <c r="H2186" i="1"/>
  <c r="G2186" i="1"/>
  <c r="H755" i="1"/>
  <c r="G755" i="1"/>
  <c r="H597" i="1"/>
  <c r="G597" i="1"/>
  <c r="H874" i="1"/>
  <c r="G874" i="1"/>
  <c r="H2550" i="1"/>
  <c r="G2550" i="1"/>
  <c r="G2622" i="1"/>
  <c r="H2622" i="1" s="1"/>
  <c r="G2621" i="1"/>
  <c r="H2621" i="1" s="1"/>
  <c r="G2397" i="1"/>
  <c r="H2397" i="1" s="1"/>
  <c r="G228" i="1"/>
  <c r="H228" i="1" s="1"/>
  <c r="G798" i="1"/>
  <c r="H798" i="1" s="1"/>
  <c r="G797" i="1"/>
  <c r="H797" i="1" s="1"/>
  <c r="G1182" i="1"/>
  <c r="H1182" i="1" s="1"/>
  <c r="G444" i="1"/>
  <c r="H444" i="1" s="1"/>
  <c r="G1781" i="1"/>
  <c r="H1781" i="1" s="1"/>
  <c r="G2013" i="1"/>
  <c r="H2013" i="1" s="1"/>
  <c r="H1578" i="1"/>
  <c r="G1578" i="1"/>
  <c r="G1692" i="1"/>
  <c r="H1692" i="1" s="1"/>
  <c r="H1691" i="1"/>
  <c r="G1691" i="1"/>
  <c r="G1382" i="1"/>
  <c r="H1382" i="1" s="1"/>
  <c r="G2433" i="1"/>
  <c r="H2433" i="1" s="1"/>
  <c r="G539" i="1"/>
  <c r="H539" i="1" s="1"/>
  <c r="G1124" i="1"/>
  <c r="H1124" i="1" s="1"/>
  <c r="G381" i="1"/>
  <c r="H381" i="1" s="1"/>
  <c r="G1828" i="1"/>
  <c r="H1828" i="1" s="1"/>
  <c r="G3559" i="1"/>
  <c r="H3559" i="1" s="1"/>
  <c r="G2272" i="1"/>
  <c r="H2272" i="1" s="1"/>
  <c r="G1833" i="1"/>
  <c r="H1833" i="1" s="1"/>
  <c r="G3401" i="1"/>
  <c r="H3401" i="1" s="1"/>
  <c r="G1961" i="1"/>
  <c r="H1961" i="1" s="1"/>
  <c r="G2670" i="1"/>
  <c r="H2670" i="1" s="1"/>
  <c r="G2380" i="1"/>
  <c r="H2380" i="1" s="1"/>
  <c r="G244" i="1"/>
  <c r="H244" i="1" s="1"/>
  <c r="G2155" i="1"/>
  <c r="H2155" i="1" s="1"/>
  <c r="G1973" i="1"/>
  <c r="H1973" i="1" s="1"/>
  <c r="G1541" i="1"/>
  <c r="H1541" i="1" s="1"/>
  <c r="G2669" i="1"/>
  <c r="H2669" i="1" s="1"/>
  <c r="H3453" i="1"/>
  <c r="G3453" i="1"/>
  <c r="G2499" i="1"/>
  <c r="H2499" i="1" s="1"/>
  <c r="G3452" i="1"/>
  <c r="H3452" i="1" s="1"/>
  <c r="G1918" i="1"/>
  <c r="H1918" i="1" s="1"/>
  <c r="G1329" i="1"/>
  <c r="H1329" i="1" s="1"/>
  <c r="G1328" i="1"/>
  <c r="H1328" i="1" s="1"/>
  <c r="G2942" i="1"/>
  <c r="H2942" i="1" s="1"/>
  <c r="G3177" i="1"/>
  <c r="H3177" i="1" s="1"/>
  <c r="G13" i="1"/>
  <c r="H13" i="1" s="1"/>
  <c r="G3451" i="1"/>
  <c r="H3451" i="1" s="1"/>
  <c r="G227" i="1"/>
  <c r="H227" i="1" s="1"/>
  <c r="G2271" i="1"/>
  <c r="H2271" i="1" s="1"/>
  <c r="G2828" i="1"/>
  <c r="H2828" i="1" s="1"/>
  <c r="G1755" i="1"/>
  <c r="H1755" i="1" s="1"/>
  <c r="G2466" i="1"/>
  <c r="H2466" i="1" s="1"/>
  <c r="G3450" i="1"/>
  <c r="H3450" i="1" s="1"/>
  <c r="G3558" i="1"/>
  <c r="H3558" i="1" s="1"/>
  <c r="G3557" i="1"/>
  <c r="H3557" i="1" s="1"/>
  <c r="G2518" i="1"/>
  <c r="H2518" i="1" s="1"/>
  <c r="G2668" i="1"/>
  <c r="H2668" i="1" s="1"/>
  <c r="G1697" i="1"/>
  <c r="H1697" i="1" s="1"/>
  <c r="G1195" i="1"/>
  <c r="H1195" i="1" s="1"/>
  <c r="G2886" i="1"/>
  <c r="H2886" i="1" s="1"/>
  <c r="G2972" i="1"/>
  <c r="H2972" i="1" s="1"/>
  <c r="H1219" i="1"/>
  <c r="G1219" i="1"/>
  <c r="G3384" i="1"/>
  <c r="H3384" i="1" s="1"/>
  <c r="G380" i="1"/>
  <c r="H380" i="1" s="1"/>
  <c r="G12" i="1"/>
  <c r="H12" i="1" s="1"/>
  <c r="G2270" i="1"/>
  <c r="H2270" i="1" s="1"/>
  <c r="G2667" i="1"/>
  <c r="H2667" i="1" s="1"/>
  <c r="G937" i="1"/>
  <c r="H937" i="1" s="1"/>
  <c r="G2269" i="1"/>
  <c r="H2269" i="1" s="1"/>
  <c r="G796" i="1"/>
  <c r="H796" i="1" s="1"/>
  <c r="G1171" i="1"/>
  <c r="H1171" i="1" s="1"/>
  <c r="G3362" i="1"/>
  <c r="H3362" i="1" s="1"/>
  <c r="G887" i="1"/>
  <c r="H887" i="1" s="1"/>
  <c r="G2764" i="1"/>
  <c r="H2764" i="1" s="1"/>
  <c r="G3099" i="1"/>
  <c r="H3099" i="1" s="1"/>
  <c r="G1892" i="1"/>
  <c r="H1892" i="1" s="1"/>
  <c r="G2558" i="1"/>
  <c r="H2558" i="1" s="1"/>
  <c r="G2594" i="1"/>
  <c r="H2594" i="1" s="1"/>
  <c r="G2748" i="1"/>
  <c r="H2748" i="1" s="1"/>
  <c r="G2747" i="1"/>
  <c r="H2747" i="1" s="1"/>
  <c r="G2575" i="1"/>
  <c r="H2575" i="1" s="1"/>
  <c r="G873" i="1"/>
  <c r="H873" i="1" s="1"/>
  <c r="G1696" i="1"/>
  <c r="H1696" i="1" s="1"/>
  <c r="G3003" i="1"/>
  <c r="H3003" i="1" s="1"/>
  <c r="G914" i="1"/>
  <c r="H914" i="1" s="1"/>
  <c r="G2812" i="1"/>
  <c r="H2812" i="1" s="1"/>
  <c r="G2489" i="1"/>
  <c r="H2489" i="1" s="1"/>
  <c r="G2852" i="1"/>
  <c r="H2852" i="1" s="1"/>
  <c r="G105" i="1"/>
  <c r="H105" i="1" s="1"/>
  <c r="G1738" i="1"/>
  <c r="H1738" i="1" s="1"/>
  <c r="G1599" i="1"/>
  <c r="H1599" i="1" s="1"/>
  <c r="G2827" i="1"/>
  <c r="H2827" i="1" s="1"/>
  <c r="G936" i="1"/>
  <c r="H936" i="1" s="1"/>
  <c r="G1628" i="1"/>
  <c r="H1628" i="1" s="1"/>
  <c r="G3244" i="1"/>
  <c r="H3244" i="1" s="1"/>
  <c r="G1598" i="1"/>
  <c r="H1598" i="1" s="1"/>
  <c r="G3644" i="1"/>
  <c r="H3644" i="1" s="1"/>
  <c r="G1096" i="1"/>
  <c r="H1096" i="1" s="1"/>
  <c r="G3643" i="1"/>
  <c r="H3643" i="1" s="1"/>
  <c r="G1709" i="1"/>
  <c r="H1709" i="1" s="1"/>
  <c r="G775" i="1"/>
  <c r="H775" i="1" s="1"/>
  <c r="G1140" i="1"/>
  <c r="H1140" i="1" s="1"/>
  <c r="G3620" i="1"/>
  <c r="H3620" i="1" s="1"/>
  <c r="G482" i="1"/>
  <c r="H482" i="1" s="1"/>
  <c r="G2885" i="1"/>
  <c r="H2885" i="1" s="1"/>
  <c r="G2432" i="1"/>
  <c r="H2432" i="1" s="1"/>
  <c r="G596" i="1"/>
  <c r="H596" i="1" s="1"/>
  <c r="G824" i="1"/>
  <c r="H824" i="1" s="1"/>
  <c r="G538" i="1"/>
  <c r="H538" i="1" s="1"/>
  <c r="G1130" i="1"/>
  <c r="H1130" i="1" s="1"/>
  <c r="G854" i="1"/>
  <c r="H854" i="1" s="1"/>
  <c r="G2268" i="1"/>
  <c r="H2268" i="1" s="1"/>
  <c r="G3383" i="1"/>
  <c r="H3383" i="1" s="1"/>
  <c r="H2267" i="1"/>
  <c r="G2267" i="1"/>
  <c r="G300" i="1"/>
  <c r="H300" i="1" s="1"/>
  <c r="G1344" i="1"/>
  <c r="H1344" i="1" s="1"/>
  <c r="G420" i="1"/>
  <c r="H420" i="1" s="1"/>
  <c r="G3176" i="1"/>
  <c r="H3176" i="1" s="1"/>
  <c r="G443" i="1"/>
  <c r="H443" i="1" s="1"/>
  <c r="G3276" i="1"/>
  <c r="H3276" i="1" s="1"/>
  <c r="G3118" i="1"/>
  <c r="H3118" i="1" s="1"/>
  <c r="G72" i="1"/>
  <c r="H72" i="1" s="1"/>
  <c r="G1287" i="1"/>
  <c r="H1287" i="1" s="1"/>
  <c r="H2185" i="1"/>
  <c r="G2185" i="1"/>
  <c r="G2971" i="1"/>
  <c r="H2971" i="1" s="1"/>
  <c r="G48" i="1"/>
  <c r="H48" i="1" s="1"/>
  <c r="G3079" i="1"/>
  <c r="H3079" i="1" s="1"/>
  <c r="G511" i="1"/>
  <c r="H511" i="1" s="1"/>
  <c r="G1935" i="1"/>
  <c r="H1935" i="1" s="1"/>
  <c r="G2561" i="1"/>
  <c r="H2561" i="1" s="1"/>
  <c r="G2915" i="1"/>
  <c r="H2915" i="1" s="1"/>
  <c r="G1300" i="1"/>
  <c r="H1300" i="1" s="1"/>
  <c r="G1077" i="1"/>
  <c r="H1077" i="1" s="1"/>
  <c r="G3193" i="1"/>
  <c r="H3193" i="1" s="1"/>
  <c r="G1419" i="1"/>
  <c r="H1419" i="1" s="1"/>
  <c r="H1381" i="1"/>
  <c r="G1381" i="1"/>
  <c r="G1445" i="1"/>
  <c r="H1445" i="1" s="1"/>
  <c r="H1267" i="1"/>
  <c r="G1267" i="1"/>
  <c r="G1854" i="1"/>
  <c r="H1854" i="1" s="1"/>
  <c r="G330" i="1"/>
  <c r="H330" i="1" s="1"/>
  <c r="G2114" i="1"/>
  <c r="H2114" i="1" s="1"/>
  <c r="G3053" i="1"/>
  <c r="H3053" i="1" s="1"/>
  <c r="G226" i="1"/>
  <c r="H226" i="1" s="1"/>
  <c r="G243" i="1"/>
  <c r="H243" i="1" s="1"/>
  <c r="G2040" i="1"/>
  <c r="H2040" i="1" s="1"/>
  <c r="G1540" i="1"/>
  <c r="H1540" i="1" s="1"/>
  <c r="G2022" i="1"/>
  <c r="H2022" i="1" s="1"/>
  <c r="G379" i="1"/>
  <c r="H379" i="1" s="1"/>
  <c r="G1917" i="1"/>
  <c r="H1917" i="1" s="1"/>
  <c r="G2778" i="1"/>
  <c r="H2778" i="1" s="1"/>
  <c r="G2666" i="1"/>
  <c r="H2666" i="1" s="1"/>
  <c r="G2154" i="1"/>
  <c r="H2154" i="1" s="1"/>
  <c r="G2153" i="1"/>
  <c r="H2153" i="1" s="1"/>
  <c r="G2665" i="1"/>
  <c r="H2665" i="1" s="1"/>
  <c r="G2664" i="1"/>
  <c r="H2664" i="1" s="1"/>
  <c r="G3449" i="1"/>
  <c r="H3449" i="1" s="1"/>
  <c r="G2266" i="1"/>
  <c r="H2266" i="1" s="1"/>
  <c r="G2485" i="1"/>
  <c r="H2485" i="1" s="1"/>
  <c r="G3448" i="1"/>
  <c r="H3448" i="1" s="1"/>
  <c r="G2498" i="1"/>
  <c r="H2498" i="1" s="1"/>
  <c r="G886" i="1"/>
  <c r="H886" i="1" s="1"/>
  <c r="G3257" i="1"/>
  <c r="H3257" i="1" s="1"/>
  <c r="G3619" i="1"/>
  <c r="H3619" i="1" s="1"/>
  <c r="G1495" i="1"/>
  <c r="H1495" i="1" s="1"/>
  <c r="G1044" i="1"/>
  <c r="H1044" i="1" s="1"/>
  <c r="G2069" i="1"/>
  <c r="H2069" i="1" s="1"/>
  <c r="G2807" i="1"/>
  <c r="H2807" i="1" s="1"/>
  <c r="G1156" i="1"/>
  <c r="H1156" i="1" s="1"/>
  <c r="G2557" i="1"/>
  <c r="H2557" i="1" s="1"/>
  <c r="G1564" i="1"/>
  <c r="H1564" i="1" s="1"/>
  <c r="G2949" i="1"/>
  <c r="H2949" i="1" s="1"/>
  <c r="G1218" i="1"/>
  <c r="H1218" i="1" s="1"/>
  <c r="G3326" i="1"/>
  <c r="H3326" i="1" s="1"/>
  <c r="H2196" i="1"/>
  <c r="G2196" i="1"/>
  <c r="G3447" i="1"/>
  <c r="H3447" i="1" s="1"/>
  <c r="G1043" i="1"/>
  <c r="H1043" i="1" s="1"/>
  <c r="G3446" i="1"/>
  <c r="H3446" i="1" s="1"/>
  <c r="G774" i="1"/>
  <c r="H774" i="1" s="1"/>
  <c r="G2840" i="1"/>
  <c r="H2840" i="1" s="1"/>
  <c r="G3340" i="1"/>
  <c r="H3340" i="1" s="1"/>
  <c r="G2265" i="1"/>
  <c r="H2265" i="1" s="1"/>
  <c r="H1841" i="1"/>
  <c r="G1841" i="1"/>
  <c r="G1840" i="1"/>
  <c r="H1840" i="1" s="1"/>
  <c r="G2264" i="1"/>
  <c r="H2264" i="1" s="1"/>
  <c r="G773" i="1"/>
  <c r="H773" i="1" s="1"/>
  <c r="G1380" i="1"/>
  <c r="H1380" i="1" s="1"/>
  <c r="G11" i="1"/>
  <c r="H11" i="1" s="1"/>
  <c r="G1494" i="1"/>
  <c r="H1494" i="1" s="1"/>
  <c r="G1514" i="1"/>
  <c r="H1514" i="1" s="1"/>
  <c r="H1457" i="1"/>
  <c r="G1457" i="1"/>
  <c r="G1773" i="1"/>
  <c r="H1773" i="1" s="1"/>
  <c r="G1356" i="1"/>
  <c r="H1356" i="1" s="1"/>
  <c r="G3445" i="1"/>
  <c r="H3445" i="1" s="1"/>
  <c r="G853" i="1"/>
  <c r="H853" i="1" s="1"/>
  <c r="G39" i="1"/>
  <c r="H39" i="1" s="1"/>
  <c r="G1972" i="1"/>
  <c r="H1972" i="1" s="1"/>
  <c r="G3256" i="1"/>
  <c r="H3256" i="1" s="1"/>
  <c r="G1139" i="1"/>
  <c r="H1139" i="1" s="1"/>
  <c r="G3301" i="1"/>
  <c r="H3301" i="1" s="1"/>
  <c r="G1798" i="1"/>
  <c r="H1798" i="1" s="1"/>
  <c r="G3155" i="1"/>
  <c r="H3155" i="1" s="1"/>
  <c r="G991" i="1"/>
  <c r="H991" i="1" s="1"/>
  <c r="G1170" i="1"/>
  <c r="H1170" i="1" s="1"/>
  <c r="G172" i="1"/>
  <c r="H172" i="1" s="1"/>
  <c r="G585" i="1"/>
  <c r="H585" i="1" s="1"/>
  <c r="G273" i="1"/>
  <c r="H273" i="1" s="1"/>
  <c r="G1008" i="1"/>
  <c r="H1008" i="1" s="1"/>
  <c r="G935" i="1"/>
  <c r="H935" i="1" s="1"/>
  <c r="G795" i="1"/>
  <c r="H795" i="1" s="1"/>
  <c r="G1095" i="1"/>
  <c r="H1095" i="1" s="1"/>
  <c r="G3361" i="1"/>
  <c r="H3361" i="1" s="1"/>
  <c r="G1891" i="1"/>
  <c r="H1891" i="1" s="1"/>
  <c r="G3316" i="1"/>
  <c r="H3316" i="1" s="1"/>
  <c r="G1674" i="1"/>
  <c r="H1674" i="1" s="1"/>
  <c r="G208" i="1"/>
  <c r="H208" i="1" s="1"/>
  <c r="G1476" i="1"/>
  <c r="H1476" i="1" s="1"/>
  <c r="G171" i="1"/>
  <c r="H171" i="1" s="1"/>
  <c r="G3140" i="1"/>
  <c r="H3140" i="1" s="1"/>
  <c r="G1627" i="1"/>
  <c r="H1627" i="1" s="1"/>
  <c r="G3618" i="1"/>
  <c r="H3618" i="1" s="1"/>
  <c r="G2263" i="1"/>
  <c r="H2263" i="1" s="1"/>
  <c r="G2593" i="1"/>
  <c r="H2593" i="1" s="1"/>
  <c r="G2763" i="1"/>
  <c r="H2763" i="1" s="1"/>
  <c r="G1984" i="1"/>
  <c r="H1984" i="1" s="1"/>
  <c r="G2574" i="1"/>
  <c r="H2574" i="1" s="1"/>
  <c r="G2620" i="1"/>
  <c r="H2620" i="1" s="1"/>
  <c r="G170" i="1"/>
  <c r="H170" i="1" s="1"/>
  <c r="G1890" i="1"/>
  <c r="H1890" i="1" s="1"/>
  <c r="G3098" i="1"/>
  <c r="H3098" i="1" s="1"/>
  <c r="G2262" i="1"/>
  <c r="H2262" i="1" s="1"/>
  <c r="G2465" i="1"/>
  <c r="H2465" i="1" s="1"/>
  <c r="G2431" i="1"/>
  <c r="H2431" i="1" s="1"/>
  <c r="G823" i="1"/>
  <c r="H823" i="1" s="1"/>
  <c r="G872" i="1"/>
  <c r="H872" i="1" s="1"/>
  <c r="G481" i="1"/>
  <c r="H481" i="1" s="1"/>
  <c r="G1845" i="1"/>
  <c r="H1845" i="1" s="1"/>
  <c r="G2484" i="1"/>
  <c r="H2484" i="1" s="1"/>
  <c r="G2261" i="1"/>
  <c r="H2261" i="1" s="1"/>
  <c r="G1343" i="1"/>
  <c r="H1343" i="1" s="1"/>
  <c r="G469" i="1"/>
  <c r="H469" i="1" s="1"/>
  <c r="G2184" i="1"/>
  <c r="H2184" i="1" s="1"/>
  <c r="G2851" i="1"/>
  <c r="H2851" i="1" s="1"/>
  <c r="G104" i="1"/>
  <c r="H104" i="1" s="1"/>
  <c r="G150" i="1"/>
  <c r="H150" i="1" s="1"/>
  <c r="G1597" i="1"/>
  <c r="H1597" i="1" s="1"/>
  <c r="G1299" i="1"/>
  <c r="H1299" i="1" s="1"/>
  <c r="G442" i="1"/>
  <c r="H442" i="1" s="1"/>
  <c r="G3021" i="1"/>
  <c r="H3021" i="1" s="1"/>
  <c r="G977" i="1"/>
  <c r="H977" i="1" s="1"/>
  <c r="H1076" i="1"/>
  <c r="G1076" i="1"/>
  <c r="G976" i="1"/>
  <c r="H976" i="1" s="1"/>
  <c r="G2663" i="1"/>
  <c r="H2663" i="1" s="1"/>
  <c r="G225" i="1"/>
  <c r="H225" i="1" s="1"/>
  <c r="G1286" i="1"/>
  <c r="H1286" i="1" s="1"/>
  <c r="G299" i="1"/>
  <c r="H299" i="1" s="1"/>
  <c r="G3020" i="1"/>
  <c r="H3020" i="1" s="1"/>
  <c r="G754" i="1"/>
  <c r="H754" i="1" s="1"/>
  <c r="G1754" i="1"/>
  <c r="H1754" i="1" s="1"/>
  <c r="G419" i="1"/>
  <c r="H419" i="1" s="1"/>
  <c r="G3117" i="1"/>
  <c r="H3117" i="1" s="1"/>
  <c r="G1266" i="1"/>
  <c r="H1266" i="1" s="1"/>
  <c r="G329" i="1"/>
  <c r="H329" i="1" s="1"/>
  <c r="G1853" i="1"/>
  <c r="H1853" i="1" s="1"/>
  <c r="G1934" i="1"/>
  <c r="H1934" i="1" s="1"/>
  <c r="G569" i="1"/>
  <c r="H569" i="1" s="1"/>
  <c r="G47" i="1"/>
  <c r="H47" i="1" s="1"/>
  <c r="G568" i="1"/>
  <c r="H568" i="1" s="1"/>
  <c r="H126" i="1"/>
  <c r="G126" i="1"/>
  <c r="G2260" i="1"/>
  <c r="H2260" i="1" s="1"/>
  <c r="H1832" i="1"/>
  <c r="G1832" i="1"/>
  <c r="G3556" i="1"/>
  <c r="H3556" i="1" s="1"/>
  <c r="G1123" i="1"/>
  <c r="H1123" i="1" s="1"/>
  <c r="G1379" i="1"/>
  <c r="H1379" i="1" s="1"/>
  <c r="G2970" i="1"/>
  <c r="H2970" i="1" s="1"/>
  <c r="G2777" i="1"/>
  <c r="H2777" i="1" s="1"/>
  <c r="H3078" i="1"/>
  <c r="G3078" i="1"/>
  <c r="G510" i="1"/>
  <c r="H510" i="1" s="1"/>
  <c r="H2914" i="1"/>
  <c r="G2914" i="1"/>
  <c r="G3052" i="1"/>
  <c r="H3052" i="1" s="1"/>
  <c r="G1418" i="1"/>
  <c r="H1418" i="1" s="1"/>
  <c r="G378" i="1"/>
  <c r="H378" i="1" s="1"/>
  <c r="G2113" i="1"/>
  <c r="H2113" i="1" s="1"/>
  <c r="G242" i="1"/>
  <c r="H242" i="1" s="1"/>
  <c r="H71" i="1"/>
  <c r="G71" i="1"/>
  <c r="G2662" i="1"/>
  <c r="H2662" i="1" s="1"/>
  <c r="H2152" i="1"/>
  <c r="G2152" i="1"/>
  <c r="G2021" i="1"/>
  <c r="H2021" i="1" s="1"/>
  <c r="G1317" i="1"/>
  <c r="H1317" i="1" s="1"/>
  <c r="G2068" i="1"/>
  <c r="H2068" i="1" s="1"/>
  <c r="G2067" i="1"/>
  <c r="H2067" i="1" s="1"/>
  <c r="G3255" i="1"/>
  <c r="H3255" i="1" s="1"/>
  <c r="H1563" i="1"/>
  <c r="G1563" i="1"/>
  <c r="G1042" i="1"/>
  <c r="H1042" i="1" s="1"/>
  <c r="H711" i="1"/>
  <c r="G711" i="1"/>
  <c r="G658" i="1"/>
  <c r="H658" i="1" s="1"/>
  <c r="G617" i="1"/>
  <c r="H617" i="1" s="1"/>
  <c r="G693" i="1"/>
  <c r="H693" i="1" s="1"/>
  <c r="G1789" i="1"/>
  <c r="H1789" i="1" s="1"/>
  <c r="G628" i="1"/>
  <c r="H628" i="1" s="1"/>
  <c r="H669" i="1"/>
  <c r="G669" i="1"/>
  <c r="G1653" i="1"/>
  <c r="H1653" i="1" s="1"/>
  <c r="H662" i="1"/>
  <c r="G662" i="1"/>
  <c r="G640" i="1"/>
  <c r="H640" i="1" s="1"/>
  <c r="G1115" i="1"/>
  <c r="H1115" i="1" s="1"/>
  <c r="G1765" i="1"/>
  <c r="H1765" i="1" s="1"/>
  <c r="G650" i="1"/>
  <c r="H650" i="1" s="1"/>
  <c r="G1708" i="1"/>
  <c r="H1708" i="1" s="1"/>
  <c r="H3444" i="1"/>
  <c r="G3444" i="1"/>
  <c r="G3443" i="1"/>
  <c r="H3443" i="1" s="1"/>
  <c r="H1327" i="1"/>
  <c r="G1327" i="1"/>
  <c r="G1326" i="1"/>
  <c r="H1326" i="1" s="1"/>
  <c r="G3555" i="1"/>
  <c r="H3555" i="1" s="1"/>
  <c r="G1006" i="1"/>
  <c r="H1006" i="1" s="1"/>
  <c r="G710" i="1"/>
  <c r="H710" i="1" s="1"/>
  <c r="G2992" i="1"/>
  <c r="H2992" i="1" s="1"/>
  <c r="H1337" i="1"/>
  <c r="G1337" i="1"/>
  <c r="G10" i="1"/>
  <c r="H10" i="1" s="1"/>
  <c r="H3339" i="1"/>
  <c r="G3339" i="1"/>
  <c r="G917" i="1"/>
  <c r="H917" i="1" s="1"/>
  <c r="G951" i="1"/>
  <c r="H951" i="1" s="1"/>
  <c r="G377" i="1"/>
  <c r="H377" i="1" s="1"/>
  <c r="G2969" i="1"/>
  <c r="H2969" i="1" s="1"/>
  <c r="G2259" i="1"/>
  <c r="H2259" i="1" s="1"/>
  <c r="H2483" i="1"/>
  <c r="G2483" i="1"/>
  <c r="G2661" i="1"/>
  <c r="H2661" i="1" s="1"/>
  <c r="H2258" i="1"/>
  <c r="G2258" i="1"/>
  <c r="G2257" i="1"/>
  <c r="H2257" i="1" s="1"/>
  <c r="G3400" i="1"/>
  <c r="H3400" i="1" s="1"/>
  <c r="G1217" i="1"/>
  <c r="H1217" i="1" s="1"/>
  <c r="G2256" i="1"/>
  <c r="H2256" i="1" s="1"/>
  <c r="G241" i="1"/>
  <c r="H241" i="1" s="1"/>
  <c r="H3097" i="1"/>
  <c r="G3097" i="1"/>
  <c r="G3442" i="1"/>
  <c r="H3442" i="1" s="1"/>
  <c r="H3441" i="1"/>
  <c r="G3441" i="1"/>
  <c r="G3440" i="1"/>
  <c r="H3440" i="1" s="1"/>
  <c r="G2255" i="1"/>
  <c r="H2255" i="1" s="1"/>
  <c r="G2430" i="1"/>
  <c r="H2430" i="1" s="1"/>
  <c r="G1155" i="1"/>
  <c r="H1155" i="1" s="1"/>
  <c r="G537" i="1"/>
  <c r="H537" i="1" s="1"/>
  <c r="H3275" i="1"/>
  <c r="G3275" i="1"/>
  <c r="G1650" i="1"/>
  <c r="H1650" i="1" s="1"/>
  <c r="H1041" i="1"/>
  <c r="G1041" i="1"/>
  <c r="G2254" i="1"/>
  <c r="H2254" i="1" s="1"/>
  <c r="G298" i="1"/>
  <c r="H298" i="1" s="1"/>
  <c r="G2253" i="1"/>
  <c r="H2253" i="1" s="1"/>
  <c r="G1216" i="1"/>
  <c r="H1216" i="1" s="1"/>
  <c r="G169" i="1"/>
  <c r="H169" i="1" s="1"/>
  <c r="H2252" i="1"/>
  <c r="G2252" i="1"/>
  <c r="G794" i="1"/>
  <c r="H794" i="1" s="1"/>
  <c r="H103" i="1"/>
  <c r="G103" i="1"/>
  <c r="G1626" i="1"/>
  <c r="H1626" i="1" s="1"/>
  <c r="G934" i="1"/>
  <c r="H934" i="1" s="1"/>
  <c r="G3642" i="1"/>
  <c r="H3642" i="1" s="1"/>
  <c r="G207" i="1"/>
  <c r="H207" i="1" s="1"/>
  <c r="G1625" i="1"/>
  <c r="H1625" i="1" s="1"/>
  <c r="G3641" i="1"/>
  <c r="H3641" i="1" s="1"/>
  <c r="G2251" i="1"/>
  <c r="H2251" i="1" s="1"/>
  <c r="G3617" i="1"/>
  <c r="H3617" i="1" s="1"/>
  <c r="G1662" i="1"/>
  <c r="H1662" i="1" s="1"/>
  <c r="G441" i="1"/>
  <c r="H441" i="1" s="1"/>
  <c r="G2850" i="1"/>
  <c r="H2850" i="1" s="1"/>
  <c r="H2488" i="1"/>
  <c r="G2488" i="1"/>
  <c r="G3360" i="1"/>
  <c r="H3360" i="1" s="1"/>
  <c r="G149" i="1"/>
  <c r="H149" i="1" s="1"/>
  <c r="G1955" i="1"/>
  <c r="H1955" i="1" s="1"/>
  <c r="G3002" i="1"/>
  <c r="H3002" i="1" s="1"/>
  <c r="G1737" i="1"/>
  <c r="H1737" i="1" s="1"/>
  <c r="G2250" i="1"/>
  <c r="H2250" i="1" s="1"/>
  <c r="G3225" i="1"/>
  <c r="H3225" i="1" s="1"/>
  <c r="G1596" i="1"/>
  <c r="H1596" i="1" s="1"/>
  <c r="G2734" i="1"/>
  <c r="H2734" i="1" s="1"/>
  <c r="G1040" i="1"/>
  <c r="H1040" i="1" s="1"/>
  <c r="G2592" i="1"/>
  <c r="H2592" i="1" s="1"/>
  <c r="H2733" i="1"/>
  <c r="G2733" i="1"/>
  <c r="G1983" i="1"/>
  <c r="H1983" i="1" s="1"/>
  <c r="G2573" i="1"/>
  <c r="H2573" i="1" s="1"/>
  <c r="G2619" i="1"/>
  <c r="H2619" i="1" s="1"/>
  <c r="H1889" i="1"/>
  <c r="G1889" i="1"/>
  <c r="G3202" i="1"/>
  <c r="H3202" i="1" s="1"/>
  <c r="G709" i="1"/>
  <c r="H709" i="1" s="1"/>
  <c r="G1265" i="1"/>
  <c r="H1265" i="1" s="1"/>
  <c r="H2020" i="1"/>
  <c r="G2020" i="1"/>
  <c r="G2870" i="1"/>
  <c r="H2870" i="1" s="1"/>
  <c r="G297" i="1"/>
  <c r="H297" i="1" s="1"/>
  <c r="G852" i="1"/>
  <c r="H852" i="1" s="1"/>
  <c r="G1877" i="1"/>
  <c r="H1877" i="1" s="1"/>
  <c r="G125" i="1"/>
  <c r="H125" i="1" s="1"/>
  <c r="G822" i="1"/>
  <c r="H822" i="1" s="1"/>
  <c r="G480" i="1"/>
  <c r="H480" i="1" s="1"/>
  <c r="G1298" i="1"/>
  <c r="H1298" i="1" s="1"/>
  <c r="G2364" i="1"/>
  <c r="H2364" i="1" s="1"/>
  <c r="G3116" i="1"/>
  <c r="H3116" i="1" s="1"/>
  <c r="G1342" i="1"/>
  <c r="H1342" i="1" s="1"/>
  <c r="G1378" i="1"/>
  <c r="H1378" i="1" s="1"/>
  <c r="G1933" i="1"/>
  <c r="H1933" i="1" s="1"/>
  <c r="G328" i="1"/>
  <c r="H328" i="1" s="1"/>
  <c r="G2913" i="1"/>
  <c r="H2913" i="1" s="1"/>
  <c r="G509" i="1"/>
  <c r="H509" i="1" s="1"/>
  <c r="G2968" i="1"/>
  <c r="H2968" i="1" s="1"/>
  <c r="G900" i="1"/>
  <c r="H900" i="1" s="1"/>
  <c r="G2517" i="1"/>
  <c r="H2517" i="1" s="1"/>
  <c r="G240" i="1"/>
  <c r="H240" i="1" s="1"/>
  <c r="G1577" i="1"/>
  <c r="H1577" i="1" s="1"/>
  <c r="G1576" i="1"/>
  <c r="H1576" i="1" s="1"/>
  <c r="G376" i="1"/>
  <c r="H376" i="1" s="1"/>
  <c r="H467" i="1"/>
  <c r="G467" i="1"/>
  <c r="G1444" i="1"/>
  <c r="H1444" i="1" s="1"/>
  <c r="G3077" i="1"/>
  <c r="H3077" i="1" s="1"/>
  <c r="G3051" i="1"/>
  <c r="H3051" i="1" s="1"/>
  <c r="G2112" i="1"/>
  <c r="H2112" i="1" s="1"/>
  <c r="G1417" i="1"/>
  <c r="H1417" i="1" s="1"/>
  <c r="G2776" i="1"/>
  <c r="H2776" i="1" s="1"/>
  <c r="G2151" i="1"/>
  <c r="H2151" i="1" s="1"/>
  <c r="G70" i="1"/>
  <c r="H70" i="1" s="1"/>
  <c r="G2660" i="1"/>
  <c r="H2660" i="1" s="1"/>
  <c r="G1539" i="1"/>
  <c r="H1539" i="1" s="1"/>
  <c r="G2659" i="1"/>
  <c r="H2659" i="1" s="1"/>
  <c r="G375" i="1"/>
  <c r="H375" i="1" s="1"/>
  <c r="G2066" i="1"/>
  <c r="H2066" i="1" s="1"/>
  <c r="G1355" i="1"/>
  <c r="H1355" i="1" s="1"/>
  <c r="G2249" i="1"/>
  <c r="H2249" i="1" s="1"/>
  <c r="G3254" i="1"/>
  <c r="H3254" i="1" s="1"/>
  <c r="G2497" i="1"/>
  <c r="H2497" i="1" s="1"/>
  <c r="G3554" i="1"/>
  <c r="H3554" i="1" s="1"/>
  <c r="G3214" i="1"/>
  <c r="H3214" i="1" s="1"/>
  <c r="G1510" i="1"/>
  <c r="H1510" i="1" s="1"/>
  <c r="G1215" i="1"/>
  <c r="H1215" i="1" s="1"/>
  <c r="G3439" i="1"/>
  <c r="H3439" i="1" s="1"/>
  <c r="G1194" i="1"/>
  <c r="H1194" i="1" s="1"/>
  <c r="G3438" i="1"/>
  <c r="H3438" i="1" s="1"/>
  <c r="G3553" i="1"/>
  <c r="H3553" i="1" s="1"/>
  <c r="H3437" i="1"/>
  <c r="G3437" i="1"/>
  <c r="G1595" i="1"/>
  <c r="H1595" i="1" s="1"/>
  <c r="G3382" i="1"/>
  <c r="H3382" i="1" s="1"/>
  <c r="G589" i="1"/>
  <c r="H589" i="1" s="1"/>
  <c r="G1464" i="1"/>
  <c r="H1464" i="1" s="1"/>
  <c r="G871" i="1"/>
  <c r="H871" i="1" s="1"/>
  <c r="G3436" i="1"/>
  <c r="H3436" i="1" s="1"/>
  <c r="G743" i="1"/>
  <c r="H743" i="1" s="1"/>
  <c r="H2876" i="1"/>
  <c r="G2876" i="1"/>
  <c r="G1704" i="1"/>
  <c r="H1704" i="1" s="1"/>
  <c r="G1214" i="1"/>
  <c r="H1214" i="1" s="1"/>
  <c r="G1673" i="1"/>
  <c r="H1673" i="1" s="1"/>
  <c r="G2093" i="1"/>
  <c r="H2093" i="1" s="1"/>
  <c r="G2092" i="1"/>
  <c r="H2092" i="1" s="1"/>
  <c r="H2248" i="1"/>
  <c r="G2248" i="1"/>
  <c r="G1797" i="1"/>
  <c r="H1797" i="1" s="1"/>
  <c r="G3315" i="1"/>
  <c r="H3315" i="1" s="1"/>
  <c r="G1594" i="1"/>
  <c r="H1594" i="1" s="1"/>
  <c r="G3300" i="1"/>
  <c r="H3300" i="1" s="1"/>
  <c r="G1475" i="1"/>
  <c r="H1475" i="1" s="1"/>
  <c r="H3154" i="1"/>
  <c r="G3154" i="1"/>
  <c r="G1015" i="1"/>
  <c r="H1015" i="1" s="1"/>
  <c r="G1493" i="1"/>
  <c r="H1493" i="1" s="1"/>
  <c r="G1492" i="1"/>
  <c r="H1492" i="1" s="1"/>
  <c r="G2247" i="1"/>
  <c r="H2247" i="1" s="1"/>
  <c r="G3616" i="1"/>
  <c r="H3616" i="1" s="1"/>
  <c r="G2246" i="1"/>
  <c r="H2246" i="1" s="1"/>
  <c r="G3325" i="1"/>
  <c r="H3325" i="1" s="1"/>
  <c r="G536" i="1"/>
  <c r="H536" i="1" s="1"/>
  <c r="G3274" i="1"/>
  <c r="H3274" i="1" s="1"/>
  <c r="G2884" i="1"/>
  <c r="H2884" i="1" s="1"/>
  <c r="G1169" i="1"/>
  <c r="H1169" i="1" s="1"/>
  <c r="G1725" i="1"/>
  <c r="H1725" i="1" s="1"/>
  <c r="G1177" i="1"/>
  <c r="H1177" i="1" s="1"/>
  <c r="G1932" i="1"/>
  <c r="H1932" i="1" s="1"/>
  <c r="G526" i="1"/>
  <c r="H526" i="1" s="1"/>
  <c r="G1264" i="1"/>
  <c r="H1264" i="1" s="1"/>
  <c r="G327" i="1"/>
  <c r="H327" i="1" s="1"/>
  <c r="G1658" i="1"/>
  <c r="H1658" i="1" s="1"/>
  <c r="G807" i="1"/>
  <c r="H807" i="1" s="1"/>
  <c r="G1297" i="1"/>
  <c r="H1297" i="1" s="1"/>
  <c r="G296" i="1"/>
  <c r="H296" i="1" s="1"/>
  <c r="G1876" i="1"/>
  <c r="H1876" i="1" s="1"/>
  <c r="G3435" i="1"/>
  <c r="H3435" i="1" s="1"/>
  <c r="G567" i="1"/>
  <c r="H567" i="1" s="1"/>
  <c r="G418" i="1"/>
  <c r="H418" i="1" s="1"/>
  <c r="G3115" i="1"/>
  <c r="H3115" i="1" s="1"/>
  <c r="G124" i="1"/>
  <c r="H124" i="1" s="1"/>
  <c r="G2516" i="1"/>
  <c r="H2516" i="1" s="1"/>
  <c r="G3359" i="1"/>
  <c r="H3359" i="1" s="1"/>
  <c r="G793" i="1"/>
  <c r="H793" i="1" s="1"/>
  <c r="G148" i="1"/>
  <c r="H148" i="1" s="1"/>
  <c r="G1954" i="1"/>
  <c r="H1954" i="1" s="1"/>
  <c r="G3224" i="1"/>
  <c r="H3224" i="1" s="1"/>
  <c r="G440" i="1"/>
  <c r="H440" i="1" s="1"/>
  <c r="G1112" i="1"/>
  <c r="H1112" i="1" s="1"/>
  <c r="G102" i="1"/>
  <c r="H102" i="1" s="1"/>
  <c r="G2245" i="1"/>
  <c r="H2245" i="1" s="1"/>
  <c r="G2414" i="1"/>
  <c r="H2414" i="1" s="1"/>
  <c r="G1593" i="1"/>
  <c r="H1593" i="1" s="1"/>
  <c r="G2183" i="1"/>
  <c r="H2183" i="1" s="1"/>
  <c r="G2849" i="1"/>
  <c r="H2849" i="1" s="1"/>
  <c r="G2839" i="1"/>
  <c r="H2839" i="1" s="1"/>
  <c r="G2541" i="1"/>
  <c r="H2541" i="1" s="1"/>
  <c r="G206" i="1"/>
  <c r="H206" i="1" s="1"/>
  <c r="G2464" i="1"/>
  <c r="H2464" i="1" s="1"/>
  <c r="G959" i="1"/>
  <c r="H959" i="1" s="1"/>
  <c r="G1624" i="1"/>
  <c r="H1624" i="1" s="1"/>
  <c r="G3640" i="1"/>
  <c r="H3640" i="1" s="1"/>
  <c r="G975" i="1"/>
  <c r="H975" i="1" s="1"/>
  <c r="G851" i="1"/>
  <c r="H851" i="1" s="1"/>
  <c r="G821" i="1"/>
  <c r="H821" i="1" s="1"/>
  <c r="H753" i="1"/>
  <c r="G753" i="1"/>
  <c r="G752" i="1"/>
  <c r="H752" i="1" s="1"/>
  <c r="G479" i="1"/>
  <c r="H479" i="1" s="1"/>
  <c r="G2099" i="1"/>
  <c r="H2099" i="1" s="1"/>
  <c r="G2762" i="1"/>
  <c r="H2762" i="1" s="1"/>
  <c r="G2746" i="1"/>
  <c r="H2746" i="1" s="1"/>
  <c r="G2732" i="1"/>
  <c r="H2732" i="1" s="1"/>
  <c r="G2591" i="1"/>
  <c r="H2591" i="1" s="1"/>
  <c r="G2572" i="1"/>
  <c r="H2572" i="1" s="1"/>
  <c r="G2571" i="1"/>
  <c r="H2571" i="1" s="1"/>
  <c r="G2244" i="1"/>
  <c r="H2244" i="1" s="1"/>
  <c r="G2618" i="1"/>
  <c r="H2618" i="1" s="1"/>
  <c r="H1888" i="1"/>
  <c r="G1888" i="1"/>
  <c r="G1960" i="1"/>
  <c r="H1960" i="1" s="1"/>
  <c r="G2012" i="1"/>
  <c r="H2012" i="1" s="1"/>
  <c r="G2967" i="1"/>
  <c r="H2967" i="1" s="1"/>
  <c r="G899" i="1"/>
  <c r="H899" i="1" s="1"/>
  <c r="G2243" i="1"/>
  <c r="H2243" i="1" s="1"/>
  <c r="G3076" i="1"/>
  <c r="H3076" i="1" s="1"/>
  <c r="G1039" i="1"/>
  <c r="H1039" i="1" s="1"/>
  <c r="G2900" i="1"/>
  <c r="H2900" i="1" s="1"/>
  <c r="G1038" i="1"/>
  <c r="H1038" i="1" s="1"/>
  <c r="H1443" i="1"/>
  <c r="G1443" i="1"/>
  <c r="G508" i="1"/>
  <c r="H508" i="1" s="1"/>
  <c r="G2912" i="1"/>
  <c r="H2912" i="1" s="1"/>
  <c r="G2242" i="1"/>
  <c r="H2242" i="1" s="1"/>
  <c r="G239" i="1"/>
  <c r="H239" i="1" s="1"/>
  <c r="G1377" i="1"/>
  <c r="H1377" i="1" s="1"/>
  <c r="G374" i="1"/>
  <c r="H374" i="1" s="1"/>
  <c r="G2379" i="1"/>
  <c r="H2379" i="1" s="1"/>
  <c r="H3050" i="1"/>
  <c r="G3050" i="1"/>
  <c r="G1416" i="1"/>
  <c r="H1416" i="1" s="1"/>
  <c r="G69" i="1"/>
  <c r="H69" i="1" s="1"/>
  <c r="G2111" i="1"/>
  <c r="H2111" i="1" s="1"/>
  <c r="G1037" i="1"/>
  <c r="H1037" i="1" s="1"/>
  <c r="G2150" i="1"/>
  <c r="H2150" i="1" s="1"/>
  <c r="G2149" i="1"/>
  <c r="H2149" i="1" s="1"/>
  <c r="G1538" i="1"/>
  <c r="H1538" i="1" s="1"/>
  <c r="G2658" i="1"/>
  <c r="H2658" i="1" s="1"/>
  <c r="G2657" i="1"/>
  <c r="H2657" i="1" s="1"/>
  <c r="G1316" i="1"/>
  <c r="H1316" i="1" s="1"/>
  <c r="G2065" i="1"/>
  <c r="H2065" i="1" s="1"/>
  <c r="G3434" i="1"/>
  <c r="H3434" i="1" s="1"/>
  <c r="G1592" i="1"/>
  <c r="H1592" i="1" s="1"/>
  <c r="G2429" i="1"/>
  <c r="H2429" i="1" s="1"/>
  <c r="G970" i="1"/>
  <c r="H970" i="1" s="1"/>
  <c r="G2241" i="1"/>
  <c r="H2241" i="1" s="1"/>
  <c r="G3433" i="1"/>
  <c r="H3433" i="1" s="1"/>
  <c r="G3036" i="1"/>
  <c r="H3036" i="1" s="1"/>
  <c r="G2966" i="1"/>
  <c r="H2966" i="1" s="1"/>
  <c r="G352" i="1"/>
  <c r="H352" i="1" s="1"/>
  <c r="G926" i="1"/>
  <c r="H926" i="1" s="1"/>
  <c r="G925" i="1"/>
  <c r="H925" i="1" s="1"/>
  <c r="G2407" i="1"/>
  <c r="H2407" i="1" s="1"/>
  <c r="G2818" i="1"/>
  <c r="H2818" i="1" s="1"/>
  <c r="G708" i="1"/>
  <c r="H708" i="1" s="1"/>
  <c r="G3552" i="1"/>
  <c r="H3552" i="1" s="1"/>
  <c r="G707" i="1"/>
  <c r="H707" i="1" s="1"/>
  <c r="H3432" i="1"/>
  <c r="G3432" i="1"/>
  <c r="G706" i="1"/>
  <c r="H706" i="1" s="1"/>
  <c r="G2617" i="1"/>
  <c r="H2617" i="1" s="1"/>
  <c r="G1213" i="1"/>
  <c r="H1213" i="1" s="1"/>
  <c r="G1212" i="1"/>
  <c r="H1212" i="1" s="1"/>
  <c r="G3551" i="1"/>
  <c r="H3551" i="1" s="1"/>
  <c r="G820" i="1"/>
  <c r="H820" i="1" s="1"/>
  <c r="G2515" i="1"/>
  <c r="H2515" i="1" s="1"/>
  <c r="G2991" i="1"/>
  <c r="H2991" i="1" s="1"/>
  <c r="G1815" i="1"/>
  <c r="H1815" i="1" s="1"/>
  <c r="G1814" i="1"/>
  <c r="H1814" i="1" s="1"/>
  <c r="G3153" i="1"/>
  <c r="H3153" i="1" s="1"/>
  <c r="G1530" i="1"/>
  <c r="H1530" i="1" s="1"/>
  <c r="G792" i="1"/>
  <c r="H792" i="1" s="1"/>
  <c r="G1154" i="1"/>
  <c r="H1154" i="1" s="1"/>
  <c r="G535" i="1"/>
  <c r="H535" i="1" s="1"/>
  <c r="H3431" i="1"/>
  <c r="G3431" i="1"/>
  <c r="G3273" i="1"/>
  <c r="H3273" i="1" s="1"/>
  <c r="G2656" i="1"/>
  <c r="H2656" i="1" s="1"/>
  <c r="G1931" i="1"/>
  <c r="H1931" i="1" s="1"/>
  <c r="G2240" i="1"/>
  <c r="H2240" i="1" s="1"/>
  <c r="G2731" i="1"/>
  <c r="H2731" i="1" s="1"/>
  <c r="G566" i="1"/>
  <c r="H566" i="1" s="1"/>
  <c r="G1285" i="1"/>
  <c r="H1285" i="1" s="1"/>
  <c r="G295" i="1"/>
  <c r="H295" i="1" s="1"/>
  <c r="G2478" i="1"/>
  <c r="H2478" i="1" s="1"/>
  <c r="G1075" i="1"/>
  <c r="H1075" i="1" s="1"/>
  <c r="G3001" i="1"/>
  <c r="H3001" i="1" s="1"/>
  <c r="G9" i="1"/>
  <c r="H9" i="1" s="1"/>
  <c r="G1780" i="1"/>
  <c r="H1780" i="1" s="1"/>
  <c r="H1591" i="1"/>
  <c r="G1591" i="1"/>
  <c r="G677" i="1"/>
  <c r="H677" i="1" s="1"/>
  <c r="G2848" i="1"/>
  <c r="H2848" i="1" s="1"/>
  <c r="G101" i="1"/>
  <c r="H101" i="1" s="1"/>
  <c r="G3223" i="1"/>
  <c r="H3223" i="1" s="1"/>
  <c r="G147" i="1"/>
  <c r="H147" i="1" s="1"/>
  <c r="G3338" i="1"/>
  <c r="H3338" i="1" s="1"/>
  <c r="G1188" i="1"/>
  <c r="H1188" i="1" s="1"/>
  <c r="G8" i="1"/>
  <c r="H8" i="1" s="1"/>
  <c r="G1211" i="1"/>
  <c r="H1211" i="1" s="1"/>
  <c r="G272" i="1"/>
  <c r="H272" i="1" s="1"/>
  <c r="G3114" i="1"/>
  <c r="H3114" i="1" s="1"/>
  <c r="G123" i="1"/>
  <c r="H123" i="1" s="1"/>
  <c r="G3192" i="1"/>
  <c r="H3192" i="1" s="1"/>
  <c r="G1263" i="1"/>
  <c r="H1263" i="1" s="1"/>
  <c r="G2239" i="1"/>
  <c r="H2239" i="1" s="1"/>
  <c r="G326" i="1"/>
  <c r="H326" i="1" s="1"/>
  <c r="G933" i="1"/>
  <c r="H933" i="1" s="1"/>
  <c r="G1852" i="1"/>
  <c r="H1852" i="1" s="1"/>
  <c r="G1007" i="1"/>
  <c r="H1007" i="1" s="1"/>
  <c r="G205" i="1"/>
  <c r="H205" i="1" s="1"/>
  <c r="G439" i="1"/>
  <c r="H439" i="1" s="1"/>
  <c r="H1875" i="1"/>
  <c r="G1875" i="1"/>
  <c r="G2137" i="1"/>
  <c r="H2137" i="1" s="1"/>
  <c r="G3358" i="1"/>
  <c r="H3358" i="1" s="1"/>
  <c r="G1094" i="1"/>
  <c r="H1094" i="1" s="1"/>
  <c r="G1093" i="1"/>
  <c r="H1093" i="1" s="1"/>
  <c r="G3175" i="1"/>
  <c r="H3175" i="1" s="1"/>
  <c r="H1690" i="1"/>
  <c r="G1690" i="1"/>
  <c r="G751" i="1"/>
  <c r="H751" i="1" s="1"/>
  <c r="G1623" i="1"/>
  <c r="H1623" i="1" s="1"/>
  <c r="G2730" i="1"/>
  <c r="H2730" i="1" s="1"/>
  <c r="G2570" i="1"/>
  <c r="H2570" i="1" s="1"/>
  <c r="G2590" i="1"/>
  <c r="H2590" i="1" s="1"/>
  <c r="G1982" i="1"/>
  <c r="H1982" i="1" s="1"/>
  <c r="G2745" i="1"/>
  <c r="H2745" i="1" s="1"/>
  <c r="G2616" i="1"/>
  <c r="H2616" i="1" s="1"/>
  <c r="G1887" i="1"/>
  <c r="H1887" i="1" s="1"/>
  <c r="G507" i="1"/>
  <c r="H507" i="1" s="1"/>
  <c r="G1415" i="1"/>
  <c r="H1415" i="1" s="1"/>
  <c r="G2110" i="1"/>
  <c r="H2110" i="1" s="1"/>
  <c r="G1442" i="1"/>
  <c r="H1442" i="1" s="1"/>
  <c r="G3075" i="1"/>
  <c r="H3075" i="1" s="1"/>
  <c r="G2911" i="1"/>
  <c r="H2911" i="1" s="1"/>
  <c r="G2965" i="1"/>
  <c r="H2965" i="1" s="1"/>
  <c r="G3049" i="1"/>
  <c r="H3049" i="1" s="1"/>
  <c r="G478" i="1"/>
  <c r="H478" i="1" s="1"/>
  <c r="G373" i="1"/>
  <c r="H373" i="1" s="1"/>
  <c r="H2148" i="1"/>
  <c r="G2148" i="1"/>
  <c r="G2087" i="1"/>
  <c r="H2087" i="1" s="1"/>
  <c r="G1036" i="1"/>
  <c r="H1036" i="1" s="1"/>
  <c r="G2019" i="1"/>
  <c r="H2019" i="1" s="1"/>
  <c r="G898" i="1"/>
  <c r="H898" i="1" s="1"/>
  <c r="G68" i="1"/>
  <c r="H68" i="1" s="1"/>
  <c r="G2775" i="1"/>
  <c r="H2775" i="1" s="1"/>
  <c r="G2774" i="1"/>
  <c r="H2774" i="1" s="1"/>
  <c r="G897" i="1"/>
  <c r="H897" i="1" s="1"/>
  <c r="G1376" i="1"/>
  <c r="H1376" i="1" s="1"/>
  <c r="G1375" i="1"/>
  <c r="H1375" i="1" s="1"/>
  <c r="G705" i="1"/>
  <c r="H705" i="1" s="1"/>
  <c r="G2655" i="1"/>
  <c r="H2655" i="1" s="1"/>
  <c r="G1537" i="1"/>
  <c r="H1537" i="1" s="1"/>
  <c r="G2654" i="1"/>
  <c r="H2654" i="1" s="1"/>
  <c r="G2064" i="1"/>
  <c r="H2064" i="1" s="1"/>
  <c r="G616" i="1"/>
  <c r="H616" i="1" s="1"/>
  <c r="G3096" i="1"/>
  <c r="H3096" i="1" s="1"/>
  <c r="G615" i="1"/>
  <c r="H615" i="1" s="1"/>
  <c r="G661" i="1"/>
  <c r="H661" i="1" s="1"/>
  <c r="G639" i="1"/>
  <c r="H639" i="1" s="1"/>
  <c r="G627" i="1"/>
  <c r="H627" i="1" s="1"/>
  <c r="G668" i="1"/>
  <c r="H668" i="1" s="1"/>
  <c r="G1652" i="1"/>
  <c r="H1652" i="1" s="1"/>
  <c r="G3253" i="1"/>
  <c r="H3253" i="1" s="1"/>
  <c r="G692" i="1"/>
  <c r="H692" i="1" s="1"/>
  <c r="G3252" i="1"/>
  <c r="H3252" i="1" s="1"/>
  <c r="G649" i="1"/>
  <c r="H649" i="1" s="1"/>
  <c r="H1764" i="1"/>
  <c r="G1764" i="1"/>
  <c r="G67" i="1"/>
  <c r="H67" i="1" s="1"/>
  <c r="G2934" i="1"/>
  <c r="H2934" i="1" s="1"/>
  <c r="G588" i="1"/>
  <c r="H588" i="1" s="1"/>
  <c r="G3550" i="1"/>
  <c r="H3550" i="1" s="1"/>
  <c r="G1870" i="1"/>
  <c r="H1870" i="1" s="1"/>
  <c r="G1685" i="1"/>
  <c r="H1685" i="1" s="1"/>
  <c r="G870" i="1"/>
  <c r="H870" i="1" s="1"/>
  <c r="G1374" i="1"/>
  <c r="H1374" i="1" s="1"/>
  <c r="G1562" i="1"/>
  <c r="H1562" i="1" s="1"/>
  <c r="H1405" i="1"/>
  <c r="G1405" i="1"/>
  <c r="G682" i="1"/>
  <c r="H682" i="1" s="1"/>
  <c r="G990" i="1"/>
  <c r="H990" i="1" s="1"/>
  <c r="G989" i="1"/>
  <c r="H989" i="1" s="1"/>
  <c r="G3549" i="1"/>
  <c r="H3549" i="1" s="1"/>
  <c r="G1813" i="1"/>
  <c r="H1813" i="1" s="1"/>
  <c r="H687" i="1"/>
  <c r="G687" i="1"/>
  <c r="G1210" i="1"/>
  <c r="H1210" i="1" s="1"/>
  <c r="G3430" i="1"/>
  <c r="H3430" i="1" s="1"/>
  <c r="G2238" i="1"/>
  <c r="H2238" i="1" s="1"/>
  <c r="G2237" i="1"/>
  <c r="H2237" i="1" s="1"/>
  <c r="G3152" i="1"/>
  <c r="H3152" i="1" s="1"/>
  <c r="G2236" i="1"/>
  <c r="H2236" i="1" s="1"/>
  <c r="G3429" i="1"/>
  <c r="H3429" i="1" s="1"/>
  <c r="H2235" i="1"/>
  <c r="G2235" i="1"/>
  <c r="G2540" i="1"/>
  <c r="H2540" i="1" s="1"/>
  <c r="G3639" i="1"/>
  <c r="H3639" i="1" s="1"/>
  <c r="G204" i="1"/>
  <c r="H204" i="1" s="1"/>
  <c r="H1622" i="1"/>
  <c r="G1622" i="1"/>
  <c r="G168" i="1"/>
  <c r="H168" i="1" s="1"/>
  <c r="G1138" i="1"/>
  <c r="H1138" i="1" s="1"/>
  <c r="G932" i="1"/>
  <c r="H932" i="1" s="1"/>
  <c r="G534" i="1"/>
  <c r="H534" i="1" s="1"/>
  <c r="G271" i="1"/>
  <c r="H271" i="1" s="1"/>
  <c r="G3019" i="1"/>
  <c r="H3019" i="1" s="1"/>
  <c r="G2234" i="1"/>
  <c r="H2234" i="1" s="1"/>
  <c r="G2883" i="1"/>
  <c r="H2883" i="1" s="1"/>
  <c r="G3272" i="1"/>
  <c r="H3272" i="1" s="1"/>
  <c r="G2589" i="1"/>
  <c r="H2589" i="1" s="1"/>
  <c r="G1886" i="1"/>
  <c r="H1886" i="1" s="1"/>
  <c r="G595" i="1"/>
  <c r="H595" i="1" s="1"/>
  <c r="G100" i="1"/>
  <c r="H100" i="1" s="1"/>
  <c r="G2826" i="1"/>
  <c r="H2826" i="1" s="1"/>
  <c r="G2847" i="1"/>
  <c r="H2847" i="1" s="1"/>
  <c r="G3000" i="1"/>
  <c r="H3000" i="1" s="1"/>
  <c r="G1736" i="1"/>
  <c r="H1736" i="1" s="1"/>
  <c r="G1953" i="1"/>
  <c r="H1953" i="1" s="1"/>
  <c r="G3234" i="1"/>
  <c r="H3234" i="1" s="1"/>
  <c r="G7" i="1"/>
  <c r="H7" i="1" s="1"/>
  <c r="G3337" i="1"/>
  <c r="H3337" i="1" s="1"/>
  <c r="G1661" i="1"/>
  <c r="H1661" i="1" s="1"/>
  <c r="G1753" i="1"/>
  <c r="H1753" i="1" s="1"/>
  <c r="G146" i="1"/>
  <c r="H146" i="1" s="1"/>
  <c r="G850" i="1"/>
  <c r="H850" i="1" s="1"/>
  <c r="G1590" i="1"/>
  <c r="H1590" i="1" s="1"/>
  <c r="G294" i="1"/>
  <c r="H294" i="1" s="1"/>
  <c r="H351" i="1"/>
  <c r="G351" i="1"/>
  <c r="G417" i="1"/>
  <c r="H417" i="1" s="1"/>
  <c r="H3113" i="1"/>
  <c r="G3113" i="1"/>
  <c r="G1341" i="1"/>
  <c r="H1341" i="1" s="1"/>
  <c r="G1074" i="1"/>
  <c r="H1074" i="1" s="1"/>
  <c r="G849" i="1"/>
  <c r="H849" i="1" s="1"/>
  <c r="G325" i="1"/>
  <c r="H325" i="1" s="1"/>
  <c r="G324" i="1"/>
  <c r="H324" i="1" s="1"/>
  <c r="G1851" i="1"/>
  <c r="H1851" i="1" s="1"/>
  <c r="G1575" i="1"/>
  <c r="H1575" i="1" s="1"/>
  <c r="G122" i="1"/>
  <c r="H122" i="1" s="1"/>
  <c r="G2233" i="1"/>
  <c r="H2233" i="1" s="1"/>
  <c r="G565" i="1"/>
  <c r="H565" i="1" s="1"/>
  <c r="G3174" i="1"/>
  <c r="H3174" i="1" s="1"/>
  <c r="G791" i="1"/>
  <c r="H791" i="1" s="1"/>
  <c r="G270" i="1"/>
  <c r="H270" i="1" s="1"/>
  <c r="G438" i="1"/>
  <c r="H438" i="1" s="1"/>
  <c r="G3357" i="1"/>
  <c r="H3357" i="1" s="1"/>
  <c r="G3428" i="1"/>
  <c r="H3428" i="1" s="1"/>
  <c r="G2378" i="1"/>
  <c r="H2378" i="1" s="1"/>
  <c r="H2232" i="1"/>
  <c r="G2232" i="1"/>
  <c r="G1689" i="1"/>
  <c r="H1689" i="1" s="1"/>
  <c r="G819" i="1"/>
  <c r="H819" i="1" s="1"/>
  <c r="G2231" i="1"/>
  <c r="H2231" i="1" s="1"/>
  <c r="G750" i="1"/>
  <c r="H750" i="1" s="1"/>
  <c r="G3299" i="1"/>
  <c r="H3299" i="1" s="1"/>
  <c r="G1672" i="1"/>
  <c r="H1672" i="1" s="1"/>
  <c r="G2514" i="1"/>
  <c r="H2514" i="1" s="1"/>
  <c r="G1474" i="1"/>
  <c r="H1474" i="1" s="1"/>
  <c r="G2899" i="1"/>
  <c r="H2899" i="1" s="1"/>
  <c r="G3074" i="1"/>
  <c r="H3074" i="1" s="1"/>
  <c r="G896" i="1"/>
  <c r="H896" i="1" s="1"/>
  <c r="G2011" i="1"/>
  <c r="H2011" i="1" s="1"/>
  <c r="G1796" i="1"/>
  <c r="H1796" i="1" s="1"/>
  <c r="G3048" i="1"/>
  <c r="H3048" i="1" s="1"/>
  <c r="G1414" i="1"/>
  <c r="H1414" i="1" s="1"/>
  <c r="G2109" i="1"/>
  <c r="H2109" i="1" s="1"/>
  <c r="G3314" i="1"/>
  <c r="H3314" i="1" s="1"/>
  <c r="G2018" i="1"/>
  <c r="H2018" i="1" s="1"/>
  <c r="G1574" i="1"/>
  <c r="H1574" i="1" s="1"/>
  <c r="G1441" i="1"/>
  <c r="H1441" i="1" s="1"/>
  <c r="G2910" i="1"/>
  <c r="H2910" i="1" s="1"/>
  <c r="G372" i="1"/>
  <c r="H372" i="1" s="1"/>
  <c r="G477" i="1"/>
  <c r="H477" i="1" s="1"/>
  <c r="G238" i="1"/>
  <c r="H238" i="1" s="1"/>
  <c r="G2147" i="1"/>
  <c r="H2147" i="1" s="1"/>
  <c r="G1373" i="1"/>
  <c r="H1373" i="1" s="1"/>
  <c r="G66" i="1"/>
  <c r="H66" i="1" s="1"/>
  <c r="G1372" i="1"/>
  <c r="H1372" i="1" s="1"/>
  <c r="H2382" i="1"/>
  <c r="G2382" i="1"/>
  <c r="G2773" i="1"/>
  <c r="H2773" i="1" s="1"/>
  <c r="G2653" i="1"/>
  <c r="H2653" i="1" s="1"/>
  <c r="G1536" i="1"/>
  <c r="H1536" i="1" s="1"/>
  <c r="G2652" i="1"/>
  <c r="H2652" i="1" s="1"/>
  <c r="G1315" i="1"/>
  <c r="H1315" i="1" s="1"/>
  <c r="G2396" i="1"/>
  <c r="H2396" i="1" s="1"/>
  <c r="G3240" i="1"/>
  <c r="H3240" i="1" s="1"/>
  <c r="G704" i="1"/>
  <c r="H704" i="1" s="1"/>
  <c r="G2055" i="1"/>
  <c r="H2055" i="1" s="1"/>
  <c r="G2806" i="1"/>
  <c r="H2806" i="1" s="1"/>
  <c r="G1971" i="1"/>
  <c r="H1971" i="1" s="1"/>
  <c r="G2428" i="1"/>
  <c r="H2428" i="1" s="1"/>
  <c r="G1621" i="1"/>
  <c r="H1621" i="1" s="1"/>
  <c r="G2990" i="1"/>
  <c r="H2990" i="1" s="1"/>
  <c r="G3151" i="1"/>
  <c r="H3151" i="1" s="1"/>
  <c r="G1137" i="1"/>
  <c r="H1137" i="1" s="1"/>
  <c r="G2004" i="1"/>
  <c r="H2004" i="1" s="1"/>
  <c r="G2825" i="1"/>
  <c r="H2825" i="1" s="1"/>
  <c r="H1109" i="1"/>
  <c r="G1109" i="1"/>
  <c r="G1707" i="1"/>
  <c r="H1707" i="1" s="1"/>
  <c r="G167" i="1"/>
  <c r="H167" i="1" s="1"/>
  <c r="G203" i="1"/>
  <c r="H203" i="1" s="1"/>
  <c r="G594" i="1"/>
  <c r="H594" i="1" s="1"/>
  <c r="G1491" i="1"/>
  <c r="H1491" i="1" s="1"/>
  <c r="G3615" i="1"/>
  <c r="H3615" i="1" s="1"/>
  <c r="G660" i="1"/>
  <c r="H660" i="1" s="1"/>
  <c r="G2941" i="1"/>
  <c r="H2941" i="1" s="1"/>
  <c r="G3271" i="1"/>
  <c r="H3271" i="1" s="1"/>
  <c r="G2477" i="1"/>
  <c r="H2477" i="1" s="1"/>
  <c r="G1930" i="1"/>
  <c r="H1930" i="1" s="1"/>
  <c r="G293" i="1"/>
  <c r="H293" i="1" s="1"/>
  <c r="G2476" i="1"/>
  <c r="H2476" i="1" s="1"/>
  <c r="G3112" i="1"/>
  <c r="H3112" i="1" s="1"/>
  <c r="H323" i="1"/>
  <c r="G323" i="1"/>
  <c r="G1850" i="1"/>
  <c r="H1850" i="1" s="1"/>
  <c r="H46" i="1"/>
  <c r="G46" i="1"/>
  <c r="G1296" i="1"/>
  <c r="H1296" i="1" s="1"/>
  <c r="G869" i="1"/>
  <c r="H869" i="1" s="1"/>
  <c r="G1779" i="1"/>
  <c r="H1779" i="1" s="1"/>
  <c r="G790" i="1"/>
  <c r="H790" i="1" s="1"/>
  <c r="G3427" i="1"/>
  <c r="H3427" i="1" s="1"/>
  <c r="G2230" i="1"/>
  <c r="H2230" i="1" s="1"/>
  <c r="G1695" i="1"/>
  <c r="H1695" i="1" s="1"/>
  <c r="G224" i="1"/>
  <c r="H224" i="1" s="1"/>
  <c r="G3173" i="1"/>
  <c r="H3173" i="1" s="1"/>
  <c r="G1694" i="1"/>
  <c r="H1694" i="1" s="1"/>
  <c r="G476" i="1"/>
  <c r="H476" i="1" s="1"/>
  <c r="G1122" i="1"/>
  <c r="H1122" i="1" s="1"/>
  <c r="G3356" i="1"/>
  <c r="H3356" i="1" s="1"/>
  <c r="G437" i="1"/>
  <c r="H437" i="1" s="1"/>
  <c r="G1468" i="1"/>
  <c r="H1468" i="1" s="1"/>
  <c r="G2017" i="1"/>
  <c r="H2017" i="1" s="1"/>
  <c r="G371" i="1"/>
  <c r="H371" i="1" s="1"/>
  <c r="G1831" i="1"/>
  <c r="H1831" i="1" s="1"/>
  <c r="G1371" i="1"/>
  <c r="H1371" i="1" s="1"/>
  <c r="G1035" i="1"/>
  <c r="H1035" i="1" s="1"/>
  <c r="G1034" i="1"/>
  <c r="H1034" i="1" s="1"/>
  <c r="G2377" i="1"/>
  <c r="H2377" i="1" s="1"/>
  <c r="G2376" i="1"/>
  <c r="H2376" i="1" s="1"/>
  <c r="G237" i="1"/>
  <c r="H237" i="1" s="1"/>
  <c r="G1033" i="1"/>
  <c r="H1033" i="1" s="1"/>
  <c r="G533" i="1"/>
  <c r="H533" i="1" s="1"/>
  <c r="G2047" i="1"/>
  <c r="H2047" i="1" s="1"/>
  <c r="G2805" i="1"/>
  <c r="H2805" i="1" s="1"/>
  <c r="G2651" i="1"/>
  <c r="H2651" i="1" s="1"/>
  <c r="G1535" i="1"/>
  <c r="H1535" i="1" s="1"/>
  <c r="G3139" i="1"/>
  <c r="H3139" i="1" s="1"/>
  <c r="G2650" i="1"/>
  <c r="H2650" i="1" s="1"/>
  <c r="G2229" i="1"/>
  <c r="H2229" i="1" s="1"/>
  <c r="G3426" i="1"/>
  <c r="H3426" i="1" s="1"/>
  <c r="G703" i="1"/>
  <c r="H703" i="1" s="1"/>
  <c r="G3425" i="1"/>
  <c r="H3425" i="1" s="1"/>
  <c r="G2496" i="1"/>
  <c r="H2496" i="1" s="1"/>
  <c r="G1916" i="1"/>
  <c r="H1916" i="1" s="1"/>
  <c r="G3548" i="1"/>
  <c r="H3548" i="1" s="1"/>
  <c r="G772" i="1"/>
  <c r="H772" i="1" s="1"/>
  <c r="G2449" i="1"/>
  <c r="H2449" i="1" s="1"/>
  <c r="G3424" i="1"/>
  <c r="H3424" i="1" s="1"/>
  <c r="G2228" i="1"/>
  <c r="H2228" i="1" s="1"/>
  <c r="G3423" i="1"/>
  <c r="H3423" i="1" s="1"/>
  <c r="G1885" i="1"/>
  <c r="H1885" i="1" s="1"/>
  <c r="G1884" i="1"/>
  <c r="H1884" i="1" s="1"/>
  <c r="G1032" i="1"/>
  <c r="H1032" i="1" s="1"/>
  <c r="G99" i="1"/>
  <c r="H99" i="1" s="1"/>
  <c r="G950" i="1"/>
  <c r="H950" i="1" s="1"/>
  <c r="G1703" i="1"/>
  <c r="H1703" i="1" s="1"/>
  <c r="G3336" i="1"/>
  <c r="H3336" i="1" s="1"/>
  <c r="G266" i="1"/>
  <c r="H266" i="1" s="1"/>
  <c r="G6" i="1"/>
  <c r="H6" i="1" s="1"/>
  <c r="H702" i="1"/>
  <c r="G702" i="1"/>
  <c r="H701" i="1"/>
  <c r="G701" i="1"/>
  <c r="H1970" i="1"/>
  <c r="G1970" i="1"/>
  <c r="H1031" i="1"/>
  <c r="G1031" i="1"/>
  <c r="H2227" i="1"/>
  <c r="G2227" i="1"/>
  <c r="H3547" i="1"/>
  <c r="G3547" i="1"/>
  <c r="H1136" i="1"/>
  <c r="G1136" i="1"/>
  <c r="H409" i="1"/>
  <c r="G409" i="1"/>
  <c r="H2226" i="1"/>
  <c r="G2226" i="1"/>
  <c r="H3095" i="1"/>
  <c r="G3095" i="1"/>
  <c r="H1370" i="1"/>
  <c r="G1370" i="1"/>
  <c r="H1735" i="1"/>
  <c r="G1735" i="1"/>
  <c r="H3222" i="1"/>
  <c r="G3222" i="1"/>
  <c r="G3399" i="1"/>
  <c r="H3399" i="1" s="1"/>
  <c r="G2487" i="1"/>
  <c r="H2487" i="1" s="1"/>
  <c r="H2824" i="1"/>
  <c r="G2824" i="1"/>
  <c r="G1839" i="1"/>
  <c r="H1839" i="1" s="1"/>
  <c r="G1193" i="1"/>
  <c r="H1193" i="1" s="1"/>
  <c r="G98" i="1"/>
  <c r="H98" i="1" s="1"/>
  <c r="H97" i="1"/>
  <c r="G97" i="1"/>
  <c r="G1838" i="1"/>
  <c r="H1838" i="1" s="1"/>
  <c r="H1192" i="1"/>
  <c r="G1192" i="1"/>
  <c r="G2846" i="1"/>
  <c r="H2846" i="1" s="1"/>
  <c r="G818" i="1"/>
  <c r="H818" i="1" s="1"/>
  <c r="G3243" i="1"/>
  <c r="H3243" i="1" s="1"/>
  <c r="G65" i="1"/>
  <c r="H65" i="1" s="1"/>
  <c r="G1589" i="1"/>
  <c r="H1589" i="1" s="1"/>
  <c r="G1959" i="1"/>
  <c r="H1959" i="1" s="1"/>
  <c r="G1490" i="1"/>
  <c r="H1490" i="1" s="1"/>
  <c r="G1092" i="1"/>
  <c r="H1092" i="1" s="1"/>
  <c r="G3638" i="1"/>
  <c r="H3638" i="1" s="1"/>
  <c r="G931" i="1"/>
  <c r="H931" i="1" s="1"/>
  <c r="H2948" i="1"/>
  <c r="G2948" i="1"/>
  <c r="G1176" i="1"/>
  <c r="H1176" i="1" s="1"/>
  <c r="H1168" i="1"/>
  <c r="G1168" i="1"/>
  <c r="H3398" i="1"/>
  <c r="G3398" i="1"/>
  <c r="H1209" i="1"/>
  <c r="G1209" i="1"/>
  <c r="G2059" i="1"/>
  <c r="H2059" i="1" s="1"/>
  <c r="G2225" i="1"/>
  <c r="H2225" i="1" s="1"/>
  <c r="G532" i="1"/>
  <c r="H532" i="1" s="1"/>
  <c r="G2224" i="1"/>
  <c r="H2224" i="1" s="1"/>
  <c r="G848" i="1"/>
  <c r="H848" i="1" s="1"/>
  <c r="H885" i="1"/>
  <c r="G885" i="1"/>
  <c r="G868" i="1"/>
  <c r="H868" i="1" s="1"/>
  <c r="H1208" i="1"/>
  <c r="G1208" i="1"/>
  <c r="G3270" i="1"/>
  <c r="H3270" i="1" s="1"/>
  <c r="G202" i="1"/>
  <c r="H202" i="1" s="1"/>
  <c r="G1004" i="1"/>
  <c r="H1004" i="1" s="1"/>
  <c r="G292" i="1"/>
  <c r="H292" i="1" s="1"/>
  <c r="G2223" i="1"/>
  <c r="H2223" i="1" s="1"/>
  <c r="G1620" i="1"/>
  <c r="H1620" i="1" s="1"/>
  <c r="G2427" i="1"/>
  <c r="H2427" i="1" s="1"/>
  <c r="G1025" i="1"/>
  <c r="H1025" i="1" s="1"/>
  <c r="G1073" i="1"/>
  <c r="H1073" i="1" s="1"/>
  <c r="H3614" i="1"/>
  <c r="G3614" i="1"/>
  <c r="H3422" i="1"/>
  <c r="G3422" i="1"/>
  <c r="H2560" i="1"/>
  <c r="G2560" i="1"/>
  <c r="H593" i="1"/>
  <c r="G593" i="1"/>
  <c r="G3111" i="1"/>
  <c r="H3111" i="1" s="1"/>
  <c r="G564" i="1"/>
  <c r="H564" i="1" s="1"/>
  <c r="G806" i="1"/>
  <c r="H806" i="1" s="1"/>
  <c r="G2413" i="1"/>
  <c r="H2413" i="1" s="1"/>
  <c r="G2363" i="1"/>
  <c r="H2363" i="1" s="1"/>
  <c r="G2016" i="1"/>
  <c r="H2016" i="1" s="1"/>
  <c r="G475" i="1"/>
  <c r="H475" i="1" s="1"/>
  <c r="G45" i="1"/>
  <c r="H45" i="1" s="1"/>
  <c r="G2222" i="1"/>
  <c r="H2222" i="1" s="1"/>
  <c r="G1929" i="1"/>
  <c r="H1929" i="1" s="1"/>
  <c r="G416" i="1"/>
  <c r="H416" i="1" s="1"/>
  <c r="G1778" i="1"/>
  <c r="H1778" i="1" s="1"/>
  <c r="G3172" i="1"/>
  <c r="H3172" i="1" s="1"/>
  <c r="G322" i="1"/>
  <c r="H322" i="1" s="1"/>
  <c r="G121" i="1"/>
  <c r="H121" i="1" s="1"/>
  <c r="G3191" i="1"/>
  <c r="H3191" i="1" s="1"/>
  <c r="G436" i="1"/>
  <c r="H436" i="1" s="1"/>
  <c r="G1262" i="1"/>
  <c r="H1262" i="1" s="1"/>
  <c r="G3324" i="1"/>
  <c r="H3324" i="1" s="1"/>
  <c r="G1849" i="1"/>
  <c r="H1849" i="1" s="1"/>
  <c r="G370" i="1"/>
  <c r="H370" i="1" s="1"/>
  <c r="G3355" i="1"/>
  <c r="H3355" i="1" s="1"/>
  <c r="G2221" i="1"/>
  <c r="H2221" i="1" s="1"/>
  <c r="H2220" i="1"/>
  <c r="G2220" i="1"/>
  <c r="G223" i="1"/>
  <c r="H223" i="1" s="1"/>
  <c r="G966" i="1"/>
  <c r="H966" i="1" s="1"/>
  <c r="G1369" i="1"/>
  <c r="H1369" i="1" s="1"/>
  <c r="G789" i="1"/>
  <c r="H789" i="1" s="1"/>
  <c r="G676" i="1"/>
  <c r="H676" i="1" s="1"/>
  <c r="G1440" i="1"/>
  <c r="H1440" i="1" s="1"/>
  <c r="H895" i="1"/>
  <c r="G895" i="1"/>
  <c r="G3073" i="1"/>
  <c r="H3073" i="1" s="1"/>
  <c r="H2756" i="1"/>
  <c r="G2756" i="1"/>
  <c r="G506" i="1"/>
  <c r="H506" i="1" s="1"/>
  <c r="G3047" i="1"/>
  <c r="H3047" i="1" s="1"/>
  <c r="G2513" i="1"/>
  <c r="H2513" i="1" s="1"/>
  <c r="G2964" i="1"/>
  <c r="H2964" i="1" s="1"/>
  <c r="G2909" i="1"/>
  <c r="H2909" i="1" s="1"/>
  <c r="G2375" i="1"/>
  <c r="H2375" i="1" s="1"/>
  <c r="G2374" i="1"/>
  <c r="H2374" i="1" s="1"/>
  <c r="G2772" i="1"/>
  <c r="H2772" i="1" s="1"/>
  <c r="G1413" i="1"/>
  <c r="H1413" i="1" s="1"/>
  <c r="G3546" i="1"/>
  <c r="H3546" i="1" s="1"/>
  <c r="G1412" i="1"/>
  <c r="H1412" i="1" s="1"/>
  <c r="G3138" i="1"/>
  <c r="H3138" i="1" s="1"/>
  <c r="G64" i="1"/>
  <c r="H64" i="1" s="1"/>
  <c r="G2463" i="1"/>
  <c r="H2463" i="1" s="1"/>
  <c r="G1534" i="1"/>
  <c r="H1534" i="1" s="1"/>
  <c r="G3137" i="1"/>
  <c r="H3137" i="1" s="1"/>
  <c r="G2108" i="1"/>
  <c r="H2108" i="1" s="1"/>
  <c r="G2146" i="1"/>
  <c r="H2146" i="1" s="1"/>
  <c r="G700" i="1"/>
  <c r="H700" i="1" s="1"/>
  <c r="G2649" i="1"/>
  <c r="H2649" i="1" s="1"/>
  <c r="G236" i="1"/>
  <c r="H236" i="1" s="1"/>
  <c r="H2648" i="1"/>
  <c r="G2648" i="1"/>
  <c r="G1314" i="1"/>
  <c r="H1314" i="1" s="1"/>
  <c r="H2063" i="1"/>
  <c r="G2063" i="1"/>
  <c r="G699" i="1"/>
  <c r="H699" i="1" s="1"/>
  <c r="H2495" i="1"/>
  <c r="G2495" i="1"/>
  <c r="G3421" i="1"/>
  <c r="H3421" i="1" s="1"/>
  <c r="H1030" i="1"/>
  <c r="G1030" i="1"/>
  <c r="G3420" i="1"/>
  <c r="H3420" i="1" s="1"/>
  <c r="H2804" i="1"/>
  <c r="G2804" i="1"/>
  <c r="G3150" i="1"/>
  <c r="H3150" i="1" s="1"/>
  <c r="H3419" i="1"/>
  <c r="G3419" i="1"/>
  <c r="G3251" i="1"/>
  <c r="H3251" i="1" s="1"/>
  <c r="G771" i="1"/>
  <c r="H771" i="1" s="1"/>
  <c r="G1181" i="1"/>
  <c r="H1181" i="1" s="1"/>
  <c r="G3545" i="1"/>
  <c r="H3545" i="1" s="1"/>
  <c r="G1463" i="1"/>
  <c r="H1463" i="1" s="1"/>
  <c r="G847" i="1"/>
  <c r="H847" i="1" s="1"/>
  <c r="G1812" i="1"/>
  <c r="H1812" i="1" s="1"/>
  <c r="G166" i="1"/>
  <c r="H166" i="1" s="1"/>
  <c r="G2963" i="1"/>
  <c r="H2963" i="1" s="1"/>
  <c r="G2801" i="1"/>
  <c r="H2801" i="1" s="1"/>
  <c r="G965" i="1"/>
  <c r="H965" i="1" s="1"/>
  <c r="G2406" i="1"/>
  <c r="H2406" i="1" s="1"/>
  <c r="G2999" i="1"/>
  <c r="H2999" i="1" s="1"/>
  <c r="G1561" i="1"/>
  <c r="H1561" i="1" s="1"/>
  <c r="G30" i="1"/>
  <c r="H30" i="1" s="1"/>
  <c r="G846" i="1"/>
  <c r="H846" i="1" s="1"/>
  <c r="G1207" i="1"/>
  <c r="H1207" i="1" s="1"/>
  <c r="G2845" i="1"/>
  <c r="H2845" i="1" s="1"/>
  <c r="G3335" i="1"/>
  <c r="H3335" i="1" s="1"/>
  <c r="G5" i="1"/>
  <c r="H5" i="1" s="1"/>
  <c r="G1915" i="1"/>
  <c r="H1915" i="1" s="1"/>
  <c r="G2462" i="1"/>
  <c r="H2462" i="1" s="1"/>
  <c r="G1752" i="1"/>
  <c r="H1752" i="1" s="1"/>
  <c r="G145" i="1"/>
  <c r="H145" i="1" s="1"/>
  <c r="G2823" i="1"/>
  <c r="H2823" i="1" s="1"/>
  <c r="G1526" i="1"/>
  <c r="H1526" i="1" s="1"/>
  <c r="G1588" i="1"/>
  <c r="H1588" i="1" s="1"/>
  <c r="G2947" i="1"/>
  <c r="H2947" i="1" s="1"/>
  <c r="H1772" i="1"/>
  <c r="G1772" i="1"/>
  <c r="H3233" i="1"/>
  <c r="G3233" i="1"/>
  <c r="H3221" i="1"/>
  <c r="G3221" i="1"/>
  <c r="H742" i="1"/>
  <c r="G742" i="1"/>
  <c r="H741" i="1"/>
  <c r="G741" i="1"/>
  <c r="H1587" i="1"/>
  <c r="G1587" i="1"/>
  <c r="H3149" i="1"/>
  <c r="G3149" i="1"/>
  <c r="H1091" i="1"/>
  <c r="G1091" i="1"/>
  <c r="H201" i="1"/>
  <c r="G201" i="1"/>
  <c r="H930" i="1"/>
  <c r="G930" i="1"/>
  <c r="H2882" i="1"/>
  <c r="G2882" i="1"/>
  <c r="H1003" i="1"/>
  <c r="G1003" i="1"/>
  <c r="H2219" i="1"/>
  <c r="G2219" i="1"/>
  <c r="H2218" i="1"/>
  <c r="G2218" i="1"/>
  <c r="H2426" i="1"/>
  <c r="G2426" i="1"/>
  <c r="H1153" i="1"/>
  <c r="G1153" i="1"/>
  <c r="H958" i="1"/>
  <c r="G958" i="1"/>
  <c r="H817" i="1"/>
  <c r="G817" i="1"/>
  <c r="H1473" i="1"/>
  <c r="G1473" i="1"/>
  <c r="H1619" i="1"/>
  <c r="G1619" i="1"/>
  <c r="H1456" i="1"/>
  <c r="G1456" i="1"/>
  <c r="H3613" i="1"/>
  <c r="G3613" i="1"/>
  <c r="H1135" i="1"/>
  <c r="G1135" i="1"/>
  <c r="H1795" i="1"/>
  <c r="G1795" i="1"/>
  <c r="H3313" i="1"/>
  <c r="G3313" i="1"/>
  <c r="H988" i="1"/>
  <c r="G988" i="1"/>
  <c r="H415" i="1"/>
  <c r="G415" i="1"/>
  <c r="H414" i="1"/>
  <c r="G414" i="1"/>
  <c r="H474" i="1"/>
  <c r="G474" i="1"/>
  <c r="H1489" i="1"/>
  <c r="G1489" i="1"/>
  <c r="H44" i="1"/>
  <c r="G44" i="1"/>
  <c r="H1295" i="1"/>
  <c r="G1295" i="1"/>
  <c r="H563" i="1"/>
  <c r="G563" i="1"/>
  <c r="H291" i="1"/>
  <c r="G291" i="1"/>
  <c r="G1340" i="1"/>
  <c r="H1340" i="1" s="1"/>
  <c r="H2362" i="1"/>
  <c r="G2362" i="1"/>
  <c r="H120" i="1"/>
  <c r="G120" i="1"/>
  <c r="H1206" i="1"/>
  <c r="G1206" i="1"/>
  <c r="H1354" i="1"/>
  <c r="G1354" i="1"/>
  <c r="H2217" i="1"/>
  <c r="G2217" i="1"/>
  <c r="H1072" i="1"/>
  <c r="G1072" i="1"/>
  <c r="G3110" i="1"/>
  <c r="H3110" i="1" s="1"/>
  <c r="H1848" i="1"/>
  <c r="G1848" i="1"/>
  <c r="H321" i="1"/>
  <c r="G321" i="1"/>
  <c r="G1261" i="1"/>
  <c r="H1261" i="1" s="1"/>
  <c r="H1928" i="1"/>
  <c r="G1928" i="1"/>
  <c r="G1671" i="1"/>
  <c r="H1671" i="1" s="1"/>
  <c r="H1794" i="1"/>
  <c r="G1794" i="1"/>
  <c r="G2216" i="1"/>
  <c r="H2216" i="1" s="1"/>
  <c r="H2569" i="1"/>
  <c r="G2569" i="1"/>
  <c r="G2761" i="1"/>
  <c r="H2761" i="1" s="1"/>
  <c r="G2566" i="1"/>
  <c r="H2566" i="1" s="1"/>
  <c r="G2215" i="1"/>
  <c r="H2215" i="1" s="1"/>
  <c r="H2214" i="1"/>
  <c r="G2214" i="1"/>
  <c r="G2213" i="1"/>
  <c r="H2213" i="1" s="1"/>
  <c r="H788" i="1"/>
  <c r="G788" i="1"/>
  <c r="G1513" i="1"/>
  <c r="H1513" i="1" s="1"/>
  <c r="H3298" i="1"/>
  <c r="G3298" i="1"/>
  <c r="G2588" i="1"/>
  <c r="H2588" i="1" s="1"/>
  <c r="H2729" i="1"/>
  <c r="G2729" i="1"/>
  <c r="G1981" i="1"/>
  <c r="H1981" i="1" s="1"/>
  <c r="G2615" i="1"/>
  <c r="H2615" i="1" s="1"/>
  <c r="G1883" i="1"/>
  <c r="H1883" i="1" s="1"/>
  <c r="G2512" i="1"/>
  <c r="H2512" i="1" s="1"/>
  <c r="G1472" i="1"/>
  <c r="H1472" i="1" s="1"/>
  <c r="G269" i="1"/>
  <c r="H269" i="1" s="1"/>
  <c r="G268" i="1"/>
  <c r="H268" i="1" s="1"/>
  <c r="G1573" i="1"/>
  <c r="H1573" i="1" s="1"/>
  <c r="G2015" i="1"/>
  <c r="H2015" i="1" s="1"/>
  <c r="G435" i="1"/>
  <c r="H435" i="1" s="1"/>
  <c r="G2212" i="1"/>
  <c r="H2212" i="1" s="1"/>
  <c r="G434" i="1"/>
  <c r="H434" i="1" s="1"/>
  <c r="G2091" i="1"/>
  <c r="H2091" i="1" s="1"/>
  <c r="G222" i="1"/>
  <c r="H222" i="1" s="1"/>
  <c r="G749" i="1"/>
  <c r="H749" i="1" s="1"/>
  <c r="G748" i="1"/>
  <c r="H748" i="1" s="1"/>
  <c r="G1368" i="1"/>
  <c r="H1368" i="1" s="1"/>
  <c r="G974" i="1"/>
  <c r="H974" i="1" s="1"/>
  <c r="G964" i="1"/>
  <c r="H964" i="1" s="1"/>
  <c r="G505" i="1"/>
  <c r="H505" i="1" s="1"/>
  <c r="H3072" i="1"/>
  <c r="G3072" i="1"/>
  <c r="G2962" i="1"/>
  <c r="H2962" i="1" s="1"/>
  <c r="H3232" i="1"/>
  <c r="G3232" i="1"/>
  <c r="G2908" i="1"/>
  <c r="H2908" i="1" s="1"/>
  <c r="G1439" i="1"/>
  <c r="H1439" i="1" s="1"/>
  <c r="G2647" i="1"/>
  <c r="H2647" i="1" s="1"/>
  <c r="H894" i="1"/>
  <c r="G894" i="1"/>
  <c r="G63" i="1"/>
  <c r="H63" i="1" s="1"/>
  <c r="H2107" i="1"/>
  <c r="G2107" i="1"/>
  <c r="G3418" i="1"/>
  <c r="H3418" i="1" s="1"/>
  <c r="H1121" i="1"/>
  <c r="G1121" i="1"/>
  <c r="G963" i="1"/>
  <c r="H963" i="1" s="1"/>
  <c r="H3046" i="1"/>
  <c r="G3046" i="1"/>
  <c r="H1411" i="1"/>
  <c r="G1411" i="1"/>
  <c r="H2106" i="1"/>
  <c r="G2106" i="1"/>
  <c r="H2211" i="1"/>
  <c r="G2211" i="1"/>
  <c r="H369" i="1"/>
  <c r="G369" i="1"/>
  <c r="H1029" i="1"/>
  <c r="G1029" i="1"/>
  <c r="G235" i="1"/>
  <c r="H235" i="1" s="1"/>
  <c r="H2381" i="1"/>
  <c r="G2381" i="1"/>
  <c r="G2461" i="1"/>
  <c r="H2461" i="1" s="1"/>
  <c r="G3269" i="1"/>
  <c r="H3269" i="1" s="1"/>
  <c r="G531" i="1"/>
  <c r="H531" i="1" s="1"/>
  <c r="G2145" i="1"/>
  <c r="H2145" i="1" s="1"/>
  <c r="G698" i="1"/>
  <c r="H698" i="1" s="1"/>
  <c r="G1028" i="1"/>
  <c r="H1028" i="1" s="1"/>
  <c r="G1969" i="1"/>
  <c r="H1969" i="1" s="1"/>
  <c r="G2646" i="1"/>
  <c r="H2646" i="1" s="1"/>
  <c r="G2645" i="1"/>
  <c r="H2645" i="1" s="1"/>
  <c r="G1313" i="1"/>
  <c r="H1313" i="1" s="1"/>
  <c r="G2644" i="1"/>
  <c r="H2644" i="1" s="1"/>
  <c r="G2062" i="1"/>
  <c r="H2062" i="1" s="1"/>
  <c r="G3417" i="1"/>
  <c r="H3417" i="1" s="1"/>
  <c r="G1114" i="1"/>
  <c r="H1114" i="1" s="1"/>
  <c r="H614" i="1"/>
  <c r="G614" i="1"/>
  <c r="G1788" i="1"/>
  <c r="H1788" i="1" s="1"/>
  <c r="H1560" i="1"/>
  <c r="G1560" i="1"/>
  <c r="G613" i="1"/>
  <c r="H613" i="1" s="1"/>
  <c r="H626" i="1"/>
  <c r="G626" i="1"/>
  <c r="G667" i="1"/>
  <c r="H667" i="1" s="1"/>
  <c r="H2553" i="1"/>
  <c r="G2553" i="1"/>
  <c r="G3250" i="1"/>
  <c r="H3250" i="1" s="1"/>
  <c r="H2643" i="1"/>
  <c r="G2643" i="1"/>
  <c r="H2494" i="1"/>
  <c r="G2494" i="1"/>
  <c r="H648" i="1"/>
  <c r="G648" i="1"/>
  <c r="H1763" i="1"/>
  <c r="G1763" i="1"/>
  <c r="G3544" i="1"/>
  <c r="H3544" i="1" s="1"/>
  <c r="H2933" i="1"/>
  <c r="G2933" i="1"/>
  <c r="G638" i="1"/>
  <c r="H638" i="1" s="1"/>
  <c r="H957" i="1"/>
  <c r="G957" i="1"/>
  <c r="G3543" i="1"/>
  <c r="H3543" i="1" s="1"/>
  <c r="H3542" i="1"/>
  <c r="G3542" i="1"/>
  <c r="H2210" i="1"/>
  <c r="G2210" i="1"/>
  <c r="G1688" i="1"/>
  <c r="H1688" i="1" s="1"/>
  <c r="H3416" i="1"/>
  <c r="G3416" i="1"/>
  <c r="G681" i="1"/>
  <c r="H681" i="1" s="1"/>
  <c r="H3415" i="1"/>
  <c r="G3415" i="1"/>
  <c r="G2448" i="1"/>
  <c r="H2448" i="1" s="1"/>
  <c r="H2482" i="1"/>
  <c r="G2482" i="1"/>
  <c r="G697" i="1"/>
  <c r="H697" i="1" s="1"/>
  <c r="H1733" i="1"/>
  <c r="G1733" i="1"/>
  <c r="G610" i="1"/>
  <c r="H610" i="1" s="1"/>
  <c r="H609" i="1"/>
  <c r="G609" i="1"/>
  <c r="H3414" i="1"/>
  <c r="G3414" i="1"/>
  <c r="H2209" i="1"/>
  <c r="G2209" i="1"/>
  <c r="H3413" i="1"/>
  <c r="G3413" i="1"/>
  <c r="H845" i="1"/>
  <c r="G845" i="1"/>
  <c r="H844" i="1"/>
  <c r="G844" i="1"/>
  <c r="H3381" i="1"/>
  <c r="G3381" i="1"/>
  <c r="G3171" i="1"/>
  <c r="H3171" i="1" s="1"/>
  <c r="H3148" i="1"/>
  <c r="G3148" i="1"/>
  <c r="G3147" i="1"/>
  <c r="H3147" i="1" s="1"/>
  <c r="G3146" i="1"/>
  <c r="H3146" i="1" s="1"/>
  <c r="G1660" i="1"/>
  <c r="H1660" i="1" s="1"/>
  <c r="G2642" i="1"/>
  <c r="H2642" i="1" s="1"/>
  <c r="G2412" i="1"/>
  <c r="H2412" i="1" s="1"/>
  <c r="G3334" i="1"/>
  <c r="H3334" i="1" s="1"/>
  <c r="G4" i="1"/>
  <c r="H4" i="1" s="1"/>
  <c r="G587" i="1"/>
  <c r="H587" i="1" s="1"/>
  <c r="G770" i="1"/>
  <c r="H770" i="1" s="1"/>
  <c r="H2208" i="1"/>
  <c r="G2208" i="1"/>
  <c r="H2207" i="1"/>
  <c r="G2207" i="1"/>
  <c r="H2105" i="1"/>
  <c r="G2105" i="1"/>
  <c r="H2568" i="1"/>
  <c r="G2568" i="1"/>
  <c r="H1980" i="1"/>
  <c r="G1980" i="1"/>
  <c r="H2565" i="1"/>
  <c r="G2565" i="1"/>
  <c r="H2098" i="1"/>
  <c r="G2098" i="1"/>
  <c r="H2744" i="1"/>
  <c r="G2744" i="1"/>
  <c r="H2728" i="1"/>
  <c r="G2728" i="1"/>
  <c r="H2587" i="1"/>
  <c r="G2587" i="1"/>
  <c r="H2567" i="1"/>
  <c r="G2567" i="1"/>
  <c r="H2998" i="1"/>
  <c r="G2998" i="1"/>
  <c r="H2614" i="1"/>
  <c r="G2614" i="1"/>
  <c r="H1882" i="1"/>
  <c r="G1882" i="1"/>
  <c r="H1687" i="1"/>
  <c r="G1687" i="1"/>
  <c r="H1152" i="1"/>
  <c r="G1152" i="1"/>
  <c r="H2054" i="1"/>
  <c r="G2054" i="1"/>
  <c r="H1706" i="1"/>
  <c r="G1706" i="1"/>
  <c r="H1618" i="1"/>
  <c r="G1618" i="1"/>
  <c r="H530" i="1"/>
  <c r="G530" i="1"/>
  <c r="H3268" i="1"/>
  <c r="G3268" i="1"/>
  <c r="H2206" i="1"/>
  <c r="G2206" i="1"/>
  <c r="H1724" i="1"/>
  <c r="G1724" i="1"/>
  <c r="H787" i="1"/>
  <c r="G787" i="1"/>
  <c r="H1205" i="1"/>
  <c r="G1205" i="1"/>
  <c r="H165" i="1"/>
  <c r="G165" i="1"/>
  <c r="H164" i="1"/>
  <c r="G164" i="1"/>
  <c r="H2205" i="1"/>
  <c r="G2205" i="1"/>
  <c r="H3637" i="1"/>
  <c r="G3637" i="1"/>
  <c r="H3612" i="1"/>
  <c r="G3612" i="1"/>
  <c r="H2182" i="1"/>
  <c r="G2182" i="1"/>
  <c r="H913" i="1"/>
  <c r="G913" i="1"/>
  <c r="H1617" i="1"/>
  <c r="G1617" i="1"/>
  <c r="H2181" i="1"/>
  <c r="G2181" i="1"/>
  <c r="H1952" i="1"/>
  <c r="G1952" i="1"/>
  <c r="H3220" i="1"/>
  <c r="G3220" i="1"/>
  <c r="H96" i="1"/>
  <c r="G96" i="1"/>
  <c r="H144" i="1"/>
  <c r="G144" i="1"/>
  <c r="H1734" i="1"/>
  <c r="G1734" i="1"/>
  <c r="H2455" i="1"/>
  <c r="G2455" i="1"/>
  <c r="H468" i="1"/>
  <c r="G468" i="1"/>
  <c r="H2844" i="1"/>
  <c r="G2844" i="1"/>
  <c r="H3242" i="1"/>
  <c r="G3242" i="1"/>
  <c r="H3201" i="1"/>
  <c r="G3201" i="1"/>
  <c r="H2822" i="1"/>
  <c r="G2822" i="1"/>
  <c r="H1586" i="1"/>
  <c r="G1586" i="1"/>
  <c r="H3354" i="1"/>
  <c r="G3354" i="1"/>
  <c r="H119" i="1"/>
  <c r="G119" i="1"/>
  <c r="H1294" i="1"/>
  <c r="G1294" i="1"/>
  <c r="H433" i="1"/>
  <c r="G433" i="1"/>
  <c r="H3018" i="1"/>
  <c r="G3018" i="1"/>
  <c r="G290" i="1"/>
  <c r="H290" i="1" s="1"/>
  <c r="H3109" i="1"/>
  <c r="G3109" i="1"/>
  <c r="G43" i="1"/>
  <c r="H43" i="1" s="1"/>
  <c r="H1927" i="1"/>
  <c r="G1927" i="1"/>
  <c r="G1260" i="1"/>
  <c r="H1260" i="1" s="1"/>
  <c r="H562" i="1"/>
  <c r="G562" i="1"/>
  <c r="G2961" i="1"/>
  <c r="H2961" i="1" s="1"/>
  <c r="H3412" i="1"/>
  <c r="G3412" i="1"/>
  <c r="G221" i="1"/>
  <c r="H221" i="1" s="1"/>
  <c r="G816" i="1"/>
  <c r="H816" i="1" s="1"/>
  <c r="G3071" i="1"/>
  <c r="H3071" i="1" s="1"/>
  <c r="G1438" i="1"/>
  <c r="H1438" i="1" s="1"/>
  <c r="G747" i="1"/>
  <c r="H747" i="1" s="1"/>
  <c r="G2907" i="1"/>
  <c r="H2907" i="1" s="1"/>
  <c r="G3045" i="1"/>
  <c r="H3045" i="1" s="1"/>
  <c r="G504" i="1"/>
  <c r="H504" i="1" s="1"/>
  <c r="G1410" i="1"/>
  <c r="H1410" i="1" s="1"/>
  <c r="G2104" i="1"/>
  <c r="H2104" i="1" s="1"/>
  <c r="G2014" i="1"/>
  <c r="H2014" i="1" s="1"/>
  <c r="G2460" i="1"/>
  <c r="H2460" i="1" s="1"/>
  <c r="G62" i="1"/>
  <c r="H62" i="1" s="1"/>
  <c r="G1027" i="1"/>
  <c r="H1027" i="1" s="1"/>
  <c r="G2425" i="1"/>
  <c r="H2425" i="1" s="1"/>
  <c r="H473" i="1"/>
  <c r="G473" i="1"/>
  <c r="G2511" i="1"/>
  <c r="H2511" i="1" s="1"/>
  <c r="H1367" i="1"/>
  <c r="G1367" i="1"/>
  <c r="G368" i="1"/>
  <c r="H368" i="1" s="1"/>
  <c r="H2204" i="1"/>
  <c r="G2204" i="1"/>
  <c r="G3541" i="1"/>
  <c r="H3541" i="1" s="1"/>
  <c r="H2373" i="1"/>
  <c r="G2373" i="1"/>
  <c r="G234" i="1"/>
  <c r="H234" i="1" s="1"/>
  <c r="H2144" i="1"/>
  <c r="G2144" i="1"/>
  <c r="H3239" i="1"/>
  <c r="G3239" i="1"/>
  <c r="H1533" i="1"/>
  <c r="G1533" i="1"/>
  <c r="H2046" i="1"/>
  <c r="G2046" i="1"/>
  <c r="H2641" i="1"/>
  <c r="G2641" i="1"/>
  <c r="H2640" i="1"/>
  <c r="G2640" i="1"/>
  <c r="H2493" i="1"/>
  <c r="G2493" i="1"/>
  <c r="H2203" i="1"/>
  <c r="G2203" i="1"/>
  <c r="H3411" i="1"/>
  <c r="G3411" i="1"/>
  <c r="H2061" i="1"/>
  <c r="G2061" i="1"/>
  <c r="H3249" i="1"/>
  <c r="G3249" i="1"/>
  <c r="H3248" i="1"/>
  <c r="G3248" i="1"/>
  <c r="H2202" i="1"/>
  <c r="G2202" i="1"/>
  <c r="H1191" i="1"/>
  <c r="G1191" i="1"/>
  <c r="H2201" i="1"/>
  <c r="G2201" i="1"/>
  <c r="H2053" i="1"/>
  <c r="G2053" i="1"/>
  <c r="H949" i="1"/>
  <c r="G949" i="1"/>
  <c r="H3035" i="1"/>
  <c r="G3035" i="1"/>
  <c r="H1366" i="1"/>
  <c r="G1366" i="1"/>
  <c r="H3540" i="1"/>
  <c r="G3540" i="1"/>
  <c r="H61" i="1"/>
  <c r="G61" i="1"/>
  <c r="H2195" i="1"/>
  <c r="G2195" i="1"/>
  <c r="H3539" i="1"/>
  <c r="G3539" i="1"/>
  <c r="H3410" i="1"/>
  <c r="G3410" i="1"/>
  <c r="H3409" i="1"/>
  <c r="G3409" i="1"/>
  <c r="H2817" i="1"/>
  <c r="G2817" i="1"/>
  <c r="H1134" i="1"/>
  <c r="G1134" i="1"/>
  <c r="H163" i="1"/>
  <c r="G163" i="1"/>
  <c r="H2539" i="1"/>
  <c r="G2539" i="1"/>
  <c r="H1014" i="1"/>
  <c r="G1014" i="1"/>
  <c r="H200" i="1"/>
  <c r="G200" i="1"/>
  <c r="H1090" i="1"/>
  <c r="G1090" i="1"/>
  <c r="H1488" i="1"/>
  <c r="G1488" i="1"/>
  <c r="H3611" i="1"/>
  <c r="G3611" i="1"/>
  <c r="H38" i="1"/>
  <c r="G38" i="1"/>
  <c r="H2940" i="1"/>
  <c r="G2940" i="1"/>
  <c r="H786" i="1"/>
  <c r="G786" i="1"/>
  <c r="H367" i="1"/>
  <c r="G367" i="1"/>
  <c r="H1793" i="1"/>
  <c r="G1793" i="1"/>
  <c r="H987" i="1"/>
  <c r="G987" i="1"/>
  <c r="H3312" i="1"/>
  <c r="G3312" i="1"/>
  <c r="H1670" i="1"/>
  <c r="G1670" i="1"/>
  <c r="H815" i="1"/>
  <c r="G815" i="1"/>
  <c r="H3297" i="1"/>
  <c r="G3297" i="1"/>
  <c r="H1471" i="1"/>
  <c r="G1471" i="1"/>
  <c r="H1512" i="1"/>
  <c r="G1512" i="1"/>
  <c r="H3333" i="1"/>
  <c r="G3333" i="1"/>
  <c r="H1470" i="1"/>
  <c r="G1470" i="1"/>
  <c r="H1511" i="1"/>
  <c r="G1511" i="1"/>
  <c r="H3" i="1"/>
  <c r="G3" i="1"/>
  <c r="H2843" i="1"/>
  <c r="G2843" i="1"/>
  <c r="H95" i="1"/>
  <c r="G95" i="1"/>
  <c r="H3408" i="1"/>
  <c r="G3408" i="1"/>
  <c r="H3219" i="1"/>
  <c r="G3219" i="1"/>
  <c r="H1951" i="1"/>
  <c r="G1951" i="1"/>
  <c r="H143" i="1"/>
  <c r="G143" i="1"/>
  <c r="H1336" i="1"/>
  <c r="G1336" i="1"/>
  <c r="H2003" i="1"/>
  <c r="G2003" i="1"/>
  <c r="H2875" i="1"/>
  <c r="G2875" i="1"/>
  <c r="H2180" i="1"/>
  <c r="G2180" i="1"/>
  <c r="H2200" i="1"/>
  <c r="G2200" i="1"/>
  <c r="H1151" i="1"/>
  <c r="G1151" i="1"/>
  <c r="H2424" i="1"/>
  <c r="G2424" i="1"/>
  <c r="H2395" i="1"/>
  <c r="G2395" i="1"/>
  <c r="H3353" i="1"/>
  <c r="G3353" i="1"/>
  <c r="H1293" i="1"/>
  <c r="G1293" i="1"/>
  <c r="H3407" i="1"/>
  <c r="G3407" i="1"/>
  <c r="H118" i="1"/>
  <c r="G118" i="1"/>
  <c r="H472" i="1"/>
  <c r="G472" i="1"/>
  <c r="H1365" i="1"/>
  <c r="G1365" i="1"/>
  <c r="H3190" i="1"/>
  <c r="G3190" i="1"/>
  <c r="H289" i="1"/>
  <c r="G289" i="1"/>
  <c r="H843" i="1"/>
  <c r="G843" i="1"/>
  <c r="H3380" i="1"/>
  <c r="G3380" i="1"/>
  <c r="H2045" i="1"/>
  <c r="G2045" i="1"/>
  <c r="H3070" i="1"/>
  <c r="G3070" i="1"/>
  <c r="H1437" i="1"/>
  <c r="G1437" i="1"/>
  <c r="H1026" i="1"/>
  <c r="G1026" i="1"/>
  <c r="H2143" i="1"/>
  <c r="G2143" i="1"/>
  <c r="H2960" i="1"/>
  <c r="G2960" i="1"/>
  <c r="H60" i="1"/>
  <c r="G60" i="1"/>
  <c r="G2" i="1"/>
  <c r="G14" i="2"/>
  <c r="H14" i="2" s="1"/>
  <c r="G13" i="2"/>
  <c r="H13" i="2" s="1"/>
  <c r="G12" i="2"/>
  <c r="H12" i="2" s="1"/>
  <c r="G11" i="2"/>
  <c r="H11" i="2" s="1"/>
  <c r="G10" i="2"/>
  <c r="H10" i="2" s="1"/>
  <c r="H8" i="2"/>
  <c r="H7" i="2"/>
  <c r="H6" i="2"/>
  <c r="H5" i="2"/>
  <c r="H4" i="2"/>
  <c r="H3" i="2"/>
  <c r="H3662" i="1" l="1"/>
  <c r="G3662" i="1"/>
  <c r="F3668" i="1" s="1"/>
  <c r="Z14" i="3" l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l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l="1"/>
  <c r="Z92" i="3" s="1"/>
  <c r="Z93" i="3" s="1"/>
  <c r="Z94" i="3" l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</calcChain>
</file>

<file path=xl/sharedStrings.xml><?xml version="1.0" encoding="utf-8"?>
<sst xmlns="http://schemas.openxmlformats.org/spreadsheetml/2006/main" count="24599" uniqueCount="8053">
  <si>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</si>
  <si>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</si>
  <si>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</si>
  <si>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(545)GINA                                                                  </t>
  </si>
  <si>
    <t xml:space="preserve">(542)HUGO HERNANDEZ                                                        </t>
  </si>
  <si>
    <t xml:space="preserve">(346)EL GRAN TACO                                                          </t>
  </si>
  <si>
    <t xml:space="preserve">(551)MARIO VILLA POSADAS                                                   </t>
  </si>
  <si>
    <t xml:space="preserve">(125)ISRAEL LEDO                                                           </t>
  </si>
  <si>
    <t xml:space="preserve">(131)VERO                                                                  </t>
  </si>
  <si>
    <t xml:space="preserve">(522)SR CORONA                                                             </t>
  </si>
  <si>
    <t xml:space="preserve">(118)LUIS GUILLERMO ZALASAR ANDRADE                                        </t>
  </si>
  <si>
    <t xml:space="preserve">(533)VENTA DE MOSTRADOR                                                    </t>
  </si>
  <si>
    <t xml:space="preserve">(297)ZAPATA  JUQUILA                                                       </t>
  </si>
  <si>
    <t xml:space="preserve">(520)SERGIO JUQUILITA                                                      </t>
  </si>
  <si>
    <t xml:space="preserve">(660)JOSE JUQUILA                                                          </t>
  </si>
  <si>
    <t xml:space="preserve">(194)FABIAN MACHORRO                                                       </t>
  </si>
  <si>
    <t xml:space="preserve">(662)ROJO CENTENO                                                          </t>
  </si>
  <si>
    <t xml:space="preserve">(412)LUIS LUNA                                                             </t>
  </si>
  <si>
    <t xml:space="preserve">(292)NERY                                                                  </t>
  </si>
  <si>
    <t xml:space="preserve">(633)DOÑA LETY                                                             </t>
  </si>
  <si>
    <t xml:space="preserve">(138)FERNANDO DEL 5 DE MAYO                                                </t>
  </si>
  <si>
    <t xml:space="preserve">(74)TACOS JIRETH                                                          </t>
  </si>
  <si>
    <t xml:space="preserve">(179)SERRANO                                                               </t>
  </si>
  <si>
    <t xml:space="preserve">(623)COMPAITO                                                              </t>
  </si>
  <si>
    <t xml:space="preserve">(491)ANGEL FLORES                                                          </t>
  </si>
  <si>
    <t xml:space="preserve">(363)ADRIAN JUAREZ                                                         </t>
  </si>
  <si>
    <t xml:space="preserve">(470)PACO TREVIÑO                                                          </t>
  </si>
  <si>
    <t xml:space="preserve">(472)GUILLERMINA ZOQUIAPAN                                                 </t>
  </si>
  <si>
    <t xml:space="preserve">(600)MIGUEL RAMIREZ                                                        </t>
  </si>
  <si>
    <t xml:space="preserve">(137)HARBANO                                                               </t>
  </si>
  <si>
    <t xml:space="preserve">(509)RUBEN CHISING                                                         </t>
  </si>
  <si>
    <t xml:space="preserve">(91)ARTURO BERNAL                                                         </t>
  </si>
  <si>
    <t xml:space="preserve">(271)SANTOS                                                                </t>
  </si>
  <si>
    <t xml:space="preserve">(47)NOE COYOTL                                                            </t>
  </si>
  <si>
    <t xml:space="preserve">(525)FERNANDO CRUZ                                                         </t>
  </si>
  <si>
    <t xml:space="preserve">(129)FOGONCITO                                                             </t>
  </si>
  <si>
    <t xml:space="preserve">(229)JOSE LUIS CANTERO                                                     </t>
  </si>
  <si>
    <t>CANCELADA</t>
  </si>
  <si>
    <t xml:space="preserve">(123)BUHO                                                                  </t>
  </si>
  <si>
    <t xml:space="preserve">(450)ANDRES AVILA                                                          </t>
  </si>
  <si>
    <t xml:space="preserve">(113)SAGRADO CORAZON HEROES                                                </t>
  </si>
  <si>
    <t xml:space="preserve">(144)SAGRADO 14 SUR                                                        </t>
  </si>
  <si>
    <t xml:space="preserve">(122)PATY FLORES                                                           </t>
  </si>
  <si>
    <t xml:space="preserve">(578)SEBASTIAN PEREZ VALDEZ                                                </t>
  </si>
  <si>
    <t xml:space="preserve">(443)PERLA RIOS                                                            </t>
  </si>
  <si>
    <t xml:space="preserve">(190)JAIME GASPARIANO                                                      </t>
  </si>
  <si>
    <t xml:space="preserve">(104)ROGELIO  HERRERIAS                                                    </t>
  </si>
  <si>
    <t xml:space="preserve">(575)CHEMA                                                                 </t>
  </si>
  <si>
    <t xml:space="preserve">(115)LUIS HERRERA                                                          </t>
  </si>
  <si>
    <t xml:space="preserve">(365)K'BRIONES                                                             </t>
  </si>
  <si>
    <t xml:space="preserve">(200)JESUS TUXPAN                                                          </t>
  </si>
  <si>
    <t xml:space="preserve">(199)ANGEL CRUZ                                                            </t>
  </si>
  <si>
    <t xml:space="preserve">(120)MIGUEL ANGEL MORENO                                                   </t>
  </si>
  <si>
    <t xml:space="preserve">(106)ISRAEL TORRES                                                         </t>
  </si>
  <si>
    <t xml:space="preserve">(344)ALEJANDRO HERNANDEZ PEREZ                                             </t>
  </si>
  <si>
    <t xml:space="preserve">(638)EDGAR JIMENEZ                                                         </t>
  </si>
  <si>
    <t xml:space="preserve">(427)ROGELIO ESCOBAR TLAXCO                                                </t>
  </si>
  <si>
    <t xml:space="preserve">(505)ALAN                                                                  </t>
  </si>
  <si>
    <t xml:space="preserve">(87)EMMANUEL ALFONSO SALAZAR                                              </t>
  </si>
  <si>
    <t xml:space="preserve">(152)PEDRO RAMIRO                                                          </t>
  </si>
  <si>
    <t xml:space="preserve">(180)FELIX CEREZO                                                          </t>
  </si>
  <si>
    <t xml:space="preserve">(360)MANUEL REYES                                                          </t>
  </si>
  <si>
    <t xml:space="preserve">(209)MARCO MERINO                                                          </t>
  </si>
  <si>
    <t xml:space="preserve">(31)JAVIER LUNA                                                           </t>
  </si>
  <si>
    <t xml:space="preserve">(494)OMAR REYES                                                            </t>
  </si>
  <si>
    <t xml:space="preserve">(629)IVONNE CASTILLO CORTES                                                </t>
  </si>
  <si>
    <t xml:space="preserve">(38)SUPER SERVICIO                                                        </t>
  </si>
  <si>
    <t xml:space="preserve">(208)SUPER DE LAS LOMAS VITORINO                                           </t>
  </si>
  <si>
    <t xml:space="preserve">(423)SUPER DESCUENTO VICTORINO                                             </t>
  </si>
  <si>
    <t xml:space="preserve">(153)JUAN APANGO                                                           </t>
  </si>
  <si>
    <t xml:space="preserve">(88)CENTRO COMERCIAL ALATRISTE                                            </t>
  </si>
  <si>
    <t xml:space="preserve">(663)AMADO DIAZ                                                            </t>
  </si>
  <si>
    <t xml:space="preserve">(10)EL PASTORCITO II                                                      </t>
  </si>
  <si>
    <t xml:space="preserve">(114)SAGRADO CORAZON ZAVALETA                                              </t>
  </si>
  <si>
    <t xml:space="preserve">(111)SAGRADO CORAZON MORILLOTLA                                            </t>
  </si>
  <si>
    <t xml:space="preserve">(415)VIKI                                                                  </t>
  </si>
  <si>
    <t xml:space="preserve">(9)EL PASTORCITO I                                                       </t>
  </si>
  <si>
    <t xml:space="preserve">(270)MELITON CUAUTENCOS                                                    </t>
  </si>
  <si>
    <t xml:space="preserve">(195)WELMER                                                                </t>
  </si>
  <si>
    <t xml:space="preserve">(266)CRISTIAN-GRACIELA                                                     </t>
  </si>
  <si>
    <t xml:space="preserve">(290)GABRIEL TUXPAN                                                        </t>
  </si>
  <si>
    <t xml:space="preserve">(85)JOSE LUIS JUAREZ                                                      </t>
  </si>
  <si>
    <t xml:space="preserve">(79)GUSTAVO JIMENEZ                                                       </t>
  </si>
  <si>
    <t xml:space="preserve">(512)MARCO ANTONIO GONZALEZ                                                </t>
  </si>
  <si>
    <t xml:space="preserve">(95)PROLEDO                                                               </t>
  </si>
  <si>
    <t xml:space="preserve">(233)DON ERNESTO                                                           </t>
  </si>
  <si>
    <t xml:space="preserve">(592)RENE                                                                  </t>
  </si>
  <si>
    <t xml:space="preserve">(225)CIC-HERRADURA                                                         </t>
  </si>
  <si>
    <t xml:space="preserve">(130)JUAN DE LA ROSA                                                       </t>
  </si>
  <si>
    <t xml:space="preserve">(643)LA PRINCESA                                                           </t>
  </si>
  <si>
    <t xml:space="preserve">(299)CHARLY                                                                </t>
  </si>
  <si>
    <t xml:space="preserve">(93)ALB&amp;CIA                                                               </t>
  </si>
  <si>
    <t xml:space="preserve">(20)CARNICERIA CANO                                                       </t>
  </si>
  <si>
    <t xml:space="preserve">(465)CARNICERIA SANTA ANA                                                  </t>
  </si>
  <si>
    <t xml:space="preserve">(590)CARNICERIA HUGO´S                                                     </t>
  </si>
  <si>
    <t xml:space="preserve">(478)CARNICERIA BARBIE                                                     </t>
  </si>
  <si>
    <t xml:space="preserve">(599)LA  UNION                                                             </t>
  </si>
  <si>
    <t xml:space="preserve">(215)PABLO BAUTISTA                                                        </t>
  </si>
  <si>
    <t xml:space="preserve">(268)BURRO NORTEÑO                                                         </t>
  </si>
  <si>
    <t xml:space="preserve">(136)RICARDO DELEITA                                                       </t>
  </si>
  <si>
    <t xml:space="preserve">(187)CIC-11 SUR                                                            </t>
  </si>
  <si>
    <t xml:space="preserve">(124)MIGUEL XOCHIHUATL                                                     </t>
  </si>
  <si>
    <t xml:space="preserve">(269)CAMACHO                                                               </t>
  </si>
  <si>
    <t xml:space="preserve">(421)MARCO SANCHEZ                                                         </t>
  </si>
  <si>
    <t xml:space="preserve">(186)SR MARIO                                                              </t>
  </si>
  <si>
    <t xml:space="preserve">(86)FLORES                                                                </t>
  </si>
  <si>
    <t xml:space="preserve"> 03/02/2017</t>
  </si>
  <si>
    <t xml:space="preserve">(554)HIGINIO MORALES                                                       </t>
  </si>
  <si>
    <t xml:space="preserve">(203)ALIMENTOS SUPREMOS DE ORIENTE SA DE CV                             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</si>
  <si>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</si>
  <si>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</si>
  <si>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</si>
  <si>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(384)MARIO MASTRANZO                                                       </t>
  </si>
  <si>
    <t xml:space="preserve">(221)JUANA PORTILLO                                                        </t>
  </si>
  <si>
    <t xml:space="preserve">(620)TIO LUPE                                                              </t>
  </si>
  <si>
    <t xml:space="preserve">(562)SAGRADO CORAZON CUAUTLANCINGO                                         </t>
  </si>
  <si>
    <t xml:space="preserve">(650)DULCE MARIA TORRES                                                    </t>
  </si>
  <si>
    <t xml:space="preserve">(433)FERNANDO ROMERO                                                       </t>
  </si>
  <si>
    <t xml:space="preserve">(359)JAIME MASTRANZO                                                       </t>
  </si>
  <si>
    <t xml:space="preserve">(383)DORMIDO                                                               </t>
  </si>
  <si>
    <t xml:space="preserve">(651)NEALTICAN YOLANDA                                                     </t>
  </si>
  <si>
    <t xml:space="preserve">(80)CAMPRA                                                                </t>
  </si>
  <si>
    <t xml:space="preserve">(647)ANGEL LEDO                                                            </t>
  </si>
  <si>
    <t xml:space="preserve">(582)MIGUEL LEDO                                                           </t>
  </si>
  <si>
    <t xml:space="preserve">(276)LEONARDO LINARES                                                      </t>
  </si>
  <si>
    <t xml:space="preserve">(610)BRAULIO APANGO                                                        </t>
  </si>
  <si>
    <t xml:space="preserve">(513)ARMANDO ESCUDERO                                                      </t>
  </si>
  <si>
    <t xml:space="preserve">(544)ANTONIO ROLDAN                                                        </t>
  </si>
  <si>
    <t xml:space="preserve">(630)GUILLERMO FLORES                                                      </t>
  </si>
  <si>
    <t xml:space="preserve">(247)SALOME                                                                </t>
  </si>
  <si>
    <t xml:space="preserve">(657)CORAZON DE BRASIL CENTRO                                              </t>
  </si>
  <si>
    <t xml:space="preserve">(110)SAGRADO CORAZON CENTRO                                                </t>
  </si>
  <si>
    <t xml:space="preserve">(466)GERMAN CEBADA SALAMANCA                                               </t>
  </si>
  <si>
    <t xml:space="preserve">(591)JULIO                                                                 </t>
  </si>
  <si>
    <t xml:space="preserve">(594)JAVIER                                                                </t>
  </si>
  <si>
    <t xml:space="preserve">(595)LOMA VERDE                                                            </t>
  </si>
  <si>
    <t xml:space="preserve">(586)FERNANDO 14 SUR                                                       </t>
  </si>
  <si>
    <t xml:space="preserve">(185)MIRIAM                                                                </t>
  </si>
  <si>
    <t xml:space="preserve">(139)ISIDORO  COYOLT                                                       </t>
  </si>
  <si>
    <t xml:space="preserve">(117)NARCISO ROMERO CAMALEON                                               </t>
  </si>
  <si>
    <t xml:space="preserve">(219)GIOVANNI RIOS                                                         </t>
  </si>
  <si>
    <t xml:space="preserve">(543)CORAZON DE BRASIL APIZACO                                             </t>
  </si>
  <si>
    <t xml:space="preserve">(618)CORAZON DE BRASIL SANTA ANA                                           </t>
  </si>
  <si>
    <t xml:space="preserve">(116)GERARDO FRAGOSO                                                       </t>
  </si>
  <si>
    <t xml:space="preserve">(250)CORTES FINOS LA MORENA                                                </t>
  </si>
  <si>
    <t xml:space="preserve">(141)RODOLFO ZOQUIAPA                                                      </t>
  </si>
  <si>
    <t xml:space="preserve">(488)TONANZINTLA                                                           </t>
  </si>
  <si>
    <t xml:space="preserve">(127)JOSE MANUEL                                                           </t>
  </si>
  <si>
    <t xml:space="preserve">(627)GUSTAVO CHAMORROS                                                     </t>
  </si>
  <si>
    <t xml:space="preserve">(98)FERNANDO GALICIA                                                      </t>
  </si>
  <si>
    <t xml:space="preserve">(570)RAUL LEDO                                                             </t>
  </si>
  <si>
    <t xml:space="preserve">(263)LEONARDO SANCHEZ                                                      </t>
  </si>
  <si>
    <t xml:space="preserve">(2)LUIS LOPEZ                                                            </t>
  </si>
  <si>
    <t xml:space="preserve">(40)LA SORPRESA                                                           </t>
  </si>
  <si>
    <t xml:space="preserve">(205)DON JULIO                                                             </t>
  </si>
  <si>
    <t xml:space="preserve">(451)SERGIO LEDO                                                           </t>
  </si>
  <si>
    <t xml:space="preserve">(593)CARNES SELECTAS                                                       </t>
  </si>
  <si>
    <t xml:space="preserve">(77)GERARDO PULIDO                                                        </t>
  </si>
  <si>
    <t xml:space="preserve">(108)ARTURO COYOTL                                                         </t>
  </si>
  <si>
    <t xml:space="preserve">(254)IRENE CASTILLO                                                        </t>
  </si>
  <si>
    <t xml:space="preserve">(285)ERASMO                                                                </t>
  </si>
  <si>
    <t xml:space="preserve">(622)TOÑO CHOLULA                                                          </t>
  </si>
  <si>
    <t xml:space="preserve">(411)GABRIEL DOROTEO                                                       </t>
  </si>
  <si>
    <t xml:space="preserve">(196)OMAR  ATLIXCO                                                         </t>
  </si>
  <si>
    <t xml:space="preserve">(242)IGNACIO GOMEZ MARTINEZ                                                </t>
  </si>
  <si>
    <t xml:space="preserve">(160)COSTA  DE ORO                                                         </t>
  </si>
  <si>
    <t xml:space="preserve">(171)ALFREDO VERACRUZ                                                      </t>
  </si>
  <si>
    <t xml:space="preserve">(634)GUADALUPE VER                                                         </t>
  </si>
  <si>
    <t xml:space="preserve">(164)ALEJANDRO HERNANDEZ (VER)                                             </t>
  </si>
  <si>
    <t xml:space="preserve">(418)ARTURO VERACRUZ                                                       </t>
  </si>
  <si>
    <t xml:space="preserve">(178)GERARDO VERACRUZ                                                      </t>
  </si>
  <si>
    <t xml:space="preserve">(162)SERGIO  HDEZ  VERACRUZ                                                </t>
  </si>
  <si>
    <t xml:space="preserve">(172)MIGUEL VERACRUZ                                                       </t>
  </si>
  <si>
    <t xml:space="preserve">(181)DARIO TIRO                                                            </t>
  </si>
  <si>
    <t xml:space="preserve">(89)MAQUILA                                                               </t>
  </si>
  <si>
    <t xml:space="preserve">(50)FRANCO MORALES                                                        </t>
  </si>
  <si>
    <t xml:space="preserve">(597)FRANCO MORALES PEREZ                                                  </t>
  </si>
  <si>
    <t xml:space="preserve">(252)ROBERTO FLORES                                                        </t>
  </si>
  <si>
    <t xml:space="preserve">(23)ALVARO MEZA                                                           </t>
  </si>
  <si>
    <t xml:space="preserve">(71)ARCADIO LEDO                                                          </t>
  </si>
  <si>
    <t xml:space="preserve">(42)JESUS RUIZ                                                            </t>
  </si>
  <si>
    <t xml:space="preserve">(458)SAGRADO 3 CRUCES                                                      </t>
  </si>
  <si>
    <t xml:space="preserve">(449)MOISES ARCE                                                           </t>
  </si>
  <si>
    <t xml:space="preserve">(375)JAIME HERNANDEZ                                                       </t>
  </si>
  <si>
    <t xml:space="preserve">(303)SRA  CORONA                                                           </t>
  </si>
  <si>
    <t xml:space="preserve">(519)FELIX SANCHEZ                                                         </t>
  </si>
  <si>
    <t xml:space="preserve">(311)ALEJANDRO RAMIREZ                                                     </t>
  </si>
  <si>
    <t xml:space="preserve">(82)JULIO MC                                                              </t>
  </si>
  <si>
    <t xml:space="preserve">(571)MARYCRUZ                                                              </t>
  </si>
  <si>
    <t xml:space="preserve">(569)LEONARDO SAUZA CORONA                                                 </t>
  </si>
  <si>
    <t xml:space="preserve">(556)BRAZILIAN BUFFET                                                      </t>
  </si>
  <si>
    <t xml:space="preserve">(572)MORALES DIAZ                                                          </t>
  </si>
  <si>
    <t xml:space="preserve">(176)CERRITOS                                                              </t>
  </si>
  <si>
    <t xml:space="preserve">(540)RODRIGO SILVA                                                         </t>
  </si>
  <si>
    <t xml:space="preserve">(646)SANTIAGO HERRADURA                                                    </t>
  </si>
  <si>
    <t xml:space="preserve">(534)VISCERAS MIKE                                                         </t>
  </si>
  <si>
    <t xml:space="preserve">(206)SAN BARTOLO                                                           </t>
  </si>
  <si>
    <t xml:space="preserve">(182)JAVIER 24                                                             </t>
  </si>
  <si>
    <t xml:space="preserve">(257)ALFONSO RUIZ                                                          </t>
  </si>
  <si>
    <t xml:space="preserve">(639)LUIS PEREZ LEDO                                                       </t>
  </si>
  <si>
    <t xml:space="preserve">(521)JOSE HERNANDEZ                                                        </t>
  </si>
  <si>
    <t xml:space="preserve">(293)JUDITH URBY                                                           </t>
  </si>
  <si>
    <t xml:space="preserve">(261)PIZZAS LALO                                                           </t>
  </si>
  <si>
    <t xml:space="preserve">C-21511   </t>
  </si>
  <si>
    <t xml:space="preserve">(163)PEDRO JESUS VERA  MOLINA    VER.                                      </t>
  </si>
  <si>
    <t xml:space="preserve">(289)JORGE                                                                 </t>
  </si>
  <si>
    <t xml:space="preserve">(673)ADRIANA JUAREZ NERY                                                   </t>
  </si>
  <si>
    <t xml:space="preserve">(255)VALENTIN ARCE                                                         </t>
  </si>
  <si>
    <t xml:space="preserve">(626)CARNES ALI                                                            </t>
  </si>
  <si>
    <t xml:space="preserve">(234)ANTONIO JUAREZ                                                        </t>
  </si>
  <si>
    <t xml:space="preserve">(26)EL RINCON DE LOS ANGELES                                              </t>
  </si>
  <si>
    <t xml:space="preserve">(547)BALDEMAR GONZALEZ GARRIDO                                             </t>
  </si>
  <si>
    <t xml:space="preserve">(674)LIBORIO ZARATE                                                        </t>
  </si>
  <si>
    <t xml:space="preserve">(92)BEATRIZ LUNA                                                          </t>
  </si>
  <si>
    <t xml:space="preserve">(34)HILDA LUNA                                                            </t>
  </si>
  <si>
    <t xml:space="preserve">(135)LUIS MANUEL GOMEZ                                                     </t>
  </si>
  <si>
    <t xml:space="preserve">(422)FELIX JUSTO ALARCON (VER)                                             </t>
  </si>
  <si>
    <t xml:space="preserve">(168)VALERIO VERACRUZ                                                      </t>
  </si>
  <si>
    <t xml:space="preserve">(372)AIDA (VER)                                                            </t>
  </si>
  <si>
    <t xml:space="preserve">(96)ALMA                                                                  </t>
  </si>
  <si>
    <t xml:space="preserve">(244)MARIA LUISA                                                           </t>
  </si>
  <si>
    <t xml:space="preserve">(589)PACO DIAZ                                                             </t>
  </si>
  <si>
    <t xml:space="preserve">(541)EDUARDO PICHARDO                                                      </t>
  </si>
  <si>
    <t xml:space="preserve">(216)LA IMPERIAL                                                           </t>
  </si>
  <si>
    <t xml:space="preserve">(588)CARNES DIAZ                                                           </t>
  </si>
  <si>
    <t xml:space="preserve">(99)JAVIER APIZACO                                                        </t>
  </si>
  <si>
    <t xml:space="preserve">(174)RAMON RUIZ                                                            </t>
  </si>
  <si>
    <t xml:space="preserve">(473)OMAR CONTRERAS                                                        </t>
  </si>
  <si>
    <t xml:space="preserve">(308)AUSENCIO                                                              </t>
  </si>
  <si>
    <t xml:space="preserve">(245)GABRIEL CLEMENTE                                                      </t>
  </si>
  <si>
    <t xml:space="preserve">(515)RAUL LEDO RAMIREZ                                                     </t>
  </si>
  <si>
    <t xml:space="preserve">C-22422   </t>
  </si>
  <si>
    <t xml:space="preserve">(678)MAURO LOPEZ XIMELLO                                                   </t>
  </si>
  <si>
    <t xml:space="preserve">C-22504   </t>
  </si>
  <si>
    <t xml:space="preserve">(256)CHINOS TLAXCALA                                                       </t>
  </si>
  <si>
    <t xml:space="preserve">(150)CELEDONIO                                                             </t>
  </si>
  <si>
    <t xml:space="preserve">(506)CHINOS CRISTAL                                                        </t>
  </si>
  <si>
    <t xml:space="preserve">(391)CARNICERIA RENDON                                                     </t>
  </si>
  <si>
    <t xml:space="preserve">(12)VICENTE ZAMBRANO                                                      </t>
  </si>
  <si>
    <t xml:space="preserve">(370)CHINOS INDEPENDENCIA                                                  </t>
  </si>
  <si>
    <t xml:space="preserve">(612)CANDIDO PEREZ                                                         </t>
  </si>
  <si>
    <t xml:space="preserve">(18)RAY LOPEZ                                                             </t>
  </si>
  <si>
    <t xml:space="preserve">(33)BENITO ALFONSO                                                        </t>
  </si>
  <si>
    <t xml:space="preserve">(680)TARIMAS                                                               </t>
  </si>
  <si>
    <t xml:space="preserve">(649)VICTOR LOPEZ                                                          </t>
  </si>
  <si>
    <t xml:space="preserve">(17)RAMIRO PEREZ                                                          </t>
  </si>
  <si>
    <t xml:space="preserve">C-23297   </t>
  </si>
  <si>
    <t xml:space="preserve">(128)HUGO LOPEZ                                                            </t>
  </si>
  <si>
    <t xml:space="preserve">(325)CARLOS TEHUACAN                                                       </t>
  </si>
  <si>
    <t xml:space="preserve">(264)FRANCISCO  SANCHEZ                                                    </t>
  </si>
  <si>
    <t xml:space="preserve">(367)MARIO GUTIERREZ                                                       </t>
  </si>
  <si>
    <t xml:space="preserve">(681)PEDRO JIMENEZ                                                         </t>
  </si>
  <si>
    <t xml:space="preserve">(167)GUILLERMO VERACRUZ                                                    </t>
  </si>
  <si>
    <t xml:space="preserve">(608)JOAQUIN ARISTA                                                        </t>
  </si>
  <si>
    <t xml:space="preserve">(409)JOVANY CUATEPOTZO                                                     </t>
  </si>
  <si>
    <t xml:space="preserve"> 03/03/2017</t>
  </si>
  <si>
    <t xml:space="preserve">(386)JUSTO SIERRA                                                          </t>
  </si>
  <si>
    <t xml:space="preserve">(376)LA SORPRESA CHOLULA                                                   </t>
  </si>
  <si>
    <t xml:space="preserve">C-24190   </t>
  </si>
  <si>
    <t xml:space="preserve">(580)GERARDO CARMONA  VER                                                  </t>
  </si>
  <si>
    <t>FECHA</t>
  </si>
  <si>
    <t>Folio Serie</t>
  </si>
  <si>
    <t>Folio Interno</t>
  </si>
  <si>
    <t>IMPORTE</t>
  </si>
  <si>
    <t>Fecha de pago</t>
  </si>
  <si>
    <t>SALDO</t>
  </si>
  <si>
    <t xml:space="preserve">(32)ANGEL ALFONSO                                                         </t>
  </si>
  <si>
    <t xml:space="preserve">(682)TAQUERIA OYUTLA                                                       </t>
  </si>
  <si>
    <t xml:space="preserve">(683)KARINA MARTINEZ                                                       </t>
  </si>
  <si>
    <t xml:space="preserve">D-94     </t>
  </si>
  <si>
    <t xml:space="preserve">(177)PRODUCTO PARA AVES Y ANIMALES SA DE CV </t>
  </si>
  <si>
    <t xml:space="preserve">(198)PEDRO TIRO                                                            </t>
  </si>
  <si>
    <t xml:space="preserve">(192)ELEAN                                                                 </t>
  </si>
  <si>
    <t xml:space="preserve">(613)BASILIO BAEZ                                                          </t>
  </si>
  <si>
    <t xml:space="preserve">(223)DIONICIO TLAXCO                                                       </t>
  </si>
  <si>
    <t xml:space="preserve">(684)TLAXLANCINGO                                                          </t>
  </si>
  <si>
    <t xml:space="preserve">(388)CHALCO                                                                </t>
  </si>
  <si>
    <t xml:space="preserve">(480)BENITO                                                                </t>
  </si>
  <si>
    <t>D-950</t>
  </si>
  <si>
    <t>(177)PRODUCTO PARA AVES Y ANIMALES SA DE CV</t>
  </si>
  <si>
    <t xml:space="preserve">(243)RAFAEL LEDO                                                           </t>
  </si>
  <si>
    <t>04/03/2017 06/03/2017</t>
  </si>
  <si>
    <t xml:space="preserve">D-1816    </t>
  </si>
  <si>
    <t xml:space="preserve">D-1817    </t>
  </si>
  <si>
    <t xml:space="preserve">(614)MARTIN BAEZ                                                           </t>
  </si>
  <si>
    <t xml:space="preserve">(282)ALEJANDRA CANO                                                        </t>
  </si>
  <si>
    <t xml:space="preserve">(549)JAIME                                                                 </t>
  </si>
  <si>
    <t xml:space="preserve">(510)GUMARO MARQUEZ                                                        </t>
  </si>
  <si>
    <t xml:space="preserve">D-2669    </t>
  </si>
  <si>
    <t xml:space="preserve">T O T A L E S   </t>
  </si>
  <si>
    <t>REMISIONES DE   M A R Z O              2 0 1 7</t>
  </si>
  <si>
    <r>
      <rPr>
        <b/>
        <u/>
        <sz val="12"/>
        <color rgb="FF0000CC"/>
        <rFont val="Calibri"/>
        <family val="2"/>
        <scheme val="minor"/>
      </rPr>
      <t xml:space="preserve">O B R A D O R    </t>
    </r>
    <r>
      <rPr>
        <b/>
        <sz val="12"/>
        <color rgb="FF0000CC"/>
        <rFont val="Calibri"/>
        <family val="2"/>
        <scheme val="minor"/>
      </rPr>
      <t xml:space="preserve">                                 C L I E N T E S </t>
    </r>
  </si>
  <si>
    <t xml:space="preserve">D-2781    </t>
  </si>
  <si>
    <t xml:space="preserve">D-2782    </t>
  </si>
  <si>
    <t xml:space="preserve">D-2783    </t>
  </si>
  <si>
    <t xml:space="preserve">D-2784    </t>
  </si>
  <si>
    <t xml:space="preserve">D-2785    </t>
  </si>
  <si>
    <t xml:space="preserve">D-2786    </t>
  </si>
  <si>
    <t xml:space="preserve">D-2787    </t>
  </si>
  <si>
    <t xml:space="preserve">D-2788    </t>
  </si>
  <si>
    <t xml:space="preserve">D-2789    </t>
  </si>
  <si>
    <t>13/03/2017 24/03/2017</t>
  </si>
  <si>
    <t xml:space="preserve">D-2790    </t>
  </si>
  <si>
    <t xml:space="preserve">D-2791    </t>
  </si>
  <si>
    <t xml:space="preserve">D-2792    </t>
  </si>
  <si>
    <t xml:space="preserve">D-2793    </t>
  </si>
  <si>
    <t xml:space="preserve">D-2794    </t>
  </si>
  <si>
    <t xml:space="preserve">D-2795    </t>
  </si>
  <si>
    <t xml:space="preserve">D-2796    </t>
  </si>
  <si>
    <t xml:space="preserve">D-2797    </t>
  </si>
  <si>
    <t xml:space="preserve">D-2798    </t>
  </si>
  <si>
    <t xml:space="preserve">D-2799    </t>
  </si>
  <si>
    <t xml:space="preserve">D-2800    </t>
  </si>
  <si>
    <t xml:space="preserve">D-2801    </t>
  </si>
  <si>
    <t xml:space="preserve">D-2802    </t>
  </si>
  <si>
    <t xml:space="preserve">D-2803    </t>
  </si>
  <si>
    <t xml:space="preserve">D-2804    </t>
  </si>
  <si>
    <t xml:space="preserve">D-2805    </t>
  </si>
  <si>
    <t xml:space="preserve">D-2806    </t>
  </si>
  <si>
    <t xml:space="preserve">D-2807    </t>
  </si>
  <si>
    <t xml:space="preserve">D-2808    </t>
  </si>
  <si>
    <t xml:space="preserve">D-2809    </t>
  </si>
  <si>
    <t xml:space="preserve">D-2810    </t>
  </si>
  <si>
    <t xml:space="preserve">D-2811    </t>
  </si>
  <si>
    <t xml:space="preserve">D-2812    </t>
  </si>
  <si>
    <t xml:space="preserve">D-2813    </t>
  </si>
  <si>
    <t xml:space="preserve">D-2814    </t>
  </si>
  <si>
    <t xml:space="preserve">D-2815    </t>
  </si>
  <si>
    <t xml:space="preserve">D-2816    </t>
  </si>
  <si>
    <t xml:space="preserve">D-2817    </t>
  </si>
  <si>
    <t xml:space="preserve">D-2818    </t>
  </si>
  <si>
    <t xml:space="preserve">D-2819    </t>
  </si>
  <si>
    <t xml:space="preserve">D-2820    </t>
  </si>
  <si>
    <t xml:space="preserve">D-2821    </t>
  </si>
  <si>
    <t xml:space="preserve">D-2822    </t>
  </si>
  <si>
    <t xml:space="preserve">D-2823    </t>
  </si>
  <si>
    <t xml:space="preserve">D-2824    </t>
  </si>
  <si>
    <t xml:space="preserve">D-2825    </t>
  </si>
  <si>
    <t xml:space="preserve">D-2826    </t>
  </si>
  <si>
    <t xml:space="preserve">D-2827    </t>
  </si>
  <si>
    <t xml:space="preserve">D-2828    </t>
  </si>
  <si>
    <t xml:space="preserve">D-2829    </t>
  </si>
  <si>
    <t xml:space="preserve">D-2830    </t>
  </si>
  <si>
    <t xml:space="preserve">D-2831    </t>
  </si>
  <si>
    <t xml:space="preserve">D-2832    </t>
  </si>
  <si>
    <t xml:space="preserve">D-2833    </t>
  </si>
  <si>
    <t xml:space="preserve">D-2834    </t>
  </si>
  <si>
    <t xml:space="preserve">D-2835    </t>
  </si>
  <si>
    <t xml:space="preserve">D-2836    </t>
  </si>
  <si>
    <t xml:space="preserve">D-2837    </t>
  </si>
  <si>
    <t xml:space="preserve">D-2838    </t>
  </si>
  <si>
    <t xml:space="preserve">D-2839    </t>
  </si>
  <si>
    <t xml:space="preserve">D-2840    </t>
  </si>
  <si>
    <t xml:space="preserve">D-2841    </t>
  </si>
  <si>
    <t xml:space="preserve">D-2842    </t>
  </si>
  <si>
    <t xml:space="preserve">D-2843    </t>
  </si>
  <si>
    <t xml:space="preserve">D-2844    </t>
  </si>
  <si>
    <t xml:space="preserve">D-2845    </t>
  </si>
  <si>
    <t xml:space="preserve">D-2846    </t>
  </si>
  <si>
    <t xml:space="preserve">D-2847    </t>
  </si>
  <si>
    <t xml:space="preserve">D-2848    </t>
  </si>
  <si>
    <t xml:space="preserve">D-2849    </t>
  </si>
  <si>
    <t xml:space="preserve">D-2850    </t>
  </si>
  <si>
    <t xml:space="preserve">D-2851    </t>
  </si>
  <si>
    <t xml:space="preserve">D-2852    </t>
  </si>
  <si>
    <t xml:space="preserve">D-2853    </t>
  </si>
  <si>
    <t xml:space="preserve">D-2854    </t>
  </si>
  <si>
    <t xml:space="preserve">D-2855    </t>
  </si>
  <si>
    <t xml:space="preserve">D-2856    </t>
  </si>
  <si>
    <t xml:space="preserve">D-2857    </t>
  </si>
  <si>
    <t xml:space="preserve">D-2858    </t>
  </si>
  <si>
    <t xml:space="preserve">D-2859    </t>
  </si>
  <si>
    <t xml:space="preserve">D-2860    </t>
  </si>
  <si>
    <t xml:space="preserve">D-2861    </t>
  </si>
  <si>
    <t xml:space="preserve">D-2862    </t>
  </si>
  <si>
    <t xml:space="preserve">D-2863    </t>
  </si>
  <si>
    <t xml:space="preserve">D-2864    </t>
  </si>
  <si>
    <t xml:space="preserve">D-2865    </t>
  </si>
  <si>
    <t xml:space="preserve">D-2866    </t>
  </si>
  <si>
    <t xml:space="preserve">D-2867    </t>
  </si>
  <si>
    <t xml:space="preserve">D-2868    </t>
  </si>
  <si>
    <t xml:space="preserve">D-2869    </t>
  </si>
  <si>
    <t xml:space="preserve">D-2870    </t>
  </si>
  <si>
    <t xml:space="preserve">D-2871    </t>
  </si>
  <si>
    <t xml:space="preserve">D-2872    </t>
  </si>
  <si>
    <t xml:space="preserve">D-2873    </t>
  </si>
  <si>
    <t xml:space="preserve">D-2874    </t>
  </si>
  <si>
    <t xml:space="preserve">D-2875    </t>
  </si>
  <si>
    <t xml:space="preserve">D-2876    </t>
  </si>
  <si>
    <t xml:space="preserve">D-2877    </t>
  </si>
  <si>
    <t xml:space="preserve">D-2878    </t>
  </si>
  <si>
    <t xml:space="preserve">D-2879    </t>
  </si>
  <si>
    <t xml:space="preserve">D-2880    </t>
  </si>
  <si>
    <t xml:space="preserve">D-2881    </t>
  </si>
  <si>
    <t xml:space="preserve">D-2882    </t>
  </si>
  <si>
    <t xml:space="preserve">D-2883    </t>
  </si>
  <si>
    <t xml:space="preserve">D-2884    </t>
  </si>
  <si>
    <t xml:space="preserve">D-2885    </t>
  </si>
  <si>
    <t xml:space="preserve">D-2886    </t>
  </si>
  <si>
    <t xml:space="preserve">D-2887    </t>
  </si>
  <si>
    <t xml:space="preserve">D-2888    </t>
  </si>
  <si>
    <t xml:space="preserve">D-2889    </t>
  </si>
  <si>
    <t xml:space="preserve">D-2890    </t>
  </si>
  <si>
    <t xml:space="preserve">D-2891    </t>
  </si>
  <si>
    <t xml:space="preserve">D-2892    </t>
  </si>
  <si>
    <t xml:space="preserve">D-2893    </t>
  </si>
  <si>
    <t xml:space="preserve">D-2894    </t>
  </si>
  <si>
    <t xml:space="preserve">D-2895    </t>
  </si>
  <si>
    <t xml:space="preserve">D-2896    </t>
  </si>
  <si>
    <t xml:space="preserve">D-2897    </t>
  </si>
  <si>
    <t xml:space="preserve">D-2898    </t>
  </si>
  <si>
    <t xml:space="preserve">D-2899    </t>
  </si>
  <si>
    <t xml:space="preserve">D-2900    </t>
  </si>
  <si>
    <t xml:space="preserve">D-2901    </t>
  </si>
  <si>
    <t xml:space="preserve">D-2902    </t>
  </si>
  <si>
    <t xml:space="preserve">D-2903    </t>
  </si>
  <si>
    <t xml:space="preserve">D-2904    </t>
  </si>
  <si>
    <t xml:space="preserve">D-2905    </t>
  </si>
  <si>
    <t xml:space="preserve">D-2906    </t>
  </si>
  <si>
    <t xml:space="preserve">D-2907    </t>
  </si>
  <si>
    <t xml:space="preserve">D-2908    </t>
  </si>
  <si>
    <t xml:space="preserve">D-2909    </t>
  </si>
  <si>
    <t xml:space="preserve">D-2910    </t>
  </si>
  <si>
    <t xml:space="preserve">D-2911    </t>
  </si>
  <si>
    <t xml:space="preserve">D-2912    </t>
  </si>
  <si>
    <t xml:space="preserve">D-2913    </t>
  </si>
  <si>
    <t xml:space="preserve">D-2914    </t>
  </si>
  <si>
    <t xml:space="preserve">D-2915    </t>
  </si>
  <si>
    <t xml:space="preserve">D-2916    </t>
  </si>
  <si>
    <t xml:space="preserve">D-2917    </t>
  </si>
  <si>
    <t xml:space="preserve">D-2918    </t>
  </si>
  <si>
    <t xml:space="preserve">D-2919    </t>
  </si>
  <si>
    <t xml:space="preserve">D-2920    </t>
  </si>
  <si>
    <t xml:space="preserve">D-2921    </t>
  </si>
  <si>
    <t xml:space="preserve">D-2922    </t>
  </si>
  <si>
    <t xml:space="preserve">D-2923    </t>
  </si>
  <si>
    <t xml:space="preserve">D-2924    </t>
  </si>
  <si>
    <t xml:space="preserve">D-2925    </t>
  </si>
  <si>
    <t xml:space="preserve">D-2926    </t>
  </si>
  <si>
    <t xml:space="preserve">D-2927    </t>
  </si>
  <si>
    <t xml:space="preserve">D-2928    </t>
  </si>
  <si>
    <t xml:space="preserve">D-2929    </t>
  </si>
  <si>
    <t xml:space="preserve">D-2930    </t>
  </si>
  <si>
    <t xml:space="preserve">D-2931    </t>
  </si>
  <si>
    <t xml:space="preserve">D-2932    </t>
  </si>
  <si>
    <t xml:space="preserve">D-2933    </t>
  </si>
  <si>
    <t xml:space="preserve">D-2934    </t>
  </si>
  <si>
    <t xml:space="preserve">D-2935    </t>
  </si>
  <si>
    <t xml:space="preserve">D-2936    </t>
  </si>
  <si>
    <t xml:space="preserve">D-2937    </t>
  </si>
  <si>
    <t xml:space="preserve">D-2938    </t>
  </si>
  <si>
    <t xml:space="preserve">D-2939    </t>
  </si>
  <si>
    <t xml:space="preserve">D-2940    </t>
  </si>
  <si>
    <t xml:space="preserve">D-2941    </t>
  </si>
  <si>
    <t xml:space="preserve">D-2942    </t>
  </si>
  <si>
    <t xml:space="preserve">D-2943    </t>
  </si>
  <si>
    <t xml:space="preserve">D-2944    </t>
  </si>
  <si>
    <t xml:space="preserve">D-2945    </t>
  </si>
  <si>
    <t xml:space="preserve">D-2946    </t>
  </si>
  <si>
    <t xml:space="preserve">D-2947    </t>
  </si>
  <si>
    <t xml:space="preserve">D-2948    </t>
  </si>
  <si>
    <t xml:space="preserve">D-2949    </t>
  </si>
  <si>
    <t xml:space="preserve">D-2950    </t>
  </si>
  <si>
    <t xml:space="preserve">D-2951    </t>
  </si>
  <si>
    <t xml:space="preserve">D-2952    </t>
  </si>
  <si>
    <t xml:space="preserve">D-2953    </t>
  </si>
  <si>
    <t xml:space="preserve">D-2954    </t>
  </si>
  <si>
    <t xml:space="preserve">D-2955    </t>
  </si>
  <si>
    <t xml:space="preserve">D-2956    </t>
  </si>
  <si>
    <t xml:space="preserve">D-2957    </t>
  </si>
  <si>
    <t xml:space="preserve">D-2958    </t>
  </si>
  <si>
    <t xml:space="preserve">D-2959    </t>
  </si>
  <si>
    <t xml:space="preserve">D-2960    </t>
  </si>
  <si>
    <t xml:space="preserve">D-2961    </t>
  </si>
  <si>
    <t xml:space="preserve">(158)MINERVA  PEREZ HERNANDEZ                                              </t>
  </si>
  <si>
    <t xml:space="preserve">D-2962    </t>
  </si>
  <si>
    <t xml:space="preserve">D-2963    </t>
  </si>
  <si>
    <t xml:space="preserve">D-2964    </t>
  </si>
  <si>
    <t xml:space="preserve">D-2965    </t>
  </si>
  <si>
    <t xml:space="preserve">D-2966    </t>
  </si>
  <si>
    <t xml:space="preserve">D-2967    </t>
  </si>
  <si>
    <t xml:space="preserve">D-2968    </t>
  </si>
  <si>
    <t xml:space="preserve">D-2969    </t>
  </si>
  <si>
    <t xml:space="preserve">D-2970    </t>
  </si>
  <si>
    <t xml:space="preserve">D-2971    </t>
  </si>
  <si>
    <t xml:space="preserve">D-2972    </t>
  </si>
  <si>
    <t xml:space="preserve">D-2973    </t>
  </si>
  <si>
    <t xml:space="preserve">D-2974    </t>
  </si>
  <si>
    <t xml:space="preserve">D-2975    </t>
  </si>
  <si>
    <t xml:space="preserve">D-2976    </t>
  </si>
  <si>
    <t xml:space="preserve">D-2977    </t>
  </si>
  <si>
    <t xml:space="preserve">D-2978    </t>
  </si>
  <si>
    <t xml:space="preserve">D-2979    </t>
  </si>
  <si>
    <t xml:space="preserve">D-2980    </t>
  </si>
  <si>
    <t xml:space="preserve">D-2981    </t>
  </si>
  <si>
    <t xml:space="preserve">D-2982    </t>
  </si>
  <si>
    <t xml:space="preserve">D-2983    </t>
  </si>
  <si>
    <t xml:space="preserve">D-2984    </t>
  </si>
  <si>
    <t xml:space="preserve">D-2985    </t>
  </si>
  <si>
    <t xml:space="preserve">D-2986    </t>
  </si>
  <si>
    <t xml:space="preserve">D-2987    </t>
  </si>
  <si>
    <t xml:space="preserve">D-2988    </t>
  </si>
  <si>
    <t xml:space="preserve">D-2989    </t>
  </si>
  <si>
    <t xml:space="preserve">D-2990    </t>
  </si>
  <si>
    <t xml:space="preserve">D-2991    </t>
  </si>
  <si>
    <t xml:space="preserve">D-2992    </t>
  </si>
  <si>
    <t xml:space="preserve">D-2993    </t>
  </si>
  <si>
    <t xml:space="preserve">D-2994    </t>
  </si>
  <si>
    <t xml:space="preserve">D-2995    </t>
  </si>
  <si>
    <t xml:space="preserve">D-2996    </t>
  </si>
  <si>
    <t xml:space="preserve">D-2997    </t>
  </si>
  <si>
    <t xml:space="preserve">D-2998    </t>
  </si>
  <si>
    <t xml:space="preserve">D-2999    </t>
  </si>
  <si>
    <t xml:space="preserve"> 03/03/2017 07/03/2017</t>
  </si>
  <si>
    <t xml:space="preserve">D-3000    </t>
  </si>
  <si>
    <t xml:space="preserve">D-3001    </t>
  </si>
  <si>
    <t xml:space="preserve">D-3002    </t>
  </si>
  <si>
    <t xml:space="preserve">D-3003    </t>
  </si>
  <si>
    <t xml:space="preserve">D-3004    </t>
  </si>
  <si>
    <t xml:space="preserve">D-3005    </t>
  </si>
  <si>
    <t xml:space="preserve">D-3006    </t>
  </si>
  <si>
    <t xml:space="preserve">D-3007    </t>
  </si>
  <si>
    <t xml:space="preserve">D-3008    </t>
  </si>
  <si>
    <t xml:space="preserve">D-3009    </t>
  </si>
  <si>
    <t xml:space="preserve">D-3010    </t>
  </si>
  <si>
    <t xml:space="preserve">D-3011    </t>
  </si>
  <si>
    <t>06/03/2017 08/03/2017</t>
  </si>
  <si>
    <t xml:space="preserve">D-3012    </t>
  </si>
  <si>
    <t xml:space="preserve">D-3013    </t>
  </si>
  <si>
    <t xml:space="preserve">D-3014    </t>
  </si>
  <si>
    <t xml:space="preserve">D-3015    </t>
  </si>
  <si>
    <t xml:space="preserve">D-3016    </t>
  </si>
  <si>
    <t xml:space="preserve">D-3017    </t>
  </si>
  <si>
    <t xml:space="preserve">D-3018    </t>
  </si>
  <si>
    <t xml:space="preserve">D-3019    </t>
  </si>
  <si>
    <t xml:space="preserve">D-3020    </t>
  </si>
  <si>
    <t xml:space="preserve">D-3021    </t>
  </si>
  <si>
    <t xml:space="preserve">D-3022    </t>
  </si>
  <si>
    <t xml:space="preserve">D-3023    </t>
  </si>
  <si>
    <t xml:space="preserve"> 03/03/2017 06/03/2017</t>
  </si>
  <si>
    <t xml:space="preserve">D-3024    </t>
  </si>
  <si>
    <t xml:space="preserve">D-3025    </t>
  </si>
  <si>
    <t xml:space="preserve">D-3026    </t>
  </si>
  <si>
    <t xml:space="preserve">D-3027    </t>
  </si>
  <si>
    <t xml:space="preserve">D-3028    </t>
  </si>
  <si>
    <t xml:space="preserve">D-3029    </t>
  </si>
  <si>
    <t xml:space="preserve">D-3030    </t>
  </si>
  <si>
    <t xml:space="preserve">D-3031    </t>
  </si>
  <si>
    <t xml:space="preserve">D-3032    </t>
  </si>
  <si>
    <t xml:space="preserve">D-3033    </t>
  </si>
  <si>
    <t xml:space="preserve">D-3034    </t>
  </si>
  <si>
    <t xml:space="preserve">D-3035    </t>
  </si>
  <si>
    <t xml:space="preserve">D-3036    </t>
  </si>
  <si>
    <t xml:space="preserve">D-3037    </t>
  </si>
  <si>
    <t xml:space="preserve">D-3038    </t>
  </si>
  <si>
    <t xml:space="preserve">D-3039    </t>
  </si>
  <si>
    <t xml:space="preserve">D-3040    </t>
  </si>
  <si>
    <t xml:space="preserve">D-3041    </t>
  </si>
  <si>
    <t xml:space="preserve">D-3042    </t>
  </si>
  <si>
    <t xml:space="preserve">D-3043    </t>
  </si>
  <si>
    <t xml:space="preserve">D-3044    </t>
  </si>
  <si>
    <t xml:space="preserve">D-3045    </t>
  </si>
  <si>
    <t xml:space="preserve">D-3046    </t>
  </si>
  <si>
    <t xml:space="preserve">D-3047    </t>
  </si>
  <si>
    <t xml:space="preserve">D-3048    </t>
  </si>
  <si>
    <t xml:space="preserve">D-3049    </t>
  </si>
  <si>
    <t xml:space="preserve">D-3050    </t>
  </si>
  <si>
    <t xml:space="preserve">D-3051    </t>
  </si>
  <si>
    <t xml:space="preserve">D-3052    </t>
  </si>
  <si>
    <t xml:space="preserve">D-3053    </t>
  </si>
  <si>
    <t xml:space="preserve">D-3054    </t>
  </si>
  <si>
    <t xml:space="preserve">D-3055    </t>
  </si>
  <si>
    <t xml:space="preserve">D-3056    </t>
  </si>
  <si>
    <t xml:space="preserve">D-3057    </t>
  </si>
  <si>
    <t xml:space="preserve">D-3058    </t>
  </si>
  <si>
    <t xml:space="preserve">D-3059    </t>
  </si>
  <si>
    <t xml:space="preserve">D-3060    </t>
  </si>
  <si>
    <t xml:space="preserve">D-3061    </t>
  </si>
  <si>
    <t xml:space="preserve">D-3062    </t>
  </si>
  <si>
    <t xml:space="preserve">D-3063    </t>
  </si>
  <si>
    <t xml:space="preserve">D-3064    </t>
  </si>
  <si>
    <t xml:space="preserve">D-3065    </t>
  </si>
  <si>
    <t xml:space="preserve">D-3066    </t>
  </si>
  <si>
    <t xml:space="preserve">D-3067    </t>
  </si>
  <si>
    <t xml:space="preserve">D-3068    </t>
  </si>
  <si>
    <t xml:space="preserve">D-3069    </t>
  </si>
  <si>
    <t>03/03/2017 08/03/2017 09/03/2017</t>
  </si>
  <si>
    <t xml:space="preserve">D-3070    </t>
  </si>
  <si>
    <t xml:space="preserve">D-3071    </t>
  </si>
  <si>
    <t xml:space="preserve">D-3072    </t>
  </si>
  <si>
    <t xml:space="preserve">D-3073    </t>
  </si>
  <si>
    <t xml:space="preserve">D-3074    </t>
  </si>
  <si>
    <t xml:space="preserve">D-3075    </t>
  </si>
  <si>
    <t xml:space="preserve">D-3076    </t>
  </si>
  <si>
    <t xml:space="preserve">D-3077    </t>
  </si>
  <si>
    <t xml:space="preserve">D-3078    </t>
  </si>
  <si>
    <t xml:space="preserve">D-3079    </t>
  </si>
  <si>
    <t xml:space="preserve">D-3080    </t>
  </si>
  <si>
    <t xml:space="preserve">D-3081    </t>
  </si>
  <si>
    <t xml:space="preserve">D-3082    </t>
  </si>
  <si>
    <t xml:space="preserve">D-3083    </t>
  </si>
  <si>
    <t xml:space="preserve">D-3084    </t>
  </si>
  <si>
    <t xml:space="preserve">D-3085    </t>
  </si>
  <si>
    <t xml:space="preserve">D-3086    </t>
  </si>
  <si>
    <t xml:space="preserve">D-3087    </t>
  </si>
  <si>
    <t xml:space="preserve">D-3088    </t>
  </si>
  <si>
    <t xml:space="preserve">D-3089    </t>
  </si>
  <si>
    <t xml:space="preserve">D-3090    </t>
  </si>
  <si>
    <t xml:space="preserve">D-3091    </t>
  </si>
  <si>
    <t xml:space="preserve">D-3092    </t>
  </si>
  <si>
    <t xml:space="preserve">D-3093    </t>
  </si>
  <si>
    <t xml:space="preserve">D-3094    </t>
  </si>
  <si>
    <t xml:space="preserve">D-3095    </t>
  </si>
  <si>
    <t xml:space="preserve">D-3096    </t>
  </si>
  <si>
    <t xml:space="preserve">D-3097    </t>
  </si>
  <si>
    <t xml:space="preserve">D-3098    </t>
  </si>
  <si>
    <t xml:space="preserve">D-3099    </t>
  </si>
  <si>
    <t xml:space="preserve">D-3100    </t>
  </si>
  <si>
    <t xml:space="preserve">D-3101    </t>
  </si>
  <si>
    <t xml:space="preserve">D-3102    </t>
  </si>
  <si>
    <t xml:space="preserve">D-3103    </t>
  </si>
  <si>
    <t xml:space="preserve">D-3104    </t>
  </si>
  <si>
    <t xml:space="preserve">D-3105    </t>
  </si>
  <si>
    <t xml:space="preserve">D-3106    </t>
  </si>
  <si>
    <t xml:space="preserve">(340)PLAZA ATLIXCO CHINOS                                                  </t>
  </si>
  <si>
    <t xml:space="preserve">D-3107    </t>
  </si>
  <si>
    <t xml:space="preserve">D-3108    </t>
  </si>
  <si>
    <t xml:space="preserve">D-3109    </t>
  </si>
  <si>
    <t xml:space="preserve">D-3110    </t>
  </si>
  <si>
    <t xml:space="preserve">D-3111    </t>
  </si>
  <si>
    <t xml:space="preserve">D-3112    </t>
  </si>
  <si>
    <t xml:space="preserve">D-3113    </t>
  </si>
  <si>
    <t xml:space="preserve">D-3114    </t>
  </si>
  <si>
    <t xml:space="preserve">D-3115    </t>
  </si>
  <si>
    <t xml:space="preserve">D-3116    </t>
  </si>
  <si>
    <t xml:space="preserve">D-3117    </t>
  </si>
  <si>
    <t xml:space="preserve">D-3118    </t>
  </si>
  <si>
    <t xml:space="preserve">D-3119    </t>
  </si>
  <si>
    <t xml:space="preserve">D-3120    </t>
  </si>
  <si>
    <t xml:space="preserve">D-3121    </t>
  </si>
  <si>
    <t xml:space="preserve">D-3122    </t>
  </si>
  <si>
    <t xml:space="preserve">D-3123    </t>
  </si>
  <si>
    <t xml:space="preserve">D-3124    </t>
  </si>
  <si>
    <t xml:space="preserve">D-3125    </t>
  </si>
  <si>
    <t xml:space="preserve">D-3126    </t>
  </si>
  <si>
    <t xml:space="preserve">D-3127    </t>
  </si>
  <si>
    <t xml:space="preserve">D-3128    </t>
  </si>
  <si>
    <t xml:space="preserve">D-3129    </t>
  </si>
  <si>
    <t xml:space="preserve">D-3130    </t>
  </si>
  <si>
    <t xml:space="preserve">D-3131    </t>
  </si>
  <si>
    <t xml:space="preserve">D-3132    </t>
  </si>
  <si>
    <t>08/03/2017 09/03/2017</t>
  </si>
  <si>
    <t xml:space="preserve">D-3133    </t>
  </si>
  <si>
    <t xml:space="preserve">D-3134    </t>
  </si>
  <si>
    <t xml:space="preserve">D-3135    </t>
  </si>
  <si>
    <t xml:space="preserve">D-3136    </t>
  </si>
  <si>
    <t xml:space="preserve">D-3137    </t>
  </si>
  <si>
    <t xml:space="preserve">D-3138    </t>
  </si>
  <si>
    <t xml:space="preserve">D-3139    </t>
  </si>
  <si>
    <t xml:space="preserve">D-3140    </t>
  </si>
  <si>
    <t xml:space="preserve">D-3141    </t>
  </si>
  <si>
    <t xml:space="preserve">D-3142    </t>
  </si>
  <si>
    <t xml:space="preserve">D-3143    </t>
  </si>
  <si>
    <t xml:space="preserve">D-3144    </t>
  </si>
  <si>
    <t xml:space="preserve">D-3145    </t>
  </si>
  <si>
    <t xml:space="preserve">D-3146    </t>
  </si>
  <si>
    <t xml:space="preserve">D-3147    </t>
  </si>
  <si>
    <t>07/03/2017 09/03/2017</t>
  </si>
  <si>
    <t xml:space="preserve">D-3148    </t>
  </si>
  <si>
    <t xml:space="preserve">D-3149    </t>
  </si>
  <si>
    <t xml:space="preserve">D-3150    </t>
  </si>
  <si>
    <t xml:space="preserve">D-3151    </t>
  </si>
  <si>
    <t xml:space="preserve">D-3152    </t>
  </si>
  <si>
    <t xml:space="preserve">D-3153    </t>
  </si>
  <si>
    <t xml:space="preserve">D-3154    </t>
  </si>
  <si>
    <t xml:space="preserve">D-3155    </t>
  </si>
  <si>
    <t xml:space="preserve">D-3156    </t>
  </si>
  <si>
    <t xml:space="preserve">D-3157    </t>
  </si>
  <si>
    <t xml:space="preserve">D-3158    </t>
  </si>
  <si>
    <t xml:space="preserve">D-3159    </t>
  </si>
  <si>
    <t xml:space="preserve">D-3160    </t>
  </si>
  <si>
    <t>07/03/2017 08/03/2017</t>
  </si>
  <si>
    <t xml:space="preserve">D-3161    </t>
  </si>
  <si>
    <t>04/03/2017 18/03/2017</t>
  </si>
  <si>
    <t xml:space="preserve">D-3162    </t>
  </si>
  <si>
    <t xml:space="preserve">D-3163    </t>
  </si>
  <si>
    <t xml:space="preserve">D-3164    </t>
  </si>
  <si>
    <t xml:space="preserve">D-3165    </t>
  </si>
  <si>
    <t xml:space="preserve">D-3166    </t>
  </si>
  <si>
    <t xml:space="preserve">D-3167    </t>
  </si>
  <si>
    <t>06/03/2017 07/03/2017 08/03/2017</t>
  </si>
  <si>
    <t xml:space="preserve">D-3168    </t>
  </si>
  <si>
    <t xml:space="preserve">D-3169    </t>
  </si>
  <si>
    <t xml:space="preserve">D-3170    </t>
  </si>
  <si>
    <t xml:space="preserve">D-3171    </t>
  </si>
  <si>
    <t xml:space="preserve">D-3172    </t>
  </si>
  <si>
    <t xml:space="preserve">D-3173    </t>
  </si>
  <si>
    <t xml:space="preserve">D-3174    </t>
  </si>
  <si>
    <t xml:space="preserve">D-3175    </t>
  </si>
  <si>
    <t xml:space="preserve">D-3176    </t>
  </si>
  <si>
    <t xml:space="preserve">D-3177    </t>
  </si>
  <si>
    <t xml:space="preserve">D-3178    </t>
  </si>
  <si>
    <t xml:space="preserve">D-3179    </t>
  </si>
  <si>
    <t xml:space="preserve">D-3180    </t>
  </si>
  <si>
    <t xml:space="preserve">D-3181    </t>
  </si>
  <si>
    <t xml:space="preserve">D-3182    </t>
  </si>
  <si>
    <t xml:space="preserve">D-3183    </t>
  </si>
  <si>
    <t xml:space="preserve">D-3184    </t>
  </si>
  <si>
    <t xml:space="preserve">D-3185    </t>
  </si>
  <si>
    <t xml:space="preserve">D-3186    </t>
  </si>
  <si>
    <t xml:space="preserve">D-3187    </t>
  </si>
  <si>
    <t xml:space="preserve">D-3188    </t>
  </si>
  <si>
    <t xml:space="preserve">D-3189    </t>
  </si>
  <si>
    <t xml:space="preserve">D-3190    </t>
  </si>
  <si>
    <t xml:space="preserve">D-3191    </t>
  </si>
  <si>
    <t xml:space="preserve">D-3192    </t>
  </si>
  <si>
    <t xml:space="preserve">D-3193    </t>
  </si>
  <si>
    <t xml:space="preserve">D-3194    </t>
  </si>
  <si>
    <t xml:space="preserve">D-3195    </t>
  </si>
  <si>
    <t xml:space="preserve">D-3196    </t>
  </si>
  <si>
    <t xml:space="preserve">D-3197    </t>
  </si>
  <si>
    <t xml:space="preserve">D-3198    </t>
  </si>
  <si>
    <t xml:space="preserve">D-3199    </t>
  </si>
  <si>
    <t xml:space="preserve">D-3200    </t>
  </si>
  <si>
    <t xml:space="preserve">D-3201    </t>
  </si>
  <si>
    <t xml:space="preserve">D-3202    </t>
  </si>
  <si>
    <t xml:space="preserve">D-3203    </t>
  </si>
  <si>
    <t xml:space="preserve">D-3204    </t>
  </si>
  <si>
    <t xml:space="preserve">D-3205    </t>
  </si>
  <si>
    <t xml:space="preserve">D-3206    </t>
  </si>
  <si>
    <t xml:space="preserve">D-3207    </t>
  </si>
  <si>
    <t xml:space="preserve">D-3208    </t>
  </si>
  <si>
    <t xml:space="preserve">D-3209    </t>
  </si>
  <si>
    <t xml:space="preserve">D-3210    </t>
  </si>
  <si>
    <t xml:space="preserve">D-3211    </t>
  </si>
  <si>
    <t xml:space="preserve">D-3212    </t>
  </si>
  <si>
    <t xml:space="preserve">D-3213    </t>
  </si>
  <si>
    <t xml:space="preserve">D-3214    </t>
  </si>
  <si>
    <t xml:space="preserve">D-3215    </t>
  </si>
  <si>
    <t xml:space="preserve">D-3216    </t>
  </si>
  <si>
    <t xml:space="preserve">D-3217    </t>
  </si>
  <si>
    <t xml:space="preserve">D-3218    </t>
  </si>
  <si>
    <t xml:space="preserve">D-3219    </t>
  </si>
  <si>
    <t xml:space="preserve">D-3220    </t>
  </si>
  <si>
    <t xml:space="preserve">D-3221    </t>
  </si>
  <si>
    <t xml:space="preserve">D-3222    </t>
  </si>
  <si>
    <t xml:space="preserve">D-3223    </t>
  </si>
  <si>
    <t xml:space="preserve">D-3224    </t>
  </si>
  <si>
    <t xml:space="preserve">D-3225    </t>
  </si>
  <si>
    <t xml:space="preserve">D-3226    </t>
  </si>
  <si>
    <t xml:space="preserve">D-3227    </t>
  </si>
  <si>
    <t xml:space="preserve">D-3228    </t>
  </si>
  <si>
    <t xml:space="preserve">D-3229    </t>
  </si>
  <si>
    <t xml:space="preserve">D-3230    </t>
  </si>
  <si>
    <t xml:space="preserve">D-3231    </t>
  </si>
  <si>
    <t xml:space="preserve">D-3232    </t>
  </si>
  <si>
    <t xml:space="preserve">D-3233    </t>
  </si>
  <si>
    <t xml:space="preserve">D-3234    </t>
  </si>
  <si>
    <t xml:space="preserve">D-3235    </t>
  </si>
  <si>
    <t xml:space="preserve">D-3236    </t>
  </si>
  <si>
    <t xml:space="preserve">D-3237    </t>
  </si>
  <si>
    <t xml:space="preserve">D-3238    </t>
  </si>
  <si>
    <t xml:space="preserve">D-3239    </t>
  </si>
  <si>
    <t xml:space="preserve">D-3240    </t>
  </si>
  <si>
    <t xml:space="preserve">D-3241    </t>
  </si>
  <si>
    <t xml:space="preserve">D-3242    </t>
  </si>
  <si>
    <t xml:space="preserve">D-3243    </t>
  </si>
  <si>
    <t xml:space="preserve">D-3244    </t>
  </si>
  <si>
    <t xml:space="preserve">D-3245    </t>
  </si>
  <si>
    <t xml:space="preserve">D-3246    </t>
  </si>
  <si>
    <t xml:space="preserve">D-3247    </t>
  </si>
  <si>
    <t xml:space="preserve">D-3248    </t>
  </si>
  <si>
    <t xml:space="preserve">D-3249    </t>
  </si>
  <si>
    <t xml:space="preserve">D-3250    </t>
  </si>
  <si>
    <t xml:space="preserve">D-3251    </t>
  </si>
  <si>
    <t xml:space="preserve">D-3252    </t>
  </si>
  <si>
    <t xml:space="preserve">D-3253    </t>
  </si>
  <si>
    <t xml:space="preserve">D-3254    </t>
  </si>
  <si>
    <t xml:space="preserve">D-3255    </t>
  </si>
  <si>
    <t xml:space="preserve">D-3256    </t>
  </si>
  <si>
    <t xml:space="preserve">D-3257    </t>
  </si>
  <si>
    <t xml:space="preserve">D-3258    </t>
  </si>
  <si>
    <t xml:space="preserve">D-3259    </t>
  </si>
  <si>
    <t xml:space="preserve">D-3260    </t>
  </si>
  <si>
    <t xml:space="preserve">D-3261    </t>
  </si>
  <si>
    <t xml:space="preserve">D-3262    </t>
  </si>
  <si>
    <t xml:space="preserve">D-3263    </t>
  </si>
  <si>
    <t xml:space="preserve">D-3264    </t>
  </si>
  <si>
    <t xml:space="preserve">D-3265    </t>
  </si>
  <si>
    <t xml:space="preserve">D-3266    </t>
  </si>
  <si>
    <t xml:space="preserve">D-3267    </t>
  </si>
  <si>
    <t xml:space="preserve">D-3268    </t>
  </si>
  <si>
    <t xml:space="preserve">D-3269    </t>
  </si>
  <si>
    <t xml:space="preserve">D-3270    </t>
  </si>
  <si>
    <t xml:space="preserve">D-3271    </t>
  </si>
  <si>
    <t xml:space="preserve">D-3272    </t>
  </si>
  <si>
    <t xml:space="preserve">D-3273    </t>
  </si>
  <si>
    <t xml:space="preserve">D-3274    </t>
  </si>
  <si>
    <t xml:space="preserve">D-3275    </t>
  </si>
  <si>
    <t xml:space="preserve">D-3276    </t>
  </si>
  <si>
    <t xml:space="preserve">D-3277    </t>
  </si>
  <si>
    <t xml:space="preserve">D-3278    </t>
  </si>
  <si>
    <t xml:space="preserve">D-3279    </t>
  </si>
  <si>
    <t xml:space="preserve">D-3280    </t>
  </si>
  <si>
    <t xml:space="preserve">D-3281    </t>
  </si>
  <si>
    <t xml:space="preserve">D-3282    </t>
  </si>
  <si>
    <t xml:space="preserve">D-3283    </t>
  </si>
  <si>
    <t xml:space="preserve">D-3284    </t>
  </si>
  <si>
    <t xml:space="preserve">D-3285    </t>
  </si>
  <si>
    <t xml:space="preserve">D-3286    </t>
  </si>
  <si>
    <t xml:space="preserve">D-3287    </t>
  </si>
  <si>
    <t xml:space="preserve">D-3288    </t>
  </si>
  <si>
    <t xml:space="preserve">D-3289    </t>
  </si>
  <si>
    <t xml:space="preserve">D-3290    </t>
  </si>
  <si>
    <t xml:space="preserve">(441)MIGUEL HUERTA                                                         </t>
  </si>
  <si>
    <t xml:space="preserve">D-3291    </t>
  </si>
  <si>
    <t xml:space="preserve">D-3292    </t>
  </si>
  <si>
    <t xml:space="preserve">D-3293    </t>
  </si>
  <si>
    <t xml:space="preserve">D-3294    </t>
  </si>
  <si>
    <t xml:space="preserve">D-3295    </t>
  </si>
  <si>
    <t xml:space="preserve">D-3296    </t>
  </si>
  <si>
    <t xml:space="preserve">D-3297    </t>
  </si>
  <si>
    <t xml:space="preserve">D-3298    </t>
  </si>
  <si>
    <t xml:space="preserve">D-3299    </t>
  </si>
  <si>
    <t xml:space="preserve">D-3300    </t>
  </si>
  <si>
    <t xml:space="preserve">D-3301    </t>
  </si>
  <si>
    <t xml:space="preserve">D-3302    </t>
  </si>
  <si>
    <t xml:space="preserve">D-3303    </t>
  </si>
  <si>
    <t xml:space="preserve">D-3304    </t>
  </si>
  <si>
    <t>06/03/2017 12/03/2017</t>
  </si>
  <si>
    <t xml:space="preserve">D-3305    </t>
  </si>
  <si>
    <t xml:space="preserve">D-3306    </t>
  </si>
  <si>
    <t xml:space="preserve">D-3307    </t>
  </si>
  <si>
    <t xml:space="preserve">D-3308    </t>
  </si>
  <si>
    <t xml:space="preserve">D-3309    </t>
  </si>
  <si>
    <t xml:space="preserve">D-3310    </t>
  </si>
  <si>
    <t xml:space="preserve">D-3311    </t>
  </si>
  <si>
    <t xml:space="preserve">D-3312    </t>
  </si>
  <si>
    <t xml:space="preserve">D-3313    </t>
  </si>
  <si>
    <t xml:space="preserve">D-3314    </t>
  </si>
  <si>
    <t xml:space="preserve">D-3315    </t>
  </si>
  <si>
    <t xml:space="preserve">D-3316    </t>
  </si>
  <si>
    <t xml:space="preserve">D-3317    </t>
  </si>
  <si>
    <t xml:space="preserve">D-3318    </t>
  </si>
  <si>
    <t xml:space="preserve">D-3319    </t>
  </si>
  <si>
    <t xml:space="preserve">D-3320    </t>
  </si>
  <si>
    <t xml:space="preserve">D-3321    </t>
  </si>
  <si>
    <t xml:space="preserve">D-3322    </t>
  </si>
  <si>
    <t xml:space="preserve">D-3323    </t>
  </si>
  <si>
    <t xml:space="preserve">D-3324    </t>
  </si>
  <si>
    <t xml:space="preserve">D-3325    </t>
  </si>
  <si>
    <t xml:space="preserve">D-3326    </t>
  </si>
  <si>
    <t xml:space="preserve">D-3327    </t>
  </si>
  <si>
    <t xml:space="preserve">D-3328    </t>
  </si>
  <si>
    <t xml:space="preserve">D-3329    </t>
  </si>
  <si>
    <t xml:space="preserve">D-3330    </t>
  </si>
  <si>
    <t xml:space="preserve">D-3331    </t>
  </si>
  <si>
    <t xml:space="preserve">D-3332    </t>
  </si>
  <si>
    <t xml:space="preserve">D-3333    </t>
  </si>
  <si>
    <t xml:space="preserve">D-3334    </t>
  </si>
  <si>
    <t xml:space="preserve">D-3335    </t>
  </si>
  <si>
    <t xml:space="preserve">D-3336    </t>
  </si>
  <si>
    <t xml:space="preserve">D-3337    </t>
  </si>
  <si>
    <t xml:space="preserve">D-3338    </t>
  </si>
  <si>
    <t xml:space="preserve">D-3339    </t>
  </si>
  <si>
    <t xml:space="preserve">D-3340    </t>
  </si>
  <si>
    <t xml:space="preserve">D-3341    </t>
  </si>
  <si>
    <t xml:space="preserve">D-3342    </t>
  </si>
  <si>
    <t xml:space="preserve">D-3343    </t>
  </si>
  <si>
    <t xml:space="preserve">D-3344    </t>
  </si>
  <si>
    <t xml:space="preserve">D-3345    </t>
  </si>
  <si>
    <t xml:space="preserve">D-3346    </t>
  </si>
  <si>
    <t xml:space="preserve">D-3347    </t>
  </si>
  <si>
    <t xml:space="preserve">D-3348    </t>
  </si>
  <si>
    <t xml:space="preserve">D-3349    </t>
  </si>
  <si>
    <t xml:space="preserve">D-3350    </t>
  </si>
  <si>
    <t xml:space="preserve">D-3351    </t>
  </si>
  <si>
    <t>17/03/2017 18/03/2017 21/03/2017</t>
  </si>
  <si>
    <t xml:space="preserve">D-3352    </t>
  </si>
  <si>
    <t xml:space="preserve">D-3353    </t>
  </si>
  <si>
    <t xml:space="preserve">D-3354    </t>
  </si>
  <si>
    <t xml:space="preserve">D-3355    </t>
  </si>
  <si>
    <t xml:space="preserve">D-3356    </t>
  </si>
  <si>
    <t xml:space="preserve">D-3357    </t>
  </si>
  <si>
    <t xml:space="preserve">D-3358    </t>
  </si>
  <si>
    <t xml:space="preserve">D-3359    </t>
  </si>
  <si>
    <t xml:space="preserve">D-3360    </t>
  </si>
  <si>
    <t xml:space="preserve">D-3361    </t>
  </si>
  <si>
    <t xml:space="preserve">D-3362    </t>
  </si>
  <si>
    <t xml:space="preserve">D-3363    </t>
  </si>
  <si>
    <t xml:space="preserve">D-3364    </t>
  </si>
  <si>
    <t xml:space="preserve">D-3365    </t>
  </si>
  <si>
    <t xml:space="preserve">D-3366    </t>
  </si>
  <si>
    <t xml:space="preserve">D-3367    </t>
  </si>
  <si>
    <t xml:space="preserve">D-3368    </t>
  </si>
  <si>
    <t xml:space="preserve">D-3369    </t>
  </si>
  <si>
    <t xml:space="preserve">D-3370    </t>
  </si>
  <si>
    <t xml:space="preserve">D-3371    </t>
  </si>
  <si>
    <t xml:space="preserve">D-3372    </t>
  </si>
  <si>
    <t xml:space="preserve">D-3373    </t>
  </si>
  <si>
    <t xml:space="preserve">D-3374    </t>
  </si>
  <si>
    <t xml:space="preserve">D-3375    </t>
  </si>
  <si>
    <t xml:space="preserve">D-3376    </t>
  </si>
  <si>
    <t xml:space="preserve">D-3377    </t>
  </si>
  <si>
    <t xml:space="preserve">D-3378    </t>
  </si>
  <si>
    <t xml:space="preserve">D-3379    </t>
  </si>
  <si>
    <t xml:space="preserve">D-3380    </t>
  </si>
  <si>
    <t xml:space="preserve">D-3381    </t>
  </si>
  <si>
    <t xml:space="preserve">D-3382    </t>
  </si>
  <si>
    <t xml:space="preserve">D-3383    </t>
  </si>
  <si>
    <t xml:space="preserve">D-3384    </t>
  </si>
  <si>
    <t xml:space="preserve">D-3385    </t>
  </si>
  <si>
    <t xml:space="preserve">D-3386    </t>
  </si>
  <si>
    <t xml:space="preserve">D-3387    </t>
  </si>
  <si>
    <t xml:space="preserve">D-3388    </t>
  </si>
  <si>
    <t xml:space="preserve">D-3389    </t>
  </si>
  <si>
    <t xml:space="preserve">D-3390    </t>
  </si>
  <si>
    <t xml:space="preserve">D-3391    </t>
  </si>
  <si>
    <t xml:space="preserve">D-3392    </t>
  </si>
  <si>
    <t xml:space="preserve">D-3393    </t>
  </si>
  <si>
    <t xml:space="preserve">D-3394    </t>
  </si>
  <si>
    <t xml:space="preserve">D-3395    </t>
  </si>
  <si>
    <t xml:space="preserve">D-3396    </t>
  </si>
  <si>
    <t xml:space="preserve">D-3397    </t>
  </si>
  <si>
    <t xml:space="preserve">D-3398    </t>
  </si>
  <si>
    <t xml:space="preserve">D-3399    </t>
  </si>
  <si>
    <t xml:space="preserve">D-3400    </t>
  </si>
  <si>
    <t xml:space="preserve">D-3401    </t>
  </si>
  <si>
    <t xml:space="preserve">D-3402    </t>
  </si>
  <si>
    <t xml:space="preserve">D-3403    </t>
  </si>
  <si>
    <t xml:space="preserve">D-3404    </t>
  </si>
  <si>
    <t xml:space="preserve">D-3405    </t>
  </si>
  <si>
    <t xml:space="preserve">D-3406    </t>
  </si>
  <si>
    <t xml:space="preserve">D-3407    </t>
  </si>
  <si>
    <t xml:space="preserve">D-3408    </t>
  </si>
  <si>
    <t xml:space="preserve">D-3409    </t>
  </si>
  <si>
    <t xml:space="preserve">D-3410    </t>
  </si>
  <si>
    <t xml:space="preserve">D-3411    </t>
  </si>
  <si>
    <t xml:space="preserve">D-3412    </t>
  </si>
  <si>
    <t xml:space="preserve">D-3413    </t>
  </si>
  <si>
    <t xml:space="preserve">D-3414    </t>
  </si>
  <si>
    <t xml:space="preserve">D-3415    </t>
  </si>
  <si>
    <t xml:space="preserve">D-3416    </t>
  </si>
  <si>
    <t xml:space="preserve">D-3417    </t>
  </si>
  <si>
    <t xml:space="preserve">D-3418    </t>
  </si>
  <si>
    <t xml:space="preserve">D-3419    </t>
  </si>
  <si>
    <t xml:space="preserve">D-3420    </t>
  </si>
  <si>
    <t xml:space="preserve">D-3421    </t>
  </si>
  <si>
    <t xml:space="preserve">D-3422    </t>
  </si>
  <si>
    <t xml:space="preserve">D-3423    </t>
  </si>
  <si>
    <t xml:space="preserve">D-3424    </t>
  </si>
  <si>
    <t xml:space="preserve">D-3425    </t>
  </si>
  <si>
    <t xml:space="preserve">D-3426    </t>
  </si>
  <si>
    <t>09/03/2017 10/03/2017</t>
  </si>
  <si>
    <t xml:space="preserve">D-3427    </t>
  </si>
  <si>
    <t xml:space="preserve">D-3428    </t>
  </si>
  <si>
    <t xml:space="preserve">D-3429    </t>
  </si>
  <si>
    <t xml:space="preserve">D-3430    </t>
  </si>
  <si>
    <t xml:space="preserve">D-3431    </t>
  </si>
  <si>
    <t xml:space="preserve">D-3432    </t>
  </si>
  <si>
    <t xml:space="preserve">D-3433    </t>
  </si>
  <si>
    <t xml:space="preserve">D-3434    </t>
  </si>
  <si>
    <t xml:space="preserve">D-3435    </t>
  </si>
  <si>
    <t xml:space="preserve">D-3436    </t>
  </si>
  <si>
    <t xml:space="preserve">D-3437    </t>
  </si>
  <si>
    <t xml:space="preserve">D-3438    </t>
  </si>
  <si>
    <t xml:space="preserve">D-3439    </t>
  </si>
  <si>
    <t xml:space="preserve">D-3440    </t>
  </si>
  <si>
    <t xml:space="preserve">D-3441    </t>
  </si>
  <si>
    <t xml:space="preserve">D-3442    </t>
  </si>
  <si>
    <t xml:space="preserve">D-3443    </t>
  </si>
  <si>
    <t xml:space="preserve">D-3444    </t>
  </si>
  <si>
    <t xml:space="preserve">D-3445    </t>
  </si>
  <si>
    <t xml:space="preserve">D-3446    </t>
  </si>
  <si>
    <t xml:space="preserve">D-3447    </t>
  </si>
  <si>
    <t xml:space="preserve">D-3448    </t>
  </si>
  <si>
    <t xml:space="preserve">D-3449    </t>
  </si>
  <si>
    <t xml:space="preserve">D-3450    </t>
  </si>
  <si>
    <t xml:space="preserve">D-3451    </t>
  </si>
  <si>
    <t xml:space="preserve">D-3452    </t>
  </si>
  <si>
    <t xml:space="preserve">D-3453    </t>
  </si>
  <si>
    <t xml:space="preserve">D-3454    </t>
  </si>
  <si>
    <t xml:space="preserve">D-3455    </t>
  </si>
  <si>
    <t xml:space="preserve">D-3456    </t>
  </si>
  <si>
    <t xml:space="preserve">D-3457    </t>
  </si>
  <si>
    <t xml:space="preserve">D-3458    </t>
  </si>
  <si>
    <t xml:space="preserve">D-3459    </t>
  </si>
  <si>
    <t xml:space="preserve">D-3460    </t>
  </si>
  <si>
    <t xml:space="preserve">D-3461    </t>
  </si>
  <si>
    <t xml:space="preserve">D-3462    </t>
  </si>
  <si>
    <t xml:space="preserve">D-3463    </t>
  </si>
  <si>
    <t xml:space="preserve">D-3464    </t>
  </si>
  <si>
    <t xml:space="preserve">D-3465    </t>
  </si>
  <si>
    <t xml:space="preserve">D-3466    </t>
  </si>
  <si>
    <t xml:space="preserve">D-3467    </t>
  </si>
  <si>
    <t xml:space="preserve">D-3468    </t>
  </si>
  <si>
    <t xml:space="preserve">D-3469    </t>
  </si>
  <si>
    <t xml:space="preserve">D-3470    </t>
  </si>
  <si>
    <t xml:space="preserve">D-3471    </t>
  </si>
  <si>
    <t xml:space="preserve">D-3472    </t>
  </si>
  <si>
    <t xml:space="preserve">D-3473    </t>
  </si>
  <si>
    <t xml:space="preserve">D-3474    </t>
  </si>
  <si>
    <t xml:space="preserve">D-3475    </t>
  </si>
  <si>
    <t xml:space="preserve">D-3476    </t>
  </si>
  <si>
    <t xml:space="preserve">D-3477    </t>
  </si>
  <si>
    <t xml:space="preserve">D-3478    </t>
  </si>
  <si>
    <t xml:space="preserve">D-3479    </t>
  </si>
  <si>
    <t xml:space="preserve">D-3480    </t>
  </si>
  <si>
    <t xml:space="preserve">D-3481    </t>
  </si>
  <si>
    <t xml:space="preserve">D-3482    </t>
  </si>
  <si>
    <t xml:space="preserve">D-3483    </t>
  </si>
  <si>
    <t xml:space="preserve">D-3484    </t>
  </si>
  <si>
    <t xml:space="preserve">D-3485    </t>
  </si>
  <si>
    <t xml:space="preserve">D-3486    </t>
  </si>
  <si>
    <t xml:space="preserve">D-3487    </t>
  </si>
  <si>
    <t xml:space="preserve">D-3488    </t>
  </si>
  <si>
    <t xml:space="preserve">D-3489    </t>
  </si>
  <si>
    <t xml:space="preserve">D-3490    </t>
  </si>
  <si>
    <t xml:space="preserve">D-3491    </t>
  </si>
  <si>
    <t xml:space="preserve">D-3492    </t>
  </si>
  <si>
    <t xml:space="preserve">D-3493    </t>
  </si>
  <si>
    <t xml:space="preserve">D-3494    </t>
  </si>
  <si>
    <t xml:space="preserve">D-3495    </t>
  </si>
  <si>
    <t xml:space="preserve">D-3496    </t>
  </si>
  <si>
    <t xml:space="preserve">D-3497    </t>
  </si>
  <si>
    <t xml:space="preserve">D-3498    </t>
  </si>
  <si>
    <t xml:space="preserve">D-3499    </t>
  </si>
  <si>
    <t xml:space="preserve">D-3500    </t>
  </si>
  <si>
    <t xml:space="preserve">D-3501    </t>
  </si>
  <si>
    <t xml:space="preserve">D-3502    </t>
  </si>
  <si>
    <t xml:space="preserve">D-3503    </t>
  </si>
  <si>
    <t xml:space="preserve">D-3504    </t>
  </si>
  <si>
    <t xml:space="preserve">D-3505    </t>
  </si>
  <si>
    <t xml:space="preserve">D-3506    </t>
  </si>
  <si>
    <t xml:space="preserve">D-3507    </t>
  </si>
  <si>
    <t xml:space="preserve">D-3508    </t>
  </si>
  <si>
    <t xml:space="preserve">D-3509    </t>
  </si>
  <si>
    <t xml:space="preserve">D-3510    </t>
  </si>
  <si>
    <t xml:space="preserve">D-3511    </t>
  </si>
  <si>
    <t xml:space="preserve">D-3512    </t>
  </si>
  <si>
    <t xml:space="preserve">D-3513    </t>
  </si>
  <si>
    <t xml:space="preserve">D-3514    </t>
  </si>
  <si>
    <t xml:space="preserve">D-3515    </t>
  </si>
  <si>
    <t xml:space="preserve">D-3516    </t>
  </si>
  <si>
    <t xml:space="preserve">D-3517    </t>
  </si>
  <si>
    <t xml:space="preserve">D-3518    </t>
  </si>
  <si>
    <t xml:space="preserve">D-3519    </t>
  </si>
  <si>
    <t xml:space="preserve">D-3520    </t>
  </si>
  <si>
    <t xml:space="preserve">D-3521    </t>
  </si>
  <si>
    <t xml:space="preserve">D-3522    </t>
  </si>
  <si>
    <t xml:space="preserve">D-3523    </t>
  </si>
  <si>
    <t xml:space="preserve">D-3524    </t>
  </si>
  <si>
    <t xml:space="preserve">D-3525    </t>
  </si>
  <si>
    <t xml:space="preserve">D-3526    </t>
  </si>
  <si>
    <t xml:space="preserve">D-3527    </t>
  </si>
  <si>
    <t xml:space="preserve">D-3528    </t>
  </si>
  <si>
    <t xml:space="preserve">D-3529    </t>
  </si>
  <si>
    <t xml:space="preserve">D-3530    </t>
  </si>
  <si>
    <t xml:space="preserve">D-3531    </t>
  </si>
  <si>
    <t xml:space="preserve">D-3532    </t>
  </si>
  <si>
    <t xml:space="preserve">D-3533    </t>
  </si>
  <si>
    <t xml:space="preserve">D-3534    </t>
  </si>
  <si>
    <t xml:space="preserve">D-3535    </t>
  </si>
  <si>
    <t xml:space="preserve">D-3536    </t>
  </si>
  <si>
    <t xml:space="preserve">D-3537    </t>
  </si>
  <si>
    <t xml:space="preserve">D-3538    </t>
  </si>
  <si>
    <t xml:space="preserve">D-3539    </t>
  </si>
  <si>
    <t xml:space="preserve">D-3540    </t>
  </si>
  <si>
    <t xml:space="preserve">D-3541    </t>
  </si>
  <si>
    <t xml:space="preserve">D-3542    </t>
  </si>
  <si>
    <t xml:space="preserve">D-3543    </t>
  </si>
  <si>
    <t xml:space="preserve">D-3544    </t>
  </si>
  <si>
    <t xml:space="preserve">D-3545    </t>
  </si>
  <si>
    <t xml:space="preserve">D-3546    </t>
  </si>
  <si>
    <t xml:space="preserve">D-3547    </t>
  </si>
  <si>
    <t xml:space="preserve">D-3548    </t>
  </si>
  <si>
    <t xml:space="preserve">D-3549    </t>
  </si>
  <si>
    <t xml:space="preserve">D-3550    </t>
  </si>
  <si>
    <t xml:space="preserve">D-3551    </t>
  </si>
  <si>
    <t xml:space="preserve">D-3552    </t>
  </si>
  <si>
    <t xml:space="preserve">D-3553    </t>
  </si>
  <si>
    <t xml:space="preserve">D-3554    </t>
  </si>
  <si>
    <t xml:space="preserve">D-3555    </t>
  </si>
  <si>
    <t xml:space="preserve">D-3556    </t>
  </si>
  <si>
    <t xml:space="preserve">D-3557    </t>
  </si>
  <si>
    <t xml:space="preserve">D-3558    </t>
  </si>
  <si>
    <t xml:space="preserve">D-3559    </t>
  </si>
  <si>
    <t xml:space="preserve">D-3560    </t>
  </si>
  <si>
    <t xml:space="preserve">D-3561    </t>
  </si>
  <si>
    <t xml:space="preserve">D-3562    </t>
  </si>
  <si>
    <t xml:space="preserve">D-3563    </t>
  </si>
  <si>
    <t xml:space="preserve">D-3564    </t>
  </si>
  <si>
    <t xml:space="preserve">D-3565    </t>
  </si>
  <si>
    <t xml:space="preserve">D-3566    </t>
  </si>
  <si>
    <t xml:space="preserve">D-3567    </t>
  </si>
  <si>
    <t xml:space="preserve">D-3568    </t>
  </si>
  <si>
    <t>22/03/2017 30/03/2017</t>
  </si>
  <si>
    <t xml:space="preserve">D-3569    </t>
  </si>
  <si>
    <t xml:space="preserve">D-3570    </t>
  </si>
  <si>
    <t xml:space="preserve">D-3571    </t>
  </si>
  <si>
    <t xml:space="preserve">D-3572    </t>
  </si>
  <si>
    <t xml:space="preserve">D-3573    </t>
  </si>
  <si>
    <t xml:space="preserve">D-3574    </t>
  </si>
  <si>
    <t xml:space="preserve">D-3575    </t>
  </si>
  <si>
    <t xml:space="preserve">D-3576    </t>
  </si>
  <si>
    <t xml:space="preserve">D-3577    </t>
  </si>
  <si>
    <t xml:space="preserve">D-3578    </t>
  </si>
  <si>
    <t xml:space="preserve">D-3579    </t>
  </si>
  <si>
    <t xml:space="preserve">D-3580    </t>
  </si>
  <si>
    <t xml:space="preserve">D-3581    </t>
  </si>
  <si>
    <t xml:space="preserve">D-3582    </t>
  </si>
  <si>
    <t xml:space="preserve">D-3583    </t>
  </si>
  <si>
    <t xml:space="preserve">D-3584    </t>
  </si>
  <si>
    <t xml:space="preserve">D-3585    </t>
  </si>
  <si>
    <t xml:space="preserve">D-3586    </t>
  </si>
  <si>
    <t xml:space="preserve">D-3587    </t>
  </si>
  <si>
    <t xml:space="preserve">D-3588    </t>
  </si>
  <si>
    <t xml:space="preserve">D-3589    </t>
  </si>
  <si>
    <t>10/03/2017 11/03/2017</t>
  </si>
  <si>
    <t xml:space="preserve">D-3590    </t>
  </si>
  <si>
    <t xml:space="preserve">D-3591    </t>
  </si>
  <si>
    <t xml:space="preserve">D-3592    </t>
  </si>
  <si>
    <t xml:space="preserve">D-3593    </t>
  </si>
  <si>
    <t xml:space="preserve">D-3594    </t>
  </si>
  <si>
    <t xml:space="preserve">D-3595    </t>
  </si>
  <si>
    <t xml:space="preserve">D-3596    </t>
  </si>
  <si>
    <t xml:space="preserve">D-3597    </t>
  </si>
  <si>
    <t xml:space="preserve">D-3598    </t>
  </si>
  <si>
    <t xml:space="preserve">D-3599    </t>
  </si>
  <si>
    <t xml:space="preserve">D-3600    </t>
  </si>
  <si>
    <t xml:space="preserve">D-3601    </t>
  </si>
  <si>
    <t xml:space="preserve">D-3602    </t>
  </si>
  <si>
    <t xml:space="preserve">D-3603    </t>
  </si>
  <si>
    <t xml:space="preserve">D-3604    </t>
  </si>
  <si>
    <t>10/03/2017 17/03/2017</t>
  </si>
  <si>
    <t xml:space="preserve">D-3605    </t>
  </si>
  <si>
    <t xml:space="preserve">D-3606    </t>
  </si>
  <si>
    <t xml:space="preserve">D-3607    </t>
  </si>
  <si>
    <t xml:space="preserve">D-3608    </t>
  </si>
  <si>
    <t xml:space="preserve">D-3609    </t>
  </si>
  <si>
    <t xml:space="preserve">D-3610    </t>
  </si>
  <si>
    <t xml:space="preserve">D-3611    </t>
  </si>
  <si>
    <t xml:space="preserve">D-3612    </t>
  </si>
  <si>
    <t xml:space="preserve">D-3613    </t>
  </si>
  <si>
    <t xml:space="preserve">D-3614    </t>
  </si>
  <si>
    <t xml:space="preserve">D-3615    </t>
  </si>
  <si>
    <t xml:space="preserve">D-3616    </t>
  </si>
  <si>
    <t xml:space="preserve">D-3617    </t>
  </si>
  <si>
    <t xml:space="preserve">D-3618    </t>
  </si>
  <si>
    <t xml:space="preserve">D-3619    </t>
  </si>
  <si>
    <t xml:space="preserve">D-3620    </t>
  </si>
  <si>
    <t xml:space="preserve">D-3621    </t>
  </si>
  <si>
    <t xml:space="preserve">D-3622    </t>
  </si>
  <si>
    <t xml:space="preserve">D-3623    </t>
  </si>
  <si>
    <t xml:space="preserve">D-3624    </t>
  </si>
  <si>
    <t xml:space="preserve">D-3625    </t>
  </si>
  <si>
    <t xml:space="preserve">D-3626    </t>
  </si>
  <si>
    <t xml:space="preserve">D-3627    </t>
  </si>
  <si>
    <t xml:space="preserve">D-3628    </t>
  </si>
  <si>
    <t xml:space="preserve">D-3629    </t>
  </si>
  <si>
    <t xml:space="preserve">D-3630    </t>
  </si>
  <si>
    <t xml:space="preserve">D-3631    </t>
  </si>
  <si>
    <t xml:space="preserve">D-3632    </t>
  </si>
  <si>
    <t xml:space="preserve">D-3633    </t>
  </si>
  <si>
    <t xml:space="preserve">D-3634    </t>
  </si>
  <si>
    <t xml:space="preserve">D-3635    </t>
  </si>
  <si>
    <t xml:space="preserve">D-3636    </t>
  </si>
  <si>
    <t xml:space="preserve">D-3637    </t>
  </si>
  <si>
    <t xml:space="preserve">D-3638    </t>
  </si>
  <si>
    <t xml:space="preserve">D-3639    </t>
  </si>
  <si>
    <t xml:space="preserve">D-3640    </t>
  </si>
  <si>
    <t xml:space="preserve">D-3641    </t>
  </si>
  <si>
    <t xml:space="preserve">D-3642    </t>
  </si>
  <si>
    <t xml:space="preserve">D-3643    </t>
  </si>
  <si>
    <t xml:space="preserve">D-3644    </t>
  </si>
  <si>
    <t xml:space="preserve">D-3645    </t>
  </si>
  <si>
    <t xml:space="preserve">D-3646    </t>
  </si>
  <si>
    <t xml:space="preserve">D-3647    </t>
  </si>
  <si>
    <t xml:space="preserve">D-3648    </t>
  </si>
  <si>
    <t xml:space="preserve">D-3649    </t>
  </si>
  <si>
    <t xml:space="preserve">D-3650    </t>
  </si>
  <si>
    <t xml:space="preserve">D-3651    </t>
  </si>
  <si>
    <t xml:space="preserve">D-3652    </t>
  </si>
  <si>
    <t xml:space="preserve">D-3653    </t>
  </si>
  <si>
    <t xml:space="preserve">D-3654    </t>
  </si>
  <si>
    <t xml:space="preserve">D-3655    </t>
  </si>
  <si>
    <t xml:space="preserve">D-3656    </t>
  </si>
  <si>
    <t xml:space="preserve">D-3657    </t>
  </si>
  <si>
    <t xml:space="preserve">D-3658    </t>
  </si>
  <si>
    <t xml:space="preserve">D-3659    </t>
  </si>
  <si>
    <t xml:space="preserve">D-3660    </t>
  </si>
  <si>
    <t xml:space="preserve">D-3661    </t>
  </si>
  <si>
    <t xml:space="preserve">D-3662    </t>
  </si>
  <si>
    <t xml:space="preserve">D-3663    </t>
  </si>
  <si>
    <t xml:space="preserve">D-3664    </t>
  </si>
  <si>
    <t xml:space="preserve">D-3665    </t>
  </si>
  <si>
    <t xml:space="preserve">D-3666    </t>
  </si>
  <si>
    <t xml:space="preserve">D-3667    </t>
  </si>
  <si>
    <t xml:space="preserve">D-3668    </t>
  </si>
  <si>
    <t xml:space="preserve">D-3669    </t>
  </si>
  <si>
    <t xml:space="preserve">D-3670    </t>
  </si>
  <si>
    <t xml:space="preserve">D-3671    </t>
  </si>
  <si>
    <t xml:space="preserve">D-3672    </t>
  </si>
  <si>
    <t xml:space="preserve">D-3673    </t>
  </si>
  <si>
    <t xml:space="preserve">D-3674    </t>
  </si>
  <si>
    <t xml:space="preserve">D-3675    </t>
  </si>
  <si>
    <t xml:space="preserve">D-3676    </t>
  </si>
  <si>
    <t xml:space="preserve">D-3677    </t>
  </si>
  <si>
    <t xml:space="preserve">D-3678    </t>
  </si>
  <si>
    <t xml:space="preserve">D-3679    </t>
  </si>
  <si>
    <t xml:space="preserve">D-3680    </t>
  </si>
  <si>
    <t xml:space="preserve">D-3681    </t>
  </si>
  <si>
    <t xml:space="preserve">D-3682    </t>
  </si>
  <si>
    <t xml:space="preserve">D-3683    </t>
  </si>
  <si>
    <t xml:space="preserve">D-3684    </t>
  </si>
  <si>
    <t xml:space="preserve">D-3685    </t>
  </si>
  <si>
    <t xml:space="preserve">D-3686    </t>
  </si>
  <si>
    <t xml:space="preserve">D-3687    </t>
  </si>
  <si>
    <t xml:space="preserve">D-3688    </t>
  </si>
  <si>
    <t xml:space="preserve">D-3689    </t>
  </si>
  <si>
    <t xml:space="preserve">D-3690    </t>
  </si>
  <si>
    <t xml:space="preserve">D-3691    </t>
  </si>
  <si>
    <t xml:space="preserve">(315)BERNARDO JIMENEZ MARTINEZ                                             </t>
  </si>
  <si>
    <t>10/03/2017 25/02/2017 19/04/2017--26-Abr-17--05-May-17--12-May-17</t>
  </si>
  <si>
    <t xml:space="preserve">D-3692    </t>
  </si>
  <si>
    <t xml:space="preserve">D-3693    </t>
  </si>
  <si>
    <t xml:space="preserve">D-3694    </t>
  </si>
  <si>
    <t xml:space="preserve">D-3695    </t>
  </si>
  <si>
    <t xml:space="preserve">D-3696    </t>
  </si>
  <si>
    <t xml:space="preserve">D-3697    </t>
  </si>
  <si>
    <t xml:space="preserve">D-3698    </t>
  </si>
  <si>
    <t xml:space="preserve">D-3699    </t>
  </si>
  <si>
    <t xml:space="preserve">D-3700    </t>
  </si>
  <si>
    <t xml:space="preserve">D-3701    </t>
  </si>
  <si>
    <t xml:space="preserve">D-3702    </t>
  </si>
  <si>
    <t xml:space="preserve">D-3703    </t>
  </si>
  <si>
    <t xml:space="preserve">D-3704    </t>
  </si>
  <si>
    <t xml:space="preserve">D-3705    </t>
  </si>
  <si>
    <t xml:space="preserve">D-3706    </t>
  </si>
  <si>
    <t xml:space="preserve">D-3707    </t>
  </si>
  <si>
    <t xml:space="preserve">D-3708    </t>
  </si>
  <si>
    <t xml:space="preserve">D-3709    </t>
  </si>
  <si>
    <t xml:space="preserve">D-3710    </t>
  </si>
  <si>
    <t xml:space="preserve">D-3711    </t>
  </si>
  <si>
    <t xml:space="preserve">D-3712    </t>
  </si>
  <si>
    <t xml:space="preserve">D-3713    </t>
  </si>
  <si>
    <t xml:space="preserve">D-3714    </t>
  </si>
  <si>
    <t xml:space="preserve">D-3715    </t>
  </si>
  <si>
    <t xml:space="preserve">D-3716    </t>
  </si>
  <si>
    <t xml:space="preserve">D-3717    </t>
  </si>
  <si>
    <t xml:space="preserve">D-3718    </t>
  </si>
  <si>
    <t xml:space="preserve">D-3719    </t>
  </si>
  <si>
    <t xml:space="preserve">D-3720    </t>
  </si>
  <si>
    <t xml:space="preserve">D-3721    </t>
  </si>
  <si>
    <t xml:space="preserve">D-3722    </t>
  </si>
  <si>
    <t xml:space="preserve">D-3723    </t>
  </si>
  <si>
    <t xml:space="preserve">D-3724    </t>
  </si>
  <si>
    <t>16/03/2017 23/03/2017</t>
  </si>
  <si>
    <t xml:space="preserve">D-3725    </t>
  </si>
  <si>
    <t xml:space="preserve">D-3726    </t>
  </si>
  <si>
    <t xml:space="preserve">D-3727    </t>
  </si>
  <si>
    <t xml:space="preserve">D-3728    </t>
  </si>
  <si>
    <t xml:space="preserve">D-3729    </t>
  </si>
  <si>
    <t xml:space="preserve">D-3730    </t>
  </si>
  <si>
    <t xml:space="preserve">D-3731    </t>
  </si>
  <si>
    <t xml:space="preserve">D-3732    </t>
  </si>
  <si>
    <t xml:space="preserve">D-3733    </t>
  </si>
  <si>
    <t xml:space="preserve">D-3734    </t>
  </si>
  <si>
    <t xml:space="preserve">D-3735    </t>
  </si>
  <si>
    <t xml:space="preserve">D-3736    </t>
  </si>
  <si>
    <t xml:space="preserve">D-3737    </t>
  </si>
  <si>
    <t xml:space="preserve">D-3738    </t>
  </si>
  <si>
    <t xml:space="preserve">D-3739    </t>
  </si>
  <si>
    <t xml:space="preserve">D-3740    </t>
  </si>
  <si>
    <t xml:space="preserve">D-3741    </t>
  </si>
  <si>
    <t xml:space="preserve">D-3742    </t>
  </si>
  <si>
    <t xml:space="preserve">D-3743    </t>
  </si>
  <si>
    <t xml:space="preserve">D-3744    </t>
  </si>
  <si>
    <t xml:space="preserve">D-3745    </t>
  </si>
  <si>
    <t xml:space="preserve">D-3746    </t>
  </si>
  <si>
    <t xml:space="preserve">D-3747    </t>
  </si>
  <si>
    <t xml:space="preserve">D-3748    </t>
  </si>
  <si>
    <t xml:space="preserve">D-3749    </t>
  </si>
  <si>
    <t xml:space="preserve">D-3750    </t>
  </si>
  <si>
    <t xml:space="preserve">D-3751    </t>
  </si>
  <si>
    <t xml:space="preserve">D-3752    </t>
  </si>
  <si>
    <t xml:space="preserve">D-3753    </t>
  </si>
  <si>
    <t xml:space="preserve">D-3754    </t>
  </si>
  <si>
    <t xml:space="preserve">D-3755    </t>
  </si>
  <si>
    <t xml:space="preserve">D-3756    </t>
  </si>
  <si>
    <t xml:space="preserve">D-3757    </t>
  </si>
  <si>
    <t xml:space="preserve">D-3758    </t>
  </si>
  <si>
    <t xml:space="preserve">D-3759    </t>
  </si>
  <si>
    <t xml:space="preserve">D-3760    </t>
  </si>
  <si>
    <t xml:space="preserve">D-3761    </t>
  </si>
  <si>
    <t xml:space="preserve">D-3762    </t>
  </si>
  <si>
    <t xml:space="preserve">D-3763    </t>
  </si>
  <si>
    <t xml:space="preserve">D-3764    </t>
  </si>
  <si>
    <t xml:space="preserve">D-3765    </t>
  </si>
  <si>
    <t xml:space="preserve">D-3766    </t>
  </si>
  <si>
    <t xml:space="preserve">D-3767    </t>
  </si>
  <si>
    <t xml:space="preserve">D-3768    </t>
  </si>
  <si>
    <t xml:space="preserve">D-3769    </t>
  </si>
  <si>
    <t xml:space="preserve">D-3770    </t>
  </si>
  <si>
    <t xml:space="preserve">D-3771    </t>
  </si>
  <si>
    <t xml:space="preserve">D-3772    </t>
  </si>
  <si>
    <t xml:space="preserve">D-3773    </t>
  </si>
  <si>
    <t xml:space="preserve">D-3774    </t>
  </si>
  <si>
    <t xml:space="preserve">D-3775    </t>
  </si>
  <si>
    <t xml:space="preserve">D-3776    </t>
  </si>
  <si>
    <t xml:space="preserve">D-3777    </t>
  </si>
  <si>
    <t xml:space="preserve">D-3778    </t>
  </si>
  <si>
    <t xml:space="preserve">D-3779    </t>
  </si>
  <si>
    <t xml:space="preserve">D-3780    </t>
  </si>
  <si>
    <t xml:space="preserve">D-3781    </t>
  </si>
  <si>
    <t xml:space="preserve">D-3782    </t>
  </si>
  <si>
    <t xml:space="preserve">D-3783    </t>
  </si>
  <si>
    <t xml:space="preserve">D-3784    </t>
  </si>
  <si>
    <t xml:space="preserve">D-3785    </t>
  </si>
  <si>
    <t xml:space="preserve">D-3786    </t>
  </si>
  <si>
    <t xml:space="preserve">D-3787    </t>
  </si>
  <si>
    <t xml:space="preserve">D-3788    </t>
  </si>
  <si>
    <t xml:space="preserve">D-3789    </t>
  </si>
  <si>
    <t xml:space="preserve">D-3790    </t>
  </si>
  <si>
    <t xml:space="preserve">D-3791    </t>
  </si>
  <si>
    <t xml:space="preserve">D-3792    </t>
  </si>
  <si>
    <t xml:space="preserve">D-3793    </t>
  </si>
  <si>
    <t xml:space="preserve">D-3794    </t>
  </si>
  <si>
    <t xml:space="preserve">D-3795    </t>
  </si>
  <si>
    <t xml:space="preserve">D-3796    </t>
  </si>
  <si>
    <t xml:space="preserve">D-3797    </t>
  </si>
  <si>
    <t xml:space="preserve">D-3798    </t>
  </si>
  <si>
    <t xml:space="preserve">D-3799    </t>
  </si>
  <si>
    <t xml:space="preserve">D-3800    </t>
  </si>
  <si>
    <t xml:space="preserve">D-3801    </t>
  </si>
  <si>
    <t xml:space="preserve">D-3802    </t>
  </si>
  <si>
    <t xml:space="preserve">D-3803    </t>
  </si>
  <si>
    <t xml:space="preserve">D-3804    </t>
  </si>
  <si>
    <t xml:space="preserve">D-3805    </t>
  </si>
  <si>
    <t xml:space="preserve">D-3806    </t>
  </si>
  <si>
    <t xml:space="preserve">D-3807    </t>
  </si>
  <si>
    <t xml:space="preserve">D-3808    </t>
  </si>
  <si>
    <t xml:space="preserve">D-3809    </t>
  </si>
  <si>
    <t>11/03/2017 15/03/2017</t>
  </si>
  <si>
    <t xml:space="preserve">D-3810    </t>
  </si>
  <si>
    <t xml:space="preserve">D-3811    </t>
  </si>
  <si>
    <t xml:space="preserve">D-3812    </t>
  </si>
  <si>
    <t xml:space="preserve">D-3813    </t>
  </si>
  <si>
    <t xml:space="preserve">D-3814    </t>
  </si>
  <si>
    <t xml:space="preserve">D-3815    </t>
  </si>
  <si>
    <t xml:space="preserve">D-3816    </t>
  </si>
  <si>
    <t xml:space="preserve">D-3817    </t>
  </si>
  <si>
    <t xml:space="preserve">D-3818    </t>
  </si>
  <si>
    <t xml:space="preserve">D-3819    </t>
  </si>
  <si>
    <t xml:space="preserve">D-3820    </t>
  </si>
  <si>
    <t xml:space="preserve">D-3821    </t>
  </si>
  <si>
    <t xml:space="preserve">D-3822    </t>
  </si>
  <si>
    <t xml:space="preserve">D-3823    </t>
  </si>
  <si>
    <t>09/03/2017 11/03/2017 23/03/2017</t>
  </si>
  <si>
    <t xml:space="preserve">D-3824    </t>
  </si>
  <si>
    <t xml:space="preserve">D-3825    </t>
  </si>
  <si>
    <t xml:space="preserve">D-3826    </t>
  </si>
  <si>
    <t xml:space="preserve">D-3827    </t>
  </si>
  <si>
    <t xml:space="preserve">D-3828    </t>
  </si>
  <si>
    <t xml:space="preserve">D-3829    </t>
  </si>
  <si>
    <t xml:space="preserve">D-3830    </t>
  </si>
  <si>
    <t xml:space="preserve">D-3831    </t>
  </si>
  <si>
    <t xml:space="preserve">D-3832    </t>
  </si>
  <si>
    <t xml:space="preserve">D-3833    </t>
  </si>
  <si>
    <t xml:space="preserve">D-3834    </t>
  </si>
  <si>
    <t xml:space="preserve">D-3835    </t>
  </si>
  <si>
    <t xml:space="preserve">D-3836    </t>
  </si>
  <si>
    <t xml:space="preserve">D-3837    </t>
  </si>
  <si>
    <t xml:space="preserve">D-3838    </t>
  </si>
  <si>
    <t xml:space="preserve">D-3839    </t>
  </si>
  <si>
    <t xml:space="preserve">D-3840    </t>
  </si>
  <si>
    <t xml:space="preserve">D-3841    </t>
  </si>
  <si>
    <t xml:space="preserve">D-3842    </t>
  </si>
  <si>
    <t xml:space="preserve">D-3843    </t>
  </si>
  <si>
    <t xml:space="preserve">D-3844    </t>
  </si>
  <si>
    <t xml:space="preserve">D-3845    </t>
  </si>
  <si>
    <t xml:space="preserve">D-3846    </t>
  </si>
  <si>
    <t xml:space="preserve">D-3847    </t>
  </si>
  <si>
    <t xml:space="preserve">D-3848    </t>
  </si>
  <si>
    <t xml:space="preserve">D-3849    </t>
  </si>
  <si>
    <t xml:space="preserve">D-3850    </t>
  </si>
  <si>
    <t xml:space="preserve">D-3851    </t>
  </si>
  <si>
    <t xml:space="preserve">D-3852    </t>
  </si>
  <si>
    <t xml:space="preserve">D-3853    </t>
  </si>
  <si>
    <t xml:space="preserve">D-3854    </t>
  </si>
  <si>
    <t xml:space="preserve">D-3855    </t>
  </si>
  <si>
    <t xml:space="preserve">D-3856    </t>
  </si>
  <si>
    <t xml:space="preserve">D-3857    </t>
  </si>
  <si>
    <t xml:space="preserve">D-3858    </t>
  </si>
  <si>
    <t xml:space="preserve">D-3859    </t>
  </si>
  <si>
    <t xml:space="preserve">D-3860    </t>
  </si>
  <si>
    <t xml:space="preserve">D-3861    </t>
  </si>
  <si>
    <t xml:space="preserve">D-3862    </t>
  </si>
  <si>
    <t xml:space="preserve">D-3863    </t>
  </si>
  <si>
    <t xml:space="preserve">D-3864    </t>
  </si>
  <si>
    <t xml:space="preserve">D-3865    </t>
  </si>
  <si>
    <t xml:space="preserve">D-3866    </t>
  </si>
  <si>
    <t xml:space="preserve">D-3867    </t>
  </si>
  <si>
    <t xml:space="preserve">D-3868    </t>
  </si>
  <si>
    <t xml:space="preserve">D-3869    </t>
  </si>
  <si>
    <t xml:space="preserve">D-3870    </t>
  </si>
  <si>
    <t xml:space="preserve">D-3871    </t>
  </si>
  <si>
    <t xml:space="preserve">D-3872    </t>
  </si>
  <si>
    <t xml:space="preserve">D-3873    </t>
  </si>
  <si>
    <t xml:space="preserve">D-3874    </t>
  </si>
  <si>
    <t xml:space="preserve">D-3875    </t>
  </si>
  <si>
    <t xml:space="preserve">D-3876    </t>
  </si>
  <si>
    <t xml:space="preserve">D-3877    </t>
  </si>
  <si>
    <t xml:space="preserve">D-3878    </t>
  </si>
  <si>
    <t xml:space="preserve">D-3879    </t>
  </si>
  <si>
    <t xml:space="preserve">D-3880    </t>
  </si>
  <si>
    <t xml:space="preserve">D-3881    </t>
  </si>
  <si>
    <t xml:space="preserve">D-3882    </t>
  </si>
  <si>
    <t xml:space="preserve">D-3883    </t>
  </si>
  <si>
    <t xml:space="preserve">D-3884    </t>
  </si>
  <si>
    <t xml:space="preserve">D-3885    </t>
  </si>
  <si>
    <t xml:space="preserve">D-3886    </t>
  </si>
  <si>
    <t xml:space="preserve">D-3887    </t>
  </si>
  <si>
    <t xml:space="preserve">D-3888    </t>
  </si>
  <si>
    <t xml:space="preserve">D-3889    </t>
  </si>
  <si>
    <t xml:space="preserve">D-3890    </t>
  </si>
  <si>
    <t xml:space="preserve">D-3891    </t>
  </si>
  <si>
    <t xml:space="preserve">D-3892    </t>
  </si>
  <si>
    <t xml:space="preserve">D-3893    </t>
  </si>
  <si>
    <t xml:space="preserve">D-3894    </t>
  </si>
  <si>
    <t xml:space="preserve">D-3895    </t>
  </si>
  <si>
    <t xml:space="preserve">D-3896    </t>
  </si>
  <si>
    <t xml:space="preserve">D-3897    </t>
  </si>
  <si>
    <t xml:space="preserve">D-3898    </t>
  </si>
  <si>
    <t xml:space="preserve">D-3899    </t>
  </si>
  <si>
    <t xml:space="preserve">D-3900    </t>
  </si>
  <si>
    <t xml:space="preserve">D-3901    </t>
  </si>
  <si>
    <t>14/03/2017 16/03/2017</t>
  </si>
  <si>
    <t xml:space="preserve">D-3902    </t>
  </si>
  <si>
    <t xml:space="preserve">D-3903    </t>
  </si>
  <si>
    <t xml:space="preserve">D-3904    </t>
  </si>
  <si>
    <t xml:space="preserve">D-3905    </t>
  </si>
  <si>
    <t xml:space="preserve">D-3906    </t>
  </si>
  <si>
    <t xml:space="preserve">D-3907    </t>
  </si>
  <si>
    <t xml:space="preserve">D-3908    </t>
  </si>
  <si>
    <t xml:space="preserve">D-3909    </t>
  </si>
  <si>
    <t xml:space="preserve">D-3910    </t>
  </si>
  <si>
    <t xml:space="preserve">D-3911    </t>
  </si>
  <si>
    <t xml:space="preserve">D-3912    </t>
  </si>
  <si>
    <t xml:space="preserve">D-3913    </t>
  </si>
  <si>
    <t xml:space="preserve">D-3914    </t>
  </si>
  <si>
    <t xml:space="preserve">D-3915    </t>
  </si>
  <si>
    <t xml:space="preserve">D-3916    </t>
  </si>
  <si>
    <t xml:space="preserve">D-3917    </t>
  </si>
  <si>
    <t xml:space="preserve">D-3918    </t>
  </si>
  <si>
    <t xml:space="preserve">D-3919    </t>
  </si>
  <si>
    <t xml:space="preserve">D-3920    </t>
  </si>
  <si>
    <t xml:space="preserve">D-3921    </t>
  </si>
  <si>
    <t xml:space="preserve">D-3922    </t>
  </si>
  <si>
    <t xml:space="preserve">D-3923    </t>
  </si>
  <si>
    <t xml:space="preserve">D-3924    </t>
  </si>
  <si>
    <t xml:space="preserve">D-3925    </t>
  </si>
  <si>
    <t xml:space="preserve">D-3926    </t>
  </si>
  <si>
    <t xml:space="preserve">D-3927    </t>
  </si>
  <si>
    <t xml:space="preserve">D-3928    </t>
  </si>
  <si>
    <t xml:space="preserve">D-3929    </t>
  </si>
  <si>
    <t xml:space="preserve">D-3930    </t>
  </si>
  <si>
    <t xml:space="preserve">D-3931    </t>
  </si>
  <si>
    <t xml:space="preserve">D-3932    </t>
  </si>
  <si>
    <t>18/03/2017 28/03/2017</t>
  </si>
  <si>
    <t xml:space="preserve">D-3933    </t>
  </si>
  <si>
    <t xml:space="preserve">D-3934    </t>
  </si>
  <si>
    <t xml:space="preserve">D-3935    </t>
  </si>
  <si>
    <t xml:space="preserve">D-3936    </t>
  </si>
  <si>
    <t xml:space="preserve">D-3937    </t>
  </si>
  <si>
    <t xml:space="preserve">D-3938    </t>
  </si>
  <si>
    <t xml:space="preserve">D-3939    </t>
  </si>
  <si>
    <t xml:space="preserve">D-3940    </t>
  </si>
  <si>
    <t xml:space="preserve">D-3941    </t>
  </si>
  <si>
    <t xml:space="preserve">D-3942    </t>
  </si>
  <si>
    <t xml:space="preserve">D-3943    </t>
  </si>
  <si>
    <t xml:space="preserve">D-3944    </t>
  </si>
  <si>
    <t xml:space="preserve">D-3945    </t>
  </si>
  <si>
    <t xml:space="preserve">D-3946    </t>
  </si>
  <si>
    <t xml:space="preserve">D-3947    </t>
  </si>
  <si>
    <t xml:space="preserve">D-3948    </t>
  </si>
  <si>
    <t xml:space="preserve">D-3949    </t>
  </si>
  <si>
    <t xml:space="preserve">D-3950    </t>
  </si>
  <si>
    <t xml:space="preserve">D-3951    </t>
  </si>
  <si>
    <t xml:space="preserve">D-3952    </t>
  </si>
  <si>
    <t xml:space="preserve">D-3953    </t>
  </si>
  <si>
    <t xml:space="preserve">D-3954    </t>
  </si>
  <si>
    <t xml:space="preserve">D-3955    </t>
  </si>
  <si>
    <t xml:space="preserve">D-3956    </t>
  </si>
  <si>
    <t xml:space="preserve">D-3957    </t>
  </si>
  <si>
    <t xml:space="preserve">D-3958    </t>
  </si>
  <si>
    <t xml:space="preserve">D-3959    </t>
  </si>
  <si>
    <t xml:space="preserve">D-3960    </t>
  </si>
  <si>
    <t xml:space="preserve">D-3961    </t>
  </si>
  <si>
    <t xml:space="preserve">D-3962    </t>
  </si>
  <si>
    <t xml:space="preserve">D-3963    </t>
  </si>
  <si>
    <t xml:space="preserve">D-3964    </t>
  </si>
  <si>
    <t xml:space="preserve">D-3965    </t>
  </si>
  <si>
    <t xml:space="preserve">D-3966    </t>
  </si>
  <si>
    <t xml:space="preserve">D-3967    </t>
  </si>
  <si>
    <t xml:space="preserve">D-3968    </t>
  </si>
  <si>
    <t xml:space="preserve">D-3969    </t>
  </si>
  <si>
    <t xml:space="preserve">D-3970    </t>
  </si>
  <si>
    <t xml:space="preserve">D-3971    </t>
  </si>
  <si>
    <t xml:space="preserve">D-3972    </t>
  </si>
  <si>
    <t xml:space="preserve">D-3973    </t>
  </si>
  <si>
    <t xml:space="preserve">D-3974    </t>
  </si>
  <si>
    <t xml:space="preserve">D-3975    </t>
  </si>
  <si>
    <t xml:space="preserve">D-3976    </t>
  </si>
  <si>
    <t xml:space="preserve">D-3977    </t>
  </si>
  <si>
    <t xml:space="preserve">D-3978    </t>
  </si>
  <si>
    <t xml:space="preserve">D-3979    </t>
  </si>
  <si>
    <t xml:space="preserve">D-3980    </t>
  </si>
  <si>
    <t xml:space="preserve">D-3981    </t>
  </si>
  <si>
    <t xml:space="preserve">D-3982    </t>
  </si>
  <si>
    <t xml:space="preserve">D-3983    </t>
  </si>
  <si>
    <t xml:space="preserve">D-3984    </t>
  </si>
  <si>
    <t xml:space="preserve">D-3985    </t>
  </si>
  <si>
    <t xml:space="preserve">D-3986    </t>
  </si>
  <si>
    <t xml:space="preserve">D-3987    </t>
  </si>
  <si>
    <t xml:space="preserve">D-3988    </t>
  </si>
  <si>
    <t xml:space="preserve">D-3989    </t>
  </si>
  <si>
    <t xml:space="preserve">D-3990    </t>
  </si>
  <si>
    <t xml:space="preserve">D-3991    </t>
  </si>
  <si>
    <t xml:space="preserve">D-3992    </t>
  </si>
  <si>
    <t xml:space="preserve">D-3993    </t>
  </si>
  <si>
    <t xml:space="preserve">D-3994    </t>
  </si>
  <si>
    <t xml:space="preserve">D-3995    </t>
  </si>
  <si>
    <t xml:space="preserve">D-3996    </t>
  </si>
  <si>
    <t xml:space="preserve">D-3997    </t>
  </si>
  <si>
    <t xml:space="preserve">D-3998    </t>
  </si>
  <si>
    <t xml:space="preserve">D-3999    </t>
  </si>
  <si>
    <t xml:space="preserve">D-4000    </t>
  </si>
  <si>
    <t xml:space="preserve">D-4001    </t>
  </si>
  <si>
    <t xml:space="preserve">D-4002    </t>
  </si>
  <si>
    <t xml:space="preserve">D-4003    </t>
  </si>
  <si>
    <t xml:space="preserve">D-4004    </t>
  </si>
  <si>
    <t xml:space="preserve">D-4005    </t>
  </si>
  <si>
    <t xml:space="preserve">D-4006    </t>
  </si>
  <si>
    <t xml:space="preserve">D-4007    </t>
  </si>
  <si>
    <t xml:space="preserve">D-4008    </t>
  </si>
  <si>
    <t xml:space="preserve">D-4009    </t>
  </si>
  <si>
    <t xml:space="preserve">D-4010    </t>
  </si>
  <si>
    <t xml:space="preserve">D-4011    </t>
  </si>
  <si>
    <t xml:space="preserve">D-4012    </t>
  </si>
  <si>
    <t xml:space="preserve">D-4013    </t>
  </si>
  <si>
    <t xml:space="preserve">D-4014    </t>
  </si>
  <si>
    <t xml:space="preserve">D-4015    </t>
  </si>
  <si>
    <t xml:space="preserve">D-4016    </t>
  </si>
  <si>
    <t xml:space="preserve">D-4017    </t>
  </si>
  <si>
    <t xml:space="preserve">D-4018    </t>
  </si>
  <si>
    <t xml:space="preserve">D-4019    </t>
  </si>
  <si>
    <t xml:space="preserve">D-4020    </t>
  </si>
  <si>
    <t xml:space="preserve">D-4021    </t>
  </si>
  <si>
    <t xml:space="preserve">D-4022    </t>
  </si>
  <si>
    <t xml:space="preserve">D-4023    </t>
  </si>
  <si>
    <t xml:space="preserve">D-4024    </t>
  </si>
  <si>
    <t xml:space="preserve">D-4025    </t>
  </si>
  <si>
    <t xml:space="preserve">D-4026    </t>
  </si>
  <si>
    <t xml:space="preserve">D-4027    </t>
  </si>
  <si>
    <t xml:space="preserve">D-4028    </t>
  </si>
  <si>
    <t xml:space="preserve">D-4029    </t>
  </si>
  <si>
    <t xml:space="preserve">D-4030    </t>
  </si>
  <si>
    <t xml:space="preserve">D-4031    </t>
  </si>
  <si>
    <t xml:space="preserve">D-4032    </t>
  </si>
  <si>
    <t xml:space="preserve">D-4033    </t>
  </si>
  <si>
    <t xml:space="preserve">D-4034    </t>
  </si>
  <si>
    <t xml:space="preserve">D-4035    </t>
  </si>
  <si>
    <t xml:space="preserve">D-4036    </t>
  </si>
  <si>
    <t xml:space="preserve">D-4037    </t>
  </si>
  <si>
    <t xml:space="preserve">D-4038    </t>
  </si>
  <si>
    <t xml:space="preserve">D-4039    </t>
  </si>
  <si>
    <t xml:space="preserve">D-4040    </t>
  </si>
  <si>
    <t xml:space="preserve">D-4041    </t>
  </si>
  <si>
    <t xml:space="preserve">D-4042    </t>
  </si>
  <si>
    <t xml:space="preserve">D-4043    </t>
  </si>
  <si>
    <t xml:space="preserve">D-4044    </t>
  </si>
  <si>
    <t xml:space="preserve">D-4045    </t>
  </si>
  <si>
    <t xml:space="preserve">D-4046    </t>
  </si>
  <si>
    <t xml:space="preserve">D-4047    </t>
  </si>
  <si>
    <t xml:space="preserve">D-4048    </t>
  </si>
  <si>
    <t xml:space="preserve">D-4049    </t>
  </si>
  <si>
    <t xml:space="preserve">D-4050    </t>
  </si>
  <si>
    <t xml:space="preserve">D-4051    </t>
  </si>
  <si>
    <t xml:space="preserve">D-4052    </t>
  </si>
  <si>
    <t xml:space="preserve">D-4053    </t>
  </si>
  <si>
    <t xml:space="preserve">D-4054    </t>
  </si>
  <si>
    <t xml:space="preserve">D-4055    </t>
  </si>
  <si>
    <t xml:space="preserve">D-4056    </t>
  </si>
  <si>
    <t xml:space="preserve">D-4057    </t>
  </si>
  <si>
    <t xml:space="preserve">D-4058    </t>
  </si>
  <si>
    <t xml:space="preserve">D-4059    </t>
  </si>
  <si>
    <t xml:space="preserve">D-4060    </t>
  </si>
  <si>
    <t xml:space="preserve">D-4061    </t>
  </si>
  <si>
    <t xml:space="preserve">D-4062    </t>
  </si>
  <si>
    <t xml:space="preserve">D-4063    </t>
  </si>
  <si>
    <t xml:space="preserve">D-4064    </t>
  </si>
  <si>
    <t xml:space="preserve">D-4065    </t>
  </si>
  <si>
    <t xml:space="preserve">D-4066    </t>
  </si>
  <si>
    <t xml:space="preserve">D-4067    </t>
  </si>
  <si>
    <t xml:space="preserve">D-4068    </t>
  </si>
  <si>
    <t xml:space="preserve">D-4069    </t>
  </si>
  <si>
    <t xml:space="preserve">D-4070    </t>
  </si>
  <si>
    <t xml:space="preserve">D-4071    </t>
  </si>
  <si>
    <t xml:space="preserve">D-4072    </t>
  </si>
  <si>
    <t xml:space="preserve">D-4073    </t>
  </si>
  <si>
    <t xml:space="preserve">D-4074    </t>
  </si>
  <si>
    <t xml:space="preserve">D-4075    </t>
  </si>
  <si>
    <t xml:space="preserve">D-4076    </t>
  </si>
  <si>
    <t xml:space="preserve">D-4077    </t>
  </si>
  <si>
    <t xml:space="preserve">D-4078    </t>
  </si>
  <si>
    <t xml:space="preserve">D-4079    </t>
  </si>
  <si>
    <t>15/03/2017 16/03/2017</t>
  </si>
  <si>
    <t xml:space="preserve">D-4080    </t>
  </si>
  <si>
    <t xml:space="preserve">D-4081    </t>
  </si>
  <si>
    <t xml:space="preserve">D-4082    </t>
  </si>
  <si>
    <t xml:space="preserve">D-4083    </t>
  </si>
  <si>
    <t xml:space="preserve">D-4084    </t>
  </si>
  <si>
    <t xml:space="preserve">D-4085    </t>
  </si>
  <si>
    <t xml:space="preserve">D-4086    </t>
  </si>
  <si>
    <t xml:space="preserve">D-4087    </t>
  </si>
  <si>
    <t xml:space="preserve">D-4088    </t>
  </si>
  <si>
    <t xml:space="preserve">D-4089    </t>
  </si>
  <si>
    <t xml:space="preserve">D-4090    </t>
  </si>
  <si>
    <t xml:space="preserve">D-4091    </t>
  </si>
  <si>
    <t xml:space="preserve">D-4092    </t>
  </si>
  <si>
    <t xml:space="preserve">(438)ROBERTO MDO ZARAGOZA                                                  </t>
  </si>
  <si>
    <t xml:space="preserve">D-4093    </t>
  </si>
  <si>
    <t xml:space="preserve">D-4094    </t>
  </si>
  <si>
    <t xml:space="preserve">D-4095    </t>
  </si>
  <si>
    <t xml:space="preserve">D-4096    </t>
  </si>
  <si>
    <t xml:space="preserve">D-4097    </t>
  </si>
  <si>
    <t xml:space="preserve">D-4098    </t>
  </si>
  <si>
    <t xml:space="preserve">D-4099    </t>
  </si>
  <si>
    <t xml:space="preserve">D-4100    </t>
  </si>
  <si>
    <t xml:space="preserve">D-4101    </t>
  </si>
  <si>
    <t xml:space="preserve">D-4102    </t>
  </si>
  <si>
    <t xml:space="preserve">D-4103    </t>
  </si>
  <si>
    <t xml:space="preserve">D-4104    </t>
  </si>
  <si>
    <t xml:space="preserve">D-4105    </t>
  </si>
  <si>
    <t xml:space="preserve">D-4106    </t>
  </si>
  <si>
    <t xml:space="preserve">D-4107    </t>
  </si>
  <si>
    <t xml:space="preserve">D-4108    </t>
  </si>
  <si>
    <t xml:space="preserve">D-4109    </t>
  </si>
  <si>
    <t xml:space="preserve">D-4110    </t>
  </si>
  <si>
    <t xml:space="preserve">D-4111    </t>
  </si>
  <si>
    <t xml:space="preserve">D-4112    </t>
  </si>
  <si>
    <t xml:space="preserve">D-4113    </t>
  </si>
  <si>
    <t xml:space="preserve">D-4114    </t>
  </si>
  <si>
    <t xml:space="preserve">D-4115    </t>
  </si>
  <si>
    <t>12/03/2017 13/03/2017</t>
  </si>
  <si>
    <t xml:space="preserve">D-4116    </t>
  </si>
  <si>
    <t xml:space="preserve">D-4117    </t>
  </si>
  <si>
    <t xml:space="preserve">D-4118    </t>
  </si>
  <si>
    <t xml:space="preserve">D-4119    </t>
  </si>
  <si>
    <t xml:space="preserve">D-4120    </t>
  </si>
  <si>
    <t xml:space="preserve">D-4121    </t>
  </si>
  <si>
    <t xml:space="preserve">D-4122    </t>
  </si>
  <si>
    <t xml:space="preserve">D-4123    </t>
  </si>
  <si>
    <t xml:space="preserve">D-4124    </t>
  </si>
  <si>
    <t xml:space="preserve">D-4125    </t>
  </si>
  <si>
    <t xml:space="preserve">D-4126    </t>
  </si>
  <si>
    <t xml:space="preserve">D-4127    </t>
  </si>
  <si>
    <t xml:space="preserve">D-4128    </t>
  </si>
  <si>
    <t xml:space="preserve">D-4129    </t>
  </si>
  <si>
    <t xml:space="preserve">D-4130    </t>
  </si>
  <si>
    <t xml:space="preserve">D-4131    </t>
  </si>
  <si>
    <t xml:space="preserve">D-4132    </t>
  </si>
  <si>
    <t xml:space="preserve">D-4133    </t>
  </si>
  <si>
    <t xml:space="preserve">D-4134    </t>
  </si>
  <si>
    <t xml:space="preserve">D-4135    </t>
  </si>
  <si>
    <t xml:space="preserve">D-4136    </t>
  </si>
  <si>
    <t xml:space="preserve">D-4137    </t>
  </si>
  <si>
    <t xml:space="preserve">D-4138    </t>
  </si>
  <si>
    <t xml:space="preserve">D-4139    </t>
  </si>
  <si>
    <t xml:space="preserve">D-4140    </t>
  </si>
  <si>
    <t xml:space="preserve">D-4141    </t>
  </si>
  <si>
    <t xml:space="preserve">D-4142    </t>
  </si>
  <si>
    <t xml:space="preserve">D-4143    </t>
  </si>
  <si>
    <t xml:space="preserve">D-4144    </t>
  </si>
  <si>
    <t xml:space="preserve">D-4145    </t>
  </si>
  <si>
    <t xml:space="preserve">D-4146    </t>
  </si>
  <si>
    <t xml:space="preserve">D-4147    </t>
  </si>
  <si>
    <t xml:space="preserve">D-4148    </t>
  </si>
  <si>
    <t xml:space="preserve">D-4149    </t>
  </si>
  <si>
    <t xml:space="preserve">D-4150    </t>
  </si>
  <si>
    <t xml:space="preserve">D-4151    </t>
  </si>
  <si>
    <t xml:space="preserve">D-4152    </t>
  </si>
  <si>
    <t xml:space="preserve">D-4153    </t>
  </si>
  <si>
    <t>16/03/2017 18/03/2017</t>
  </si>
  <si>
    <t xml:space="preserve">D-4154    </t>
  </si>
  <si>
    <t xml:space="preserve">D-4155    </t>
  </si>
  <si>
    <t xml:space="preserve">D-4156    </t>
  </si>
  <si>
    <t xml:space="preserve">D-4157    </t>
  </si>
  <si>
    <t xml:space="preserve">D-4158    </t>
  </si>
  <si>
    <t xml:space="preserve">D-4159    </t>
  </si>
  <si>
    <t xml:space="preserve">D-4160    </t>
  </si>
  <si>
    <t xml:space="preserve">D-4161    </t>
  </si>
  <si>
    <t xml:space="preserve">D-4162    </t>
  </si>
  <si>
    <t xml:space="preserve">D-4163    </t>
  </si>
  <si>
    <t xml:space="preserve">D-4164    </t>
  </si>
  <si>
    <t xml:space="preserve">D-4165    </t>
  </si>
  <si>
    <t xml:space="preserve">D-4166    </t>
  </si>
  <si>
    <t xml:space="preserve">D-4167    </t>
  </si>
  <si>
    <t xml:space="preserve">D-4168    </t>
  </si>
  <si>
    <t xml:space="preserve">D-4169    </t>
  </si>
  <si>
    <t xml:space="preserve">D-4170    </t>
  </si>
  <si>
    <t xml:space="preserve">D-4171    </t>
  </si>
  <si>
    <t xml:space="preserve">D-4172    </t>
  </si>
  <si>
    <t xml:space="preserve">D-4173    </t>
  </si>
  <si>
    <t xml:space="preserve">D-4174    </t>
  </si>
  <si>
    <t xml:space="preserve">D-4175    </t>
  </si>
  <si>
    <t xml:space="preserve">D-4176    </t>
  </si>
  <si>
    <t xml:space="preserve">D-4177    </t>
  </si>
  <si>
    <t xml:space="preserve">D-4178    </t>
  </si>
  <si>
    <t xml:space="preserve">D-4179    </t>
  </si>
  <si>
    <t xml:space="preserve">D-4180    </t>
  </si>
  <si>
    <t xml:space="preserve">D-4181    </t>
  </si>
  <si>
    <t xml:space="preserve">D-4182    </t>
  </si>
  <si>
    <t xml:space="preserve">D-4183    </t>
  </si>
  <si>
    <t xml:space="preserve">D-4184    </t>
  </si>
  <si>
    <t xml:space="preserve">D-4185    </t>
  </si>
  <si>
    <t xml:space="preserve">D-4186    </t>
  </si>
  <si>
    <t xml:space="preserve">D-4187    </t>
  </si>
  <si>
    <t xml:space="preserve">D-4188    </t>
  </si>
  <si>
    <t xml:space="preserve">D-4189    </t>
  </si>
  <si>
    <t xml:space="preserve">D-4190    </t>
  </si>
  <si>
    <t xml:space="preserve">D-4191    </t>
  </si>
  <si>
    <t xml:space="preserve">D-4192    </t>
  </si>
  <si>
    <t xml:space="preserve">D-4193    </t>
  </si>
  <si>
    <t xml:space="preserve">D-4194    </t>
  </si>
  <si>
    <t xml:space="preserve">D-4195    </t>
  </si>
  <si>
    <t xml:space="preserve">D-4196    </t>
  </si>
  <si>
    <t xml:space="preserve">D-4197    </t>
  </si>
  <si>
    <t xml:space="preserve">D-4198    </t>
  </si>
  <si>
    <t xml:space="preserve">D-4199    </t>
  </si>
  <si>
    <t xml:space="preserve">D-4200    </t>
  </si>
  <si>
    <t xml:space="preserve">D-4201    </t>
  </si>
  <si>
    <t xml:space="preserve">D-4202    </t>
  </si>
  <si>
    <t xml:space="preserve">D-4203    </t>
  </si>
  <si>
    <t xml:space="preserve">D-4204    </t>
  </si>
  <si>
    <t xml:space="preserve">D-4205    </t>
  </si>
  <si>
    <t xml:space="preserve">D-4206    </t>
  </si>
  <si>
    <t xml:space="preserve">D-4207    </t>
  </si>
  <si>
    <t xml:space="preserve">D-4208    </t>
  </si>
  <si>
    <t xml:space="preserve">D-4209    </t>
  </si>
  <si>
    <t xml:space="preserve">D-4210    </t>
  </si>
  <si>
    <t xml:space="preserve">D-4211    </t>
  </si>
  <si>
    <t xml:space="preserve">D-4212    </t>
  </si>
  <si>
    <t xml:space="preserve">D-4213    </t>
  </si>
  <si>
    <t xml:space="preserve">D-4214    </t>
  </si>
  <si>
    <t xml:space="preserve">D-4215    </t>
  </si>
  <si>
    <t xml:space="preserve">D-4216    </t>
  </si>
  <si>
    <t xml:space="preserve">D-4217    </t>
  </si>
  <si>
    <t xml:space="preserve">D-4218    </t>
  </si>
  <si>
    <t xml:space="preserve">D-4219    </t>
  </si>
  <si>
    <t xml:space="preserve">D-4220    </t>
  </si>
  <si>
    <t xml:space="preserve">D-4221    </t>
  </si>
  <si>
    <t xml:space="preserve">D-4222    </t>
  </si>
  <si>
    <t xml:space="preserve">D-4223    </t>
  </si>
  <si>
    <t xml:space="preserve">D-4224    </t>
  </si>
  <si>
    <t xml:space="preserve">D-4225    </t>
  </si>
  <si>
    <t xml:space="preserve">D-4226    </t>
  </si>
  <si>
    <t xml:space="preserve">D-4227    </t>
  </si>
  <si>
    <t xml:space="preserve">D-4228    </t>
  </si>
  <si>
    <t xml:space="preserve">D-4229    </t>
  </si>
  <si>
    <t xml:space="preserve">(685)VERONICA                                                              </t>
  </si>
  <si>
    <t xml:space="preserve">D-4230    </t>
  </si>
  <si>
    <t xml:space="preserve">D-4231    </t>
  </si>
  <si>
    <t xml:space="preserve">D-4232    </t>
  </si>
  <si>
    <t xml:space="preserve">D-4233    </t>
  </si>
  <si>
    <t xml:space="preserve">D-4234    </t>
  </si>
  <si>
    <t xml:space="preserve">D-4235    </t>
  </si>
  <si>
    <t xml:space="preserve">D-4236    </t>
  </si>
  <si>
    <t xml:space="preserve">D-4237    </t>
  </si>
  <si>
    <t xml:space="preserve">D-4238    </t>
  </si>
  <si>
    <t xml:space="preserve">D-4239    </t>
  </si>
  <si>
    <t xml:space="preserve">D-4240    </t>
  </si>
  <si>
    <t xml:space="preserve">D-4241    </t>
  </si>
  <si>
    <t xml:space="preserve">D-4242    </t>
  </si>
  <si>
    <t xml:space="preserve">D-4243    </t>
  </si>
  <si>
    <t xml:space="preserve">D-4244    </t>
  </si>
  <si>
    <t xml:space="preserve">D-4245    </t>
  </si>
  <si>
    <t xml:space="preserve">D-4246    </t>
  </si>
  <si>
    <t xml:space="preserve">D-4247    </t>
  </si>
  <si>
    <t xml:space="preserve">D-4248    </t>
  </si>
  <si>
    <t xml:space="preserve">D-4249    </t>
  </si>
  <si>
    <t xml:space="preserve">D-4250    </t>
  </si>
  <si>
    <t xml:space="preserve">D-4251    </t>
  </si>
  <si>
    <t xml:space="preserve">D-4252    </t>
  </si>
  <si>
    <t xml:space="preserve">D-4253    </t>
  </si>
  <si>
    <t xml:space="preserve">D-4254    </t>
  </si>
  <si>
    <t xml:space="preserve">D-4255    </t>
  </si>
  <si>
    <t xml:space="preserve">D-4256    </t>
  </si>
  <si>
    <t xml:space="preserve">D-4257    </t>
  </si>
  <si>
    <t xml:space="preserve">D-4258    </t>
  </si>
  <si>
    <t xml:space="preserve">D-4259    </t>
  </si>
  <si>
    <t xml:space="preserve">D-4260    </t>
  </si>
  <si>
    <t xml:space="preserve">D-4261    </t>
  </si>
  <si>
    <t xml:space="preserve">D-4262    </t>
  </si>
  <si>
    <t xml:space="preserve">D-4263    </t>
  </si>
  <si>
    <t xml:space="preserve">D-4264    </t>
  </si>
  <si>
    <t xml:space="preserve">D-4265    </t>
  </si>
  <si>
    <t xml:space="preserve">D-4266    </t>
  </si>
  <si>
    <t xml:space="preserve">D-4267    </t>
  </si>
  <si>
    <t xml:space="preserve">D-4268    </t>
  </si>
  <si>
    <t xml:space="preserve">D-4269    </t>
  </si>
  <si>
    <t xml:space="preserve">D-4270    </t>
  </si>
  <si>
    <t xml:space="preserve">D-4271    </t>
  </si>
  <si>
    <t xml:space="preserve">D-4272    </t>
  </si>
  <si>
    <t xml:space="preserve">D-4273    </t>
  </si>
  <si>
    <t xml:space="preserve">D-4274    </t>
  </si>
  <si>
    <t xml:space="preserve">D-4275    </t>
  </si>
  <si>
    <t xml:space="preserve">D-4276    </t>
  </si>
  <si>
    <t xml:space="preserve">D-4277    </t>
  </si>
  <si>
    <t xml:space="preserve">D-4278    </t>
  </si>
  <si>
    <t xml:space="preserve">D-4279    </t>
  </si>
  <si>
    <t xml:space="preserve">D-4280    </t>
  </si>
  <si>
    <t xml:space="preserve">(686)FRANCISCO MACHORRO SANCHEZ                                            </t>
  </si>
  <si>
    <t xml:space="preserve">D-4281    </t>
  </si>
  <si>
    <t xml:space="preserve">D-4282    </t>
  </si>
  <si>
    <t xml:space="preserve">D-4283    </t>
  </si>
  <si>
    <t xml:space="preserve">D-4284    </t>
  </si>
  <si>
    <t xml:space="preserve">D-4285    </t>
  </si>
  <si>
    <t xml:space="preserve">D-4286    </t>
  </si>
  <si>
    <t xml:space="preserve">D-4287    </t>
  </si>
  <si>
    <t xml:space="preserve">D-4288    </t>
  </si>
  <si>
    <t xml:space="preserve">D-4289    </t>
  </si>
  <si>
    <t xml:space="preserve">D-4290    </t>
  </si>
  <si>
    <t xml:space="preserve">D-4291    </t>
  </si>
  <si>
    <t xml:space="preserve">D-4292    </t>
  </si>
  <si>
    <t xml:space="preserve">D-4293    </t>
  </si>
  <si>
    <t xml:space="preserve">D-4294    </t>
  </si>
  <si>
    <t xml:space="preserve">D-4295    </t>
  </si>
  <si>
    <t xml:space="preserve">D-4296    </t>
  </si>
  <si>
    <t xml:space="preserve">D-4297    </t>
  </si>
  <si>
    <t xml:space="preserve">D-4298    </t>
  </si>
  <si>
    <t xml:space="preserve">D-4299    </t>
  </si>
  <si>
    <t xml:space="preserve">D-4300    </t>
  </si>
  <si>
    <t xml:space="preserve">D-4301    </t>
  </si>
  <si>
    <t xml:space="preserve">D-4302    </t>
  </si>
  <si>
    <t xml:space="preserve">D-4303    </t>
  </si>
  <si>
    <t xml:space="preserve">D-4304    </t>
  </si>
  <si>
    <t xml:space="preserve">D-4305    </t>
  </si>
  <si>
    <t xml:space="preserve">D-4306    </t>
  </si>
  <si>
    <t xml:space="preserve">D-4307    </t>
  </si>
  <si>
    <t xml:space="preserve">D-4308    </t>
  </si>
  <si>
    <t xml:space="preserve">D-4309    </t>
  </si>
  <si>
    <t xml:space="preserve">D-4310    </t>
  </si>
  <si>
    <t xml:space="preserve">D-4311    </t>
  </si>
  <si>
    <t xml:space="preserve">D-4312    </t>
  </si>
  <si>
    <t xml:space="preserve">D-4313    </t>
  </si>
  <si>
    <t xml:space="preserve">D-4314    </t>
  </si>
  <si>
    <t xml:space="preserve">D-4315    </t>
  </si>
  <si>
    <t xml:space="preserve">D-4316    </t>
  </si>
  <si>
    <t xml:space="preserve">D-4317    </t>
  </si>
  <si>
    <t xml:space="preserve">D-4318    </t>
  </si>
  <si>
    <t xml:space="preserve">D-4319    </t>
  </si>
  <si>
    <t xml:space="preserve">D-4320    </t>
  </si>
  <si>
    <t xml:space="preserve">D-4321    </t>
  </si>
  <si>
    <t xml:space="preserve">D-4322    </t>
  </si>
  <si>
    <t xml:space="preserve">D-4323    </t>
  </si>
  <si>
    <t xml:space="preserve">D-4324    </t>
  </si>
  <si>
    <t xml:space="preserve">D-4325    </t>
  </si>
  <si>
    <t xml:space="preserve">D-4326    </t>
  </si>
  <si>
    <t xml:space="preserve">D-4327    </t>
  </si>
  <si>
    <t xml:space="preserve">D-4328    </t>
  </si>
  <si>
    <t xml:space="preserve">D-4329    </t>
  </si>
  <si>
    <t xml:space="preserve">D-4330    </t>
  </si>
  <si>
    <t xml:space="preserve">D-4331    </t>
  </si>
  <si>
    <t xml:space="preserve">D-4332    </t>
  </si>
  <si>
    <t xml:space="preserve">D-4333    </t>
  </si>
  <si>
    <t xml:space="preserve">D-4334    </t>
  </si>
  <si>
    <t xml:space="preserve">D-4335    </t>
  </si>
  <si>
    <t xml:space="preserve">D-4336    </t>
  </si>
  <si>
    <t xml:space="preserve">D-4337    </t>
  </si>
  <si>
    <t xml:space="preserve">D-4338    </t>
  </si>
  <si>
    <t xml:space="preserve">D-4339    </t>
  </si>
  <si>
    <t xml:space="preserve">D-4340    </t>
  </si>
  <si>
    <t xml:space="preserve">D-4341    </t>
  </si>
  <si>
    <t xml:space="preserve">D-4342    </t>
  </si>
  <si>
    <t xml:space="preserve">D-4343    </t>
  </si>
  <si>
    <t xml:space="preserve">D-4344    </t>
  </si>
  <si>
    <t xml:space="preserve">D-4345    </t>
  </si>
  <si>
    <t xml:space="preserve">D-4346    </t>
  </si>
  <si>
    <t xml:space="preserve">D-4347    </t>
  </si>
  <si>
    <t xml:space="preserve">D-4348    </t>
  </si>
  <si>
    <t xml:space="preserve">D-4349    </t>
  </si>
  <si>
    <t xml:space="preserve">D-4350    </t>
  </si>
  <si>
    <t xml:space="preserve">D-4351    </t>
  </si>
  <si>
    <t xml:space="preserve">D-4352    </t>
  </si>
  <si>
    <t xml:space="preserve">D-4353    </t>
  </si>
  <si>
    <t xml:space="preserve">D-4354    </t>
  </si>
  <si>
    <t xml:space="preserve">D-4355    </t>
  </si>
  <si>
    <t xml:space="preserve">D-4356    </t>
  </si>
  <si>
    <t xml:space="preserve">D-4357    </t>
  </si>
  <si>
    <t>21/03/2017 29/03/2017</t>
  </si>
  <si>
    <t xml:space="preserve">D-4358    </t>
  </si>
  <si>
    <t xml:space="preserve">D-4359    </t>
  </si>
  <si>
    <t xml:space="preserve">D-4360    </t>
  </si>
  <si>
    <t xml:space="preserve">D-4361    </t>
  </si>
  <si>
    <t xml:space="preserve">D-4362    </t>
  </si>
  <si>
    <t xml:space="preserve">D-4363    </t>
  </si>
  <si>
    <t xml:space="preserve">D-4364    </t>
  </si>
  <si>
    <t xml:space="preserve">D-4365    </t>
  </si>
  <si>
    <t xml:space="preserve">D-4366    </t>
  </si>
  <si>
    <t xml:space="preserve">D-4367    </t>
  </si>
  <si>
    <t xml:space="preserve">D-4368    </t>
  </si>
  <si>
    <t xml:space="preserve">D-4369    </t>
  </si>
  <si>
    <t xml:space="preserve">D-4370    </t>
  </si>
  <si>
    <t xml:space="preserve">D-4371    </t>
  </si>
  <si>
    <t xml:space="preserve">D-4372    </t>
  </si>
  <si>
    <t xml:space="preserve">D-4373    </t>
  </si>
  <si>
    <t xml:space="preserve">D-4374    </t>
  </si>
  <si>
    <t xml:space="preserve">D-4375    </t>
  </si>
  <si>
    <t xml:space="preserve">D-4376    </t>
  </si>
  <si>
    <t xml:space="preserve">D-4377    </t>
  </si>
  <si>
    <t xml:space="preserve">D-4378    </t>
  </si>
  <si>
    <t xml:space="preserve">D-4379    </t>
  </si>
  <si>
    <t xml:space="preserve">D-4380    </t>
  </si>
  <si>
    <t xml:space="preserve">D-4381    </t>
  </si>
  <si>
    <t xml:space="preserve">D-4382    </t>
  </si>
  <si>
    <t xml:space="preserve">D-4383    </t>
  </si>
  <si>
    <t xml:space="preserve">D-4384    </t>
  </si>
  <si>
    <t xml:space="preserve">D-4385    </t>
  </si>
  <si>
    <t xml:space="preserve">D-4386    </t>
  </si>
  <si>
    <t xml:space="preserve">D-4387    </t>
  </si>
  <si>
    <t xml:space="preserve">D-4388    </t>
  </si>
  <si>
    <t xml:space="preserve">D-4389    </t>
  </si>
  <si>
    <t xml:space="preserve">D-4390    </t>
  </si>
  <si>
    <t xml:space="preserve">D-4391    </t>
  </si>
  <si>
    <t xml:space="preserve">D-4392    </t>
  </si>
  <si>
    <t xml:space="preserve">D-4393    </t>
  </si>
  <si>
    <t xml:space="preserve">D-4394    </t>
  </si>
  <si>
    <t xml:space="preserve">D-4395    </t>
  </si>
  <si>
    <t xml:space="preserve">D-4396    </t>
  </si>
  <si>
    <t xml:space="preserve">D-4397    </t>
  </si>
  <si>
    <t xml:space="preserve">D-4398    </t>
  </si>
  <si>
    <t xml:space="preserve">D-4399    </t>
  </si>
  <si>
    <t xml:space="preserve">D-4400    </t>
  </si>
  <si>
    <t xml:space="preserve">D-4401    </t>
  </si>
  <si>
    <t xml:space="preserve">D-4402    </t>
  </si>
  <si>
    <t xml:space="preserve">D-4403    </t>
  </si>
  <si>
    <t xml:space="preserve">D-4404    </t>
  </si>
  <si>
    <t xml:space="preserve">D-4405    </t>
  </si>
  <si>
    <t xml:space="preserve">D-4406    </t>
  </si>
  <si>
    <t xml:space="preserve">D-4407    </t>
  </si>
  <si>
    <t xml:space="preserve">D-4408    </t>
  </si>
  <si>
    <t>17/03/2017 18/03/2017</t>
  </si>
  <si>
    <t xml:space="preserve">D-4409    </t>
  </si>
  <si>
    <t xml:space="preserve">D-4410    </t>
  </si>
  <si>
    <t xml:space="preserve">D-4411    </t>
  </si>
  <si>
    <t xml:space="preserve">D-4412    </t>
  </si>
  <si>
    <t xml:space="preserve">D-4413    </t>
  </si>
  <si>
    <t xml:space="preserve">D-4414    </t>
  </si>
  <si>
    <t xml:space="preserve">D-4415    </t>
  </si>
  <si>
    <t xml:space="preserve">D-4416    </t>
  </si>
  <si>
    <t xml:space="preserve">D-4417    </t>
  </si>
  <si>
    <t xml:space="preserve">D-4418    </t>
  </si>
  <si>
    <t xml:space="preserve">D-4419    </t>
  </si>
  <si>
    <t xml:space="preserve">D-4420    </t>
  </si>
  <si>
    <t xml:space="preserve">D-4421    </t>
  </si>
  <si>
    <t xml:space="preserve">D-4422    </t>
  </si>
  <si>
    <t xml:space="preserve">D-4423    </t>
  </si>
  <si>
    <t xml:space="preserve">D-4424    </t>
  </si>
  <si>
    <t xml:space="preserve">D-4425    </t>
  </si>
  <si>
    <t xml:space="preserve">D-4426    </t>
  </si>
  <si>
    <t xml:space="preserve">D-4427    </t>
  </si>
  <si>
    <t xml:space="preserve">D-4428    </t>
  </si>
  <si>
    <t xml:space="preserve">D-4429    </t>
  </si>
  <si>
    <t xml:space="preserve">D-4430    </t>
  </si>
  <si>
    <t xml:space="preserve">D-4431    </t>
  </si>
  <si>
    <t xml:space="preserve">D-4432    </t>
  </si>
  <si>
    <t xml:space="preserve">D-4433    </t>
  </si>
  <si>
    <t xml:space="preserve">(267)JULIO ACATZINGO                                                       </t>
  </si>
  <si>
    <t xml:space="preserve">D-4434    </t>
  </si>
  <si>
    <t xml:space="preserve">D-4435    </t>
  </si>
  <si>
    <t xml:space="preserve">D-4436    </t>
  </si>
  <si>
    <t xml:space="preserve">D-4437    </t>
  </si>
  <si>
    <t xml:space="preserve">D-4438    </t>
  </si>
  <si>
    <t xml:space="preserve">D-4439    </t>
  </si>
  <si>
    <t xml:space="preserve">D-4440    </t>
  </si>
  <si>
    <t xml:space="preserve">D-4441    </t>
  </si>
  <si>
    <t xml:space="preserve">D-4442    </t>
  </si>
  <si>
    <t xml:space="preserve">D-4443    </t>
  </si>
  <si>
    <t xml:space="preserve">D-4444    </t>
  </si>
  <si>
    <t xml:space="preserve">D-4445    </t>
  </si>
  <si>
    <t xml:space="preserve">D-4446    </t>
  </si>
  <si>
    <t xml:space="preserve">D-4447    </t>
  </si>
  <si>
    <t xml:space="preserve">D-4448    </t>
  </si>
  <si>
    <t xml:space="preserve">D-4449    </t>
  </si>
  <si>
    <t xml:space="preserve">D-4450    </t>
  </si>
  <si>
    <t xml:space="preserve">D-4451    </t>
  </si>
  <si>
    <t xml:space="preserve">D-4452    </t>
  </si>
  <si>
    <t xml:space="preserve">D-4453    </t>
  </si>
  <si>
    <t xml:space="preserve">D-4454    </t>
  </si>
  <si>
    <t xml:space="preserve">D-4455    </t>
  </si>
  <si>
    <t xml:space="preserve">D-4456    </t>
  </si>
  <si>
    <t xml:space="preserve">D-4457    </t>
  </si>
  <si>
    <t xml:space="preserve">D-4458    </t>
  </si>
  <si>
    <t xml:space="preserve">D-4459    </t>
  </si>
  <si>
    <t xml:space="preserve">D-4460    </t>
  </si>
  <si>
    <t xml:space="preserve">D-4461    </t>
  </si>
  <si>
    <t xml:space="preserve">D-4462    </t>
  </si>
  <si>
    <t xml:space="preserve">D-4463    </t>
  </si>
  <si>
    <t xml:space="preserve">D-4464    </t>
  </si>
  <si>
    <t xml:space="preserve">D-4465    </t>
  </si>
  <si>
    <t xml:space="preserve">D-4466    </t>
  </si>
  <si>
    <t xml:space="preserve">D-4467    </t>
  </si>
  <si>
    <t xml:space="preserve">D-4468    </t>
  </si>
  <si>
    <t xml:space="preserve">D-4469    </t>
  </si>
  <si>
    <t xml:space="preserve">D-4470    </t>
  </si>
  <si>
    <t xml:space="preserve">D-4471    </t>
  </si>
  <si>
    <t xml:space="preserve">D-4472    </t>
  </si>
  <si>
    <t xml:space="preserve">D-4473    </t>
  </si>
  <si>
    <t xml:space="preserve">D-4474    </t>
  </si>
  <si>
    <t xml:space="preserve">D-4475    </t>
  </si>
  <si>
    <t xml:space="preserve">D-4476    </t>
  </si>
  <si>
    <t xml:space="preserve">D-4477    </t>
  </si>
  <si>
    <t xml:space="preserve">D-4478    </t>
  </si>
  <si>
    <t xml:space="preserve">D-4479    </t>
  </si>
  <si>
    <t xml:space="preserve">D-4480    </t>
  </si>
  <si>
    <t xml:space="preserve">D-4481    </t>
  </si>
  <si>
    <t xml:space="preserve">D-4482    </t>
  </si>
  <si>
    <t xml:space="preserve">D-4483    </t>
  </si>
  <si>
    <t xml:space="preserve">D-4484    </t>
  </si>
  <si>
    <t xml:space="preserve">D-4485    </t>
  </si>
  <si>
    <t xml:space="preserve">D-4486    </t>
  </si>
  <si>
    <t xml:space="preserve">D-4487    </t>
  </si>
  <si>
    <t xml:space="preserve">D-4488    </t>
  </si>
  <si>
    <t xml:space="preserve">D-4489    </t>
  </si>
  <si>
    <t xml:space="preserve">D-4490    </t>
  </si>
  <si>
    <t xml:space="preserve">D-4491    </t>
  </si>
  <si>
    <t xml:space="preserve">D-4492    </t>
  </si>
  <si>
    <t xml:space="preserve">D-4493    </t>
  </si>
  <si>
    <t xml:space="preserve">D-4494    </t>
  </si>
  <si>
    <t xml:space="preserve">D-4495    </t>
  </si>
  <si>
    <t xml:space="preserve">D-4496    </t>
  </si>
  <si>
    <t xml:space="preserve">D-4497    </t>
  </si>
  <si>
    <t xml:space="preserve">D-4498    </t>
  </si>
  <si>
    <t xml:space="preserve">D-4499    </t>
  </si>
  <si>
    <t xml:space="preserve">D-4500    </t>
  </si>
  <si>
    <t>18/03/2017 21/03/2017</t>
  </si>
  <si>
    <t xml:space="preserve">D-4501    </t>
  </si>
  <si>
    <t xml:space="preserve">D-4502    </t>
  </si>
  <si>
    <t xml:space="preserve">D-4503    </t>
  </si>
  <si>
    <t xml:space="preserve">D-4504    </t>
  </si>
  <si>
    <t xml:space="preserve">D-4505    </t>
  </si>
  <si>
    <t xml:space="preserve">D-4506    </t>
  </si>
  <si>
    <t xml:space="preserve">D-4507    </t>
  </si>
  <si>
    <t xml:space="preserve">D-4508    </t>
  </si>
  <si>
    <t xml:space="preserve">D-4509    </t>
  </si>
  <si>
    <t xml:space="preserve">D-4510    </t>
  </si>
  <si>
    <t xml:space="preserve">D-4511    </t>
  </si>
  <si>
    <t xml:space="preserve">D-4512    </t>
  </si>
  <si>
    <t xml:space="preserve">D-4513    </t>
  </si>
  <si>
    <t xml:space="preserve">D-4514    </t>
  </si>
  <si>
    <t xml:space="preserve">D-4515    </t>
  </si>
  <si>
    <t xml:space="preserve">D-4516    </t>
  </si>
  <si>
    <t xml:space="preserve">D-4517    </t>
  </si>
  <si>
    <t xml:space="preserve">D-4518    </t>
  </si>
  <si>
    <t xml:space="preserve">D-4519    </t>
  </si>
  <si>
    <t xml:space="preserve">D-4520    </t>
  </si>
  <si>
    <t xml:space="preserve">D-4521    </t>
  </si>
  <si>
    <t xml:space="preserve">D-4522    </t>
  </si>
  <si>
    <t xml:space="preserve">D-4523    </t>
  </si>
  <si>
    <t xml:space="preserve">D-4524    </t>
  </si>
  <si>
    <t xml:space="preserve">D-4525    </t>
  </si>
  <si>
    <t xml:space="preserve">D-4526    </t>
  </si>
  <si>
    <t xml:space="preserve">D-4527    </t>
  </si>
  <si>
    <t xml:space="preserve">D-4528    </t>
  </si>
  <si>
    <t xml:space="preserve">D-4529    </t>
  </si>
  <si>
    <t xml:space="preserve">D-4530    </t>
  </si>
  <si>
    <t xml:space="preserve">D-4531    </t>
  </si>
  <si>
    <t xml:space="preserve">D-4532    </t>
  </si>
  <si>
    <t xml:space="preserve">D-4533    </t>
  </si>
  <si>
    <t xml:space="preserve">D-4534    </t>
  </si>
  <si>
    <t xml:space="preserve">D-4535    </t>
  </si>
  <si>
    <t xml:space="preserve">D-4536    </t>
  </si>
  <si>
    <t xml:space="preserve">D-4537    </t>
  </si>
  <si>
    <t xml:space="preserve">D-4538    </t>
  </si>
  <si>
    <t xml:space="preserve">D-4539    </t>
  </si>
  <si>
    <t xml:space="preserve">D-4540    </t>
  </si>
  <si>
    <t xml:space="preserve">D-4541    </t>
  </si>
  <si>
    <t xml:space="preserve">D-4542    </t>
  </si>
  <si>
    <t xml:space="preserve">D-4543    </t>
  </si>
  <si>
    <t xml:space="preserve">D-4544    </t>
  </si>
  <si>
    <t xml:space="preserve">D-4545    </t>
  </si>
  <si>
    <t xml:space="preserve">D-4546    </t>
  </si>
  <si>
    <t xml:space="preserve">D-4547    </t>
  </si>
  <si>
    <t xml:space="preserve">D-4548    </t>
  </si>
  <si>
    <t xml:space="preserve">D-4549    </t>
  </si>
  <si>
    <t xml:space="preserve">D-4550    </t>
  </si>
  <si>
    <t xml:space="preserve">D-4551    </t>
  </si>
  <si>
    <t xml:space="preserve">D-4552    </t>
  </si>
  <si>
    <t xml:space="preserve">D-4553    </t>
  </si>
  <si>
    <t xml:space="preserve">D-4554    </t>
  </si>
  <si>
    <t xml:space="preserve">D-4555    </t>
  </si>
  <si>
    <t xml:space="preserve">D-4556    </t>
  </si>
  <si>
    <t xml:space="preserve">D-4557    </t>
  </si>
  <si>
    <t xml:space="preserve">D-4558    </t>
  </si>
  <si>
    <t xml:space="preserve">D-4559    </t>
  </si>
  <si>
    <t xml:space="preserve">D-4560    </t>
  </si>
  <si>
    <t xml:space="preserve">D-4561    </t>
  </si>
  <si>
    <t xml:space="preserve">D-4562    </t>
  </si>
  <si>
    <t xml:space="preserve">D-4563    </t>
  </si>
  <si>
    <t xml:space="preserve">D-4564    </t>
  </si>
  <si>
    <t xml:space="preserve">D-4565    </t>
  </si>
  <si>
    <t xml:space="preserve">D-4566    </t>
  </si>
  <si>
    <t xml:space="preserve">D-4567    </t>
  </si>
  <si>
    <t xml:space="preserve">D-4568    </t>
  </si>
  <si>
    <t xml:space="preserve">D-4569    </t>
  </si>
  <si>
    <t xml:space="preserve">D-4570    </t>
  </si>
  <si>
    <t xml:space="preserve">D-4571    </t>
  </si>
  <si>
    <t xml:space="preserve">D-4572    </t>
  </si>
  <si>
    <t xml:space="preserve">D-4573    </t>
  </si>
  <si>
    <t xml:space="preserve">D-4574    </t>
  </si>
  <si>
    <t xml:space="preserve">D-4575    </t>
  </si>
  <si>
    <t xml:space="preserve">D-4576    </t>
  </si>
  <si>
    <t xml:space="preserve">D-4577    </t>
  </si>
  <si>
    <t xml:space="preserve">D-4578    </t>
  </si>
  <si>
    <t xml:space="preserve">D-4579    </t>
  </si>
  <si>
    <t xml:space="preserve">D-4580    </t>
  </si>
  <si>
    <t xml:space="preserve">D-4581    </t>
  </si>
  <si>
    <t xml:space="preserve">D-4582    </t>
  </si>
  <si>
    <t xml:space="preserve">D-4583    </t>
  </si>
  <si>
    <t xml:space="preserve">D-4584    </t>
  </si>
  <si>
    <t xml:space="preserve">D-4585    </t>
  </si>
  <si>
    <t xml:space="preserve">D-4586    </t>
  </si>
  <si>
    <t xml:space="preserve">D-4587    </t>
  </si>
  <si>
    <t xml:space="preserve">D-4588    </t>
  </si>
  <si>
    <t xml:space="preserve">D-4589    </t>
  </si>
  <si>
    <t xml:space="preserve">D-4590    </t>
  </si>
  <si>
    <t xml:space="preserve">D-4591    </t>
  </si>
  <si>
    <t xml:space="preserve">D-4592    </t>
  </si>
  <si>
    <t xml:space="preserve">D-4593    </t>
  </si>
  <si>
    <t xml:space="preserve">D-4594    </t>
  </si>
  <si>
    <t xml:space="preserve">D-4595    </t>
  </si>
  <si>
    <t xml:space="preserve">D-4596    </t>
  </si>
  <si>
    <t xml:space="preserve">D-4597    </t>
  </si>
  <si>
    <t xml:space="preserve">D-4598    </t>
  </si>
  <si>
    <t xml:space="preserve">D-4599    </t>
  </si>
  <si>
    <t xml:space="preserve">D-4600    </t>
  </si>
  <si>
    <t xml:space="preserve">D-4601    </t>
  </si>
  <si>
    <t xml:space="preserve">D-4602    </t>
  </si>
  <si>
    <t xml:space="preserve">D-4603    </t>
  </si>
  <si>
    <t xml:space="preserve">D-4604    </t>
  </si>
  <si>
    <t xml:space="preserve">D-4605    </t>
  </si>
  <si>
    <t xml:space="preserve">D-4606    </t>
  </si>
  <si>
    <t xml:space="preserve">D-4607    </t>
  </si>
  <si>
    <t xml:space="preserve">D-4608    </t>
  </si>
  <si>
    <t xml:space="preserve">D-4609    </t>
  </si>
  <si>
    <t xml:space="preserve">D-4610    </t>
  </si>
  <si>
    <t xml:space="preserve">D-4611    </t>
  </si>
  <si>
    <t xml:space="preserve">D-4612    </t>
  </si>
  <si>
    <t xml:space="preserve">D-4613    </t>
  </si>
  <si>
    <t xml:space="preserve">D-4614    </t>
  </si>
  <si>
    <t xml:space="preserve">D-4615    </t>
  </si>
  <si>
    <t xml:space="preserve">D-4616    </t>
  </si>
  <si>
    <t xml:space="preserve">D-4617    </t>
  </si>
  <si>
    <t xml:space="preserve">D-4618    </t>
  </si>
  <si>
    <t xml:space="preserve">D-4619    </t>
  </si>
  <si>
    <t xml:space="preserve">D-4620    </t>
  </si>
  <si>
    <t xml:space="preserve">D-4621    </t>
  </si>
  <si>
    <t xml:space="preserve">D-4622    </t>
  </si>
  <si>
    <t xml:space="preserve">D-4623    </t>
  </si>
  <si>
    <t xml:space="preserve">D-4624    </t>
  </si>
  <si>
    <t xml:space="preserve">D-4625    </t>
  </si>
  <si>
    <t xml:space="preserve">D-4626    </t>
  </si>
  <si>
    <t xml:space="preserve">D-4627    </t>
  </si>
  <si>
    <t xml:space="preserve">D-4628    </t>
  </si>
  <si>
    <t xml:space="preserve">D-4629    </t>
  </si>
  <si>
    <t xml:space="preserve">D-4630    </t>
  </si>
  <si>
    <t xml:space="preserve">D-4631    </t>
  </si>
  <si>
    <t xml:space="preserve">D-4632    </t>
  </si>
  <si>
    <t xml:space="preserve">D-4633    </t>
  </si>
  <si>
    <t xml:space="preserve">D-4634    </t>
  </si>
  <si>
    <t xml:space="preserve">D-4635    </t>
  </si>
  <si>
    <t xml:space="preserve">D-4636    </t>
  </si>
  <si>
    <t xml:space="preserve">D-4637    </t>
  </si>
  <si>
    <t xml:space="preserve">D-4638    </t>
  </si>
  <si>
    <t xml:space="preserve">D-4639    </t>
  </si>
  <si>
    <t xml:space="preserve">D-4640    </t>
  </si>
  <si>
    <t xml:space="preserve">D-4641    </t>
  </si>
  <si>
    <t xml:space="preserve">D-4642    </t>
  </si>
  <si>
    <t xml:space="preserve">D-4643    </t>
  </si>
  <si>
    <t xml:space="preserve">D-4644    </t>
  </si>
  <si>
    <t xml:space="preserve">D-4645    </t>
  </si>
  <si>
    <t xml:space="preserve">D-4646    </t>
  </si>
  <si>
    <t xml:space="preserve">D-4647    </t>
  </si>
  <si>
    <t xml:space="preserve">D-4648    </t>
  </si>
  <si>
    <t xml:space="preserve">D-4649    </t>
  </si>
  <si>
    <t xml:space="preserve">D-4650    </t>
  </si>
  <si>
    <t xml:space="preserve">D-4651    </t>
  </si>
  <si>
    <t xml:space="preserve">D-4652    </t>
  </si>
  <si>
    <t xml:space="preserve">D-4653    </t>
  </si>
  <si>
    <t xml:space="preserve">D-4654    </t>
  </si>
  <si>
    <t xml:space="preserve">D-4655    </t>
  </si>
  <si>
    <t xml:space="preserve">D-4656    </t>
  </si>
  <si>
    <t xml:space="preserve">D-4657    </t>
  </si>
  <si>
    <t xml:space="preserve">D-4658    </t>
  </si>
  <si>
    <t xml:space="preserve">D-4659    </t>
  </si>
  <si>
    <t xml:space="preserve">D-4660    </t>
  </si>
  <si>
    <t xml:space="preserve">D-4661    </t>
  </si>
  <si>
    <t xml:space="preserve">D-4662    </t>
  </si>
  <si>
    <t xml:space="preserve">D-4663    </t>
  </si>
  <si>
    <t xml:space="preserve">D-4664    </t>
  </si>
  <si>
    <t xml:space="preserve">D-4665    </t>
  </si>
  <si>
    <t xml:space="preserve">D-4666    </t>
  </si>
  <si>
    <t xml:space="preserve">D-4667    </t>
  </si>
  <si>
    <t xml:space="preserve">D-4668    </t>
  </si>
  <si>
    <t xml:space="preserve">D-4669    </t>
  </si>
  <si>
    <t xml:space="preserve">D-4670    </t>
  </si>
  <si>
    <t xml:space="preserve">D-4671    </t>
  </si>
  <si>
    <t xml:space="preserve">D-4672    </t>
  </si>
  <si>
    <t xml:space="preserve">D-4673    </t>
  </si>
  <si>
    <t xml:space="preserve">D-4674    </t>
  </si>
  <si>
    <t xml:space="preserve">D-4675    </t>
  </si>
  <si>
    <t xml:space="preserve">D-4676    </t>
  </si>
  <si>
    <t xml:space="preserve">D-4677    </t>
  </si>
  <si>
    <t xml:space="preserve">D-4678    </t>
  </si>
  <si>
    <t xml:space="preserve">D-4679    </t>
  </si>
  <si>
    <t xml:space="preserve">D-4680    </t>
  </si>
  <si>
    <t xml:space="preserve">D-4681    </t>
  </si>
  <si>
    <t xml:space="preserve">D-4682    </t>
  </si>
  <si>
    <t xml:space="preserve">D-4683    </t>
  </si>
  <si>
    <t xml:space="preserve">D-4684    </t>
  </si>
  <si>
    <t xml:space="preserve">D-4685    </t>
  </si>
  <si>
    <t xml:space="preserve">D-4686    </t>
  </si>
  <si>
    <t xml:space="preserve">D-4687    </t>
  </si>
  <si>
    <t xml:space="preserve">D-4688    </t>
  </si>
  <si>
    <t xml:space="preserve">D-4689    </t>
  </si>
  <si>
    <t xml:space="preserve">D-4690    </t>
  </si>
  <si>
    <t xml:space="preserve">D-4691    </t>
  </si>
  <si>
    <t xml:space="preserve">D-4692    </t>
  </si>
  <si>
    <t xml:space="preserve">D-4693    </t>
  </si>
  <si>
    <t xml:space="preserve">D-4694    </t>
  </si>
  <si>
    <t xml:space="preserve">D-4695    </t>
  </si>
  <si>
    <t xml:space="preserve">D-4696    </t>
  </si>
  <si>
    <t xml:space="preserve">D-4697    </t>
  </si>
  <si>
    <t xml:space="preserve">D-4698    </t>
  </si>
  <si>
    <t xml:space="preserve">D-4699    </t>
  </si>
  <si>
    <t xml:space="preserve">D-4700    </t>
  </si>
  <si>
    <t xml:space="preserve">D-4701    </t>
  </si>
  <si>
    <t xml:space="preserve">D-4702    </t>
  </si>
  <si>
    <t xml:space="preserve">D-4703    </t>
  </si>
  <si>
    <t xml:space="preserve">D-4704    </t>
  </si>
  <si>
    <t xml:space="preserve">D-4705    </t>
  </si>
  <si>
    <t xml:space="preserve">D-4706    </t>
  </si>
  <si>
    <t xml:space="preserve">D-4707    </t>
  </si>
  <si>
    <t xml:space="preserve">D-4708    </t>
  </si>
  <si>
    <t xml:space="preserve">D-4709    </t>
  </si>
  <si>
    <t xml:space="preserve">D-4710    </t>
  </si>
  <si>
    <t xml:space="preserve">D-4711    </t>
  </si>
  <si>
    <t xml:space="preserve">D-4712    </t>
  </si>
  <si>
    <t xml:space="preserve">D-4713    </t>
  </si>
  <si>
    <t xml:space="preserve">D-4714    </t>
  </si>
  <si>
    <t xml:space="preserve">D-4715    </t>
  </si>
  <si>
    <t xml:space="preserve">D-4716    </t>
  </si>
  <si>
    <t xml:space="preserve">D-4717    </t>
  </si>
  <si>
    <t xml:space="preserve">D-4718    </t>
  </si>
  <si>
    <t xml:space="preserve">D-4719    </t>
  </si>
  <si>
    <t xml:space="preserve">D-4720    </t>
  </si>
  <si>
    <t xml:space="preserve">D-4721    </t>
  </si>
  <si>
    <t xml:space="preserve">D-4722    </t>
  </si>
  <si>
    <t xml:space="preserve">D-4723    </t>
  </si>
  <si>
    <t xml:space="preserve">D-4724    </t>
  </si>
  <si>
    <t xml:space="preserve">D-4725    </t>
  </si>
  <si>
    <t xml:space="preserve">D-4726    </t>
  </si>
  <si>
    <t xml:space="preserve">D-4727    </t>
  </si>
  <si>
    <t xml:space="preserve">(259)SALVADOR VALVERDE                                                     </t>
  </si>
  <si>
    <t xml:space="preserve">D-4728    </t>
  </si>
  <si>
    <t xml:space="preserve">D-4729    </t>
  </si>
  <si>
    <t xml:space="preserve">D-4730    </t>
  </si>
  <si>
    <t xml:space="preserve">D-4731    </t>
  </si>
  <si>
    <t xml:space="preserve">D-4732    </t>
  </si>
  <si>
    <t xml:space="preserve">D-4733    </t>
  </si>
  <si>
    <t xml:space="preserve">D-4734    </t>
  </si>
  <si>
    <t xml:space="preserve">D-4735    </t>
  </si>
  <si>
    <t xml:space="preserve">D-4736    </t>
  </si>
  <si>
    <t xml:space="preserve">D-4737    </t>
  </si>
  <si>
    <t xml:space="preserve">D-4738    </t>
  </si>
  <si>
    <t xml:space="preserve">D-4739    </t>
  </si>
  <si>
    <t xml:space="preserve">D-4740    </t>
  </si>
  <si>
    <t xml:space="preserve">D-4741    </t>
  </si>
  <si>
    <t xml:space="preserve">D-4742    </t>
  </si>
  <si>
    <t xml:space="preserve">D-4743    </t>
  </si>
  <si>
    <t xml:space="preserve">D-4744    </t>
  </si>
  <si>
    <t xml:space="preserve">(21)CIBULET                                                               </t>
  </si>
  <si>
    <t xml:space="preserve">D-4745    </t>
  </si>
  <si>
    <t xml:space="preserve">D-4746    </t>
  </si>
  <si>
    <t xml:space="preserve">D-4747    </t>
  </si>
  <si>
    <t xml:space="preserve">D-4748    </t>
  </si>
  <si>
    <t xml:space="preserve">D-4749    </t>
  </si>
  <si>
    <t xml:space="preserve">D-4750    </t>
  </si>
  <si>
    <t xml:space="preserve">D-4751    </t>
  </si>
  <si>
    <t xml:space="preserve">D-4752    </t>
  </si>
  <si>
    <t xml:space="preserve">D-4753    </t>
  </si>
  <si>
    <t xml:space="preserve">D-4754    </t>
  </si>
  <si>
    <t xml:space="preserve">D-4755    </t>
  </si>
  <si>
    <t xml:space="preserve">D-4756    </t>
  </si>
  <si>
    <t xml:space="preserve">D-4757    </t>
  </si>
  <si>
    <t xml:space="preserve">D-4758    </t>
  </si>
  <si>
    <t xml:space="preserve">D-4759    </t>
  </si>
  <si>
    <t xml:space="preserve">D-4760    </t>
  </si>
  <si>
    <t xml:space="preserve">D-4761    </t>
  </si>
  <si>
    <t xml:space="preserve">D-4762    </t>
  </si>
  <si>
    <t xml:space="preserve">D-4763    </t>
  </si>
  <si>
    <t xml:space="preserve">D-4764    </t>
  </si>
  <si>
    <t xml:space="preserve">D-4765    </t>
  </si>
  <si>
    <t xml:space="preserve">D-4766    </t>
  </si>
  <si>
    <t xml:space="preserve">D-4767    </t>
  </si>
  <si>
    <t xml:space="preserve">D-4768    </t>
  </si>
  <si>
    <t xml:space="preserve">D-4769    </t>
  </si>
  <si>
    <t xml:space="preserve">D-4770    </t>
  </si>
  <si>
    <t xml:space="preserve">D-4771    </t>
  </si>
  <si>
    <t xml:space="preserve">D-4772    </t>
  </si>
  <si>
    <t xml:space="preserve">D-4773    </t>
  </si>
  <si>
    <t xml:space="preserve">D-4774    </t>
  </si>
  <si>
    <t xml:space="preserve">D-4775    </t>
  </si>
  <si>
    <t xml:space="preserve">D-4776    </t>
  </si>
  <si>
    <t xml:space="preserve">D-4777    </t>
  </si>
  <si>
    <t xml:space="preserve">D-4778    </t>
  </si>
  <si>
    <t xml:space="preserve">D-4779    </t>
  </si>
  <si>
    <t xml:space="preserve">D-4780    </t>
  </si>
  <si>
    <t xml:space="preserve">D-4781    </t>
  </si>
  <si>
    <t xml:space="preserve">D-4782    </t>
  </si>
  <si>
    <t xml:space="preserve">D-4783    </t>
  </si>
  <si>
    <t xml:space="preserve">D-4784    </t>
  </si>
  <si>
    <t xml:space="preserve">D-4785    </t>
  </si>
  <si>
    <t xml:space="preserve">D-4786    </t>
  </si>
  <si>
    <t xml:space="preserve">D-4787    </t>
  </si>
  <si>
    <t xml:space="preserve">D-4788    </t>
  </si>
  <si>
    <t xml:space="preserve">D-4789    </t>
  </si>
  <si>
    <t xml:space="preserve">D-4790    </t>
  </si>
  <si>
    <t xml:space="preserve">D-4791    </t>
  </si>
  <si>
    <t xml:space="preserve">D-4792    </t>
  </si>
  <si>
    <t xml:space="preserve">D-4793    </t>
  </si>
  <si>
    <t xml:space="preserve">D-4794    </t>
  </si>
  <si>
    <t xml:space="preserve">D-4795    </t>
  </si>
  <si>
    <t xml:space="preserve">D-4796    </t>
  </si>
  <si>
    <t xml:space="preserve">D-4797    </t>
  </si>
  <si>
    <t xml:space="preserve">D-4798    </t>
  </si>
  <si>
    <t xml:space="preserve">D-4799    </t>
  </si>
  <si>
    <t xml:space="preserve">D-4800    </t>
  </si>
  <si>
    <t xml:space="preserve">D-4801    </t>
  </si>
  <si>
    <t>21/03/2017 23/11/2017</t>
  </si>
  <si>
    <t xml:space="preserve">D-4802    </t>
  </si>
  <si>
    <t xml:space="preserve">D-4803    </t>
  </si>
  <si>
    <t xml:space="preserve">D-4804    </t>
  </si>
  <si>
    <t xml:space="preserve">D-4805    </t>
  </si>
  <si>
    <t xml:space="preserve">D-4806    </t>
  </si>
  <si>
    <t xml:space="preserve">D-4807    </t>
  </si>
  <si>
    <t xml:space="preserve">D-4808    </t>
  </si>
  <si>
    <t>21/03/2017 27/03/2017</t>
  </si>
  <si>
    <t xml:space="preserve">D-4809    </t>
  </si>
  <si>
    <t xml:space="preserve">D-4810    </t>
  </si>
  <si>
    <t xml:space="preserve">D-4811    </t>
  </si>
  <si>
    <t xml:space="preserve">D-4812    </t>
  </si>
  <si>
    <t xml:space="preserve">D-4813    </t>
  </si>
  <si>
    <t xml:space="preserve">D-4814    </t>
  </si>
  <si>
    <t xml:space="preserve">D-4815    </t>
  </si>
  <si>
    <t xml:space="preserve">D-4816    </t>
  </si>
  <si>
    <t xml:space="preserve">D-4817    </t>
  </si>
  <si>
    <t xml:space="preserve">D-4818    </t>
  </si>
  <si>
    <t xml:space="preserve">D-4819    </t>
  </si>
  <si>
    <t xml:space="preserve">D-4820    </t>
  </si>
  <si>
    <t xml:space="preserve">D-4821    </t>
  </si>
  <si>
    <t xml:space="preserve">D-4822    </t>
  </si>
  <si>
    <t xml:space="preserve">D-4823    </t>
  </si>
  <si>
    <t xml:space="preserve">D-4824    </t>
  </si>
  <si>
    <t xml:space="preserve">D-4825    </t>
  </si>
  <si>
    <t xml:space="preserve">D-4826    </t>
  </si>
  <si>
    <t xml:space="preserve">D-4827    </t>
  </si>
  <si>
    <t xml:space="preserve">D-4828    </t>
  </si>
  <si>
    <t xml:space="preserve">D-4829    </t>
  </si>
  <si>
    <t xml:space="preserve">D-4830    </t>
  </si>
  <si>
    <t xml:space="preserve">D-4831    </t>
  </si>
  <si>
    <t xml:space="preserve">D-4832    </t>
  </si>
  <si>
    <t xml:space="preserve">D-4833    </t>
  </si>
  <si>
    <t xml:space="preserve">D-4834    </t>
  </si>
  <si>
    <t xml:space="preserve">D-4835    </t>
  </si>
  <si>
    <t xml:space="preserve">D-4836    </t>
  </si>
  <si>
    <t xml:space="preserve">D-4837    </t>
  </si>
  <si>
    <t xml:space="preserve">D-4838    </t>
  </si>
  <si>
    <t xml:space="preserve">D-4839    </t>
  </si>
  <si>
    <t xml:space="preserve">D-4840    </t>
  </si>
  <si>
    <t xml:space="preserve">D-4841    </t>
  </si>
  <si>
    <t xml:space="preserve">D-4842    </t>
  </si>
  <si>
    <t xml:space="preserve">D-4843    </t>
  </si>
  <si>
    <t xml:space="preserve">D-4844    </t>
  </si>
  <si>
    <t xml:space="preserve">D-4845    </t>
  </si>
  <si>
    <t xml:space="preserve">D-4846    </t>
  </si>
  <si>
    <t xml:space="preserve">D-4847    </t>
  </si>
  <si>
    <t xml:space="preserve">D-4848    </t>
  </si>
  <si>
    <t xml:space="preserve">D-4849    </t>
  </si>
  <si>
    <t xml:space="preserve">D-4850    </t>
  </si>
  <si>
    <t xml:space="preserve">D-4851    </t>
  </si>
  <si>
    <t xml:space="preserve">D-4852    </t>
  </si>
  <si>
    <t xml:space="preserve">D-4853    </t>
  </si>
  <si>
    <t xml:space="preserve">D-4854    </t>
  </si>
  <si>
    <t xml:space="preserve">D-4855    </t>
  </si>
  <si>
    <t xml:space="preserve">D-4856    </t>
  </si>
  <si>
    <t xml:space="preserve">D-4857    </t>
  </si>
  <si>
    <t xml:space="preserve">D-4858    </t>
  </si>
  <si>
    <t xml:space="preserve">D-4859    </t>
  </si>
  <si>
    <t xml:space="preserve">D-4860    </t>
  </si>
  <si>
    <t xml:space="preserve">D-4861    </t>
  </si>
  <si>
    <t xml:space="preserve">D-4862    </t>
  </si>
  <si>
    <t xml:space="preserve">D-4863    </t>
  </si>
  <si>
    <t xml:space="preserve">D-4864    </t>
  </si>
  <si>
    <t xml:space="preserve">D-4865    </t>
  </si>
  <si>
    <t xml:space="preserve">D-4866    </t>
  </si>
  <si>
    <t xml:space="preserve">D-4867    </t>
  </si>
  <si>
    <t xml:space="preserve">D-4868    </t>
  </si>
  <si>
    <t xml:space="preserve">D-4869    </t>
  </si>
  <si>
    <t xml:space="preserve">D-4870    </t>
  </si>
  <si>
    <t xml:space="preserve">D-4871    </t>
  </si>
  <si>
    <t xml:space="preserve">D-4872    </t>
  </si>
  <si>
    <t xml:space="preserve">D-4873    </t>
  </si>
  <si>
    <t xml:space="preserve">D-4874    </t>
  </si>
  <si>
    <t xml:space="preserve">D-4875    </t>
  </si>
  <si>
    <t xml:space="preserve">D-4876    </t>
  </si>
  <si>
    <t xml:space="preserve">(41)ALBERTO LOPEZ                                                         </t>
  </si>
  <si>
    <t xml:space="preserve">D-4877    </t>
  </si>
  <si>
    <t xml:space="preserve">D-4878    </t>
  </si>
  <si>
    <t xml:space="preserve">D-4879    </t>
  </si>
  <si>
    <t xml:space="preserve">D-4880    </t>
  </si>
  <si>
    <t xml:space="preserve">D-4881    </t>
  </si>
  <si>
    <t xml:space="preserve">D-4882    </t>
  </si>
  <si>
    <t xml:space="preserve">D-4883    </t>
  </si>
  <si>
    <t xml:space="preserve">D-4884    </t>
  </si>
  <si>
    <t xml:space="preserve">D-4885    </t>
  </si>
  <si>
    <t xml:space="preserve">D-4886    </t>
  </si>
  <si>
    <t xml:space="preserve">(241)CONSUELO PADILLA                                                      </t>
  </si>
  <si>
    <t xml:space="preserve">D-4887    </t>
  </si>
  <si>
    <t xml:space="preserve">D-4888    </t>
  </si>
  <si>
    <t xml:space="preserve">D-4889    </t>
  </si>
  <si>
    <t xml:space="preserve">D-4890    </t>
  </si>
  <si>
    <t xml:space="preserve">D-4891    </t>
  </si>
  <si>
    <t xml:space="preserve">D-4892    </t>
  </si>
  <si>
    <t xml:space="preserve">D-4893    </t>
  </si>
  <si>
    <t xml:space="preserve">D-4894    </t>
  </si>
  <si>
    <t xml:space="preserve">D-4895    </t>
  </si>
  <si>
    <t>21/03/2017 25/02/2017</t>
  </si>
  <si>
    <t xml:space="preserve">D-4896    </t>
  </si>
  <si>
    <t xml:space="preserve">D-4897    </t>
  </si>
  <si>
    <t xml:space="preserve">D-4898    </t>
  </si>
  <si>
    <t xml:space="preserve">D-4899    </t>
  </si>
  <si>
    <t xml:space="preserve">D-4900    </t>
  </si>
  <si>
    <t xml:space="preserve">D-4901    </t>
  </si>
  <si>
    <t xml:space="preserve">D-4902    </t>
  </si>
  <si>
    <t xml:space="preserve">D-4903    </t>
  </si>
  <si>
    <t xml:space="preserve">D-4904    </t>
  </si>
  <si>
    <t>18/03/2017 23/11/2017</t>
  </si>
  <si>
    <t xml:space="preserve">D-4905    </t>
  </si>
  <si>
    <t xml:space="preserve">D-4906    </t>
  </si>
  <si>
    <t xml:space="preserve">D-4907    </t>
  </si>
  <si>
    <t xml:space="preserve">D-4908    </t>
  </si>
  <si>
    <t xml:space="preserve">D-4909    </t>
  </si>
  <si>
    <t xml:space="preserve">D-4910    </t>
  </si>
  <si>
    <t xml:space="preserve">D-4911    </t>
  </si>
  <si>
    <t xml:space="preserve">D-4912    </t>
  </si>
  <si>
    <t xml:space="preserve">D-4913    </t>
  </si>
  <si>
    <t xml:space="preserve">D-4914    </t>
  </si>
  <si>
    <t xml:space="preserve">D-4915    </t>
  </si>
  <si>
    <t xml:space="preserve">D-4916    </t>
  </si>
  <si>
    <t xml:space="preserve">D-4917    </t>
  </si>
  <si>
    <t xml:space="preserve">D-4918    </t>
  </si>
  <si>
    <t xml:space="preserve">D-4919    </t>
  </si>
  <si>
    <t xml:space="preserve">D-4920    </t>
  </si>
  <si>
    <t xml:space="preserve">D-4921    </t>
  </si>
  <si>
    <t xml:space="preserve">D-4922    </t>
  </si>
  <si>
    <t xml:space="preserve">D-4923    </t>
  </si>
  <si>
    <t xml:space="preserve">D-4924    </t>
  </si>
  <si>
    <t xml:space="preserve">D-4925    </t>
  </si>
  <si>
    <t xml:space="preserve">D-4926    </t>
  </si>
  <si>
    <t xml:space="preserve">D-4927    </t>
  </si>
  <si>
    <t xml:space="preserve">D-4928    </t>
  </si>
  <si>
    <t xml:space="preserve">D-4929    </t>
  </si>
  <si>
    <t xml:space="preserve">D-4930    </t>
  </si>
  <si>
    <t xml:space="preserve">D-4931    </t>
  </si>
  <si>
    <t xml:space="preserve">D-4932    </t>
  </si>
  <si>
    <t xml:space="preserve">D-4933    </t>
  </si>
  <si>
    <t xml:space="preserve">D-4934    </t>
  </si>
  <si>
    <t xml:space="preserve">D-4935    </t>
  </si>
  <si>
    <t xml:space="preserve">D-4936    </t>
  </si>
  <si>
    <t xml:space="preserve">D-4937    </t>
  </si>
  <si>
    <t xml:space="preserve">D-4938    </t>
  </si>
  <si>
    <t xml:space="preserve">D-4939    </t>
  </si>
  <si>
    <t xml:space="preserve">D-4940    </t>
  </si>
  <si>
    <t xml:space="preserve">D-4941    </t>
  </si>
  <si>
    <t xml:space="preserve">D-4942    </t>
  </si>
  <si>
    <t xml:space="preserve">D-4943    </t>
  </si>
  <si>
    <t xml:space="preserve">D-4944    </t>
  </si>
  <si>
    <t xml:space="preserve">D-4945    </t>
  </si>
  <si>
    <t xml:space="preserve">D-4946    </t>
  </si>
  <si>
    <t>30/03/2017 13/04/2017</t>
  </si>
  <si>
    <t xml:space="preserve">D-4947    </t>
  </si>
  <si>
    <t xml:space="preserve">D-4948    </t>
  </si>
  <si>
    <t xml:space="preserve">D-4949    </t>
  </si>
  <si>
    <t xml:space="preserve">D-4950    </t>
  </si>
  <si>
    <t xml:space="preserve">D-4951    </t>
  </si>
  <si>
    <t xml:space="preserve">D-4952    </t>
  </si>
  <si>
    <t xml:space="preserve">D-4953    </t>
  </si>
  <si>
    <t xml:space="preserve">D-4954    </t>
  </si>
  <si>
    <t xml:space="preserve">D-4955    </t>
  </si>
  <si>
    <t xml:space="preserve">D-4956    </t>
  </si>
  <si>
    <t xml:space="preserve">D-4957    </t>
  </si>
  <si>
    <t xml:space="preserve">D-4958    </t>
  </si>
  <si>
    <t xml:space="preserve">D-4959    </t>
  </si>
  <si>
    <t xml:space="preserve">D-4960    </t>
  </si>
  <si>
    <t xml:space="preserve">D-4961    </t>
  </si>
  <si>
    <t xml:space="preserve">D-4962    </t>
  </si>
  <si>
    <t xml:space="preserve">D-4963    </t>
  </si>
  <si>
    <t xml:space="preserve">D-4964    </t>
  </si>
  <si>
    <t xml:space="preserve">D-4965    </t>
  </si>
  <si>
    <t xml:space="preserve">D-4966    </t>
  </si>
  <si>
    <t xml:space="preserve">D-4967    </t>
  </si>
  <si>
    <t xml:space="preserve">D-4968    </t>
  </si>
  <si>
    <t xml:space="preserve">D-4969    </t>
  </si>
  <si>
    <t xml:space="preserve">D-4970    </t>
  </si>
  <si>
    <t xml:space="preserve">D-4971    </t>
  </si>
  <si>
    <t xml:space="preserve">D-4972    </t>
  </si>
  <si>
    <t xml:space="preserve">D-4973    </t>
  </si>
  <si>
    <t xml:space="preserve">(617)CRISTIAN ZARATE                                                       </t>
  </si>
  <si>
    <t xml:space="preserve">D-4974    </t>
  </si>
  <si>
    <t xml:space="preserve">D-4975    </t>
  </si>
  <si>
    <t xml:space="preserve">D-4976    </t>
  </si>
  <si>
    <t xml:space="preserve">D-4977    </t>
  </si>
  <si>
    <t xml:space="preserve">D-4978    </t>
  </si>
  <si>
    <t xml:space="preserve">D-4979    </t>
  </si>
  <si>
    <t xml:space="preserve">D-4980    </t>
  </si>
  <si>
    <t xml:space="preserve">D-4981    </t>
  </si>
  <si>
    <t xml:space="preserve">D-4982    </t>
  </si>
  <si>
    <t xml:space="preserve">D-4983    </t>
  </si>
  <si>
    <t xml:space="preserve">D-4984    </t>
  </si>
  <si>
    <t xml:space="preserve">D-4985    </t>
  </si>
  <si>
    <t xml:space="preserve">D-4986    </t>
  </si>
  <si>
    <t xml:space="preserve">D-4987    </t>
  </si>
  <si>
    <t xml:space="preserve">D-4988    </t>
  </si>
  <si>
    <t xml:space="preserve">D-4989    </t>
  </si>
  <si>
    <t xml:space="preserve">D-4990    </t>
  </si>
  <si>
    <t xml:space="preserve">D-4991    </t>
  </si>
  <si>
    <t>23/11/2017 24/03/2017 27/03/2017</t>
  </si>
  <si>
    <t xml:space="preserve">D-4992    </t>
  </si>
  <si>
    <t>23/11/2017 24/03/2017</t>
  </si>
  <si>
    <t xml:space="preserve">D-4993    </t>
  </si>
  <si>
    <t xml:space="preserve">(474)SERGIO                                                                </t>
  </si>
  <si>
    <t xml:space="preserve">D-4994    </t>
  </si>
  <si>
    <t xml:space="preserve">D-4995    </t>
  </si>
  <si>
    <t xml:space="preserve">D-4996    </t>
  </si>
  <si>
    <t xml:space="preserve">D-4997    </t>
  </si>
  <si>
    <t xml:space="preserve">D-4998    </t>
  </si>
  <si>
    <t xml:space="preserve">D-4999    </t>
  </si>
  <si>
    <t xml:space="preserve">D-5000    </t>
  </si>
  <si>
    <t xml:space="preserve">D-5001    </t>
  </si>
  <si>
    <t xml:space="preserve">(301)JUSTO RAMIREZ                                                         </t>
  </si>
  <si>
    <t xml:space="preserve">D-5002    </t>
  </si>
  <si>
    <t xml:space="preserve">D-5003    </t>
  </si>
  <si>
    <t xml:space="preserve">D-5004    </t>
  </si>
  <si>
    <t xml:space="preserve">D-5005    </t>
  </si>
  <si>
    <t xml:space="preserve">D-5006    </t>
  </si>
  <si>
    <t xml:space="preserve">D-5007    </t>
  </si>
  <si>
    <t xml:space="preserve">D-5008    </t>
  </si>
  <si>
    <t xml:space="preserve">D-5009    </t>
  </si>
  <si>
    <t xml:space="preserve">D-5010    </t>
  </si>
  <si>
    <t xml:space="preserve">D-5011    </t>
  </si>
  <si>
    <t xml:space="preserve">D-5012    </t>
  </si>
  <si>
    <t xml:space="preserve">D-5013    </t>
  </si>
  <si>
    <t xml:space="preserve">D-5014    </t>
  </si>
  <si>
    <t xml:space="preserve">D-5015    </t>
  </si>
  <si>
    <t xml:space="preserve">D-5016    </t>
  </si>
  <si>
    <t xml:space="preserve">D-5017    </t>
  </si>
  <si>
    <t xml:space="preserve">D-5018    </t>
  </si>
  <si>
    <t xml:space="preserve">D-5019    </t>
  </si>
  <si>
    <t xml:space="preserve">D-5020    </t>
  </si>
  <si>
    <t xml:space="preserve">D-5021    </t>
  </si>
  <si>
    <t xml:space="preserve">D-5022    </t>
  </si>
  <si>
    <t xml:space="preserve">D-5023    </t>
  </si>
  <si>
    <t xml:space="preserve">D-5024    </t>
  </si>
  <si>
    <t xml:space="preserve">D-5025    </t>
  </si>
  <si>
    <t xml:space="preserve">D-5026    </t>
  </si>
  <si>
    <t xml:space="preserve">D-5027    </t>
  </si>
  <si>
    <t xml:space="preserve">D-5028    </t>
  </si>
  <si>
    <t xml:space="preserve">D-5029    </t>
  </si>
  <si>
    <t xml:space="preserve">D-5030    </t>
  </si>
  <si>
    <t xml:space="preserve">D-5031    </t>
  </si>
  <si>
    <t xml:space="preserve">D-5032    </t>
  </si>
  <si>
    <t xml:space="preserve">D-5033    </t>
  </si>
  <si>
    <t xml:space="preserve">D-5034    </t>
  </si>
  <si>
    <t xml:space="preserve">D-5035    </t>
  </si>
  <si>
    <t xml:space="preserve">D-5036    </t>
  </si>
  <si>
    <t xml:space="preserve">D-5037    </t>
  </si>
  <si>
    <t xml:space="preserve">D-5038    </t>
  </si>
  <si>
    <t xml:space="preserve">D-5039    </t>
  </si>
  <si>
    <t xml:space="preserve">D-5040    </t>
  </si>
  <si>
    <t xml:space="preserve">D-5041    </t>
  </si>
  <si>
    <t xml:space="preserve">D-5042    </t>
  </si>
  <si>
    <t xml:space="preserve">D-5043    </t>
  </si>
  <si>
    <t xml:space="preserve">D-5044    </t>
  </si>
  <si>
    <t xml:space="preserve">D-5045    </t>
  </si>
  <si>
    <t xml:space="preserve">D-5046    </t>
  </si>
  <si>
    <t xml:space="preserve">D-5047    </t>
  </si>
  <si>
    <t xml:space="preserve">D-5048    </t>
  </si>
  <si>
    <t xml:space="preserve">D-5049    </t>
  </si>
  <si>
    <t xml:space="preserve">D-5050    </t>
  </si>
  <si>
    <t xml:space="preserve">D-5051    </t>
  </si>
  <si>
    <t xml:space="preserve">D-5052    </t>
  </si>
  <si>
    <t xml:space="preserve">D-5053    </t>
  </si>
  <si>
    <t xml:space="preserve">D-5054    </t>
  </si>
  <si>
    <t xml:space="preserve">D-5055    </t>
  </si>
  <si>
    <t xml:space="preserve">D-5056    </t>
  </si>
  <si>
    <t xml:space="preserve">D-5057    </t>
  </si>
  <si>
    <t xml:space="preserve">D-5058    </t>
  </si>
  <si>
    <t xml:space="preserve">D-5059    </t>
  </si>
  <si>
    <t xml:space="preserve">D-5060    </t>
  </si>
  <si>
    <t xml:space="preserve">D-5061    </t>
  </si>
  <si>
    <t xml:space="preserve">D-5062    </t>
  </si>
  <si>
    <t xml:space="preserve">D-5063    </t>
  </si>
  <si>
    <t xml:space="preserve">D-5064    </t>
  </si>
  <si>
    <t xml:space="preserve">D-5065    </t>
  </si>
  <si>
    <t xml:space="preserve">D-5066    </t>
  </si>
  <si>
    <t xml:space="preserve">(354)EMANUEL                                                               </t>
  </si>
  <si>
    <t xml:space="preserve">D-5067    </t>
  </si>
  <si>
    <t xml:space="preserve">D-5068    </t>
  </si>
  <si>
    <t xml:space="preserve">D-5069    </t>
  </si>
  <si>
    <t xml:space="preserve">D-5070    </t>
  </si>
  <si>
    <t xml:space="preserve">D-5071    </t>
  </si>
  <si>
    <t xml:space="preserve">D-5072    </t>
  </si>
  <si>
    <t xml:space="preserve">D-5073    </t>
  </si>
  <si>
    <t xml:space="preserve">D-5074    </t>
  </si>
  <si>
    <t xml:space="preserve">D-5075    </t>
  </si>
  <si>
    <t xml:space="preserve">D-5076    </t>
  </si>
  <si>
    <t xml:space="preserve">D-5077    </t>
  </si>
  <si>
    <t xml:space="preserve">D-5078    </t>
  </si>
  <si>
    <t xml:space="preserve">D-5079    </t>
  </si>
  <si>
    <t xml:space="preserve">D-5080    </t>
  </si>
  <si>
    <t xml:space="preserve">D-5081    </t>
  </si>
  <si>
    <t xml:space="preserve">D-5082    </t>
  </si>
  <si>
    <t xml:space="preserve">D-5083    </t>
  </si>
  <si>
    <t xml:space="preserve">D-5084    </t>
  </si>
  <si>
    <t xml:space="preserve">D-5085    </t>
  </si>
  <si>
    <t xml:space="preserve">D-5086    </t>
  </si>
  <si>
    <t xml:space="preserve">D-5087    </t>
  </si>
  <si>
    <t xml:space="preserve">D-5088    </t>
  </si>
  <si>
    <t xml:space="preserve">D-5089    </t>
  </si>
  <si>
    <t xml:space="preserve">D-5090    </t>
  </si>
  <si>
    <t xml:space="preserve">D-5091    </t>
  </si>
  <si>
    <t xml:space="preserve">D-5092    </t>
  </si>
  <si>
    <t xml:space="preserve">D-5093    </t>
  </si>
  <si>
    <t xml:space="preserve">D-5094    </t>
  </si>
  <si>
    <t xml:space="preserve">D-5095    </t>
  </si>
  <si>
    <t xml:space="preserve">D-5096    </t>
  </si>
  <si>
    <t xml:space="preserve">D-5097    </t>
  </si>
  <si>
    <t xml:space="preserve">D-5098    </t>
  </si>
  <si>
    <t xml:space="preserve">D-5099    </t>
  </si>
  <si>
    <t xml:space="preserve">D-5100    </t>
  </si>
  <si>
    <t xml:space="preserve">D-5101    </t>
  </si>
  <si>
    <t xml:space="preserve">D-5102    </t>
  </si>
  <si>
    <t xml:space="preserve">D-5103    </t>
  </si>
  <si>
    <t xml:space="preserve">D-5104    </t>
  </si>
  <si>
    <t xml:space="preserve">D-5105    </t>
  </si>
  <si>
    <t xml:space="preserve">D-5106    </t>
  </si>
  <si>
    <t xml:space="preserve">D-5107    </t>
  </si>
  <si>
    <t xml:space="preserve">D-5108    </t>
  </si>
  <si>
    <t xml:space="preserve">D-5109    </t>
  </si>
  <si>
    <t xml:space="preserve">D-5110    </t>
  </si>
  <si>
    <t xml:space="preserve">D-5111    </t>
  </si>
  <si>
    <t xml:space="preserve">D-5112    </t>
  </si>
  <si>
    <t xml:space="preserve">D-5113    </t>
  </si>
  <si>
    <t xml:space="preserve">D-5114    </t>
  </si>
  <si>
    <t xml:space="preserve">D-5115    </t>
  </si>
  <si>
    <t xml:space="preserve">D-5116    </t>
  </si>
  <si>
    <t xml:space="preserve">D-5117    </t>
  </si>
  <si>
    <t xml:space="preserve">D-5118    </t>
  </si>
  <si>
    <t xml:space="preserve">D-5119    </t>
  </si>
  <si>
    <t xml:space="preserve">D-5120    </t>
  </si>
  <si>
    <t xml:space="preserve">D-5121    </t>
  </si>
  <si>
    <t xml:space="preserve">D-5122    </t>
  </si>
  <si>
    <t xml:space="preserve">D-5123    </t>
  </si>
  <si>
    <t xml:space="preserve">D-5124    </t>
  </si>
  <si>
    <t xml:space="preserve">D-5125    </t>
  </si>
  <si>
    <t xml:space="preserve">D-5126    </t>
  </si>
  <si>
    <t xml:space="preserve">D-5127    </t>
  </si>
  <si>
    <t xml:space="preserve">D-5128    </t>
  </si>
  <si>
    <t xml:space="preserve">D-5129    </t>
  </si>
  <si>
    <t xml:space="preserve">D-5130    </t>
  </si>
  <si>
    <t xml:space="preserve">D-5131    </t>
  </si>
  <si>
    <t xml:space="preserve">D-5132    </t>
  </si>
  <si>
    <t xml:space="preserve">D-5133    </t>
  </si>
  <si>
    <t xml:space="preserve">D-5134    </t>
  </si>
  <si>
    <t xml:space="preserve">D-5135    </t>
  </si>
  <si>
    <t xml:space="preserve">D-5136    </t>
  </si>
  <si>
    <t xml:space="preserve">D-5137    </t>
  </si>
  <si>
    <t xml:space="preserve">D-5138    </t>
  </si>
  <si>
    <t xml:space="preserve">D-5139    </t>
  </si>
  <si>
    <t xml:space="preserve">D-5140    </t>
  </si>
  <si>
    <t xml:space="preserve">D-5141    </t>
  </si>
  <si>
    <t xml:space="preserve">D-5142    </t>
  </si>
  <si>
    <t xml:space="preserve">D-5143    </t>
  </si>
  <si>
    <t xml:space="preserve">D-5144    </t>
  </si>
  <si>
    <t xml:space="preserve">D-5145    </t>
  </si>
  <si>
    <t xml:space="preserve">D-5146    </t>
  </si>
  <si>
    <t xml:space="preserve">D-5147    </t>
  </si>
  <si>
    <t xml:space="preserve">D-5148    </t>
  </si>
  <si>
    <t xml:space="preserve">D-5149    </t>
  </si>
  <si>
    <t xml:space="preserve">D-5150    </t>
  </si>
  <si>
    <t xml:space="preserve">D-5151    </t>
  </si>
  <si>
    <t xml:space="preserve">D-5152    </t>
  </si>
  <si>
    <t xml:space="preserve">D-5153    </t>
  </si>
  <si>
    <t xml:space="preserve">D-5154    </t>
  </si>
  <si>
    <t xml:space="preserve">D-5155    </t>
  </si>
  <si>
    <t xml:space="preserve">D-5156    </t>
  </si>
  <si>
    <t xml:space="preserve">D-5157    </t>
  </si>
  <si>
    <t xml:space="preserve">D-5158    </t>
  </si>
  <si>
    <t xml:space="preserve">D-5159    </t>
  </si>
  <si>
    <t xml:space="preserve">D-5160    </t>
  </si>
  <si>
    <t xml:space="preserve">D-5161    </t>
  </si>
  <si>
    <t xml:space="preserve">D-5162    </t>
  </si>
  <si>
    <t xml:space="preserve">D-5163    </t>
  </si>
  <si>
    <t xml:space="preserve">D-5164    </t>
  </si>
  <si>
    <t xml:space="preserve">D-5165    </t>
  </si>
  <si>
    <t xml:space="preserve">D-5166    </t>
  </si>
  <si>
    <t xml:space="preserve">D-5167    </t>
  </si>
  <si>
    <t xml:space="preserve">D-5168    </t>
  </si>
  <si>
    <t xml:space="preserve">D-5169    </t>
  </si>
  <si>
    <t xml:space="preserve">D-5170    </t>
  </si>
  <si>
    <t xml:space="preserve">D-5171    </t>
  </si>
  <si>
    <t xml:space="preserve">D-5172    </t>
  </si>
  <si>
    <t xml:space="preserve">D-5173    </t>
  </si>
  <si>
    <t xml:space="preserve">D-5174    </t>
  </si>
  <si>
    <t xml:space="preserve">D-5175    </t>
  </si>
  <si>
    <t xml:space="preserve">D-5176    </t>
  </si>
  <si>
    <t xml:space="preserve">D-5177    </t>
  </si>
  <si>
    <t xml:space="preserve">D-5178    </t>
  </si>
  <si>
    <t xml:space="preserve">D-5179    </t>
  </si>
  <si>
    <t xml:space="preserve">D-5180    </t>
  </si>
  <si>
    <t xml:space="preserve">D-5181    </t>
  </si>
  <si>
    <t xml:space="preserve">D-5182    </t>
  </si>
  <si>
    <t xml:space="preserve">D-5183    </t>
  </si>
  <si>
    <t xml:space="preserve">D-5184    </t>
  </si>
  <si>
    <t xml:space="preserve">D-5185    </t>
  </si>
  <si>
    <t xml:space="preserve">D-5186    </t>
  </si>
  <si>
    <t xml:space="preserve">D-5187    </t>
  </si>
  <si>
    <t xml:space="preserve">D-5188    </t>
  </si>
  <si>
    <t xml:space="preserve">D-5189    </t>
  </si>
  <si>
    <t xml:space="preserve">D-5190    </t>
  </si>
  <si>
    <t xml:space="preserve">D-5191    </t>
  </si>
  <si>
    <t xml:space="preserve">D-5192    </t>
  </si>
  <si>
    <t xml:space="preserve">D-5193    </t>
  </si>
  <si>
    <t xml:space="preserve">D-5194    </t>
  </si>
  <si>
    <t xml:space="preserve">D-5195    </t>
  </si>
  <si>
    <t xml:space="preserve">D-5196    </t>
  </si>
  <si>
    <t xml:space="preserve">D-5197    </t>
  </si>
  <si>
    <t xml:space="preserve">D-5198    </t>
  </si>
  <si>
    <t xml:space="preserve">D-5199    </t>
  </si>
  <si>
    <t xml:space="preserve">D-5200    </t>
  </si>
  <si>
    <t xml:space="preserve">D-5201    </t>
  </si>
  <si>
    <t xml:space="preserve">D-5202    </t>
  </si>
  <si>
    <t xml:space="preserve">D-5203    </t>
  </si>
  <si>
    <t xml:space="preserve">D-5204    </t>
  </si>
  <si>
    <t xml:space="preserve">D-5205    </t>
  </si>
  <si>
    <t xml:space="preserve">D-5206    </t>
  </si>
  <si>
    <t xml:space="preserve">D-5207    </t>
  </si>
  <si>
    <t xml:space="preserve">D-5208    </t>
  </si>
  <si>
    <t xml:space="preserve">D-5209    </t>
  </si>
  <si>
    <t xml:space="preserve">D-5210    </t>
  </si>
  <si>
    <t xml:space="preserve">D-5211    </t>
  </si>
  <si>
    <t xml:space="preserve">D-5212    </t>
  </si>
  <si>
    <t xml:space="preserve">D-5213    </t>
  </si>
  <si>
    <t xml:space="preserve">D-5214    </t>
  </si>
  <si>
    <t xml:space="preserve">D-5215    </t>
  </si>
  <si>
    <t xml:space="preserve">D-5216    </t>
  </si>
  <si>
    <t xml:space="preserve">D-5217    </t>
  </si>
  <si>
    <t xml:space="preserve">D-5218    </t>
  </si>
  <si>
    <t xml:space="preserve">D-5219    </t>
  </si>
  <si>
    <t xml:space="preserve">D-5220    </t>
  </si>
  <si>
    <t xml:space="preserve">D-5221    </t>
  </si>
  <si>
    <t xml:space="preserve">D-5222    </t>
  </si>
  <si>
    <t xml:space="preserve">D-5223    </t>
  </si>
  <si>
    <t xml:space="preserve">D-5224    </t>
  </si>
  <si>
    <t xml:space="preserve">D-5225    </t>
  </si>
  <si>
    <t xml:space="preserve">D-5226    </t>
  </si>
  <si>
    <t xml:space="preserve">D-5227    </t>
  </si>
  <si>
    <t xml:space="preserve">D-5228    </t>
  </si>
  <si>
    <t xml:space="preserve">D-5229    </t>
  </si>
  <si>
    <t xml:space="preserve">D-5230    </t>
  </si>
  <si>
    <t xml:space="preserve">D-5231    </t>
  </si>
  <si>
    <t xml:space="preserve">D-5232    </t>
  </si>
  <si>
    <t xml:space="preserve">D-5233    </t>
  </si>
  <si>
    <t xml:space="preserve">D-5234    </t>
  </si>
  <si>
    <t xml:space="preserve">D-5235    </t>
  </si>
  <si>
    <t xml:space="preserve">D-5236    </t>
  </si>
  <si>
    <t xml:space="preserve">D-5237    </t>
  </si>
  <si>
    <t xml:space="preserve">D-5238    </t>
  </si>
  <si>
    <t xml:space="preserve">D-5239    </t>
  </si>
  <si>
    <t xml:space="preserve">D-5240    </t>
  </si>
  <si>
    <t xml:space="preserve">D-5241    </t>
  </si>
  <si>
    <t xml:space="preserve">D-5242    </t>
  </si>
  <si>
    <t xml:space="preserve">D-5243    </t>
  </si>
  <si>
    <t xml:space="preserve">D-5244    </t>
  </si>
  <si>
    <t xml:space="preserve">D-5245    </t>
  </si>
  <si>
    <t xml:space="preserve">D-5246    </t>
  </si>
  <si>
    <t xml:space="preserve">D-5247    </t>
  </si>
  <si>
    <t xml:space="preserve">D-5248    </t>
  </si>
  <si>
    <t xml:space="preserve">D-5249    </t>
  </si>
  <si>
    <t xml:space="preserve">D-5250    </t>
  </si>
  <si>
    <t xml:space="preserve">D-5251    </t>
  </si>
  <si>
    <t xml:space="preserve">D-5252    </t>
  </si>
  <si>
    <t xml:space="preserve">D-5253    </t>
  </si>
  <si>
    <t xml:space="preserve">D-5254    </t>
  </si>
  <si>
    <t xml:space="preserve">D-5255    </t>
  </si>
  <si>
    <t xml:space="preserve">D-5256    </t>
  </si>
  <si>
    <t xml:space="preserve">D-5257    </t>
  </si>
  <si>
    <t xml:space="preserve">D-5258    </t>
  </si>
  <si>
    <t xml:space="preserve">D-5259    </t>
  </si>
  <si>
    <t xml:space="preserve">D-5260    </t>
  </si>
  <si>
    <t xml:space="preserve">D-5261    </t>
  </si>
  <si>
    <t xml:space="preserve">D-5262    </t>
  </si>
  <si>
    <t xml:space="preserve">D-5263    </t>
  </si>
  <si>
    <t xml:space="preserve">D-5264    </t>
  </si>
  <si>
    <t xml:space="preserve">D-5265    </t>
  </si>
  <si>
    <t xml:space="preserve">D-5266    </t>
  </si>
  <si>
    <t xml:space="preserve">D-5267    </t>
  </si>
  <si>
    <t xml:space="preserve">D-5268    </t>
  </si>
  <si>
    <t xml:space="preserve">D-5269    </t>
  </si>
  <si>
    <t xml:space="preserve">D-5270    </t>
  </si>
  <si>
    <t xml:space="preserve">D-5271    </t>
  </si>
  <si>
    <t xml:space="preserve">D-5272    </t>
  </si>
  <si>
    <t xml:space="preserve">D-5273    </t>
  </si>
  <si>
    <t xml:space="preserve">D-5274    </t>
  </si>
  <si>
    <t xml:space="preserve">D-5275    </t>
  </si>
  <si>
    <t xml:space="preserve">D-5276    </t>
  </si>
  <si>
    <t xml:space="preserve">D-5277    </t>
  </si>
  <si>
    <t xml:space="preserve">D-5278    </t>
  </si>
  <si>
    <t xml:space="preserve">D-5279    </t>
  </si>
  <si>
    <t xml:space="preserve">D-5280    </t>
  </si>
  <si>
    <t xml:space="preserve">D-5281    </t>
  </si>
  <si>
    <t xml:space="preserve">D-5282    </t>
  </si>
  <si>
    <t xml:space="preserve">D-5283    </t>
  </si>
  <si>
    <t xml:space="preserve">D-5284    </t>
  </si>
  <si>
    <t xml:space="preserve">D-5285    </t>
  </si>
  <si>
    <t xml:space="preserve">D-5286    </t>
  </si>
  <si>
    <t xml:space="preserve">D-5287    </t>
  </si>
  <si>
    <t xml:space="preserve">D-5288    </t>
  </si>
  <si>
    <t xml:space="preserve">D-5289    </t>
  </si>
  <si>
    <t xml:space="preserve">D-5290    </t>
  </si>
  <si>
    <t xml:space="preserve">D-5291    </t>
  </si>
  <si>
    <t xml:space="preserve">D-5292    </t>
  </si>
  <si>
    <t xml:space="preserve">D-5293    </t>
  </si>
  <si>
    <t xml:space="preserve">D-5294    </t>
  </si>
  <si>
    <t xml:space="preserve">D-5295    </t>
  </si>
  <si>
    <t xml:space="preserve">D-5296    </t>
  </si>
  <si>
    <t xml:space="preserve">D-5297    </t>
  </si>
  <si>
    <t xml:space="preserve">D-5298    </t>
  </si>
  <si>
    <t xml:space="preserve">D-5299    </t>
  </si>
  <si>
    <t xml:space="preserve">D-5300    </t>
  </si>
  <si>
    <t xml:space="preserve">D-5301    </t>
  </si>
  <si>
    <t xml:space="preserve">D-5302    </t>
  </si>
  <si>
    <t xml:space="preserve">D-5303    </t>
  </si>
  <si>
    <t xml:space="preserve">D-5304    </t>
  </si>
  <si>
    <t xml:space="preserve">D-5305    </t>
  </si>
  <si>
    <t xml:space="preserve">D-5306    </t>
  </si>
  <si>
    <t xml:space="preserve">D-5307    </t>
  </si>
  <si>
    <t xml:space="preserve">D-5308    </t>
  </si>
  <si>
    <t xml:space="preserve">D-5309    </t>
  </si>
  <si>
    <t xml:space="preserve">D-5310    </t>
  </si>
  <si>
    <t xml:space="preserve">D-5311    </t>
  </si>
  <si>
    <t xml:space="preserve">D-5312    </t>
  </si>
  <si>
    <t xml:space="preserve">D-5313    </t>
  </si>
  <si>
    <t xml:space="preserve">D-5314    </t>
  </si>
  <si>
    <t xml:space="preserve">D-5315    </t>
  </si>
  <si>
    <t xml:space="preserve">D-5316    </t>
  </si>
  <si>
    <t xml:space="preserve">D-5317    </t>
  </si>
  <si>
    <t xml:space="preserve">D-5318    </t>
  </si>
  <si>
    <t xml:space="preserve">D-5319    </t>
  </si>
  <si>
    <t xml:space="preserve">D-5320    </t>
  </si>
  <si>
    <t xml:space="preserve">D-5321    </t>
  </si>
  <si>
    <t xml:space="preserve">D-5322    </t>
  </si>
  <si>
    <t xml:space="preserve">D-5323    </t>
  </si>
  <si>
    <t xml:space="preserve">D-5324    </t>
  </si>
  <si>
    <t xml:space="preserve">D-5325    </t>
  </si>
  <si>
    <t xml:space="preserve">D-5326    </t>
  </si>
  <si>
    <t xml:space="preserve">D-5327    </t>
  </si>
  <si>
    <t xml:space="preserve">D-5328    </t>
  </si>
  <si>
    <t xml:space="preserve">D-5329    </t>
  </si>
  <si>
    <t xml:space="preserve">(64)CARBONCITO                                                            </t>
  </si>
  <si>
    <t xml:space="preserve">D-5330    </t>
  </si>
  <si>
    <t xml:space="preserve">D-5331    </t>
  </si>
  <si>
    <t xml:space="preserve">D-5332    </t>
  </si>
  <si>
    <t xml:space="preserve">D-5333    </t>
  </si>
  <si>
    <t xml:space="preserve">D-5334    </t>
  </si>
  <si>
    <t xml:space="preserve">D-5335    </t>
  </si>
  <si>
    <t xml:space="preserve">D-5336    </t>
  </si>
  <si>
    <t xml:space="preserve">D-5337    </t>
  </si>
  <si>
    <t xml:space="preserve">D-5338    </t>
  </si>
  <si>
    <t xml:space="preserve">D-5339    </t>
  </si>
  <si>
    <t xml:space="preserve">D-5340    </t>
  </si>
  <si>
    <t xml:space="preserve">D-5341    </t>
  </si>
  <si>
    <t xml:space="preserve">D-5342    </t>
  </si>
  <si>
    <t xml:space="preserve">D-5343    </t>
  </si>
  <si>
    <t xml:space="preserve">D-5344    </t>
  </si>
  <si>
    <t xml:space="preserve">D-5345    </t>
  </si>
  <si>
    <t xml:space="preserve">D-5346    </t>
  </si>
  <si>
    <t xml:space="preserve">D-5347    </t>
  </si>
  <si>
    <t xml:space="preserve">D-5348    </t>
  </si>
  <si>
    <t xml:space="preserve">D-5349    </t>
  </si>
  <si>
    <t xml:space="preserve">D-5350    </t>
  </si>
  <si>
    <t xml:space="preserve">D-5351    </t>
  </si>
  <si>
    <t>25/02/2017 27/03/2017</t>
  </si>
  <si>
    <t xml:space="preserve">D-5352    </t>
  </si>
  <si>
    <t xml:space="preserve">D-5353    </t>
  </si>
  <si>
    <t xml:space="preserve">D-5354    </t>
  </si>
  <si>
    <t xml:space="preserve">D-5355    </t>
  </si>
  <si>
    <t xml:space="preserve">D-5356    </t>
  </si>
  <si>
    <t xml:space="preserve">D-5357    </t>
  </si>
  <si>
    <t xml:space="preserve">D-5358    </t>
  </si>
  <si>
    <t xml:space="preserve">D-5359    </t>
  </si>
  <si>
    <t xml:space="preserve">D-5360    </t>
  </si>
  <si>
    <t xml:space="preserve">D-5361    </t>
  </si>
  <si>
    <t xml:space="preserve">D-5362    </t>
  </si>
  <si>
    <t xml:space="preserve">D-5363    </t>
  </si>
  <si>
    <t xml:space="preserve">D-5364    </t>
  </si>
  <si>
    <t xml:space="preserve">D-5365    </t>
  </si>
  <si>
    <t xml:space="preserve">D-5366    </t>
  </si>
  <si>
    <t xml:space="preserve">D-5367    </t>
  </si>
  <si>
    <t xml:space="preserve">D-5368    </t>
  </si>
  <si>
    <t xml:space="preserve">D-5369    </t>
  </si>
  <si>
    <t xml:space="preserve">D-5370    </t>
  </si>
  <si>
    <t xml:space="preserve">D-5371    </t>
  </si>
  <si>
    <t>27/03/2017 29/03/2017</t>
  </si>
  <si>
    <t xml:space="preserve">D-5372    </t>
  </si>
  <si>
    <t xml:space="preserve">D-5373    </t>
  </si>
  <si>
    <t xml:space="preserve">D-5374    </t>
  </si>
  <si>
    <t xml:space="preserve">D-5375    </t>
  </si>
  <si>
    <t xml:space="preserve">D-5376    </t>
  </si>
  <si>
    <t xml:space="preserve">D-5377    </t>
  </si>
  <si>
    <t xml:space="preserve">D-5378    </t>
  </si>
  <si>
    <t xml:space="preserve">D-5379    </t>
  </si>
  <si>
    <t xml:space="preserve">D-5380    </t>
  </si>
  <si>
    <t>24/03/2017 27/03/2017</t>
  </si>
  <si>
    <t xml:space="preserve">D-5381    </t>
  </si>
  <si>
    <t xml:space="preserve">D-5382    </t>
  </si>
  <si>
    <t xml:space="preserve">D-5383    </t>
  </si>
  <si>
    <t xml:space="preserve">D-5384    </t>
  </si>
  <si>
    <t xml:space="preserve">D-5385    </t>
  </si>
  <si>
    <t xml:space="preserve">D-5386    </t>
  </si>
  <si>
    <t xml:space="preserve">D-5387    </t>
  </si>
  <si>
    <t xml:space="preserve">D-5388    </t>
  </si>
  <si>
    <t xml:space="preserve">D-5389    </t>
  </si>
  <si>
    <t>31/03/2017 05/04/2017</t>
  </si>
  <si>
    <t xml:space="preserve">D-5390    </t>
  </si>
  <si>
    <t xml:space="preserve">D-5391    </t>
  </si>
  <si>
    <t xml:space="preserve">D-5392    </t>
  </si>
  <si>
    <t xml:space="preserve">D-5393    </t>
  </si>
  <si>
    <t xml:space="preserve">(341)JUAN DE LOS SANTOS                                                    </t>
  </si>
  <si>
    <t xml:space="preserve">D-5394    </t>
  </si>
  <si>
    <t xml:space="preserve">D-5395    </t>
  </si>
  <si>
    <t xml:space="preserve">D-5396    </t>
  </si>
  <si>
    <t xml:space="preserve">D-5397    </t>
  </si>
  <si>
    <t xml:space="preserve">D-5398    </t>
  </si>
  <si>
    <t xml:space="preserve">D-5399    </t>
  </si>
  <si>
    <t xml:space="preserve">D-5400    </t>
  </si>
  <si>
    <t xml:space="preserve">D-5401    </t>
  </si>
  <si>
    <t xml:space="preserve">D-5402    </t>
  </si>
  <si>
    <t xml:space="preserve">D-5403    </t>
  </si>
  <si>
    <t xml:space="preserve">D-5404    </t>
  </si>
  <si>
    <t xml:space="preserve">D-5405    </t>
  </si>
  <si>
    <t xml:space="preserve">D-5406    </t>
  </si>
  <si>
    <t xml:space="preserve">D-5407    </t>
  </si>
  <si>
    <t xml:space="preserve">D-5408    </t>
  </si>
  <si>
    <t xml:space="preserve">D-5409    </t>
  </si>
  <si>
    <t xml:space="preserve">D-5410    </t>
  </si>
  <si>
    <t xml:space="preserve">D-5411    </t>
  </si>
  <si>
    <t xml:space="preserve">D-5412    </t>
  </si>
  <si>
    <t xml:space="preserve">D-5413    </t>
  </si>
  <si>
    <t xml:space="preserve">D-5414    </t>
  </si>
  <si>
    <t xml:space="preserve">D-5415    </t>
  </si>
  <si>
    <t xml:space="preserve">D-5416    </t>
  </si>
  <si>
    <t xml:space="preserve">D-5417    </t>
  </si>
  <si>
    <t xml:space="preserve">D-5418    </t>
  </si>
  <si>
    <t xml:space="preserve">D-5419    </t>
  </si>
  <si>
    <t xml:space="preserve">D-5420    </t>
  </si>
  <si>
    <t xml:space="preserve">D-5421    </t>
  </si>
  <si>
    <t xml:space="preserve">D-5422    </t>
  </si>
  <si>
    <t xml:space="preserve">D-5423    </t>
  </si>
  <si>
    <t xml:space="preserve">D-5424    </t>
  </si>
  <si>
    <t xml:space="preserve">D-5425    </t>
  </si>
  <si>
    <t xml:space="preserve">D-5426    </t>
  </si>
  <si>
    <t xml:space="preserve">D-5427    </t>
  </si>
  <si>
    <t xml:space="preserve">D-5428    </t>
  </si>
  <si>
    <t>27/03/2017 28/03/2017</t>
  </si>
  <si>
    <t xml:space="preserve">D-5429    </t>
  </si>
  <si>
    <t xml:space="preserve">D-5430    </t>
  </si>
  <si>
    <t xml:space="preserve">D-5431    </t>
  </si>
  <si>
    <t xml:space="preserve">D-5432    </t>
  </si>
  <si>
    <t xml:space="preserve">D-5433    </t>
  </si>
  <si>
    <t xml:space="preserve">D-5434    </t>
  </si>
  <si>
    <t xml:space="preserve">D-5435    </t>
  </si>
  <si>
    <t xml:space="preserve">D-5436    </t>
  </si>
  <si>
    <t xml:space="preserve">D-5437    </t>
  </si>
  <si>
    <t xml:space="preserve">D-5438    </t>
  </si>
  <si>
    <t xml:space="preserve">D-5439    </t>
  </si>
  <si>
    <t xml:space="preserve">D-5440    </t>
  </si>
  <si>
    <t xml:space="preserve">D-5441    </t>
  </si>
  <si>
    <t xml:space="preserve">D-5442    </t>
  </si>
  <si>
    <t xml:space="preserve">D-5443    </t>
  </si>
  <si>
    <t xml:space="preserve">D-5444    </t>
  </si>
  <si>
    <t xml:space="preserve">D-5445    </t>
  </si>
  <si>
    <t xml:space="preserve">D-5446    </t>
  </si>
  <si>
    <t xml:space="preserve">D-5447    </t>
  </si>
  <si>
    <t xml:space="preserve">D-5448    </t>
  </si>
  <si>
    <t xml:space="preserve">D-5449    </t>
  </si>
  <si>
    <t xml:space="preserve">D-5450    </t>
  </si>
  <si>
    <t xml:space="preserve">D-5451    </t>
  </si>
  <si>
    <t xml:space="preserve">D-5452    </t>
  </si>
  <si>
    <t xml:space="preserve">D-5453    </t>
  </si>
  <si>
    <t xml:space="preserve">D-5454    </t>
  </si>
  <si>
    <t xml:space="preserve">D-5455    </t>
  </si>
  <si>
    <t xml:space="preserve">D-5456    </t>
  </si>
  <si>
    <t xml:space="preserve">D-5457    </t>
  </si>
  <si>
    <t xml:space="preserve">D-5458    </t>
  </si>
  <si>
    <t xml:space="preserve">D-5459    </t>
  </si>
  <si>
    <t xml:space="preserve">D-5460    </t>
  </si>
  <si>
    <t xml:space="preserve">D-5461    </t>
  </si>
  <si>
    <t xml:space="preserve">D-5462    </t>
  </si>
  <si>
    <t xml:space="preserve">D-5463    </t>
  </si>
  <si>
    <t xml:space="preserve">D-5464    </t>
  </si>
  <si>
    <t xml:space="preserve">D-5465    </t>
  </si>
  <si>
    <t xml:space="preserve">D-5466    </t>
  </si>
  <si>
    <t xml:space="preserve">D-5467    </t>
  </si>
  <si>
    <t xml:space="preserve">D-5468    </t>
  </si>
  <si>
    <t xml:space="preserve">D-5469    </t>
  </si>
  <si>
    <t xml:space="preserve">D-5470    </t>
  </si>
  <si>
    <t xml:space="preserve">D-5471    </t>
  </si>
  <si>
    <t xml:space="preserve">D-5472    </t>
  </si>
  <si>
    <t xml:space="preserve">D-5473    </t>
  </si>
  <si>
    <t xml:space="preserve">D-5474    </t>
  </si>
  <si>
    <t xml:space="preserve">D-5475    </t>
  </si>
  <si>
    <t xml:space="preserve">D-5476    </t>
  </si>
  <si>
    <t xml:space="preserve">D-5477    </t>
  </si>
  <si>
    <t xml:space="preserve">D-5478    </t>
  </si>
  <si>
    <t xml:space="preserve">D-5479    </t>
  </si>
  <si>
    <t xml:space="preserve">D-5480    </t>
  </si>
  <si>
    <t xml:space="preserve">D-5481    </t>
  </si>
  <si>
    <t xml:space="preserve">D-5482    </t>
  </si>
  <si>
    <t xml:space="preserve">D-5483    </t>
  </si>
  <si>
    <t xml:space="preserve">D-5484    </t>
  </si>
  <si>
    <t xml:space="preserve">D-5485    </t>
  </si>
  <si>
    <t xml:space="preserve">D-5486    </t>
  </si>
  <si>
    <t xml:space="preserve">D-5487    </t>
  </si>
  <si>
    <t xml:space="preserve">D-5488    </t>
  </si>
  <si>
    <t xml:space="preserve">D-5489    </t>
  </si>
  <si>
    <t xml:space="preserve">D-5490    </t>
  </si>
  <si>
    <t xml:space="preserve">D-5491    </t>
  </si>
  <si>
    <t xml:space="preserve">D-5492    </t>
  </si>
  <si>
    <t xml:space="preserve">D-5493    </t>
  </si>
  <si>
    <t xml:space="preserve">D-5494    </t>
  </si>
  <si>
    <t xml:space="preserve">D-5495    </t>
  </si>
  <si>
    <t xml:space="preserve">D-5496    </t>
  </si>
  <si>
    <t xml:space="preserve">D-5497    </t>
  </si>
  <si>
    <t xml:space="preserve">D-5498    </t>
  </si>
  <si>
    <t xml:space="preserve">D-5499    </t>
  </si>
  <si>
    <t xml:space="preserve">D-5500    </t>
  </si>
  <si>
    <t xml:space="preserve">D-5501    </t>
  </si>
  <si>
    <t xml:space="preserve">D-5502    </t>
  </si>
  <si>
    <t xml:space="preserve">D-5503    </t>
  </si>
  <si>
    <t xml:space="preserve">D-5504    </t>
  </si>
  <si>
    <t xml:space="preserve">D-5505    </t>
  </si>
  <si>
    <t xml:space="preserve">D-5506    </t>
  </si>
  <si>
    <t xml:space="preserve">D-5507    </t>
  </si>
  <si>
    <t xml:space="preserve">D-5508    </t>
  </si>
  <si>
    <t xml:space="preserve">D-5509    </t>
  </si>
  <si>
    <t xml:space="preserve">D-5510    </t>
  </si>
  <si>
    <t xml:space="preserve">D-5511    </t>
  </si>
  <si>
    <t xml:space="preserve">D-5512    </t>
  </si>
  <si>
    <t xml:space="preserve">D-5513    </t>
  </si>
  <si>
    <t xml:space="preserve">D-5514    </t>
  </si>
  <si>
    <t xml:space="preserve">D-5515    </t>
  </si>
  <si>
    <t xml:space="preserve">D-5516    </t>
  </si>
  <si>
    <t xml:space="preserve">D-5517    </t>
  </si>
  <si>
    <t xml:space="preserve">D-5518    </t>
  </si>
  <si>
    <t xml:space="preserve">D-5519    </t>
  </si>
  <si>
    <t xml:space="preserve">D-5520    </t>
  </si>
  <si>
    <t xml:space="preserve">D-5521    </t>
  </si>
  <si>
    <t xml:space="preserve">D-5522    </t>
  </si>
  <si>
    <t xml:space="preserve">D-5523    </t>
  </si>
  <si>
    <t xml:space="preserve">D-5524    </t>
  </si>
  <si>
    <t xml:space="preserve">D-5525    </t>
  </si>
  <si>
    <t xml:space="preserve">D-5526    </t>
  </si>
  <si>
    <t xml:space="preserve">D-5527    </t>
  </si>
  <si>
    <t xml:space="preserve">D-5528    </t>
  </si>
  <si>
    <t xml:space="preserve">D-5529    </t>
  </si>
  <si>
    <t xml:space="preserve">D-5530    </t>
  </si>
  <si>
    <t xml:space="preserve">D-5531    </t>
  </si>
  <si>
    <t xml:space="preserve">D-5532    </t>
  </si>
  <si>
    <t xml:space="preserve">D-5533    </t>
  </si>
  <si>
    <t xml:space="preserve">D-5534    </t>
  </si>
  <si>
    <t xml:space="preserve">D-5535    </t>
  </si>
  <si>
    <t xml:space="preserve">D-5536    </t>
  </si>
  <si>
    <t xml:space="preserve">(51)LA PERA                                                               </t>
  </si>
  <si>
    <t xml:space="preserve">D-5537    </t>
  </si>
  <si>
    <t xml:space="preserve">D-5538    </t>
  </si>
  <si>
    <t xml:space="preserve">D-5539    </t>
  </si>
  <si>
    <t xml:space="preserve">D-5540    </t>
  </si>
  <si>
    <t xml:space="preserve">D-5541    </t>
  </si>
  <si>
    <t xml:space="preserve">D-5542    </t>
  </si>
  <si>
    <t xml:space="preserve">D-5543    </t>
  </si>
  <si>
    <t xml:space="preserve">D-5544    </t>
  </si>
  <si>
    <t xml:space="preserve">D-5545    </t>
  </si>
  <si>
    <t xml:space="preserve">D-5546    </t>
  </si>
  <si>
    <t xml:space="preserve">D-5547    </t>
  </si>
  <si>
    <t xml:space="preserve">D-5548    </t>
  </si>
  <si>
    <t xml:space="preserve">D-5549    </t>
  </si>
  <si>
    <t xml:space="preserve">D-5550    </t>
  </si>
  <si>
    <t xml:space="preserve">D-5551    </t>
  </si>
  <si>
    <t xml:space="preserve">D-5552    </t>
  </si>
  <si>
    <t xml:space="preserve">D-5553    </t>
  </si>
  <si>
    <t xml:space="preserve">D-5554    </t>
  </si>
  <si>
    <t xml:space="preserve">D-5555    </t>
  </si>
  <si>
    <t xml:space="preserve">D-5556    </t>
  </si>
  <si>
    <t xml:space="preserve">D-5557    </t>
  </si>
  <si>
    <t xml:space="preserve">D-5558    </t>
  </si>
  <si>
    <t xml:space="preserve">D-5559    </t>
  </si>
  <si>
    <t xml:space="preserve">D-5560    </t>
  </si>
  <si>
    <t xml:space="preserve">D-5561    </t>
  </si>
  <si>
    <t xml:space="preserve">D-5562    </t>
  </si>
  <si>
    <t xml:space="preserve">D-5563    </t>
  </si>
  <si>
    <t xml:space="preserve">D-5564    </t>
  </si>
  <si>
    <t xml:space="preserve">D-5565    </t>
  </si>
  <si>
    <t xml:space="preserve">D-5566    </t>
  </si>
  <si>
    <t xml:space="preserve">D-5567    </t>
  </si>
  <si>
    <t xml:space="preserve">D-5568    </t>
  </si>
  <si>
    <t xml:space="preserve">D-5569    </t>
  </si>
  <si>
    <t xml:space="preserve">D-5570    </t>
  </si>
  <si>
    <t xml:space="preserve">D-5571    </t>
  </si>
  <si>
    <t xml:space="preserve">D-5572    </t>
  </si>
  <si>
    <t xml:space="preserve">D-5573    </t>
  </si>
  <si>
    <t xml:space="preserve">D-5574    </t>
  </si>
  <si>
    <t xml:space="preserve">D-5575    </t>
  </si>
  <si>
    <t xml:space="preserve">D-5576    </t>
  </si>
  <si>
    <t xml:space="preserve">D-5577    </t>
  </si>
  <si>
    <t xml:space="preserve">D-5578    </t>
  </si>
  <si>
    <t xml:space="preserve">D-5579    </t>
  </si>
  <si>
    <t xml:space="preserve">D-5580    </t>
  </si>
  <si>
    <t xml:space="preserve">D-5581    </t>
  </si>
  <si>
    <t xml:space="preserve">D-5582    </t>
  </si>
  <si>
    <t xml:space="preserve">D-5583    </t>
  </si>
  <si>
    <t xml:space="preserve">D-5584    </t>
  </si>
  <si>
    <t xml:space="preserve">D-5585    </t>
  </si>
  <si>
    <t xml:space="preserve">D-5586    </t>
  </si>
  <si>
    <t xml:space="preserve">D-5587    </t>
  </si>
  <si>
    <t xml:space="preserve">D-5588    </t>
  </si>
  <si>
    <t xml:space="preserve">D-5589    </t>
  </si>
  <si>
    <t xml:space="preserve">D-5590    </t>
  </si>
  <si>
    <t xml:space="preserve">D-5591    </t>
  </si>
  <si>
    <t xml:space="preserve">D-5592    </t>
  </si>
  <si>
    <t xml:space="preserve">D-5593    </t>
  </si>
  <si>
    <t xml:space="preserve">D-5594    </t>
  </si>
  <si>
    <t xml:space="preserve">D-5595    </t>
  </si>
  <si>
    <t xml:space="preserve">D-5596    </t>
  </si>
  <si>
    <t xml:space="preserve">D-5597    </t>
  </si>
  <si>
    <t xml:space="preserve">D-5598    </t>
  </si>
  <si>
    <t xml:space="preserve">D-5599    </t>
  </si>
  <si>
    <t xml:space="preserve">D-5600    </t>
  </si>
  <si>
    <t xml:space="preserve">D-5601    </t>
  </si>
  <si>
    <t xml:space="preserve">D-5602    </t>
  </si>
  <si>
    <t xml:space="preserve">D-5603    </t>
  </si>
  <si>
    <t xml:space="preserve">D-5604    </t>
  </si>
  <si>
    <t xml:space="preserve">D-5605    </t>
  </si>
  <si>
    <t xml:space="preserve">D-5606    </t>
  </si>
  <si>
    <t xml:space="preserve">D-5607    </t>
  </si>
  <si>
    <t xml:space="preserve">D-5608    </t>
  </si>
  <si>
    <t xml:space="preserve">D-5609    </t>
  </si>
  <si>
    <t xml:space="preserve">D-5610    </t>
  </si>
  <si>
    <t xml:space="preserve">(529)ERICK CANO                                                            </t>
  </si>
  <si>
    <t xml:space="preserve">D-5611    </t>
  </si>
  <si>
    <t xml:space="preserve">D-5612    </t>
  </si>
  <si>
    <t xml:space="preserve">D-5613    </t>
  </si>
  <si>
    <t xml:space="preserve">D-5614    </t>
  </si>
  <si>
    <t xml:space="preserve">D-5615    </t>
  </si>
  <si>
    <t xml:space="preserve">D-5616    </t>
  </si>
  <si>
    <t xml:space="preserve">D-5617    </t>
  </si>
  <si>
    <t xml:space="preserve">D-5618    </t>
  </si>
  <si>
    <t xml:space="preserve">D-5619    </t>
  </si>
  <si>
    <t xml:space="preserve">D-5620    </t>
  </si>
  <si>
    <t xml:space="preserve">D-5621    </t>
  </si>
  <si>
    <t xml:space="preserve">D-5622    </t>
  </si>
  <si>
    <t xml:space="preserve">D-5623    </t>
  </si>
  <si>
    <t xml:space="preserve">D-5624    </t>
  </si>
  <si>
    <t xml:space="preserve">D-5625    </t>
  </si>
  <si>
    <t xml:space="preserve">D-5626    </t>
  </si>
  <si>
    <t xml:space="preserve">D-5627    </t>
  </si>
  <si>
    <t xml:space="preserve">D-5628    </t>
  </si>
  <si>
    <t xml:space="preserve">D-5629    </t>
  </si>
  <si>
    <t xml:space="preserve">D-5630    </t>
  </si>
  <si>
    <t xml:space="preserve">D-5631    </t>
  </si>
  <si>
    <t xml:space="preserve">D-5632    </t>
  </si>
  <si>
    <t xml:space="preserve">D-5633    </t>
  </si>
  <si>
    <t xml:space="preserve">D-5634    </t>
  </si>
  <si>
    <t xml:space="preserve">D-5635    </t>
  </si>
  <si>
    <t xml:space="preserve">D-5636    </t>
  </si>
  <si>
    <t xml:space="preserve">D-5637    </t>
  </si>
  <si>
    <t xml:space="preserve">D-5638    </t>
  </si>
  <si>
    <t xml:space="preserve">D-5639    </t>
  </si>
  <si>
    <t xml:space="preserve">D-5640    </t>
  </si>
  <si>
    <t xml:space="preserve">D-5641    </t>
  </si>
  <si>
    <t xml:space="preserve">D-5642    </t>
  </si>
  <si>
    <t xml:space="preserve">D-5643    </t>
  </si>
  <si>
    <t xml:space="preserve">D-5644    </t>
  </si>
  <si>
    <t xml:space="preserve">D-5645    </t>
  </si>
  <si>
    <t xml:space="preserve">D-5646    </t>
  </si>
  <si>
    <t xml:space="preserve">D-5647    </t>
  </si>
  <si>
    <t xml:space="preserve">D-5648    </t>
  </si>
  <si>
    <t xml:space="preserve">D-5649    </t>
  </si>
  <si>
    <t xml:space="preserve">D-5650    </t>
  </si>
  <si>
    <t xml:space="preserve">D-5651    </t>
  </si>
  <si>
    <t>28/03/2017 29/03/2017 30/03/2017</t>
  </si>
  <si>
    <t xml:space="preserve">D-5652    </t>
  </si>
  <si>
    <t>28/03/2017 29/03/2017</t>
  </si>
  <si>
    <t xml:space="preserve">D-5653    </t>
  </si>
  <si>
    <t>28/03/2017 29/03/2017 31/03/2017</t>
  </si>
  <si>
    <t xml:space="preserve">D-5654    </t>
  </si>
  <si>
    <t xml:space="preserve">D-5655    </t>
  </si>
  <si>
    <t xml:space="preserve">D-5656    </t>
  </si>
  <si>
    <t>31/03/2017 03/04/2017</t>
  </si>
  <si>
    <t xml:space="preserve">D-5657    </t>
  </si>
  <si>
    <t xml:space="preserve">D-5658    </t>
  </si>
  <si>
    <t xml:space="preserve">D-5659    </t>
  </si>
  <si>
    <t xml:space="preserve">D-5660    </t>
  </si>
  <si>
    <t xml:space="preserve">D-5661    </t>
  </si>
  <si>
    <t xml:space="preserve">D-5662    </t>
  </si>
  <si>
    <t xml:space="preserve">D-5663    </t>
  </si>
  <si>
    <t xml:space="preserve">D-5664    </t>
  </si>
  <si>
    <t xml:space="preserve">D-5665    </t>
  </si>
  <si>
    <t xml:space="preserve">D-5666    </t>
  </si>
  <si>
    <t xml:space="preserve">D-5667    </t>
  </si>
  <si>
    <t xml:space="preserve">D-5668    </t>
  </si>
  <si>
    <t xml:space="preserve">D-5669    </t>
  </si>
  <si>
    <t xml:space="preserve">D-5670    </t>
  </si>
  <si>
    <t xml:space="preserve">D-5671    </t>
  </si>
  <si>
    <t xml:space="preserve">D-5672    </t>
  </si>
  <si>
    <t xml:space="preserve">D-5673    </t>
  </si>
  <si>
    <t xml:space="preserve">D-5674    </t>
  </si>
  <si>
    <t xml:space="preserve">D-5675    </t>
  </si>
  <si>
    <t xml:space="preserve">D-5676    </t>
  </si>
  <si>
    <t xml:space="preserve">D-5677    </t>
  </si>
  <si>
    <t xml:space="preserve">D-5678    </t>
  </si>
  <si>
    <t xml:space="preserve">D-5679    </t>
  </si>
  <si>
    <t xml:space="preserve">D-5680    </t>
  </si>
  <si>
    <t xml:space="preserve">D-5681    </t>
  </si>
  <si>
    <t xml:space="preserve">(364)CHINOS AGUA SANTA                                                     </t>
  </si>
  <si>
    <t xml:space="preserve">D-5682    </t>
  </si>
  <si>
    <t xml:space="preserve">D-5683    </t>
  </si>
  <si>
    <t xml:space="preserve">D-5684    </t>
  </si>
  <si>
    <t xml:space="preserve">D-5685    </t>
  </si>
  <si>
    <t xml:space="preserve">D-5686    </t>
  </si>
  <si>
    <t xml:space="preserve">D-5687    </t>
  </si>
  <si>
    <t xml:space="preserve">D-5688    </t>
  </si>
  <si>
    <t xml:space="preserve">D-5689    </t>
  </si>
  <si>
    <t xml:space="preserve">D-5690    </t>
  </si>
  <si>
    <t xml:space="preserve">D-5691    </t>
  </si>
  <si>
    <t xml:space="preserve">D-5692    </t>
  </si>
  <si>
    <t xml:space="preserve">D-5693    </t>
  </si>
  <si>
    <t xml:space="preserve">D-5694    </t>
  </si>
  <si>
    <t xml:space="preserve">D-5695    </t>
  </si>
  <si>
    <t xml:space="preserve">D-5696    </t>
  </si>
  <si>
    <t xml:space="preserve">D-5697    </t>
  </si>
  <si>
    <t xml:space="preserve">D-5698    </t>
  </si>
  <si>
    <t xml:space="preserve">D-5699    </t>
  </si>
  <si>
    <t xml:space="preserve">D-5700    </t>
  </si>
  <si>
    <t xml:space="preserve">D-5701    </t>
  </si>
  <si>
    <t xml:space="preserve">D-5702    </t>
  </si>
  <si>
    <t xml:space="preserve">D-5703    </t>
  </si>
  <si>
    <t xml:space="preserve">D-5704    </t>
  </si>
  <si>
    <t xml:space="preserve">D-5705    </t>
  </si>
  <si>
    <t xml:space="preserve">D-5706    </t>
  </si>
  <si>
    <t xml:space="preserve">D-5707    </t>
  </si>
  <si>
    <t xml:space="preserve">D-5708    </t>
  </si>
  <si>
    <t xml:space="preserve">D-5709    </t>
  </si>
  <si>
    <t xml:space="preserve">D-5710    </t>
  </si>
  <si>
    <t xml:space="preserve">D-5711    </t>
  </si>
  <si>
    <t xml:space="preserve">D-5712    </t>
  </si>
  <si>
    <t xml:space="preserve">D-5713    </t>
  </si>
  <si>
    <t xml:space="preserve">D-5714    </t>
  </si>
  <si>
    <t xml:space="preserve">D-5715    </t>
  </si>
  <si>
    <t xml:space="preserve">D-5716    </t>
  </si>
  <si>
    <t xml:space="preserve">D-5717    </t>
  </si>
  <si>
    <t xml:space="preserve">D-5718    </t>
  </si>
  <si>
    <t xml:space="preserve">D-5719    </t>
  </si>
  <si>
    <t xml:space="preserve">D-5720    </t>
  </si>
  <si>
    <t xml:space="preserve">D-5721    </t>
  </si>
  <si>
    <t xml:space="preserve">D-5722    </t>
  </si>
  <si>
    <t xml:space="preserve">D-5723    </t>
  </si>
  <si>
    <t xml:space="preserve">D-5724    </t>
  </si>
  <si>
    <t xml:space="preserve">D-5725    </t>
  </si>
  <si>
    <t xml:space="preserve">D-5726    </t>
  </si>
  <si>
    <t xml:space="preserve">D-5727    </t>
  </si>
  <si>
    <t xml:space="preserve">D-5728    </t>
  </si>
  <si>
    <t xml:space="preserve">D-5729    </t>
  </si>
  <si>
    <t xml:space="preserve">D-5730    </t>
  </si>
  <si>
    <t xml:space="preserve">D-5731    </t>
  </si>
  <si>
    <t xml:space="preserve">D-5732    </t>
  </si>
  <si>
    <t xml:space="preserve">D-5733    </t>
  </si>
  <si>
    <t xml:space="preserve">D-5734    </t>
  </si>
  <si>
    <t xml:space="preserve">D-5735    </t>
  </si>
  <si>
    <t xml:space="preserve">D-5736    </t>
  </si>
  <si>
    <t xml:space="preserve">D-5737    </t>
  </si>
  <si>
    <t xml:space="preserve">D-5738    </t>
  </si>
  <si>
    <t xml:space="preserve">D-5739    </t>
  </si>
  <si>
    <t xml:space="preserve">D-5740    </t>
  </si>
  <si>
    <t xml:space="preserve">D-5741    </t>
  </si>
  <si>
    <t xml:space="preserve">D-5742    </t>
  </si>
  <si>
    <t xml:space="preserve">D-5743    </t>
  </si>
  <si>
    <t xml:space="preserve">D-5744    </t>
  </si>
  <si>
    <t xml:space="preserve">D-5745    </t>
  </si>
  <si>
    <t xml:space="preserve">D-5746    </t>
  </si>
  <si>
    <t xml:space="preserve">D-5747    </t>
  </si>
  <si>
    <t xml:space="preserve">D-5748    </t>
  </si>
  <si>
    <t xml:space="preserve">D-5749    </t>
  </si>
  <si>
    <t xml:space="preserve">D-5750    </t>
  </si>
  <si>
    <t xml:space="preserve">D-5751    </t>
  </si>
  <si>
    <t xml:space="preserve">D-5752    </t>
  </si>
  <si>
    <t xml:space="preserve">D-5753    </t>
  </si>
  <si>
    <t xml:space="preserve">D-5754    </t>
  </si>
  <si>
    <t xml:space="preserve">D-5755    </t>
  </si>
  <si>
    <t xml:space="preserve">D-5756    </t>
  </si>
  <si>
    <t xml:space="preserve">D-5757    </t>
  </si>
  <si>
    <t xml:space="preserve">D-5758    </t>
  </si>
  <si>
    <t xml:space="preserve">D-5759    </t>
  </si>
  <si>
    <t xml:space="preserve">D-5760    </t>
  </si>
  <si>
    <t xml:space="preserve">D-5761    </t>
  </si>
  <si>
    <t xml:space="preserve">D-5762    </t>
  </si>
  <si>
    <t xml:space="preserve">D-5763    </t>
  </si>
  <si>
    <t xml:space="preserve">D-5764    </t>
  </si>
  <si>
    <t xml:space="preserve">D-5765    </t>
  </si>
  <si>
    <t xml:space="preserve">D-5766    </t>
  </si>
  <si>
    <t xml:space="preserve">D-5767    </t>
  </si>
  <si>
    <t xml:space="preserve">D-5768    </t>
  </si>
  <si>
    <t xml:space="preserve">D-5769    </t>
  </si>
  <si>
    <t xml:space="preserve">D-5770    </t>
  </si>
  <si>
    <t xml:space="preserve">D-5771    </t>
  </si>
  <si>
    <t xml:space="preserve">D-5772    </t>
  </si>
  <si>
    <t xml:space="preserve">D-5773    </t>
  </si>
  <si>
    <t xml:space="preserve">D-5774    </t>
  </si>
  <si>
    <t xml:space="preserve">D-5775    </t>
  </si>
  <si>
    <t xml:space="preserve">D-5776    </t>
  </si>
  <si>
    <t xml:space="preserve">D-5777    </t>
  </si>
  <si>
    <t xml:space="preserve">D-5778    </t>
  </si>
  <si>
    <t xml:space="preserve">D-5779    </t>
  </si>
  <si>
    <t xml:space="preserve">D-5780    </t>
  </si>
  <si>
    <t xml:space="preserve">D-5781    </t>
  </si>
  <si>
    <t xml:space="preserve">D-5782    </t>
  </si>
  <si>
    <t xml:space="preserve">D-5783    </t>
  </si>
  <si>
    <t xml:space="preserve">D-5784    </t>
  </si>
  <si>
    <t xml:space="preserve">D-5785    </t>
  </si>
  <si>
    <t xml:space="preserve">D-5786    </t>
  </si>
  <si>
    <t xml:space="preserve">D-5787    </t>
  </si>
  <si>
    <t xml:space="preserve">D-5788    </t>
  </si>
  <si>
    <t xml:space="preserve">D-5789    </t>
  </si>
  <si>
    <t xml:space="preserve">D-5790    </t>
  </si>
  <si>
    <t xml:space="preserve">D-5791    </t>
  </si>
  <si>
    <t xml:space="preserve">D-5792    </t>
  </si>
  <si>
    <t xml:space="preserve">D-5793    </t>
  </si>
  <si>
    <t>26/03/2017 29/03/2017</t>
  </si>
  <si>
    <t xml:space="preserve">D-5794    </t>
  </si>
  <si>
    <t xml:space="preserve">D-5795    </t>
  </si>
  <si>
    <t xml:space="preserve">D-5796    </t>
  </si>
  <si>
    <t xml:space="preserve">D-5797    </t>
  </si>
  <si>
    <t xml:space="preserve">D-5798    </t>
  </si>
  <si>
    <t xml:space="preserve">D-5799    </t>
  </si>
  <si>
    <t xml:space="preserve">D-5800    </t>
  </si>
  <si>
    <t xml:space="preserve">D-5801    </t>
  </si>
  <si>
    <t xml:space="preserve">D-5802    </t>
  </si>
  <si>
    <t xml:space="preserve">D-5803    </t>
  </si>
  <si>
    <t xml:space="preserve">D-5804    </t>
  </si>
  <si>
    <t xml:space="preserve">D-5805    </t>
  </si>
  <si>
    <t xml:space="preserve">D-5806    </t>
  </si>
  <si>
    <t xml:space="preserve">D-5807    </t>
  </si>
  <si>
    <t xml:space="preserve">D-5808    </t>
  </si>
  <si>
    <t xml:space="preserve">D-5809    </t>
  </si>
  <si>
    <t xml:space="preserve">D-5810    </t>
  </si>
  <si>
    <t xml:space="preserve">D-5811    </t>
  </si>
  <si>
    <t xml:space="preserve">D-5812    </t>
  </si>
  <si>
    <t xml:space="preserve">D-5813    </t>
  </si>
  <si>
    <t xml:space="preserve">D-5814    </t>
  </si>
  <si>
    <t xml:space="preserve">D-5815    </t>
  </si>
  <si>
    <t xml:space="preserve">D-5816    </t>
  </si>
  <si>
    <t xml:space="preserve">D-5817    </t>
  </si>
  <si>
    <t xml:space="preserve">D-5818    </t>
  </si>
  <si>
    <t xml:space="preserve">D-5819    </t>
  </si>
  <si>
    <t xml:space="preserve">D-5820    </t>
  </si>
  <si>
    <t xml:space="preserve">D-5821    </t>
  </si>
  <si>
    <t xml:space="preserve">D-5822    </t>
  </si>
  <si>
    <t xml:space="preserve">D-5823    </t>
  </si>
  <si>
    <t xml:space="preserve">D-5824    </t>
  </si>
  <si>
    <t xml:space="preserve">D-5825    </t>
  </si>
  <si>
    <t xml:space="preserve">D-5826    </t>
  </si>
  <si>
    <t xml:space="preserve">D-5827    </t>
  </si>
  <si>
    <t xml:space="preserve">D-5828    </t>
  </si>
  <si>
    <t xml:space="preserve">D-5829    </t>
  </si>
  <si>
    <t xml:space="preserve">D-5830    </t>
  </si>
  <si>
    <t xml:space="preserve">D-5831    </t>
  </si>
  <si>
    <t xml:space="preserve">D-5832    </t>
  </si>
  <si>
    <t xml:space="preserve">D-5833    </t>
  </si>
  <si>
    <t xml:space="preserve">D-5834    </t>
  </si>
  <si>
    <t xml:space="preserve">D-5835    </t>
  </si>
  <si>
    <t xml:space="preserve">D-5836    </t>
  </si>
  <si>
    <t xml:space="preserve">D-5837    </t>
  </si>
  <si>
    <t xml:space="preserve">D-5838    </t>
  </si>
  <si>
    <t xml:space="preserve">D-5839    </t>
  </si>
  <si>
    <t xml:space="preserve">D-5840    </t>
  </si>
  <si>
    <t xml:space="preserve">D-5841    </t>
  </si>
  <si>
    <t xml:space="preserve">D-5842    </t>
  </si>
  <si>
    <t xml:space="preserve">D-5843    </t>
  </si>
  <si>
    <t xml:space="preserve">D-5844    </t>
  </si>
  <si>
    <t xml:space="preserve">D-5845    </t>
  </si>
  <si>
    <t xml:space="preserve">D-5846    </t>
  </si>
  <si>
    <t xml:space="preserve">D-5847    </t>
  </si>
  <si>
    <t xml:space="preserve">D-5848    </t>
  </si>
  <si>
    <t xml:space="preserve">D-5849    </t>
  </si>
  <si>
    <t xml:space="preserve">D-5850    </t>
  </si>
  <si>
    <t xml:space="preserve">D-5851    </t>
  </si>
  <si>
    <t xml:space="preserve">D-5852    </t>
  </si>
  <si>
    <t xml:space="preserve">D-5853    </t>
  </si>
  <si>
    <t xml:space="preserve">D-5854    </t>
  </si>
  <si>
    <t xml:space="preserve">D-5855    </t>
  </si>
  <si>
    <t xml:space="preserve">D-5856    </t>
  </si>
  <si>
    <t xml:space="preserve">D-5857    </t>
  </si>
  <si>
    <t xml:space="preserve">D-5858    </t>
  </si>
  <si>
    <t xml:space="preserve">D-5859    </t>
  </si>
  <si>
    <t xml:space="preserve">D-5860    </t>
  </si>
  <si>
    <t xml:space="preserve">D-5861    </t>
  </si>
  <si>
    <t xml:space="preserve">D-5862    </t>
  </si>
  <si>
    <t xml:space="preserve">D-5863    </t>
  </si>
  <si>
    <t xml:space="preserve">D-5864    </t>
  </si>
  <si>
    <t xml:space="preserve">D-5865    </t>
  </si>
  <si>
    <t xml:space="preserve">D-5866    </t>
  </si>
  <si>
    <t>07/04/2017 13/04/2017</t>
  </si>
  <si>
    <t xml:space="preserve">D-5867    </t>
  </si>
  <si>
    <t xml:space="preserve">D-5868    </t>
  </si>
  <si>
    <t xml:space="preserve">D-5869    </t>
  </si>
  <si>
    <t xml:space="preserve">D-5870    </t>
  </si>
  <si>
    <t xml:space="preserve">D-5871    </t>
  </si>
  <si>
    <t xml:space="preserve">D-5872    </t>
  </si>
  <si>
    <t xml:space="preserve">D-5873    </t>
  </si>
  <si>
    <t xml:space="preserve">D-5874    </t>
  </si>
  <si>
    <t xml:space="preserve">D-5875    </t>
  </si>
  <si>
    <t xml:space="preserve">D-5876    </t>
  </si>
  <si>
    <t xml:space="preserve">D-5877    </t>
  </si>
  <si>
    <t xml:space="preserve">D-5878    </t>
  </si>
  <si>
    <t xml:space="preserve">D-5879    </t>
  </si>
  <si>
    <t xml:space="preserve">D-5880    </t>
  </si>
  <si>
    <t xml:space="preserve">D-5881    </t>
  </si>
  <si>
    <t xml:space="preserve">D-5882    </t>
  </si>
  <si>
    <t xml:space="preserve">D-5883    </t>
  </si>
  <si>
    <t xml:space="preserve">D-5884    </t>
  </si>
  <si>
    <t xml:space="preserve">D-5885    </t>
  </si>
  <si>
    <t xml:space="preserve">D-5886    </t>
  </si>
  <si>
    <t xml:space="preserve">D-5887    </t>
  </si>
  <si>
    <t xml:space="preserve">D-5888    </t>
  </si>
  <si>
    <t xml:space="preserve">D-5889    </t>
  </si>
  <si>
    <t xml:space="preserve">D-5890    </t>
  </si>
  <si>
    <t xml:space="preserve">D-5891    </t>
  </si>
  <si>
    <t xml:space="preserve">D-5892    </t>
  </si>
  <si>
    <t xml:space="preserve">D-5893    </t>
  </si>
  <si>
    <t>29/03/2017 31/03/2017</t>
  </si>
  <si>
    <t xml:space="preserve">D-5894    </t>
  </si>
  <si>
    <t xml:space="preserve">D-5895    </t>
  </si>
  <si>
    <t xml:space="preserve">D-5896    </t>
  </si>
  <si>
    <t xml:space="preserve">D-5897    </t>
  </si>
  <si>
    <t xml:space="preserve">D-5898    </t>
  </si>
  <si>
    <t xml:space="preserve">D-5899    </t>
  </si>
  <si>
    <t xml:space="preserve">D-5900    </t>
  </si>
  <si>
    <t xml:space="preserve">D-5901    </t>
  </si>
  <si>
    <t xml:space="preserve">D-5902    </t>
  </si>
  <si>
    <t xml:space="preserve">D-5903    </t>
  </si>
  <si>
    <t xml:space="preserve">D-5904    </t>
  </si>
  <si>
    <t xml:space="preserve">D-5905    </t>
  </si>
  <si>
    <t xml:space="preserve">D-5906    </t>
  </si>
  <si>
    <t xml:space="preserve">D-5907    </t>
  </si>
  <si>
    <t xml:space="preserve">D-5908    </t>
  </si>
  <si>
    <t xml:space="preserve">D-5909    </t>
  </si>
  <si>
    <t xml:space="preserve">D-5910    </t>
  </si>
  <si>
    <t xml:space="preserve">D-5911    </t>
  </si>
  <si>
    <t xml:space="preserve">D-5912    </t>
  </si>
  <si>
    <t xml:space="preserve">D-5913    </t>
  </si>
  <si>
    <t xml:space="preserve">D-5914    </t>
  </si>
  <si>
    <t xml:space="preserve">D-5915    </t>
  </si>
  <si>
    <t xml:space="preserve"> 27/03/2017</t>
  </si>
  <si>
    <t xml:space="preserve">D-5916    </t>
  </si>
  <si>
    <t xml:space="preserve">D-5917    </t>
  </si>
  <si>
    <t xml:space="preserve">D-5918    </t>
  </si>
  <si>
    <t xml:space="preserve">D-5919    </t>
  </si>
  <si>
    <t xml:space="preserve">D-5920    </t>
  </si>
  <si>
    <t xml:space="preserve">D-5921    </t>
  </si>
  <si>
    <t xml:space="preserve">D-5922    </t>
  </si>
  <si>
    <t xml:space="preserve">D-5923    </t>
  </si>
  <si>
    <t xml:space="preserve">D-5924    </t>
  </si>
  <si>
    <t xml:space="preserve">D-5925    </t>
  </si>
  <si>
    <t xml:space="preserve">D-5926    </t>
  </si>
  <si>
    <t xml:space="preserve">D-5927    </t>
  </si>
  <si>
    <t xml:space="preserve">D-5928    </t>
  </si>
  <si>
    <t xml:space="preserve">D-5929    </t>
  </si>
  <si>
    <t xml:space="preserve">D-5930    </t>
  </si>
  <si>
    <t xml:space="preserve">D-5931    </t>
  </si>
  <si>
    <t xml:space="preserve">D-5932    </t>
  </si>
  <si>
    <t xml:space="preserve">D-5933    </t>
  </si>
  <si>
    <t xml:space="preserve">D-5934    </t>
  </si>
  <si>
    <t xml:space="preserve">D-5935    </t>
  </si>
  <si>
    <t xml:space="preserve">D-5936    </t>
  </si>
  <si>
    <t xml:space="preserve">D-5937    </t>
  </si>
  <si>
    <t xml:space="preserve">D-5938    </t>
  </si>
  <si>
    <t xml:space="preserve">D-5939    </t>
  </si>
  <si>
    <t xml:space="preserve">D-5940    </t>
  </si>
  <si>
    <t xml:space="preserve">D-5941    </t>
  </si>
  <si>
    <t xml:space="preserve">D-5942    </t>
  </si>
  <si>
    <t xml:space="preserve">D-5943    </t>
  </si>
  <si>
    <t xml:space="preserve">D-5944    </t>
  </si>
  <si>
    <t xml:space="preserve">D-5945    </t>
  </si>
  <si>
    <t xml:space="preserve">D-5946    </t>
  </si>
  <si>
    <t xml:space="preserve">D-5947    </t>
  </si>
  <si>
    <t xml:space="preserve">D-5948    </t>
  </si>
  <si>
    <t xml:space="preserve">D-5949    </t>
  </si>
  <si>
    <t xml:space="preserve">D-5950    </t>
  </si>
  <si>
    <t xml:space="preserve">D-5951    </t>
  </si>
  <si>
    <t xml:space="preserve">D-5952    </t>
  </si>
  <si>
    <t xml:space="preserve">D-5953    </t>
  </si>
  <si>
    <t>29/03/2017 30/03/2017</t>
  </si>
  <si>
    <t xml:space="preserve">D-5954    </t>
  </si>
  <si>
    <t xml:space="preserve">D-5955    </t>
  </si>
  <si>
    <t xml:space="preserve">D-5956    </t>
  </si>
  <si>
    <t xml:space="preserve">D-5957    </t>
  </si>
  <si>
    <t xml:space="preserve">D-5958    </t>
  </si>
  <si>
    <t xml:space="preserve">D-5959    </t>
  </si>
  <si>
    <t xml:space="preserve">D-5960    </t>
  </si>
  <si>
    <t xml:space="preserve">D-5961    </t>
  </si>
  <si>
    <t xml:space="preserve">D-5962    </t>
  </si>
  <si>
    <t xml:space="preserve">D-5963    </t>
  </si>
  <si>
    <t xml:space="preserve">D-5964    </t>
  </si>
  <si>
    <t xml:space="preserve">D-5965    </t>
  </si>
  <si>
    <t xml:space="preserve">D-5966    </t>
  </si>
  <si>
    <t xml:space="preserve">D-5967    </t>
  </si>
  <si>
    <t xml:space="preserve">D-5968    </t>
  </si>
  <si>
    <t xml:space="preserve">D-5969    </t>
  </si>
  <si>
    <t xml:space="preserve">D-5970    </t>
  </si>
  <si>
    <t xml:space="preserve">D-5971    </t>
  </si>
  <si>
    <t>04/04/2017 05/04/2017</t>
  </si>
  <si>
    <t xml:space="preserve">D-5972    </t>
  </si>
  <si>
    <t xml:space="preserve">D-5973    </t>
  </si>
  <si>
    <t xml:space="preserve">D-5974    </t>
  </si>
  <si>
    <t xml:space="preserve">D-5975    </t>
  </si>
  <si>
    <t xml:space="preserve">D-5976    </t>
  </si>
  <si>
    <t xml:space="preserve">D-5977    </t>
  </si>
  <si>
    <t xml:space="preserve">D-5978    </t>
  </si>
  <si>
    <t xml:space="preserve">D-5979    </t>
  </si>
  <si>
    <t>31/03/2017 01/04/2017</t>
  </si>
  <si>
    <t xml:space="preserve">D-5980    </t>
  </si>
  <si>
    <t xml:space="preserve">D-5981    </t>
  </si>
  <si>
    <t xml:space="preserve">D-5982    </t>
  </si>
  <si>
    <t xml:space="preserve">D-5983    </t>
  </si>
  <si>
    <t xml:space="preserve">D-5984    </t>
  </si>
  <si>
    <t xml:space="preserve">D-5985    </t>
  </si>
  <si>
    <t xml:space="preserve">D-5986    </t>
  </si>
  <si>
    <t xml:space="preserve">D-5987    </t>
  </si>
  <si>
    <t xml:space="preserve">D-5988    </t>
  </si>
  <si>
    <t xml:space="preserve">D-5989    </t>
  </si>
  <si>
    <t xml:space="preserve">D-5990    </t>
  </si>
  <si>
    <t xml:space="preserve">D-5991    </t>
  </si>
  <si>
    <t xml:space="preserve">D-5992    </t>
  </si>
  <si>
    <t xml:space="preserve">D-5993    </t>
  </si>
  <si>
    <t xml:space="preserve">D-5994    </t>
  </si>
  <si>
    <t xml:space="preserve">D-5995    </t>
  </si>
  <si>
    <t xml:space="preserve">D-5996    </t>
  </si>
  <si>
    <t xml:space="preserve">D-5997    </t>
  </si>
  <si>
    <t xml:space="preserve">D-5998    </t>
  </si>
  <si>
    <t xml:space="preserve">D-5999    </t>
  </si>
  <si>
    <t xml:space="preserve">D-6000    </t>
  </si>
  <si>
    <t xml:space="preserve">D-6001    </t>
  </si>
  <si>
    <t xml:space="preserve">D-6002    </t>
  </si>
  <si>
    <t>28/03/2017 03/04/2017 18/04/2017 24/04/2017</t>
  </si>
  <si>
    <t xml:space="preserve">D-6003    </t>
  </si>
  <si>
    <t xml:space="preserve">D-6004    </t>
  </si>
  <si>
    <t xml:space="preserve">D-6005    </t>
  </si>
  <si>
    <t xml:space="preserve">D-6006    </t>
  </si>
  <si>
    <t xml:space="preserve">D-6007    </t>
  </si>
  <si>
    <t xml:space="preserve">D-6008    </t>
  </si>
  <si>
    <t xml:space="preserve">D-6009    </t>
  </si>
  <si>
    <t xml:space="preserve">D-6010    </t>
  </si>
  <si>
    <t xml:space="preserve">D-6011    </t>
  </si>
  <si>
    <t xml:space="preserve">D-6012    </t>
  </si>
  <si>
    <t xml:space="preserve">D-6013    </t>
  </si>
  <si>
    <t xml:space="preserve">D-6014    </t>
  </si>
  <si>
    <t xml:space="preserve">D-6015    </t>
  </si>
  <si>
    <t xml:space="preserve">D-6016    </t>
  </si>
  <si>
    <t xml:space="preserve">D-6017    </t>
  </si>
  <si>
    <t xml:space="preserve">D-6018    </t>
  </si>
  <si>
    <t xml:space="preserve">D-6019    </t>
  </si>
  <si>
    <t xml:space="preserve">D-6020    </t>
  </si>
  <si>
    <t xml:space="preserve">D-6021    </t>
  </si>
  <si>
    <t xml:space="preserve">D-6022    </t>
  </si>
  <si>
    <t xml:space="preserve">D-6023    </t>
  </si>
  <si>
    <t xml:space="preserve">D-6024    </t>
  </si>
  <si>
    <t xml:space="preserve">D-6025    </t>
  </si>
  <si>
    <t xml:space="preserve">D-6026    </t>
  </si>
  <si>
    <t xml:space="preserve">D-6027    </t>
  </si>
  <si>
    <t xml:space="preserve">D-6028    </t>
  </si>
  <si>
    <t xml:space="preserve">D-6029    </t>
  </si>
  <si>
    <t xml:space="preserve">D-6030    </t>
  </si>
  <si>
    <t xml:space="preserve">D-6031    </t>
  </si>
  <si>
    <t xml:space="preserve">D-6032    </t>
  </si>
  <si>
    <t xml:space="preserve">D-6033    </t>
  </si>
  <si>
    <t xml:space="preserve">D-6034    </t>
  </si>
  <si>
    <t xml:space="preserve">D-6035    </t>
  </si>
  <si>
    <t xml:space="preserve">D-6036    </t>
  </si>
  <si>
    <t xml:space="preserve">D-6037    </t>
  </si>
  <si>
    <t>30/03/2017 01/04/2017</t>
  </si>
  <si>
    <t xml:space="preserve">D-6038    </t>
  </si>
  <si>
    <t xml:space="preserve">D-6039    </t>
  </si>
  <si>
    <t xml:space="preserve">D-6040    </t>
  </si>
  <si>
    <t xml:space="preserve">D-6041    </t>
  </si>
  <si>
    <t xml:space="preserve">D-6042    </t>
  </si>
  <si>
    <t xml:space="preserve">D-6043    </t>
  </si>
  <si>
    <t xml:space="preserve">D-6044    </t>
  </si>
  <si>
    <t xml:space="preserve">D-6045    </t>
  </si>
  <si>
    <t xml:space="preserve">D-6046    </t>
  </si>
  <si>
    <t xml:space="preserve">D-6047    </t>
  </si>
  <si>
    <t xml:space="preserve">D-6048    </t>
  </si>
  <si>
    <t xml:space="preserve">D-6049    </t>
  </si>
  <si>
    <t xml:space="preserve">D-6050    </t>
  </si>
  <si>
    <t xml:space="preserve">D-6051    </t>
  </si>
  <si>
    <t xml:space="preserve">D-6052    </t>
  </si>
  <si>
    <t xml:space="preserve">D-6053    </t>
  </si>
  <si>
    <t xml:space="preserve">D-6054    </t>
  </si>
  <si>
    <t xml:space="preserve">D-6055    </t>
  </si>
  <si>
    <t xml:space="preserve">D-6056    </t>
  </si>
  <si>
    <t xml:space="preserve">D-6057    </t>
  </si>
  <si>
    <t xml:space="preserve">D-6058    </t>
  </si>
  <si>
    <t xml:space="preserve">D-6059    </t>
  </si>
  <si>
    <t xml:space="preserve">D-6060    </t>
  </si>
  <si>
    <t xml:space="preserve">D-6061    </t>
  </si>
  <si>
    <t xml:space="preserve">D-6062    </t>
  </si>
  <si>
    <t xml:space="preserve">D-6063    </t>
  </si>
  <si>
    <t xml:space="preserve">D-6064    </t>
  </si>
  <si>
    <t>30/03/2017 31/03/2017</t>
  </si>
  <si>
    <t xml:space="preserve">D-6065    </t>
  </si>
  <si>
    <t xml:space="preserve">D-6066    </t>
  </si>
  <si>
    <t xml:space="preserve">D-6067    </t>
  </si>
  <si>
    <t xml:space="preserve">D-6068    </t>
  </si>
  <si>
    <t xml:space="preserve">D-6069    </t>
  </si>
  <si>
    <t xml:space="preserve">D-6070    </t>
  </si>
  <si>
    <t xml:space="preserve">D-6071    </t>
  </si>
  <si>
    <t xml:space="preserve">D-6072    </t>
  </si>
  <si>
    <t xml:space="preserve">D-6073    </t>
  </si>
  <si>
    <t xml:space="preserve">D-6074    </t>
  </si>
  <si>
    <t xml:space="preserve">D-6075    </t>
  </si>
  <si>
    <t xml:space="preserve">D-6076    </t>
  </si>
  <si>
    <t xml:space="preserve">D-6077    </t>
  </si>
  <si>
    <t xml:space="preserve">D-6078    </t>
  </si>
  <si>
    <t xml:space="preserve">D-6079    </t>
  </si>
  <si>
    <t xml:space="preserve">D-6080    </t>
  </si>
  <si>
    <t xml:space="preserve">D-6081    </t>
  </si>
  <si>
    <t xml:space="preserve">D-6082    </t>
  </si>
  <si>
    <t xml:space="preserve">D-6083    </t>
  </si>
  <si>
    <t xml:space="preserve">D-6084    </t>
  </si>
  <si>
    <t xml:space="preserve">D-6085    </t>
  </si>
  <si>
    <t xml:space="preserve">D-6086    </t>
  </si>
  <si>
    <t xml:space="preserve">D-6087    </t>
  </si>
  <si>
    <t xml:space="preserve">D-6088    </t>
  </si>
  <si>
    <t xml:space="preserve">D-6089    </t>
  </si>
  <si>
    <t xml:space="preserve">D-6090    </t>
  </si>
  <si>
    <t xml:space="preserve">D-6091    </t>
  </si>
  <si>
    <t xml:space="preserve">D-6092    </t>
  </si>
  <si>
    <t xml:space="preserve">D-6093    </t>
  </si>
  <si>
    <t xml:space="preserve">D-6094    </t>
  </si>
  <si>
    <t xml:space="preserve">D-6095    </t>
  </si>
  <si>
    <t xml:space="preserve">D-6096    </t>
  </si>
  <si>
    <t xml:space="preserve">D-6097    </t>
  </si>
  <si>
    <t xml:space="preserve">D-6098    </t>
  </si>
  <si>
    <t xml:space="preserve">D-6099    </t>
  </si>
  <si>
    <t xml:space="preserve">D-6100    </t>
  </si>
  <si>
    <t xml:space="preserve">D-6101    </t>
  </si>
  <si>
    <t xml:space="preserve">D-6102    </t>
  </si>
  <si>
    <t xml:space="preserve">D-6103    </t>
  </si>
  <si>
    <t xml:space="preserve">D-6104    </t>
  </si>
  <si>
    <t xml:space="preserve">D-6105    </t>
  </si>
  <si>
    <t xml:space="preserve">D-6106    </t>
  </si>
  <si>
    <t xml:space="preserve">D-6107    </t>
  </si>
  <si>
    <t xml:space="preserve">D-6108    </t>
  </si>
  <si>
    <t xml:space="preserve">D-6109    </t>
  </si>
  <si>
    <t xml:space="preserve">D-6110    </t>
  </si>
  <si>
    <t xml:space="preserve">D-6111    </t>
  </si>
  <si>
    <t xml:space="preserve">D-6112    </t>
  </si>
  <si>
    <t xml:space="preserve">D-6113    </t>
  </si>
  <si>
    <t xml:space="preserve">D-6114    </t>
  </si>
  <si>
    <t xml:space="preserve">D-6115    </t>
  </si>
  <si>
    <t xml:space="preserve">D-6116    </t>
  </si>
  <si>
    <t xml:space="preserve">D-6117    </t>
  </si>
  <si>
    <t xml:space="preserve">D-6118    </t>
  </si>
  <si>
    <t xml:space="preserve">D-6119    </t>
  </si>
  <si>
    <t xml:space="preserve">D-6120    </t>
  </si>
  <si>
    <t xml:space="preserve">D-6121    </t>
  </si>
  <si>
    <t xml:space="preserve">D-6122    </t>
  </si>
  <si>
    <t xml:space="preserve">D-6123    </t>
  </si>
  <si>
    <t xml:space="preserve">D-6124    </t>
  </si>
  <si>
    <t xml:space="preserve">D-6125    </t>
  </si>
  <si>
    <t xml:space="preserve">D-6126    </t>
  </si>
  <si>
    <t xml:space="preserve">D-6127    </t>
  </si>
  <si>
    <t xml:space="preserve">D-6128    </t>
  </si>
  <si>
    <t xml:space="preserve">D-6129    </t>
  </si>
  <si>
    <t xml:space="preserve">D-6130    </t>
  </si>
  <si>
    <t xml:space="preserve">D-6131    </t>
  </si>
  <si>
    <t xml:space="preserve">D-6132    </t>
  </si>
  <si>
    <t xml:space="preserve">D-6133    </t>
  </si>
  <si>
    <t xml:space="preserve">D-6134    </t>
  </si>
  <si>
    <t xml:space="preserve">D-6135    </t>
  </si>
  <si>
    <t xml:space="preserve">D-6136    </t>
  </si>
  <si>
    <t xml:space="preserve">D-6137    </t>
  </si>
  <si>
    <t xml:space="preserve">D-6138    </t>
  </si>
  <si>
    <t xml:space="preserve">D-6139    </t>
  </si>
  <si>
    <t xml:space="preserve">D-6140    </t>
  </si>
  <si>
    <t xml:space="preserve">D-6141    </t>
  </si>
  <si>
    <t xml:space="preserve">D-6142    </t>
  </si>
  <si>
    <t xml:space="preserve">D-6143    </t>
  </si>
  <si>
    <t xml:space="preserve">D-6144    </t>
  </si>
  <si>
    <t xml:space="preserve">D-6145    </t>
  </si>
  <si>
    <t xml:space="preserve">D-6146    </t>
  </si>
  <si>
    <t xml:space="preserve">D-6147    </t>
  </si>
  <si>
    <t xml:space="preserve">D-6148    </t>
  </si>
  <si>
    <t xml:space="preserve">D-6149    </t>
  </si>
  <si>
    <t xml:space="preserve">D-6150    </t>
  </si>
  <si>
    <t xml:space="preserve">D-6151    </t>
  </si>
  <si>
    <t xml:space="preserve">D-6152    </t>
  </si>
  <si>
    <t xml:space="preserve">D-6153    </t>
  </si>
  <si>
    <t xml:space="preserve">D-6154    </t>
  </si>
  <si>
    <t xml:space="preserve">D-6155    </t>
  </si>
  <si>
    <t xml:space="preserve">D-6156    </t>
  </si>
  <si>
    <t xml:space="preserve">D-6157    </t>
  </si>
  <si>
    <t xml:space="preserve">D-6158    </t>
  </si>
  <si>
    <t xml:space="preserve">D-6159    </t>
  </si>
  <si>
    <t xml:space="preserve">D-6160    </t>
  </si>
  <si>
    <t xml:space="preserve">D-6161    </t>
  </si>
  <si>
    <t xml:space="preserve">D-6162    </t>
  </si>
  <si>
    <t xml:space="preserve">D-6163    </t>
  </si>
  <si>
    <t xml:space="preserve">D-6164    </t>
  </si>
  <si>
    <t xml:space="preserve">D-6165    </t>
  </si>
  <si>
    <t xml:space="preserve">D-6166    </t>
  </si>
  <si>
    <t xml:space="preserve">D-6167    </t>
  </si>
  <si>
    <t xml:space="preserve">D-6168    </t>
  </si>
  <si>
    <t xml:space="preserve">D-6169    </t>
  </si>
  <si>
    <t xml:space="preserve">D-6170    </t>
  </si>
  <si>
    <t xml:space="preserve">D-6171    </t>
  </si>
  <si>
    <t xml:space="preserve">D-6172    </t>
  </si>
  <si>
    <t xml:space="preserve">D-6173    </t>
  </si>
  <si>
    <t xml:space="preserve">D-6174    </t>
  </si>
  <si>
    <t xml:space="preserve">D-6175    </t>
  </si>
  <si>
    <t xml:space="preserve">D-6176    </t>
  </si>
  <si>
    <t xml:space="preserve">D-6177    </t>
  </si>
  <si>
    <t xml:space="preserve">D-6178    </t>
  </si>
  <si>
    <t xml:space="preserve">D-6179    </t>
  </si>
  <si>
    <t xml:space="preserve">D-6180    </t>
  </si>
  <si>
    <t xml:space="preserve">D-6181    </t>
  </si>
  <si>
    <t xml:space="preserve">D-6182    </t>
  </si>
  <si>
    <t xml:space="preserve">D-6183    </t>
  </si>
  <si>
    <t xml:space="preserve">D-6184    </t>
  </si>
  <si>
    <t xml:space="preserve">D-6185    </t>
  </si>
  <si>
    <t xml:space="preserve">D-6186    </t>
  </si>
  <si>
    <t xml:space="preserve">D-6187    </t>
  </si>
  <si>
    <t xml:space="preserve">D-6188    </t>
  </si>
  <si>
    <t xml:space="preserve">D-6189    </t>
  </si>
  <si>
    <t xml:space="preserve">D-6190    </t>
  </si>
  <si>
    <t xml:space="preserve">D-6191    </t>
  </si>
  <si>
    <t xml:space="preserve">D-6192    </t>
  </si>
  <si>
    <t xml:space="preserve">D-6193    </t>
  </si>
  <si>
    <t xml:space="preserve">D-6194    </t>
  </si>
  <si>
    <t xml:space="preserve">D-6195    </t>
  </si>
  <si>
    <t xml:space="preserve">D-6196    </t>
  </si>
  <si>
    <t xml:space="preserve">D-6197    </t>
  </si>
  <si>
    <t xml:space="preserve">D-6198    </t>
  </si>
  <si>
    <t xml:space="preserve">D-6199    </t>
  </si>
  <si>
    <t xml:space="preserve">D-6200    </t>
  </si>
  <si>
    <t xml:space="preserve">D-6201    </t>
  </si>
  <si>
    <t xml:space="preserve">D-6202    </t>
  </si>
  <si>
    <t xml:space="preserve">D-6203    </t>
  </si>
  <si>
    <t xml:space="preserve">D-6204    </t>
  </si>
  <si>
    <t xml:space="preserve">D-6205    </t>
  </si>
  <si>
    <t xml:space="preserve">D-6206    </t>
  </si>
  <si>
    <t xml:space="preserve">D-6207    </t>
  </si>
  <si>
    <t xml:space="preserve">D-6208    </t>
  </si>
  <si>
    <t xml:space="preserve">D-6209    </t>
  </si>
  <si>
    <t xml:space="preserve">D-6210    </t>
  </si>
  <si>
    <t xml:space="preserve">D-6211    </t>
  </si>
  <si>
    <t xml:space="preserve">D-6212    </t>
  </si>
  <si>
    <t xml:space="preserve">D-6213    </t>
  </si>
  <si>
    <t xml:space="preserve">D-6214    </t>
  </si>
  <si>
    <t xml:space="preserve">D-6215    </t>
  </si>
  <si>
    <t xml:space="preserve">D-6216    </t>
  </si>
  <si>
    <t xml:space="preserve">D-6217    </t>
  </si>
  <si>
    <t xml:space="preserve">D-6218    </t>
  </si>
  <si>
    <t xml:space="preserve">D-6219    </t>
  </si>
  <si>
    <t xml:space="preserve">D-6220    </t>
  </si>
  <si>
    <t xml:space="preserve">D-6221    </t>
  </si>
  <si>
    <t xml:space="preserve">D-6222    </t>
  </si>
  <si>
    <t xml:space="preserve">D-6223    </t>
  </si>
  <si>
    <t xml:space="preserve">D-6224    </t>
  </si>
  <si>
    <t xml:space="preserve">D-6225    </t>
  </si>
  <si>
    <t xml:space="preserve">D-6226    </t>
  </si>
  <si>
    <t xml:space="preserve">D-6227    </t>
  </si>
  <si>
    <t xml:space="preserve">D-6228    </t>
  </si>
  <si>
    <t xml:space="preserve">D-6229    </t>
  </si>
  <si>
    <t xml:space="preserve">D-6230    </t>
  </si>
  <si>
    <t xml:space="preserve">D-6231    </t>
  </si>
  <si>
    <t xml:space="preserve">D-6232    </t>
  </si>
  <si>
    <t xml:space="preserve">D-6233    </t>
  </si>
  <si>
    <t xml:space="preserve">D-6234    </t>
  </si>
  <si>
    <t xml:space="preserve">D-6235    </t>
  </si>
  <si>
    <t xml:space="preserve">D-6236    </t>
  </si>
  <si>
    <t xml:space="preserve">D-6237    </t>
  </si>
  <si>
    <t xml:space="preserve">D-6238    </t>
  </si>
  <si>
    <t xml:space="preserve">D-6239    </t>
  </si>
  <si>
    <t xml:space="preserve">D-6240    </t>
  </si>
  <si>
    <t xml:space="preserve">D-6241    </t>
  </si>
  <si>
    <t xml:space="preserve">D-6242    </t>
  </si>
  <si>
    <t xml:space="preserve">D-6243    </t>
  </si>
  <si>
    <t xml:space="preserve">D-6244    </t>
  </si>
  <si>
    <t>01/04/2017 03/04/2017</t>
  </si>
  <si>
    <t xml:space="preserve">D-6245    </t>
  </si>
  <si>
    <t xml:space="preserve">D-6246    </t>
  </si>
  <si>
    <t xml:space="preserve">D-6247    </t>
  </si>
  <si>
    <t xml:space="preserve">D-6248    </t>
  </si>
  <si>
    <t xml:space="preserve">D-6249    </t>
  </si>
  <si>
    <t xml:space="preserve">D-6250    </t>
  </si>
  <si>
    <t xml:space="preserve">D-6251    </t>
  </si>
  <si>
    <t xml:space="preserve">D-6252    </t>
  </si>
  <si>
    <t xml:space="preserve">D-6253    </t>
  </si>
  <si>
    <t xml:space="preserve">D-6254    </t>
  </si>
  <si>
    <t xml:space="preserve">D-6255    </t>
  </si>
  <si>
    <t xml:space="preserve">D-6256    </t>
  </si>
  <si>
    <t xml:space="preserve">D-6257    </t>
  </si>
  <si>
    <t xml:space="preserve">D-6258    </t>
  </si>
  <si>
    <t xml:space="preserve">D-6259    </t>
  </si>
  <si>
    <t xml:space="preserve">D-6260    </t>
  </si>
  <si>
    <t xml:space="preserve">D-6261    </t>
  </si>
  <si>
    <t xml:space="preserve">D-6262    </t>
  </si>
  <si>
    <t xml:space="preserve">D-6263    </t>
  </si>
  <si>
    <t xml:space="preserve">D-6264    </t>
  </si>
  <si>
    <t xml:space="preserve">D-6265    </t>
  </si>
  <si>
    <t xml:space="preserve">D-6266    </t>
  </si>
  <si>
    <t xml:space="preserve">D-6267    </t>
  </si>
  <si>
    <t xml:space="preserve">D-6268    </t>
  </si>
  <si>
    <t xml:space="preserve">D-6269    </t>
  </si>
  <si>
    <t xml:space="preserve">D-6270    </t>
  </si>
  <si>
    <t xml:space="preserve">D-6271    </t>
  </si>
  <si>
    <t xml:space="preserve">D-6272    </t>
  </si>
  <si>
    <t xml:space="preserve">D-6273    </t>
  </si>
  <si>
    <t xml:space="preserve">D-6274    </t>
  </si>
  <si>
    <t xml:space="preserve">D-6275    </t>
  </si>
  <si>
    <t xml:space="preserve">D-6276    </t>
  </si>
  <si>
    <t xml:space="preserve">D-6277    </t>
  </si>
  <si>
    <t xml:space="preserve">D-6278    </t>
  </si>
  <si>
    <t xml:space="preserve">D-6279    </t>
  </si>
  <si>
    <t>08/04/2017 17/04/2017</t>
  </si>
  <si>
    <t xml:space="preserve">D-6280    </t>
  </si>
  <si>
    <t xml:space="preserve">D-6281    </t>
  </si>
  <si>
    <t xml:space="preserve">D-6282    </t>
  </si>
  <si>
    <t xml:space="preserve">D-6283    </t>
  </si>
  <si>
    <t xml:space="preserve">D-6284    </t>
  </si>
  <si>
    <t xml:space="preserve">D-6285    </t>
  </si>
  <si>
    <t xml:space="preserve">D-6286    </t>
  </si>
  <si>
    <t xml:space="preserve">D-6287    </t>
  </si>
  <si>
    <t xml:space="preserve">D-6288    </t>
  </si>
  <si>
    <t xml:space="preserve">D-6289    </t>
  </si>
  <si>
    <t xml:space="preserve">D-6290    </t>
  </si>
  <si>
    <t>01/04/2017 05/04/2017</t>
  </si>
  <si>
    <t xml:space="preserve">D-6291    </t>
  </si>
  <si>
    <t xml:space="preserve">D-6292    </t>
  </si>
  <si>
    <t xml:space="preserve">D-6293    </t>
  </si>
  <si>
    <t xml:space="preserve">D-6294    </t>
  </si>
  <si>
    <t xml:space="preserve">D-6295    </t>
  </si>
  <si>
    <t xml:space="preserve">D-6296    </t>
  </si>
  <si>
    <t xml:space="preserve">D-6297    </t>
  </si>
  <si>
    <t xml:space="preserve">D-6298    </t>
  </si>
  <si>
    <t xml:space="preserve">D-6299    </t>
  </si>
  <si>
    <t xml:space="preserve">D-6300    </t>
  </si>
  <si>
    <t xml:space="preserve">D-6301    </t>
  </si>
  <si>
    <t xml:space="preserve">D-6302    </t>
  </si>
  <si>
    <t xml:space="preserve">D-6303    </t>
  </si>
  <si>
    <t xml:space="preserve">D-6304    </t>
  </si>
  <si>
    <t xml:space="preserve">(125)LUIS LEDO                                                           </t>
  </si>
  <si>
    <t>15/04/2017 19/04/2017</t>
  </si>
  <si>
    <t xml:space="preserve">D-6305    </t>
  </si>
  <si>
    <t xml:space="preserve">D-6306    </t>
  </si>
  <si>
    <t xml:space="preserve">D-6307    </t>
  </si>
  <si>
    <t xml:space="preserve">D-6308    </t>
  </si>
  <si>
    <t xml:space="preserve">D-6309    </t>
  </si>
  <si>
    <t xml:space="preserve">D-6310    </t>
  </si>
  <si>
    <t xml:space="preserve">D-6311    </t>
  </si>
  <si>
    <t xml:space="preserve">D-6312    </t>
  </si>
  <si>
    <t xml:space="preserve">D-6313    </t>
  </si>
  <si>
    <t xml:space="preserve">D-6314    </t>
  </si>
  <si>
    <t xml:space="preserve">D-6315    </t>
  </si>
  <si>
    <t xml:space="preserve">D-6316    </t>
  </si>
  <si>
    <t xml:space="preserve">D-6317    </t>
  </si>
  <si>
    <t xml:space="preserve">D-6318    </t>
  </si>
  <si>
    <t xml:space="preserve">D-6319    </t>
  </si>
  <si>
    <t xml:space="preserve">D-6320    </t>
  </si>
  <si>
    <t xml:space="preserve">D-6321    </t>
  </si>
  <si>
    <t xml:space="preserve">D-6322    </t>
  </si>
  <si>
    <t xml:space="preserve">D-6323    </t>
  </si>
  <si>
    <t xml:space="preserve">D-6324    </t>
  </si>
  <si>
    <t xml:space="preserve">D-6325    </t>
  </si>
  <si>
    <t xml:space="preserve">D-6326    </t>
  </si>
  <si>
    <t xml:space="preserve">D-6327    </t>
  </si>
  <si>
    <t xml:space="preserve">D-6328    </t>
  </si>
  <si>
    <t xml:space="preserve">D-6329    </t>
  </si>
  <si>
    <t xml:space="preserve">D-6330    </t>
  </si>
  <si>
    <t xml:space="preserve">D-6331    </t>
  </si>
  <si>
    <t xml:space="preserve">D-6332    </t>
  </si>
  <si>
    <t xml:space="preserve">D-6333    </t>
  </si>
  <si>
    <t xml:space="preserve">D-6334    </t>
  </si>
  <si>
    <t xml:space="preserve">D-6335    </t>
  </si>
  <si>
    <t xml:space="preserve">D-6336    </t>
  </si>
  <si>
    <t xml:space="preserve">D-6337    </t>
  </si>
  <si>
    <t xml:space="preserve">D-6338    </t>
  </si>
  <si>
    <t xml:space="preserve">D-6339    </t>
  </si>
  <si>
    <t xml:space="preserve">D-6340    </t>
  </si>
  <si>
    <t xml:space="preserve">D-6341    </t>
  </si>
  <si>
    <t xml:space="preserve">D-6342    </t>
  </si>
  <si>
    <t xml:space="preserve">D-6343    </t>
  </si>
  <si>
    <t xml:space="preserve">D-6344    </t>
  </si>
  <si>
    <t xml:space="preserve">D-6345    </t>
  </si>
  <si>
    <t xml:space="preserve">D-6346    </t>
  </si>
  <si>
    <t xml:space="preserve">D-6347    </t>
  </si>
  <si>
    <t xml:space="preserve">D-6348    </t>
  </si>
  <si>
    <t xml:space="preserve">D-6349    </t>
  </si>
  <si>
    <t xml:space="preserve">D-6350    </t>
  </si>
  <si>
    <t xml:space="preserve">D-6351    </t>
  </si>
  <si>
    <t xml:space="preserve">D-6352    </t>
  </si>
  <si>
    <t xml:space="preserve">D-6353    </t>
  </si>
  <si>
    <t xml:space="preserve">D-6354    </t>
  </si>
  <si>
    <t xml:space="preserve">D-6355    </t>
  </si>
  <si>
    <t xml:space="preserve">D-6356    </t>
  </si>
  <si>
    <t xml:space="preserve">D-6357    </t>
  </si>
  <si>
    <t xml:space="preserve">D-6358    </t>
  </si>
  <si>
    <t xml:space="preserve">D-6359    </t>
  </si>
  <si>
    <t xml:space="preserve">D-6360    </t>
  </si>
  <si>
    <t xml:space="preserve">D-6361    </t>
  </si>
  <si>
    <t xml:space="preserve">D-6362    </t>
  </si>
  <si>
    <t xml:space="preserve">D-6363    </t>
  </si>
  <si>
    <t xml:space="preserve">D-6364    </t>
  </si>
  <si>
    <t xml:space="preserve">D-6365    </t>
  </si>
  <si>
    <t xml:space="preserve">D-6366    </t>
  </si>
  <si>
    <t xml:space="preserve">D-6367    </t>
  </si>
  <si>
    <t xml:space="preserve">D-6368    </t>
  </si>
  <si>
    <t xml:space="preserve">D-6369    </t>
  </si>
  <si>
    <t xml:space="preserve">D-6370    </t>
  </si>
  <si>
    <t xml:space="preserve">D-6371    </t>
  </si>
  <si>
    <t xml:space="preserve">D-6372    </t>
  </si>
  <si>
    <t xml:space="preserve">D-6373    </t>
  </si>
  <si>
    <t xml:space="preserve">D-6374    </t>
  </si>
  <si>
    <t xml:space="preserve">D-6375    </t>
  </si>
  <si>
    <t xml:space="preserve">D-6376    </t>
  </si>
  <si>
    <t xml:space="preserve">D-6377    </t>
  </si>
  <si>
    <t xml:space="preserve">D-6378    </t>
  </si>
  <si>
    <t xml:space="preserve">D-6379    </t>
  </si>
  <si>
    <t xml:space="preserve">D-6380    </t>
  </si>
  <si>
    <t xml:space="preserve">D-6381    </t>
  </si>
  <si>
    <t xml:space="preserve">D-6382    </t>
  </si>
  <si>
    <t xml:space="preserve">D-6383    </t>
  </si>
  <si>
    <t xml:space="preserve">D-6384    </t>
  </si>
  <si>
    <t xml:space="preserve">D-6385    </t>
  </si>
  <si>
    <t xml:space="preserve">D-6386    </t>
  </si>
  <si>
    <t xml:space="preserve">D-6387    </t>
  </si>
  <si>
    <t xml:space="preserve">D-6388    </t>
  </si>
  <si>
    <t xml:space="preserve">D-6389    </t>
  </si>
  <si>
    <t xml:space="preserve">D-6390    </t>
  </si>
  <si>
    <t xml:space="preserve">D-6391    </t>
  </si>
  <si>
    <t xml:space="preserve">D-6392    </t>
  </si>
  <si>
    <t xml:space="preserve">D-6393    </t>
  </si>
  <si>
    <t xml:space="preserve">D-6394    </t>
  </si>
  <si>
    <t xml:space="preserve">D-6395    </t>
  </si>
  <si>
    <t xml:space="preserve">D-6396    </t>
  </si>
  <si>
    <t xml:space="preserve">D-6397    </t>
  </si>
  <si>
    <t xml:space="preserve">D-6398    </t>
  </si>
  <si>
    <t xml:space="preserve">D-6399    </t>
  </si>
  <si>
    <t xml:space="preserve">D-6400    </t>
  </si>
  <si>
    <t xml:space="preserve">D-6401    </t>
  </si>
  <si>
    <t xml:space="preserve">D-6402    </t>
  </si>
  <si>
    <t xml:space="preserve">D-6403    </t>
  </si>
  <si>
    <t xml:space="preserve">D-6404    </t>
  </si>
  <si>
    <t xml:space="preserve">D-6405    </t>
  </si>
  <si>
    <t xml:space="preserve">D-6406    </t>
  </si>
  <si>
    <t xml:space="preserve">D-6407    </t>
  </si>
  <si>
    <t xml:space="preserve">D-6408    </t>
  </si>
  <si>
    <t xml:space="preserve">D-6409    </t>
  </si>
  <si>
    <t xml:space="preserve">D-6410    </t>
  </si>
  <si>
    <t xml:space="preserve">D-6411    </t>
  </si>
  <si>
    <t xml:space="preserve">D-6412    </t>
  </si>
  <si>
    <t xml:space="preserve">D-6413    </t>
  </si>
  <si>
    <t xml:space="preserve">D-6414    </t>
  </si>
  <si>
    <t xml:space="preserve">D-6415    </t>
  </si>
  <si>
    <t xml:space="preserve">D-6416    </t>
  </si>
  <si>
    <t xml:space="preserve">D-6417    </t>
  </si>
  <si>
    <t xml:space="preserve">D-6418    </t>
  </si>
  <si>
    <t xml:space="preserve">D-6419    </t>
  </si>
  <si>
    <t xml:space="preserve">D-6420    </t>
  </si>
  <si>
    <t xml:space="preserve">D-6421    </t>
  </si>
  <si>
    <t xml:space="preserve">D-6422    </t>
  </si>
  <si>
    <t xml:space="preserve">D-6423    </t>
  </si>
  <si>
    <t xml:space="preserve">D-6424    </t>
  </si>
  <si>
    <t xml:space="preserve">D-6425    </t>
  </si>
  <si>
    <t xml:space="preserve">D-6426    </t>
  </si>
  <si>
    <t xml:space="preserve">D-6427    </t>
  </si>
  <si>
    <t xml:space="preserve">D-6428    </t>
  </si>
  <si>
    <t xml:space="preserve">D-6429    </t>
  </si>
  <si>
    <t xml:space="preserve">D-6430    </t>
  </si>
  <si>
    <t xml:space="preserve">D-6431    </t>
  </si>
  <si>
    <t xml:space="preserve">D-6432    </t>
  </si>
  <si>
    <t xml:space="preserve">D-6433    </t>
  </si>
  <si>
    <t xml:space="preserve">D-6434    </t>
  </si>
  <si>
    <t xml:space="preserve">D-6435    </t>
  </si>
  <si>
    <t xml:space="preserve">D-6436    </t>
  </si>
  <si>
    <t xml:space="preserve">SALDO </t>
  </si>
  <si>
    <t>3754 A</t>
  </si>
  <si>
    <t>7353-A</t>
  </si>
  <si>
    <t>2969 A</t>
  </si>
  <si>
    <t>7185-A</t>
  </si>
  <si>
    <t>1455 A</t>
  </si>
  <si>
    <t>6940-A</t>
  </si>
  <si>
    <t>0745 A</t>
  </si>
  <si>
    <t>0045A</t>
  </si>
  <si>
    <t>6723-A</t>
  </si>
  <si>
    <t>6558-A</t>
  </si>
  <si>
    <t>6460-A</t>
  </si>
  <si>
    <t>6380-A</t>
  </si>
  <si>
    <t>6244-A</t>
  </si>
  <si>
    <t>6089-A</t>
  </si>
  <si>
    <t>8217 C</t>
  </si>
  <si>
    <t>5942-A</t>
  </si>
  <si>
    <t>7382 C</t>
  </si>
  <si>
    <t>5823-A</t>
  </si>
  <si>
    <t>6538 C</t>
  </si>
  <si>
    <t>5651-A</t>
  </si>
  <si>
    <t>5748 C</t>
  </si>
  <si>
    <t>S/F</t>
  </si>
  <si>
    <t>4924 C</t>
  </si>
  <si>
    <t>5518-A</t>
  </si>
  <si>
    <t>4091 C</t>
  </si>
  <si>
    <t>5399-A</t>
  </si>
  <si>
    <t>3253 C</t>
  </si>
  <si>
    <t>5260-A</t>
  </si>
  <si>
    <t>2389 C</t>
  </si>
  <si>
    <t>5128-A</t>
  </si>
  <si>
    <t>1532 C</t>
  </si>
  <si>
    <t>5000-A</t>
  </si>
  <si>
    <t>0684 C</t>
  </si>
  <si>
    <t>4858-A</t>
  </si>
  <si>
    <t>24850 B</t>
  </si>
  <si>
    <t>4744-A</t>
  </si>
  <si>
    <t>23947 B</t>
  </si>
  <si>
    <t>4628-A</t>
  </si>
  <si>
    <t>23067 B</t>
  </si>
  <si>
    <t>4382-A</t>
  </si>
  <si>
    <t>22127 B</t>
  </si>
  <si>
    <t>4272-A</t>
  </si>
  <si>
    <t>21251 B</t>
  </si>
  <si>
    <t>4145-A</t>
  </si>
  <si>
    <t>20322 B</t>
  </si>
  <si>
    <t>4035-A</t>
  </si>
  <si>
    <t>19449 B</t>
  </si>
  <si>
    <t>3930-A</t>
  </si>
  <si>
    <t>18546 B</t>
  </si>
  <si>
    <t>3670-A</t>
  </si>
  <si>
    <t>17646 B</t>
  </si>
  <si>
    <t>3617-A</t>
  </si>
  <si>
    <t>16725 B</t>
  </si>
  <si>
    <t>7660 nva</t>
  </si>
  <si>
    <t>3616-A</t>
  </si>
  <si>
    <t>15811 B</t>
  </si>
  <si>
    <t>7630 nva</t>
  </si>
  <si>
    <t>14890 B</t>
  </si>
  <si>
    <t>7033 nva</t>
  </si>
  <si>
    <t>13995 B</t>
  </si>
  <si>
    <t>6279 nva</t>
  </si>
  <si>
    <t>3152-A</t>
  </si>
  <si>
    <t>13069 B</t>
  </si>
  <si>
    <t>5632 nva</t>
  </si>
  <si>
    <t>3098-A</t>
  </si>
  <si>
    <t>012140 B</t>
  </si>
  <si>
    <t>4957 nva</t>
  </si>
  <si>
    <t>3001-A</t>
  </si>
  <si>
    <t>11201 B</t>
  </si>
  <si>
    <t>4340 nva</t>
  </si>
  <si>
    <t>2785-A</t>
  </si>
  <si>
    <t>008601 B</t>
  </si>
  <si>
    <t>3750 nva</t>
  </si>
  <si>
    <t>2716-A</t>
  </si>
  <si>
    <t>010236 B</t>
  </si>
  <si>
    <t>3217 nva</t>
  </si>
  <si>
    <t>2597-A</t>
  </si>
  <si>
    <t>009507 B</t>
  </si>
  <si>
    <t>2618 nva</t>
  </si>
  <si>
    <t>2511-A</t>
  </si>
  <si>
    <t>007669 B</t>
  </si>
  <si>
    <t>2049 nva</t>
  </si>
  <si>
    <t>2327-A</t>
  </si>
  <si>
    <t>006856 B</t>
  </si>
  <si>
    <t>1496 nva</t>
  </si>
  <si>
    <t>2240-A</t>
  </si>
  <si>
    <t>005982 B</t>
  </si>
  <si>
    <t>,0897 nva</t>
  </si>
  <si>
    <t>2142-A</t>
  </si>
  <si>
    <t>005099 B</t>
  </si>
  <si>
    <t>,0429 nva</t>
  </si>
  <si>
    <t>2141-A</t>
  </si>
  <si>
    <t>004266 B</t>
  </si>
  <si>
    <t>,0476 D2</t>
  </si>
  <si>
    <t>1949-A</t>
  </si>
  <si>
    <t>003360 B</t>
  </si>
  <si>
    <t>,0862 C2</t>
  </si>
  <si>
    <t>1661 A</t>
  </si>
  <si>
    <t>002413 B</t>
  </si>
  <si>
    <t>,0263 C2</t>
  </si>
  <si>
    <t>1627-A</t>
  </si>
  <si>
    <t>001425 B</t>
  </si>
  <si>
    <t>,0580 B2</t>
  </si>
  <si>
    <t>1464 A</t>
  </si>
  <si>
    <t>00453 B</t>
  </si>
  <si>
    <t>,0939 A2</t>
  </si>
  <si>
    <t>1383 A</t>
  </si>
  <si>
    <t>24461 A</t>
  </si>
  <si>
    <t>,0328 A2</t>
  </si>
  <si>
    <t>24459 A</t>
  </si>
  <si>
    <t>,0824 Z1</t>
  </si>
  <si>
    <t>1112 A</t>
  </si>
  <si>
    <t>23459-A</t>
  </si>
  <si>
    <t>,0333 Z1</t>
  </si>
  <si>
    <t>23453-A</t>
  </si>
  <si>
    <t>,0833 Y1</t>
  </si>
  <si>
    <t>22422-A</t>
  </si>
  <si>
    <t>21310-A</t>
  </si>
  <si>
    <t>20240-A</t>
  </si>
  <si>
    <t>20238-A</t>
  </si>
  <si>
    <t>19212-A</t>
  </si>
  <si>
    <t>10342-A</t>
  </si>
  <si>
    <t>18270-A</t>
  </si>
  <si>
    <t>10099-A</t>
  </si>
  <si>
    <t>,0327 Y1</t>
  </si>
  <si>
    <t>17219-A</t>
  </si>
  <si>
    <t>,0829 x1</t>
  </si>
  <si>
    <t>16236-A</t>
  </si>
  <si>
    <t>15246-A</t>
  </si>
  <si>
    <t>,0322 X1</t>
  </si>
  <si>
    <t>566-A</t>
  </si>
  <si>
    <t>14256 A</t>
  </si>
  <si>
    <t>9196-A</t>
  </si>
  <si>
    <t>,0821 W1</t>
  </si>
  <si>
    <t>443-A</t>
  </si>
  <si>
    <t>13597-A</t>
  </si>
  <si>
    <t>9076-A</t>
  </si>
  <si>
    <t>Transfer</t>
  </si>
  <si>
    <t>13383-A</t>
  </si>
  <si>
    <t>9075-A</t>
  </si>
  <si>
    <t>12459-A</t>
  </si>
  <si>
    <t>8849-A</t>
  </si>
  <si>
    <t>11661 A</t>
  </si>
  <si>
    <t>8774-A</t>
  </si>
  <si>
    <t>,0308 W1</t>
  </si>
  <si>
    <t>321-A</t>
  </si>
  <si>
    <t>10866 A</t>
  </si>
  <si>
    <t>8619-A</t>
  </si>
  <si>
    <t>,0902 V1</t>
  </si>
  <si>
    <t>168-A</t>
  </si>
  <si>
    <t>10052 A</t>
  </si>
  <si>
    <t>8407-A</t>
  </si>
  <si>
    <t>,0296 V1</t>
  </si>
  <si>
    <t>96-A</t>
  </si>
  <si>
    <t>9264-A</t>
  </si>
  <si>
    <t>8336-A</t>
  </si>
  <si>
    <t>,0747 U1</t>
  </si>
  <si>
    <t>95-A</t>
  </si>
  <si>
    <t>8394 A</t>
  </si>
  <si>
    <t>8189-A</t>
  </si>
  <si>
    <t>,0276 U1</t>
  </si>
  <si>
    <t>7507-A</t>
  </si>
  <si>
    <t>8100-A</t>
  </si>
  <si>
    <t>6762 A</t>
  </si>
  <si>
    <t>7851-A</t>
  </si>
  <si>
    <t>,0766 T1</t>
  </si>
  <si>
    <t>5994 A</t>
  </si>
  <si>
    <t>7773-A</t>
  </si>
  <si>
    <t>,0244 T1</t>
  </si>
  <si>
    <t>5207 A</t>
  </si>
  <si>
    <t>7643-A</t>
  </si>
  <si>
    <t>,0728 S1</t>
  </si>
  <si>
    <t>4442 A</t>
  </si>
  <si>
    <t>7526-A</t>
  </si>
  <si>
    <t>PAGOS</t>
  </si>
  <si>
    <t>FECHA DE PAGO</t>
  </si>
  <si>
    <t># FACT</t>
  </si>
  <si>
    <t>Remisiones</t>
  </si>
  <si>
    <t>2A</t>
  </si>
  <si>
    <t>NOMBRE</t>
  </si>
  <si>
    <t>1A</t>
  </si>
  <si>
    <t>productos p/aves y animales</t>
  </si>
  <si>
    <t>ESTADO DE CUENTA POR  CLIENTE</t>
  </si>
  <si>
    <t>C 9101</t>
  </si>
  <si>
    <t>C 9964</t>
  </si>
  <si>
    <t>C 10842</t>
  </si>
  <si>
    <t>C 11725</t>
  </si>
  <si>
    <t>C 12592</t>
  </si>
  <si>
    <t>C 13378</t>
  </si>
  <si>
    <t>C 14179</t>
  </si>
  <si>
    <t>C 15090</t>
  </si>
  <si>
    <t>C 15312</t>
  </si>
  <si>
    <t>C 15916</t>
  </si>
  <si>
    <t>C 16836</t>
  </si>
  <si>
    <t>C 17779</t>
  </si>
  <si>
    <t>C 18838</t>
  </si>
  <si>
    <t>C 19795</t>
  </si>
  <si>
    <t xml:space="preserve">D-6762    </t>
  </si>
  <si>
    <t xml:space="preserve">D-7610    </t>
  </si>
  <si>
    <t xml:space="preserve">D-8343    </t>
  </si>
  <si>
    <t xml:space="preserve">D-9280    </t>
  </si>
  <si>
    <t>D-10145</t>
  </si>
  <si>
    <t>D-11100</t>
  </si>
  <si>
    <t>D-11998</t>
  </si>
  <si>
    <t>D-12905</t>
  </si>
  <si>
    <t>D-13828</t>
  </si>
  <si>
    <t>D-13830</t>
  </si>
  <si>
    <t xml:space="preserve"> D 114732</t>
  </si>
  <si>
    <t>D 115716</t>
  </si>
  <si>
    <t>D 116656</t>
  </si>
  <si>
    <t>D-18513</t>
  </si>
  <si>
    <t>D-19410</t>
  </si>
  <si>
    <t>D-20317</t>
  </si>
  <si>
    <t>D-21149</t>
  </si>
  <si>
    <t>D-21954</t>
  </si>
  <si>
    <t>D-22832</t>
  </si>
  <si>
    <t>D-23703</t>
  </si>
  <si>
    <t>D-24596</t>
  </si>
  <si>
    <t>E-423</t>
  </si>
  <si>
    <t>E-1258</t>
  </si>
  <si>
    <t>E-2142</t>
  </si>
  <si>
    <t>E-3027</t>
  </si>
  <si>
    <t>E-3882</t>
  </si>
  <si>
    <t>E-4137</t>
  </si>
  <si>
    <t>E-4756</t>
  </si>
  <si>
    <t>E-5717</t>
  </si>
  <si>
    <t>E-6076</t>
  </si>
  <si>
    <t>E-6405</t>
  </si>
  <si>
    <t>E-6421</t>
  </si>
  <si>
    <t>E-6631</t>
  </si>
  <si>
    <t>E-7534</t>
  </si>
  <si>
    <t>E-8425</t>
  </si>
  <si>
    <t>E-10031</t>
  </si>
  <si>
    <t>E-10888</t>
  </si>
  <si>
    <t>E-11729</t>
  </si>
  <si>
    <t>E-11745</t>
  </si>
  <si>
    <t>E-9233</t>
  </si>
  <si>
    <t>E-12571</t>
  </si>
  <si>
    <t>E-13453</t>
  </si>
  <si>
    <t>E-14397</t>
  </si>
  <si>
    <t>E-15525</t>
  </si>
  <si>
    <t>E-15993</t>
  </si>
  <si>
    <t>2B</t>
  </si>
  <si>
    <t>E-16396</t>
  </si>
  <si>
    <t>E-17154</t>
  </si>
  <si>
    <t>E-18058</t>
  </si>
  <si>
    <t>E-18886</t>
  </si>
  <si>
    <t>E-19790</t>
  </si>
  <si>
    <t>E-20657</t>
  </si>
  <si>
    <t>E-21515</t>
  </si>
  <si>
    <t>E-22327</t>
  </si>
  <si>
    <t>E-22344</t>
  </si>
  <si>
    <t>E-23160</t>
  </si>
  <si>
    <t>E-24015</t>
  </si>
  <si>
    <t>E-24852</t>
  </si>
  <si>
    <t>F-1485</t>
  </si>
  <si>
    <t>F-683</t>
  </si>
  <si>
    <t>F-2120</t>
  </si>
  <si>
    <t>F-3030</t>
  </si>
  <si>
    <t>F-3031</t>
  </si>
  <si>
    <t>F-3875</t>
  </si>
  <si>
    <t>F-5537</t>
  </si>
  <si>
    <t>F-6418</t>
  </si>
  <si>
    <t>F-7323</t>
  </si>
  <si>
    <t>F-7571</t>
  </si>
  <si>
    <t>EN CREDITO</t>
  </si>
  <si>
    <t>F-8233</t>
  </si>
  <si>
    <t>F-8235</t>
  </si>
  <si>
    <t>F-9140</t>
  </si>
  <si>
    <t>F-10052</t>
  </si>
  <si>
    <t>F-10922</t>
  </si>
  <si>
    <t>F-10933</t>
  </si>
  <si>
    <t>F-11848</t>
  </si>
  <si>
    <t>F-12725</t>
  </si>
  <si>
    <t>F-13622</t>
  </si>
  <si>
    <t>F-14555</t>
  </si>
  <si>
    <t>F-15432</t>
  </si>
  <si>
    <t>F-16394</t>
  </si>
  <si>
    <t>F-17323</t>
  </si>
  <si>
    <t>F-18196</t>
  </si>
  <si>
    <t>F-19046</t>
  </si>
  <si>
    <t>F-19890</t>
  </si>
  <si>
    <t>F-20744</t>
  </si>
  <si>
    <t>F-21663</t>
  </si>
  <si>
    <t>F-22522</t>
  </si>
  <si>
    <t>F-23391</t>
  </si>
  <si>
    <t>F-24241</t>
  </si>
  <si>
    <t>G-116</t>
  </si>
  <si>
    <t>G-1835</t>
  </si>
  <si>
    <t>G-209</t>
  </si>
  <si>
    <t>G-2731</t>
  </si>
  <si>
    <t>G-3605</t>
  </si>
  <si>
    <t>G-995</t>
  </si>
  <si>
    <t>G-4446</t>
  </si>
  <si>
    <t>G-4795</t>
  </si>
  <si>
    <t>G-5290</t>
  </si>
  <si>
    <t>G-5296</t>
  </si>
  <si>
    <t>G-6154</t>
  </si>
  <si>
    <t>G-7062</t>
  </si>
  <si>
    <t>G-11099</t>
  </si>
  <si>
    <t>G-12086</t>
  </si>
  <si>
    <t>G-7923</t>
  </si>
  <si>
    <t>G-8951</t>
  </si>
  <si>
    <t>G-9921</t>
  </si>
  <si>
    <t>G-12949</t>
  </si>
  <si>
    <t>G-13920</t>
  </si>
  <si>
    <t>G-14882</t>
  </si>
  <si>
    <t>G-15805</t>
  </si>
  <si>
    <t>G-16770</t>
  </si>
  <si>
    <t>G-17693</t>
  </si>
  <si>
    <t>G-18671</t>
  </si>
  <si>
    <t>G-19664</t>
  </si>
  <si>
    <t>G-20608</t>
  </si>
  <si>
    <t>G-21438</t>
  </si>
  <si>
    <t>G-23180</t>
  </si>
  <si>
    <t>G-24087</t>
  </si>
  <si>
    <t>H-1694</t>
  </si>
  <si>
    <t>H-2483</t>
  </si>
  <si>
    <t>H-2486</t>
  </si>
  <si>
    <t>H-74</t>
  </si>
  <si>
    <t>H-979</t>
  </si>
  <si>
    <t>H-4208</t>
  </si>
  <si>
    <t>H-5167</t>
  </si>
  <si>
    <t>H-5874</t>
  </si>
  <si>
    <t>H-7550</t>
  </si>
  <si>
    <t>H-8396</t>
  </si>
  <si>
    <t>H-9247</t>
  </si>
  <si>
    <t>H-10063</t>
  </si>
  <si>
    <t>H-10877</t>
  </si>
  <si>
    <t>H-11690</t>
  </si>
  <si>
    <t>H-11780</t>
  </si>
  <si>
    <t>H-12519</t>
  </si>
  <si>
    <t>H-13321</t>
  </si>
  <si>
    <t>H-14094</t>
  </si>
  <si>
    <t>H-14905</t>
  </si>
  <si>
    <t>H-14907</t>
  </si>
  <si>
    <t>H-15743</t>
  </si>
  <si>
    <t>H-16577</t>
  </si>
  <si>
    <t>H-17437</t>
  </si>
  <si>
    <t>H-18275</t>
  </si>
  <si>
    <t>H-19099</t>
  </si>
  <si>
    <t>H-19917</t>
  </si>
  <si>
    <t>H-20894</t>
  </si>
  <si>
    <t>H-21466</t>
  </si>
  <si>
    <t>H-21926</t>
  </si>
  <si>
    <t>H-22085</t>
  </si>
  <si>
    <t>H-22260</t>
  </si>
  <si>
    <t>H-23840</t>
  </si>
  <si>
    <t>(746)CARLOS CASTRO</t>
  </si>
  <si>
    <t>PAGADA</t>
  </si>
  <si>
    <t>(693)DESIDERIO ZOQUIAPA</t>
  </si>
  <si>
    <t>(592)RENE</t>
  </si>
  <si>
    <t>(186)SR MARIO</t>
  </si>
  <si>
    <t>(292)NERY</t>
  </si>
  <si>
    <t>(110)SAGRADO CORAZON CENTRO</t>
  </si>
  <si>
    <t>(522)SR CORONA</t>
  </si>
  <si>
    <t>(780)JAVIER MARTINEZ SANCHEZ</t>
  </si>
  <si>
    <t>(416)JUAN CARLOS CARMONA</t>
  </si>
  <si>
    <t>(179)SERRANO</t>
  </si>
  <si>
    <t>(254)IRENE CASTILLO</t>
  </si>
  <si>
    <t>(32)ANGEL ALFONSO</t>
  </si>
  <si>
    <t>(276)LEONARDO LINARES</t>
  </si>
  <si>
    <t>(610)BRAULIO APANGO</t>
  </si>
  <si>
    <t>(725)ABASTO DE 4 CARNES SA DE CV</t>
  </si>
  <si>
    <t>(728)MANUEL MOTA</t>
  </si>
  <si>
    <t>(633)DOÑA LETY</t>
  </si>
  <si>
    <t>(533)VENTA DE MOSTRADOR</t>
  </si>
  <si>
    <t>(273)EMANUEL CABALLO</t>
  </si>
  <si>
    <t>(625)TAQUITOS LA PAZ</t>
  </si>
  <si>
    <t>(527)EDGAR ZOQUIAPA</t>
  </si>
  <si>
    <t>(662)ROJO CENTENO</t>
  </si>
  <si>
    <t>(702)SEBASTIAN</t>
  </si>
  <si>
    <t>(660)JOSE JUQUILA</t>
  </si>
  <si>
    <t>(431)ADRIAN</t>
  </si>
  <si>
    <t>(450)FOX</t>
  </si>
  <si>
    <t>(771)SALVADOR 5 MAYO</t>
  </si>
  <si>
    <t>(788)RUBEN SAUCEDO</t>
  </si>
  <si>
    <t>(480)BENITO FOX</t>
  </si>
  <si>
    <t>(565)SAGRADO DE LAS TORRES</t>
  </si>
  <si>
    <t>(144)SAGRADO 14 SUR</t>
  </si>
  <si>
    <t>(493)GIL 5 MAYO</t>
  </si>
  <si>
    <t>(113)SAGRADO CORAZON HEROES</t>
  </si>
  <si>
    <t>(691)ISMAEL MARTINEZ HERNANDEZ</t>
  </si>
  <si>
    <t>(520)SERGIO JUQUILITA</t>
  </si>
  <si>
    <t>(643)LA PRINCESA</t>
  </si>
  <si>
    <t>(153)JUAN APANGO</t>
  </si>
  <si>
    <t>(630)GUILLERMO FLORES</t>
  </si>
  <si>
    <t>/  /</t>
  </si>
  <si>
    <t>(117)NARCISO ROMERO CAMALEON</t>
  </si>
  <si>
    <t>(137)HARBANO</t>
  </si>
  <si>
    <t>(449)MOISES ARCE</t>
  </si>
  <si>
    <t>(621)CONCHITA</t>
  </si>
  <si>
    <t>(363)ADRIAN JUAREZ</t>
  </si>
  <si>
    <t>(415)VIKI</t>
  </si>
  <si>
    <t>(421)MARCO SANCHEZ</t>
  </si>
  <si>
    <t>(124)MIGUEL XOCHIHUATL</t>
  </si>
  <si>
    <t>(111)SAGRADO CORAZON MORILLOTLA</t>
  </si>
  <si>
    <t>(114)SAGRADO CORAZON ZAVALETA</t>
  </si>
  <si>
    <t>(412)LUIS LUNA</t>
  </si>
  <si>
    <t>(234)ANTONIO JUAREZ</t>
  </si>
  <si>
    <t>(623)COMPAITO</t>
  </si>
  <si>
    <t>(698)LA PRINCESITA DE CHOLULA</t>
  </si>
  <si>
    <t>(206)SAN BARTOLO</t>
  </si>
  <si>
    <t>(244)MARIA LUISA</t>
  </si>
  <si>
    <t>(23)ALVARO MEZA</t>
  </si>
  <si>
    <t>(130)JUAN DE LA ROSA</t>
  </si>
  <si>
    <t>(96)ALMA</t>
  </si>
  <si>
    <t>(297)ZAPATA  JUQUILA</t>
  </si>
  <si>
    <t>(122)PATY FLORES</t>
  </si>
  <si>
    <t>(651)NEALTICAN YOLANDA</t>
  </si>
  <si>
    <t>(749)TEODORO GAMEZ</t>
  </si>
  <si>
    <t>(617)CRISTIAN ZARATE</t>
  </si>
  <si>
    <t>(138)FERNANDO DEL 5 DE MAYO</t>
  </si>
  <si>
    <t>(147)VALERIO FIGUEROA</t>
  </si>
  <si>
    <t>(778)LUIS POTRERO</t>
  </si>
  <si>
    <t>(593)CARNES SELECTAS</t>
  </si>
  <si>
    <t>(289)JORGE</t>
  </si>
  <si>
    <t>(44)JAVIER ROCHA</t>
  </si>
  <si>
    <t>(650)DULCE MARIA TORRES</t>
  </si>
  <si>
    <t>(478)CARNICERIA BARBIE</t>
  </si>
  <si>
    <t>(753)LA PRINCESA DOLAR TLAX</t>
  </si>
  <si>
    <t>(723)SELECTAS 2 LOMA VERDE</t>
  </si>
  <si>
    <t>(724)CARNICERIA DELI</t>
  </si>
  <si>
    <t>(590)CARNICERIA HUGO´S</t>
  </si>
  <si>
    <t>(638)EDGAR JIMENEZ</t>
  </si>
  <si>
    <t>(497)HORTENCIA</t>
  </si>
  <si>
    <t>(141)RODOLFO ZOQUIAPA</t>
  </si>
  <si>
    <t>(247)SALOME</t>
  </si>
  <si>
    <t>(673)ADRIANA JUAREZ NERY</t>
  </si>
  <si>
    <t>(423)SUPER DESCUENTO VICTORINO</t>
  </si>
  <si>
    <t>(208)SUPER DE LAS LOMAS VITORINO</t>
  </si>
  <si>
    <t>(88)CENTRO COMERCIAL ALATRISTE</t>
  </si>
  <si>
    <t>(38)SUPER SERVICIO</t>
  </si>
  <si>
    <t>(325)CARLOS TEHUACAN</t>
  </si>
  <si>
    <t>(255)VALENTIN ARCE</t>
  </si>
  <si>
    <t>(303)SRA CORONA</t>
  </si>
  <si>
    <t>(98)FERNANDO GALICIA</t>
  </si>
  <si>
    <t>(311)ALEJANDRO RAMIREZ</t>
  </si>
  <si>
    <t>(125)ISRAEL LEDO</t>
  </si>
  <si>
    <t>(365)K-BRIONES</t>
  </si>
  <si>
    <t>(42)JESUS RUIZ</t>
  </si>
  <si>
    <t>(180)FELIX CEREZO</t>
  </si>
  <si>
    <t>(181)DARIO TIRO</t>
  </si>
  <si>
    <t>(10)EL PASTORCITO II</t>
  </si>
  <si>
    <t>(9)EL PASTORCITO I</t>
  </si>
  <si>
    <t>(64)CARBONCITO</t>
  </si>
  <si>
    <t>(195)WELMER</t>
  </si>
  <si>
    <t>(459)MIGUEL HERRERA</t>
  </si>
  <si>
    <t>(688)FINCA  REAL</t>
  </si>
  <si>
    <t>(95)PROLEDO</t>
  </si>
  <si>
    <t>(85)JOSE LUIS JUAREZ</t>
  </si>
  <si>
    <t>(266)CRISTIAN-GRACIELA</t>
  </si>
  <si>
    <t>(93)ALB&amp;CIA</t>
  </si>
  <si>
    <t>(649)VICTOR LOPEZ</t>
  </si>
  <si>
    <t>(711)NACHO</t>
  </si>
  <si>
    <t>(386)EDUARDO JUSTO</t>
  </si>
  <si>
    <t>(458)SAGRADO 3 CRUCES</t>
  </si>
  <si>
    <t>(595)LOMA VERDE</t>
  </si>
  <si>
    <t>(510)JAVIER APIZACO</t>
  </si>
  <si>
    <t>(60)SEBASTIAN NEALTICAN</t>
  </si>
  <si>
    <t>(742)ZOCALITO</t>
  </si>
  <si>
    <t>(639)LUIS PEREZ LEDO</t>
  </si>
  <si>
    <t>(142)ARMANDO UROZA</t>
  </si>
  <si>
    <t>(710)ERIK</t>
  </si>
  <si>
    <t>(687)OMAR HERNANDEZ</t>
  </si>
  <si>
    <t>(263)LEONARDO SANCHEZ</t>
  </si>
  <si>
    <t>(748)HECTOR HERNANDEZ</t>
  </si>
  <si>
    <t>(551)MARIO VILLA POSADAS</t>
  </si>
  <si>
    <t>(600)MIGUEL RAMIREZ</t>
  </si>
  <si>
    <t>(99)JAVIER ( LA FORTUNA)</t>
  </si>
  <si>
    <t>(83)LOS PRIMOS</t>
  </si>
  <si>
    <t>(529)HENRIK  REYES</t>
  </si>
  <si>
    <t>(573)NOE MASIAS</t>
  </si>
  <si>
    <t>(556)BRAZILIAN BUFFET</t>
  </si>
  <si>
    <t>(360)MANUEL REYES</t>
  </si>
  <si>
    <t>(71)ARCADIO LEDO RAMIREZ</t>
  </si>
  <si>
    <t>(120)MIGUEL ANGEL MORENO</t>
  </si>
  <si>
    <t>(515)RAUL LEDO RAMIREZ</t>
  </si>
  <si>
    <t>(194)FABIAN MACHORRO</t>
  </si>
  <si>
    <t>(745)SAGRADO CORAZON  GAVILANES</t>
  </si>
  <si>
    <t>(223)DIONICIO TLAXCO</t>
  </si>
  <si>
    <t>(685)VERONICA</t>
  </si>
  <si>
    <t>(678)MAURO LOPEZ XIMELLO</t>
  </si>
  <si>
    <t>(219)GIOVANNI RIOS</t>
  </si>
  <si>
    <t>(384)MARIO MASTRANZO</t>
  </si>
  <si>
    <t>(582)MIGUEL LEDO</t>
  </si>
  <si>
    <t>(313)ISMAEL MACHORRO</t>
  </si>
  <si>
    <t>(31)JAVIER LUNA</t>
  </si>
  <si>
    <t>(87)EMMANUEL ALFONSO SALAZAR</t>
  </si>
  <si>
    <t>PARCIAL</t>
  </si>
  <si>
    <t>(221)JUANA PORTILLO</t>
  </si>
  <si>
    <t>(293)JUDITH URBY</t>
  </si>
  <si>
    <t>(613)BASILIO BAEZ</t>
  </si>
  <si>
    <t>(152)PEDRO RAMIRO</t>
  </si>
  <si>
    <t>(196)OMAR  ATLIXCO</t>
  </si>
  <si>
    <t>(2)LUIS LOPEZ</t>
  </si>
  <si>
    <t>(466)GERMAN CEBADA SALAMANCA</t>
  </si>
  <si>
    <t>(680)TARIMAS</t>
  </si>
  <si>
    <t>H-24641</t>
  </si>
  <si>
    <t>(752)BEBE</t>
  </si>
  <si>
    <t>(770)JAIME GARRIDO HERNANDEZ</t>
  </si>
  <si>
    <t>(713)LIBRADO DE JESUS</t>
  </si>
  <si>
    <t>(374)FRANCISCO (ROMERO VARGAS)</t>
  </si>
  <si>
    <t>(92)JOSE LUNA</t>
  </si>
  <si>
    <t>(717)ALFREDO RAMIREZ</t>
  </si>
  <si>
    <t>(106)ISRAEL TORRES</t>
  </si>
  <si>
    <t>(89)MAQUILA</t>
  </si>
  <si>
    <t>(758)RODOLFO BALLINAS</t>
  </si>
  <si>
    <t>(682)TAQUERIA HORNITOS</t>
  </si>
  <si>
    <t>(739)CARNICERIA RASTRO</t>
  </si>
  <si>
    <t>(383)DORMIDO</t>
  </si>
  <si>
    <t>(528)EMILIO LOPEZ</t>
  </si>
  <si>
    <t>(346)EL GRAN TACO</t>
  </si>
  <si>
    <t>(299)CHARLY</t>
  </si>
  <si>
    <t>(82)JULIO MC</t>
  </si>
  <si>
    <t>(549) JAIME ESPINOZA</t>
  </si>
  <si>
    <t>(218)PROSUBCA S.A DE C.V</t>
  </si>
  <si>
    <t>(774)CORAZON DE BRASIL PACHUCA</t>
  </si>
  <si>
    <t>(696)CORAZON DE BRASIL SERDAN</t>
  </si>
  <si>
    <t>(305)CORAZON DE BRASIL ATLIXCO</t>
  </si>
  <si>
    <t>(443)PERLA RIOS</t>
  </si>
  <si>
    <t>(657)CORAZON DE BRASIL CENTRO</t>
  </si>
  <si>
    <t>(618)CORAZON DE BRASIL SANTA ANA</t>
  </si>
  <si>
    <t>(646)SANTIAGO HERRADURA</t>
  </si>
  <si>
    <t>(226)RODOLFO LINARES</t>
  </si>
  <si>
    <t>(411)GABRIEL DOROTEO</t>
  </si>
  <si>
    <t>(684)TLAXCALANCINGO</t>
  </si>
  <si>
    <t>(653)MOISES GONZALEZ</t>
  </si>
  <si>
    <t>(504)ROEL</t>
  </si>
  <si>
    <t>(104)ROGELIO  HERRERIAS</t>
  </si>
  <si>
    <t>(427)ROGELIO ESCOBAR TLAXCO</t>
  </si>
  <si>
    <t>(359)JAIME MASTRANZO</t>
  </si>
  <si>
    <t>(789)JAVIER CUAMATZI</t>
  </si>
  <si>
    <t>(123)BUHO</t>
  </si>
  <si>
    <t>(257)ALFONSO RUIZ</t>
  </si>
  <si>
    <t>J-1140</t>
  </si>
  <si>
    <t>(572)MORALES DIAZ</t>
  </si>
  <si>
    <t>(372)DAVID HERNANDEZ</t>
  </si>
  <si>
    <t>(750)CAMILO NEALTICAN</t>
  </si>
  <si>
    <t>(190)JAIME GASPARIANO</t>
  </si>
  <si>
    <t>(252)ROBERTO FLORES</t>
  </si>
  <si>
    <t>(663)AMADO DIAZ</t>
  </si>
  <si>
    <t>(534)VISCERAS MIKE</t>
  </si>
  <si>
    <t>(281)JUAN ZAMBRANO</t>
  </si>
  <si>
    <t>(136)RICARDO DELEITA</t>
  </si>
  <si>
    <t>(433)FERNANDO ROMERO</t>
  </si>
  <si>
    <t>(792)OSIRIS ROCHA</t>
  </si>
  <si>
    <t>(224)TARCILA</t>
  </si>
  <si>
    <t>(77)GERARDO PULIDO</t>
  </si>
  <si>
    <t>(540)RODRIGO SILVA</t>
  </si>
  <si>
    <t>(115)LUIS HERRERA</t>
  </si>
  <si>
    <t>(404)JOSE FLORES</t>
  </si>
  <si>
    <t>(699)ISRAEL PADILLA  HABANA</t>
  </si>
  <si>
    <t>(591)JULIO</t>
  </si>
  <si>
    <t>(282)EDGAR FLORES</t>
  </si>
  <si>
    <t>(157)CARNITAS DON TOÑO DE CLAVIJERO</t>
  </si>
  <si>
    <t>(253)RICARDO ALVAREZ</t>
  </si>
  <si>
    <t>(494)OMAR REYES</t>
  </si>
  <si>
    <t>(451)SERGIO LEDO</t>
  </si>
  <si>
    <t>(81)JHONY  IXMATLAHUA</t>
  </si>
  <si>
    <t>(703)CARNICERIA  ABRAHAM</t>
  </si>
  <si>
    <t>(455)SAGRADO DE SAN SEBASTIAN</t>
  </si>
  <si>
    <t>(62)LA GUADALUPANA</t>
  </si>
  <si>
    <t>(708)EL SAGRARIO</t>
  </si>
  <si>
    <t>(306)JAVIER HERRERA</t>
  </si>
  <si>
    <t>(410)CELSO</t>
  </si>
  <si>
    <t>J-1926</t>
  </si>
  <si>
    <t>(472)GUILLERMINA ZOQUIAPAN</t>
  </si>
  <si>
    <t>(375)JAIME HERNANDEZ</t>
  </si>
  <si>
    <t>(676)BENJAMIN ALVA</t>
  </si>
  <si>
    <t>(34)HILDA LUNA</t>
  </si>
  <si>
    <t>(155)JUAN ESCOBAR</t>
  </si>
  <si>
    <t>(679)JUANA CASTILLO</t>
  </si>
  <si>
    <t>(199)ANGEL CRUZ</t>
  </si>
  <si>
    <t>(795)BEATRIZ PEREZ</t>
  </si>
  <si>
    <t>13/01/2020</t>
  </si>
  <si>
    <t>(783)LUPITA LEDO</t>
  </si>
  <si>
    <t>(66)MICHOACANA (ELIAS)</t>
  </si>
  <si>
    <t>J-401</t>
  </si>
  <si>
    <t>(733)ALBERTO COREA (COSTILLITA DE ADAN )</t>
  </si>
  <si>
    <t>(726)GRUPO DISTRIBUIDOR CARHISA SA DE CV</t>
  </si>
  <si>
    <t>(118)LUIS GUILLERMO ZALASAR ANDRADE</t>
  </si>
  <si>
    <t>(570)RAUL LEDO</t>
  </si>
  <si>
    <t>(91)ARTURO BERNAL</t>
  </si>
  <si>
    <t>(86)FLORES</t>
  </si>
  <si>
    <t>(721)JOSE LUIS FLORES</t>
  </si>
  <si>
    <t>(489)LEONEL PILOTZI</t>
  </si>
  <si>
    <t>(516)CARNICERIA SAN MARTIN</t>
  </si>
  <si>
    <t>(718)VENANCIO EUGENIO SANCHEZ</t>
  </si>
  <si>
    <t>(505)ALAN</t>
  </si>
  <si>
    <t>J-2782</t>
  </si>
  <si>
    <t>(200)JESUS TUXPAN</t>
  </si>
  <si>
    <t>(278)CARNICERIA GUADALUPANA</t>
  </si>
  <si>
    <t>(41)ALBERTO LOPEZ</t>
  </si>
  <si>
    <t>(564)ALFONSO TORRES</t>
  </si>
  <si>
    <t>J-3625</t>
  </si>
  <si>
    <t>(797)BARBACOA ZAPATA</t>
  </si>
  <si>
    <t>(644)BRAYAN RAMIREZ</t>
  </si>
  <si>
    <t>J-4439</t>
  </si>
  <si>
    <t>(751)SAHIR VALDEZ</t>
  </si>
  <si>
    <t>(537)TAQUERIA SANTA ANA</t>
  </si>
  <si>
    <t>17/01/2020</t>
  </si>
  <si>
    <t>(315)BERNARDO JIMENEZ MARTINEZ</t>
  </si>
  <si>
    <t>04/01/2020</t>
  </si>
  <si>
    <t>09/01/2020</t>
  </si>
  <si>
    <t>11/01/2020</t>
  </si>
  <si>
    <t>10/01/2020</t>
  </si>
  <si>
    <t>12/01/2020</t>
  </si>
  <si>
    <t>J-5431</t>
  </si>
  <si>
    <t>06/01/2020</t>
  </si>
  <si>
    <t>16/01/2020</t>
  </si>
  <si>
    <t>14/01/2020</t>
  </si>
  <si>
    <t>18/01/2020</t>
  </si>
  <si>
    <t>03/01/2020</t>
  </si>
  <si>
    <t>20/01/2020</t>
  </si>
  <si>
    <t>(782)SAMUEL  APIZACO</t>
  </si>
  <si>
    <t>19/01/2020</t>
  </si>
  <si>
    <t>08/01/2020</t>
  </si>
  <si>
    <t>J-6297</t>
  </si>
  <si>
    <t>21/01/2020</t>
  </si>
  <si>
    <t>07/01/2020</t>
  </si>
  <si>
    <t>ANTICIPO</t>
  </si>
  <si>
    <t>.-1</t>
  </si>
  <si>
    <t>.-10</t>
  </si>
  <si>
    <t>05/01/2020</t>
  </si>
  <si>
    <t>.-100</t>
  </si>
  <si>
    <t>.-1000</t>
  </si>
  <si>
    <t>.-1001</t>
  </si>
  <si>
    <t>.-1002</t>
  </si>
  <si>
    <t>.-1003</t>
  </si>
  <si>
    <t>.-1004</t>
  </si>
  <si>
    <t>.-1005</t>
  </si>
  <si>
    <t>.-1006</t>
  </si>
  <si>
    <t>.-1007</t>
  </si>
  <si>
    <t>.-1008</t>
  </si>
  <si>
    <t>.-1009</t>
  </si>
  <si>
    <t>.-101</t>
  </si>
  <si>
    <t>.-1010</t>
  </si>
  <si>
    <t>.-1011</t>
  </si>
  <si>
    <t>.-1012</t>
  </si>
  <si>
    <t>.-1013</t>
  </si>
  <si>
    <t>.-1014</t>
  </si>
  <si>
    <t>.-1015</t>
  </si>
  <si>
    <t>.-1016</t>
  </si>
  <si>
    <t>.-1017</t>
  </si>
  <si>
    <t>.-1018</t>
  </si>
  <si>
    <t>.-1019</t>
  </si>
  <si>
    <t>.-102</t>
  </si>
  <si>
    <t>.-1020</t>
  </si>
  <si>
    <t>.-1021</t>
  </si>
  <si>
    <t>.-1022</t>
  </si>
  <si>
    <t>.-1023</t>
  </si>
  <si>
    <t>.-1024</t>
  </si>
  <si>
    <t>.-1025</t>
  </si>
  <si>
    <t>.-1026</t>
  </si>
  <si>
    <t>.-1027</t>
  </si>
  <si>
    <t>.-1028</t>
  </si>
  <si>
    <t>.-1029</t>
  </si>
  <si>
    <t>.-103</t>
  </si>
  <si>
    <t>.-1030</t>
  </si>
  <si>
    <t>.-1031</t>
  </si>
  <si>
    <t>.-1032</t>
  </si>
  <si>
    <t>.-1033</t>
  </si>
  <si>
    <t>.-1034</t>
  </si>
  <si>
    <t>.-1035</t>
  </si>
  <si>
    <t>.-1036</t>
  </si>
  <si>
    <t>.-1037</t>
  </si>
  <si>
    <t>24/01/2020</t>
  </si>
  <si>
    <t>.-1038</t>
  </si>
  <si>
    <t>.-1039</t>
  </si>
  <si>
    <t>.-104</t>
  </si>
  <si>
    <t>(501)ESTELA GONZALEZ</t>
  </si>
  <si>
    <t>.-1040</t>
  </si>
  <si>
    <t>.-1041</t>
  </si>
  <si>
    <t>.-1042</t>
  </si>
  <si>
    <t>.-1043</t>
  </si>
  <si>
    <t>.-1044</t>
  </si>
  <si>
    <t>.-1045</t>
  </si>
  <si>
    <t>.-1046</t>
  </si>
  <si>
    <t>.-1047</t>
  </si>
  <si>
    <t>.-1048</t>
  </si>
  <si>
    <t>.-1049</t>
  </si>
  <si>
    <t>.-105</t>
  </si>
  <si>
    <t>.-1050</t>
  </si>
  <si>
    <t>.-1051</t>
  </si>
  <si>
    <t>.-1052</t>
  </si>
  <si>
    <t>.-1053</t>
  </si>
  <si>
    <t>.-1054</t>
  </si>
  <si>
    <t>.-1055</t>
  </si>
  <si>
    <t>.-1056</t>
  </si>
  <si>
    <t>.-1057</t>
  </si>
  <si>
    <t>.-1058</t>
  </si>
  <si>
    <t>.-1059</t>
  </si>
  <si>
    <t>.-106</t>
  </si>
  <si>
    <t>.-1060</t>
  </si>
  <si>
    <t>.-1061</t>
  </si>
  <si>
    <t>.-1062</t>
  </si>
  <si>
    <t>.-1063</t>
  </si>
  <si>
    <t>.-1064</t>
  </si>
  <si>
    <t>.-1065</t>
  </si>
  <si>
    <t>.-1066</t>
  </si>
  <si>
    <t>.-1067</t>
  </si>
  <si>
    <t>.-1068</t>
  </si>
  <si>
    <t>.-1069</t>
  </si>
  <si>
    <t>.-107</t>
  </si>
  <si>
    <t>.-1070</t>
  </si>
  <si>
    <t>.-1071</t>
  </si>
  <si>
    <t>.-1072</t>
  </si>
  <si>
    <t>.-1073</t>
  </si>
  <si>
    <t>.-1074</t>
  </si>
  <si>
    <t>.-1075</t>
  </si>
  <si>
    <t>.-1076</t>
  </si>
  <si>
    <t>.-1077</t>
  </si>
  <si>
    <t>.-1078</t>
  </si>
  <si>
    <t>.-1079</t>
  </si>
  <si>
    <t>.-108</t>
  </si>
  <si>
    <t>.-1080</t>
  </si>
  <si>
    <t>15/01/2020</t>
  </si>
  <si>
    <t>.-1081</t>
  </si>
  <si>
    <t>.-1082</t>
  </si>
  <si>
    <t>.-1083</t>
  </si>
  <si>
    <t>.-1084</t>
  </si>
  <si>
    <t>.-1085</t>
  </si>
  <si>
    <t>.-1086</t>
  </si>
  <si>
    <t>.-1087</t>
  </si>
  <si>
    <t>.-1088</t>
  </si>
  <si>
    <t>.-1089</t>
  </si>
  <si>
    <t>.-109</t>
  </si>
  <si>
    <t>.-1090</t>
  </si>
  <si>
    <t>.-1091</t>
  </si>
  <si>
    <t>(470)PACO TREVIÑO</t>
  </si>
  <si>
    <t>.-1092</t>
  </si>
  <si>
    <t>.-1093</t>
  </si>
  <si>
    <t>.-1094</t>
  </si>
  <si>
    <t>.-1095</t>
  </si>
  <si>
    <t>.-1096</t>
  </si>
  <si>
    <t>.-1097</t>
  </si>
  <si>
    <t>.-1098</t>
  </si>
  <si>
    <t>.-1099</t>
  </si>
  <si>
    <t>.-11</t>
  </si>
  <si>
    <t>.-110</t>
  </si>
  <si>
    <t>.-1100</t>
  </si>
  <si>
    <t>.-1101</t>
  </si>
  <si>
    <t>.-1102</t>
  </si>
  <si>
    <t>.-1103</t>
  </si>
  <si>
    <t>.-1104</t>
  </si>
  <si>
    <t>.-1105</t>
  </si>
  <si>
    <t>(268)BURRO NORTEÑO</t>
  </si>
  <si>
    <t>.-1106</t>
  </si>
  <si>
    <t>(790)POLLERIA TORRES</t>
  </si>
  <si>
    <t>.-1107</t>
  </si>
  <si>
    <t>.-1108</t>
  </si>
  <si>
    <t>.-1109</t>
  </si>
  <si>
    <t>.-111</t>
  </si>
  <si>
    <t>.-1110</t>
  </si>
  <si>
    <t>.-1111</t>
  </si>
  <si>
    <t>.-1112</t>
  </si>
  <si>
    <t>.-1113</t>
  </si>
  <si>
    <t>.-1114</t>
  </si>
  <si>
    <t>.-1115</t>
  </si>
  <si>
    <t>.-1116</t>
  </si>
  <si>
    <t>.-1117</t>
  </si>
  <si>
    <t>.-1118</t>
  </si>
  <si>
    <t>.-1119</t>
  </si>
  <si>
    <t>.-112</t>
  </si>
  <si>
    <t>.-1120</t>
  </si>
  <si>
    <t>.-1121</t>
  </si>
  <si>
    <t>.-1122</t>
  </si>
  <si>
    <t>.-1123</t>
  </si>
  <si>
    <t>.-1124</t>
  </si>
  <si>
    <t>.-1125</t>
  </si>
  <si>
    <t>.-1126</t>
  </si>
  <si>
    <t>.-1127</t>
  </si>
  <si>
    <t>.-1128</t>
  </si>
  <si>
    <t>.-1129</t>
  </si>
  <si>
    <t>.-113</t>
  </si>
  <si>
    <t>(409)JOVANY CUATEPOTZO</t>
  </si>
  <si>
    <t>.-1130</t>
  </si>
  <si>
    <t>.-1131</t>
  </si>
  <si>
    <t>.-1132</t>
  </si>
  <si>
    <t>.-1133</t>
  </si>
  <si>
    <t>.-1134</t>
  </si>
  <si>
    <t>.-1135</t>
  </si>
  <si>
    <t>.-1136</t>
  </si>
  <si>
    <t>.-1137</t>
  </si>
  <si>
    <t>.-1138</t>
  </si>
  <si>
    <t>.-1139</t>
  </si>
  <si>
    <t>.-114</t>
  </si>
  <si>
    <t>.-1140</t>
  </si>
  <si>
    <t>.-1141</t>
  </si>
  <si>
    <t>.-1142</t>
  </si>
  <si>
    <t>.-1143</t>
  </si>
  <si>
    <t>22/01/2020</t>
  </si>
  <si>
    <t>.-1144</t>
  </si>
  <si>
    <t>.-1145</t>
  </si>
  <si>
    <t>.-1146</t>
  </si>
  <si>
    <t>.-1147</t>
  </si>
  <si>
    <t>.-1148</t>
  </si>
  <si>
    <t>(290)GABRIEL TUXPAN</t>
  </si>
  <si>
    <t>.-1149</t>
  </si>
  <si>
    <t>.-115</t>
  </si>
  <si>
    <t>.-1150</t>
  </si>
  <si>
    <t>.-1151</t>
  </si>
  <si>
    <t>.-1152</t>
  </si>
  <si>
    <t>.-1153</t>
  </si>
  <si>
    <t>.-1154</t>
  </si>
  <si>
    <t>.-1155</t>
  </si>
  <si>
    <t>.-1156</t>
  </si>
  <si>
    <t>.-1157</t>
  </si>
  <si>
    <t>.-1158</t>
  </si>
  <si>
    <t>.-1159</t>
  </si>
  <si>
    <t>.-116</t>
  </si>
  <si>
    <t>.-1160</t>
  </si>
  <si>
    <t>.-1161</t>
  </si>
  <si>
    <t>.-1162</t>
  </si>
  <si>
    <t>.-1163</t>
  </si>
  <si>
    <t>.-1164</t>
  </si>
  <si>
    <t>.-1165</t>
  </si>
  <si>
    <t>.-1166</t>
  </si>
  <si>
    <t>.-1167</t>
  </si>
  <si>
    <t>.-1168</t>
  </si>
  <si>
    <t>.-1169</t>
  </si>
  <si>
    <t>.-117</t>
  </si>
  <si>
    <t>.-1170</t>
  </si>
  <si>
    <t>.-1171</t>
  </si>
  <si>
    <t>.-1172</t>
  </si>
  <si>
    <t>.-1173</t>
  </si>
  <si>
    <t>.-1174</t>
  </si>
  <si>
    <t>.-1175</t>
  </si>
  <si>
    <t>.-1176</t>
  </si>
  <si>
    <t>.-1177</t>
  </si>
  <si>
    <t>.-1178</t>
  </si>
  <si>
    <t>.-1179</t>
  </si>
  <si>
    <t>.-118</t>
  </si>
  <si>
    <t>.-1180</t>
  </si>
  <si>
    <t>.-1181</t>
  </si>
  <si>
    <t>.-1182</t>
  </si>
  <si>
    <t>.-1183</t>
  </si>
  <si>
    <t>.-1184</t>
  </si>
  <si>
    <t>.-1185</t>
  </si>
  <si>
    <t>.-1186</t>
  </si>
  <si>
    <t>.-1187</t>
  </si>
  <si>
    <t>.-1188</t>
  </si>
  <si>
    <t>.-1189</t>
  </si>
  <si>
    <t>(548)LUIS CORDERO</t>
  </si>
  <si>
    <t>.-119</t>
  </si>
  <si>
    <t>.-1190</t>
  </si>
  <si>
    <t>.-1191</t>
  </si>
  <si>
    <t>.-1192</t>
  </si>
  <si>
    <t>.-1193</t>
  </si>
  <si>
    <t>.-1194</t>
  </si>
  <si>
    <t>.-1195</t>
  </si>
  <si>
    <t>.-1196</t>
  </si>
  <si>
    <t>.-1197</t>
  </si>
  <si>
    <t>.-1198</t>
  </si>
  <si>
    <t>.-1199</t>
  </si>
  <si>
    <t>.-12</t>
  </si>
  <si>
    <t>.-120</t>
  </si>
  <si>
    <t>.-1200</t>
  </si>
  <si>
    <t>.-1201</t>
  </si>
  <si>
    <t>.-1202</t>
  </si>
  <si>
    <t>.-1203</t>
  </si>
  <si>
    <t>.-1204</t>
  </si>
  <si>
    <t>.-1205</t>
  </si>
  <si>
    <t>.-1206</t>
  </si>
  <si>
    <t>.-1207</t>
  </si>
  <si>
    <t>.-1208</t>
  </si>
  <si>
    <t>.-1209</t>
  </si>
  <si>
    <t>.-121</t>
  </si>
  <si>
    <t>.-1210</t>
  </si>
  <si>
    <t>.-1211</t>
  </si>
  <si>
    <t>.-1212</t>
  </si>
  <si>
    <t>.-1213</t>
  </si>
  <si>
    <t>.-1214</t>
  </si>
  <si>
    <t>.-1215</t>
  </si>
  <si>
    <t>.-1216</t>
  </si>
  <si>
    <t>.-1217</t>
  </si>
  <si>
    <t>.-1218</t>
  </si>
  <si>
    <t>.-1219</t>
  </si>
  <si>
    <t>.-122</t>
  </si>
  <si>
    <t>.-1220</t>
  </si>
  <si>
    <t>.-1221</t>
  </si>
  <si>
    <t>.-1222</t>
  </si>
  <si>
    <t>.-1223</t>
  </si>
  <si>
    <t>.-1224</t>
  </si>
  <si>
    <t>.-1225</t>
  </si>
  <si>
    <t>.-1226</t>
  </si>
  <si>
    <t>.-1227</t>
  </si>
  <si>
    <t>.-1228</t>
  </si>
  <si>
    <t>.-1229</t>
  </si>
  <si>
    <t>.-123</t>
  </si>
  <si>
    <t>.-1230</t>
  </si>
  <si>
    <t>.-1231</t>
  </si>
  <si>
    <t>.-1232</t>
  </si>
  <si>
    <t>.-1233</t>
  </si>
  <si>
    <t>.-1234</t>
  </si>
  <si>
    <t>.-1235</t>
  </si>
  <si>
    <t>.-1236</t>
  </si>
  <si>
    <t>.-1237</t>
  </si>
  <si>
    <t>.-1238</t>
  </si>
  <si>
    <t>.-1239</t>
  </si>
  <si>
    <t>.-124</t>
  </si>
  <si>
    <t>.-1240</t>
  </si>
  <si>
    <t>.-1241</t>
  </si>
  <si>
    <t>.-1242</t>
  </si>
  <si>
    <t>.-1243</t>
  </si>
  <si>
    <t>.-1244</t>
  </si>
  <si>
    <t>.-1245</t>
  </si>
  <si>
    <t>.-1246</t>
  </si>
  <si>
    <t>.-1247</t>
  </si>
  <si>
    <t>.-1248</t>
  </si>
  <si>
    <t>.-1249</t>
  </si>
  <si>
    <t>(344)ALEJANDRO HERNANDEZ PEREZ</t>
  </si>
  <si>
    <t>.-125</t>
  </si>
  <si>
    <t>.-1250</t>
  </si>
  <si>
    <t>.-1251</t>
  </si>
  <si>
    <t>.-1252</t>
  </si>
  <si>
    <t>.-1253</t>
  </si>
  <si>
    <t>.-1254</t>
  </si>
  <si>
    <t>.-1255</t>
  </si>
  <si>
    <t>.-1256</t>
  </si>
  <si>
    <t>.-1257</t>
  </si>
  <si>
    <t>.-1258</t>
  </si>
  <si>
    <t>.-1259</t>
  </si>
  <si>
    <t>.-126</t>
  </si>
  <si>
    <t>.-1260</t>
  </si>
  <si>
    <t>.-1261</t>
  </si>
  <si>
    <t>.-1262</t>
  </si>
  <si>
    <t>.-1263</t>
  </si>
  <si>
    <t>.-1264</t>
  </si>
  <si>
    <t>.-1265</t>
  </si>
  <si>
    <t>.-1266</t>
  </si>
  <si>
    <t>.-1267</t>
  </si>
  <si>
    <t>.-1268</t>
  </si>
  <si>
    <t>.-1269</t>
  </si>
  <si>
    <t>.-127</t>
  </si>
  <si>
    <t>.-1270</t>
  </si>
  <si>
    <t>.-1271</t>
  </si>
  <si>
    <t>.-1272</t>
  </si>
  <si>
    <t>.-1273</t>
  </si>
  <si>
    <t>.-1274</t>
  </si>
  <si>
    <t>.-1275</t>
  </si>
  <si>
    <t>.-1276</t>
  </si>
  <si>
    <t>.-1277</t>
  </si>
  <si>
    <t>.-1278</t>
  </si>
  <si>
    <t>.-1279</t>
  </si>
  <si>
    <t>.-128</t>
  </si>
  <si>
    <t>.-1280</t>
  </si>
  <si>
    <t>.-1281</t>
  </si>
  <si>
    <t>.-1282</t>
  </si>
  <si>
    <t>.-1283</t>
  </si>
  <si>
    <t>.-1284</t>
  </si>
  <si>
    <t>.-1285</t>
  </si>
  <si>
    <t>.-1286</t>
  </si>
  <si>
    <t>.-1287</t>
  </si>
  <si>
    <t>.-1288</t>
  </si>
  <si>
    <t>.-1289</t>
  </si>
  <si>
    <t>.-129</t>
  </si>
  <si>
    <t>.-1290</t>
  </si>
  <si>
    <t>.-1291</t>
  </si>
  <si>
    <t>.-1292</t>
  </si>
  <si>
    <t>.-1293</t>
  </si>
  <si>
    <t>.-1294</t>
  </si>
  <si>
    <t>.-1295</t>
  </si>
  <si>
    <t>.-1296</t>
  </si>
  <si>
    <t>.-1297</t>
  </si>
  <si>
    <t>.-1298</t>
  </si>
  <si>
    <t>.-1299</t>
  </si>
  <si>
    <t>.-13</t>
  </si>
  <si>
    <t>.-130</t>
  </si>
  <si>
    <t>.-1300</t>
  </si>
  <si>
    <t>.-1301</t>
  </si>
  <si>
    <t>.-1302</t>
  </si>
  <si>
    <t>.-1303</t>
  </si>
  <si>
    <t>.-1304</t>
  </si>
  <si>
    <t>.-1305</t>
  </si>
  <si>
    <t>.-1306</t>
  </si>
  <si>
    <t>.-1307</t>
  </si>
  <si>
    <t>.-1308</t>
  </si>
  <si>
    <t>.-1309</t>
  </si>
  <si>
    <t>.-131</t>
  </si>
  <si>
    <t>.-1310</t>
  </si>
  <si>
    <t>.-1311</t>
  </si>
  <si>
    <t>.-1312</t>
  </si>
  <si>
    <t>.-1313</t>
  </si>
  <si>
    <t>.-1314</t>
  </si>
  <si>
    <t>.-1315</t>
  </si>
  <si>
    <t>.-1316</t>
  </si>
  <si>
    <t>.-1317</t>
  </si>
  <si>
    <t>.-1318</t>
  </si>
  <si>
    <t>.-1319</t>
  </si>
  <si>
    <t>.-132</t>
  </si>
  <si>
    <t>.-1320</t>
  </si>
  <si>
    <t>.-1321</t>
  </si>
  <si>
    <t>.-1322</t>
  </si>
  <si>
    <t>.-1323</t>
  </si>
  <si>
    <t>.-1324</t>
  </si>
  <si>
    <t>.-1325</t>
  </si>
  <si>
    <t>.-1326</t>
  </si>
  <si>
    <t>.-1327</t>
  </si>
  <si>
    <t>.-1328</t>
  </si>
  <si>
    <t>.-1329</t>
  </si>
  <si>
    <t>.-133</t>
  </si>
  <si>
    <t>.-1330</t>
  </si>
  <si>
    <t>.-1331</t>
  </si>
  <si>
    <t>.-1332</t>
  </si>
  <si>
    <t>.-1333</t>
  </si>
  <si>
    <t>.-1334</t>
  </si>
  <si>
    <t>.-1335</t>
  </si>
  <si>
    <t>.-1336</t>
  </si>
  <si>
    <t>.-1337</t>
  </si>
  <si>
    <t>.-1338</t>
  </si>
  <si>
    <t>.-1339</t>
  </si>
  <si>
    <t>.-134</t>
  </si>
  <si>
    <t>.-1340</t>
  </si>
  <si>
    <t>.-1341</t>
  </si>
  <si>
    <t>.-1342</t>
  </si>
  <si>
    <t>.-1343</t>
  </si>
  <si>
    <t>.-1344</t>
  </si>
  <si>
    <t>.-1345</t>
  </si>
  <si>
    <t>.-1346</t>
  </si>
  <si>
    <t>.-1347</t>
  </si>
  <si>
    <t>.-1348</t>
  </si>
  <si>
    <t>(129)FOGONCITO</t>
  </si>
  <si>
    <t>.-1349</t>
  </si>
  <si>
    <t>.-135</t>
  </si>
  <si>
    <t>.-1350</t>
  </si>
  <si>
    <t>.-1351</t>
  </si>
  <si>
    <t>.-1352</t>
  </si>
  <si>
    <t>.-1353</t>
  </si>
  <si>
    <t>.-1354</t>
  </si>
  <si>
    <t>.-1355</t>
  </si>
  <si>
    <t>.-1356</t>
  </si>
  <si>
    <t>.-1357</t>
  </si>
  <si>
    <t>.-1358</t>
  </si>
  <si>
    <t>.-1359</t>
  </si>
  <si>
    <t>.-136</t>
  </si>
  <si>
    <t>30/01/2020</t>
  </si>
  <si>
    <t>.-1360</t>
  </si>
  <si>
    <t>.-1361</t>
  </si>
  <si>
    <t>.-1362</t>
  </si>
  <si>
    <t>.-1363</t>
  </si>
  <si>
    <t>.-1364</t>
  </si>
  <si>
    <t>.-1365</t>
  </si>
  <si>
    <t>.-1366</t>
  </si>
  <si>
    <t>.-1367</t>
  </si>
  <si>
    <t>.-1368</t>
  </si>
  <si>
    <t>.-1369</t>
  </si>
  <si>
    <t>.-137</t>
  </si>
  <si>
    <t>.-1370</t>
  </si>
  <si>
    <t>.-1371</t>
  </si>
  <si>
    <t>.-1372</t>
  </si>
  <si>
    <t>.-1373</t>
  </si>
  <si>
    <t>.-1374</t>
  </si>
  <si>
    <t>.-1375</t>
  </si>
  <si>
    <t>.-1376</t>
  </si>
  <si>
    <t>.-1377</t>
  </si>
  <si>
    <t>.-1378</t>
  </si>
  <si>
    <t>.-1379</t>
  </si>
  <si>
    <t>.-138</t>
  </si>
  <si>
    <t>.-1380</t>
  </si>
  <si>
    <t>.-1381</t>
  </si>
  <si>
    <t>.-1382</t>
  </si>
  <si>
    <t>28/01/2020</t>
  </si>
  <si>
    <t>.-1383</t>
  </si>
  <si>
    <t>.-1384</t>
  </si>
  <si>
    <t>.-1385</t>
  </si>
  <si>
    <t>.-1386</t>
  </si>
  <si>
    <t>.-1387</t>
  </si>
  <si>
    <t>.-1388</t>
  </si>
  <si>
    <t>.-1389</t>
  </si>
  <si>
    <t>.-139</t>
  </si>
  <si>
    <t>.-1390</t>
  </si>
  <si>
    <t>.-1391</t>
  </si>
  <si>
    <t>.-1392</t>
  </si>
  <si>
    <t>.-1393</t>
  </si>
  <si>
    <t>.-1394</t>
  </si>
  <si>
    <t>.-1395</t>
  </si>
  <si>
    <t>.-1396</t>
  </si>
  <si>
    <t>.-1397</t>
  </si>
  <si>
    <t>.-1398</t>
  </si>
  <si>
    <t>.-1399</t>
  </si>
  <si>
    <t>.-14</t>
  </si>
  <si>
    <t>.-140</t>
  </si>
  <si>
    <t>.-1400</t>
  </si>
  <si>
    <t>.-1401</t>
  </si>
  <si>
    <t>.-1402</t>
  </si>
  <si>
    <t>.-1403</t>
  </si>
  <si>
    <t>.-1404</t>
  </si>
  <si>
    <t>.-1405</t>
  </si>
  <si>
    <t>.-1406</t>
  </si>
  <si>
    <t>.-1407</t>
  </si>
  <si>
    <t>.-1408</t>
  </si>
  <si>
    <t>.-1409</t>
  </si>
  <si>
    <t>.-141</t>
  </si>
  <si>
    <t>.-1410</t>
  </si>
  <si>
    <t>.-1411</t>
  </si>
  <si>
    <t>.-1412</t>
  </si>
  <si>
    <t>.-1413</t>
  </si>
  <si>
    <t>.-1414</t>
  </si>
  <si>
    <t>.-1415</t>
  </si>
  <si>
    <t>.-1416</t>
  </si>
  <si>
    <t>.-1417</t>
  </si>
  <si>
    <t>.-1418</t>
  </si>
  <si>
    <t>.-1419</t>
  </si>
  <si>
    <t>.-142</t>
  </si>
  <si>
    <t>.-1420</t>
  </si>
  <si>
    <t>.-1421</t>
  </si>
  <si>
    <t>.-1422</t>
  </si>
  <si>
    <t>.-1423</t>
  </si>
  <si>
    <t>.-1424</t>
  </si>
  <si>
    <t>.-1425</t>
  </si>
  <si>
    <t>.-1426</t>
  </si>
  <si>
    <t>.-1427</t>
  </si>
  <si>
    <t>.-1428</t>
  </si>
  <si>
    <t>.-1429</t>
  </si>
  <si>
    <t>.-143</t>
  </si>
  <si>
    <t>.-1430</t>
  </si>
  <si>
    <t>.-1431</t>
  </si>
  <si>
    <t>.-1432</t>
  </si>
  <si>
    <t>.-1433</t>
  </si>
  <si>
    <t>.-1434</t>
  </si>
  <si>
    <t>.-1435</t>
  </si>
  <si>
    <t>.-1436</t>
  </si>
  <si>
    <t>.-1437</t>
  </si>
  <si>
    <t>.-1438</t>
  </si>
  <si>
    <t>.-1439</t>
  </si>
  <si>
    <t>.-144</t>
  </si>
  <si>
    <t>.-1440</t>
  </si>
  <si>
    <t>.-1441</t>
  </si>
  <si>
    <t>.-1442</t>
  </si>
  <si>
    <t>.-1443</t>
  </si>
  <si>
    <t>.-1444</t>
  </si>
  <si>
    <t>.-1445</t>
  </si>
  <si>
    <t>.-1446</t>
  </si>
  <si>
    <t>.-1447</t>
  </si>
  <si>
    <t>.-1448</t>
  </si>
  <si>
    <t>.-1449</t>
  </si>
  <si>
    <t>.-145</t>
  </si>
  <si>
    <t>.-1450</t>
  </si>
  <si>
    <t>.-1451</t>
  </si>
  <si>
    <t>.-1452</t>
  </si>
  <si>
    <t>.-1453</t>
  </si>
  <si>
    <t>.-1454</t>
  </si>
  <si>
    <t>.-1455</t>
  </si>
  <si>
    <t>.-1456</t>
  </si>
  <si>
    <t>.-1457</t>
  </si>
  <si>
    <t>.-1458</t>
  </si>
  <si>
    <t>.-1459</t>
  </si>
  <si>
    <t>.-146</t>
  </si>
  <si>
    <t>.-1460</t>
  </si>
  <si>
    <t>.-1461</t>
  </si>
  <si>
    <t>.-1462</t>
  </si>
  <si>
    <t>.-1463</t>
  </si>
  <si>
    <t>.-1464</t>
  </si>
  <si>
    <t>.-1465</t>
  </si>
  <si>
    <t>.-1466</t>
  </si>
  <si>
    <t>.-1467</t>
  </si>
  <si>
    <t>.-1468</t>
  </si>
  <si>
    <t>.-1469</t>
  </si>
  <si>
    <t>.-147</t>
  </si>
  <si>
    <t>.-1470</t>
  </si>
  <si>
    <t>(622)TOÑO CHOLULA</t>
  </si>
  <si>
    <t>.-1471</t>
  </si>
  <si>
    <t>.-1472</t>
  </si>
  <si>
    <t>.-1473</t>
  </si>
  <si>
    <t>.-1474</t>
  </si>
  <si>
    <t>.-1475</t>
  </si>
  <si>
    <t>.-1476</t>
  </si>
  <si>
    <t>.-1477</t>
  </si>
  <si>
    <t>.-1478</t>
  </si>
  <si>
    <t>.-1479</t>
  </si>
  <si>
    <t>.-148</t>
  </si>
  <si>
    <t>.-1480</t>
  </si>
  <si>
    <t>.-1481</t>
  </si>
  <si>
    <t>.-1482</t>
  </si>
  <si>
    <t>.-1483</t>
  </si>
  <si>
    <t>.-1484</t>
  </si>
  <si>
    <t>.-1485</t>
  </si>
  <si>
    <t>.-1486</t>
  </si>
  <si>
    <t>.-1487</t>
  </si>
  <si>
    <t>.-1488</t>
  </si>
  <si>
    <t>.-1489</t>
  </si>
  <si>
    <t>.-149</t>
  </si>
  <si>
    <t>.-1490</t>
  </si>
  <si>
    <t>.-1491</t>
  </si>
  <si>
    <t>.-1492</t>
  </si>
  <si>
    <t>.-1493</t>
  </si>
  <si>
    <t>.-1494</t>
  </si>
  <si>
    <t>.-1495</t>
  </si>
  <si>
    <t>.-1496</t>
  </si>
  <si>
    <t>.-1497</t>
  </si>
  <si>
    <t>.-1498</t>
  </si>
  <si>
    <t>.-1499</t>
  </si>
  <si>
    <t>.-15</t>
  </si>
  <si>
    <t>.-150</t>
  </si>
  <si>
    <t>.-1500</t>
  </si>
  <si>
    <t>.-1501</t>
  </si>
  <si>
    <t>.-1502</t>
  </si>
  <si>
    <t>.-1503</t>
  </si>
  <si>
    <t>.-1504</t>
  </si>
  <si>
    <t>.-1505</t>
  </si>
  <si>
    <t>.-1506</t>
  </si>
  <si>
    <t>.-1507</t>
  </si>
  <si>
    <t>.-1508</t>
  </si>
  <si>
    <t>.-1509</t>
  </si>
  <si>
    <t>.-151</t>
  </si>
  <si>
    <t>.-1510</t>
  </si>
  <si>
    <t>.-1511</t>
  </si>
  <si>
    <t>.-1512</t>
  </si>
  <si>
    <t>.-1513</t>
  </si>
  <si>
    <t>.-1514</t>
  </si>
  <si>
    <t>.-1515</t>
  </si>
  <si>
    <t>.-1516</t>
  </si>
  <si>
    <t>.-1517</t>
  </si>
  <si>
    <t>29/01/2020</t>
  </si>
  <si>
    <t>.-1518</t>
  </si>
  <si>
    <t>.-1519</t>
  </si>
  <si>
    <t>.-152</t>
  </si>
  <si>
    <t>.-1520</t>
  </si>
  <si>
    <t>.-1521</t>
  </si>
  <si>
    <t>.-1522</t>
  </si>
  <si>
    <t>.-1523</t>
  </si>
  <si>
    <t>.-1524</t>
  </si>
  <si>
    <t>(793)GABRIEL ROJAS VERGARA</t>
  </si>
  <si>
    <t>.-1525</t>
  </si>
  <si>
    <t>.-1526</t>
  </si>
  <si>
    <t>.-1527</t>
  </si>
  <si>
    <t>.-1528</t>
  </si>
  <si>
    <t>.-1529</t>
  </si>
  <si>
    <t>.-153</t>
  </si>
  <si>
    <t>.-1530</t>
  </si>
  <si>
    <t>.-1531</t>
  </si>
  <si>
    <t>.-1532</t>
  </si>
  <si>
    <t>.-1533</t>
  </si>
  <si>
    <t>.-1534</t>
  </si>
  <si>
    <t>.-1535</t>
  </si>
  <si>
    <t>.-1536</t>
  </si>
  <si>
    <t>.-1537</t>
  </si>
  <si>
    <t>.-1538</t>
  </si>
  <si>
    <t>.-1539</t>
  </si>
  <si>
    <t>.-154</t>
  </si>
  <si>
    <t>.-1540</t>
  </si>
  <si>
    <t>.-1541</t>
  </si>
  <si>
    <t>.-1542</t>
  </si>
  <si>
    <t>.-1543</t>
  </si>
  <si>
    <t>.-1544</t>
  </si>
  <si>
    <t>.-1545</t>
  </si>
  <si>
    <t>.-1546</t>
  </si>
  <si>
    <t>.-1547</t>
  </si>
  <si>
    <t>.-1548</t>
  </si>
  <si>
    <t>.-1549</t>
  </si>
  <si>
    <t>.-155</t>
  </si>
  <si>
    <t>.-1550</t>
  </si>
  <si>
    <t>.-1551</t>
  </si>
  <si>
    <t>.-1552</t>
  </si>
  <si>
    <t>.-1553</t>
  </si>
  <si>
    <t>.-1554</t>
  </si>
  <si>
    <t>.-1555</t>
  </si>
  <si>
    <t>.-1556</t>
  </si>
  <si>
    <t>.-1557</t>
  </si>
  <si>
    <t>.-1558</t>
  </si>
  <si>
    <t>.-1559</t>
  </si>
  <si>
    <t>.-156</t>
  </si>
  <si>
    <t>.-1560</t>
  </si>
  <si>
    <t>.-1561</t>
  </si>
  <si>
    <t>.-1562</t>
  </si>
  <si>
    <t>.-1563</t>
  </si>
  <si>
    <t>.-1564</t>
  </si>
  <si>
    <t>.-1565</t>
  </si>
  <si>
    <t>.-1566</t>
  </si>
  <si>
    <t>.-1567</t>
  </si>
  <si>
    <t>.-1568</t>
  </si>
  <si>
    <t>.-1569</t>
  </si>
  <si>
    <t>.-157</t>
  </si>
  <si>
    <t>.-1570</t>
  </si>
  <si>
    <t>.-1571</t>
  </si>
  <si>
    <t>.-1572</t>
  </si>
  <si>
    <t>.-1573</t>
  </si>
  <si>
    <t>.-1574</t>
  </si>
  <si>
    <t>.-1575</t>
  </si>
  <si>
    <t>.-1576</t>
  </si>
  <si>
    <t>.-1577</t>
  </si>
  <si>
    <t>.-1578</t>
  </si>
  <si>
    <t>.-1579</t>
  </si>
  <si>
    <t>.-158</t>
  </si>
  <si>
    <t>.-1580</t>
  </si>
  <si>
    <t>.-1581</t>
  </si>
  <si>
    <t>.-1582</t>
  </si>
  <si>
    <t>.-1583</t>
  </si>
  <si>
    <t>.-1584</t>
  </si>
  <si>
    <t>.-1585</t>
  </si>
  <si>
    <t>.-1586</t>
  </si>
  <si>
    <t>.-1587</t>
  </si>
  <si>
    <t>.-1588</t>
  </si>
  <si>
    <t>.-1589</t>
  </si>
  <si>
    <t>.-159</t>
  </si>
  <si>
    <t>.-1590</t>
  </si>
  <si>
    <t>.-1591</t>
  </si>
  <si>
    <t>.-1592</t>
  </si>
  <si>
    <t>.-1593</t>
  </si>
  <si>
    <t>.-1594</t>
  </si>
  <si>
    <t>.-1595</t>
  </si>
  <si>
    <t>.-1596</t>
  </si>
  <si>
    <t>.-1597</t>
  </si>
  <si>
    <t>.-1598</t>
  </si>
  <si>
    <t>.-1599</t>
  </si>
  <si>
    <t>.-16</t>
  </si>
  <si>
    <t>.-160</t>
  </si>
  <si>
    <t>.-1600</t>
  </si>
  <si>
    <t>.-1601</t>
  </si>
  <si>
    <t>.-1602</t>
  </si>
  <si>
    <t>.-1603</t>
  </si>
  <si>
    <t>.-1604</t>
  </si>
  <si>
    <t>.-1605</t>
  </si>
  <si>
    <t>.-1606</t>
  </si>
  <si>
    <t>.-1607</t>
  </si>
  <si>
    <t>.-1608</t>
  </si>
  <si>
    <t>.-1609</t>
  </si>
  <si>
    <t>.-161</t>
  </si>
  <si>
    <t>.-1610</t>
  </si>
  <si>
    <t>.-1611</t>
  </si>
  <si>
    <t>.-1612</t>
  </si>
  <si>
    <t>.-1613</t>
  </si>
  <si>
    <t>.-1614</t>
  </si>
  <si>
    <t>.-1615</t>
  </si>
  <si>
    <t>.-1616</t>
  </si>
  <si>
    <t>.-1617</t>
  </si>
  <si>
    <t>.-1618</t>
  </si>
  <si>
    <t>.-1619</t>
  </si>
  <si>
    <t>(784)IRENE ARENAS</t>
  </si>
  <si>
    <t>.-162</t>
  </si>
  <si>
    <t>.-1620</t>
  </si>
  <si>
    <t>.-1621</t>
  </si>
  <si>
    <t>.-1622</t>
  </si>
  <si>
    <t>.-1623</t>
  </si>
  <si>
    <t>.-1624</t>
  </si>
  <si>
    <t>.-1625</t>
  </si>
  <si>
    <t>.-1626</t>
  </si>
  <si>
    <t>.-1627</t>
  </si>
  <si>
    <t>.-1628</t>
  </si>
  <si>
    <t>.-1629</t>
  </si>
  <si>
    <t>.-163</t>
  </si>
  <si>
    <t>.-1630</t>
  </si>
  <si>
    <t>.-1631</t>
  </si>
  <si>
    <t>.-1632</t>
  </si>
  <si>
    <t>.-1633</t>
  </si>
  <si>
    <t>.-1634</t>
  </si>
  <si>
    <t>.-1635</t>
  </si>
  <si>
    <t>.-1636</t>
  </si>
  <si>
    <t>.-1637</t>
  </si>
  <si>
    <t>.-1638</t>
  </si>
  <si>
    <t>.-1639</t>
  </si>
  <si>
    <t>.-164</t>
  </si>
  <si>
    <t>.-1640</t>
  </si>
  <si>
    <t>.-1641</t>
  </si>
  <si>
    <t>.-1642</t>
  </si>
  <si>
    <t>.-1643</t>
  </si>
  <si>
    <t>.-1644</t>
  </si>
  <si>
    <t>.-1645</t>
  </si>
  <si>
    <t>.-1646</t>
  </si>
  <si>
    <t>.-1647</t>
  </si>
  <si>
    <t>.-1648</t>
  </si>
  <si>
    <t>.-1649</t>
  </si>
  <si>
    <t>.-165</t>
  </si>
  <si>
    <t>.-1650</t>
  </si>
  <si>
    <t>25/01/2020</t>
  </si>
  <si>
    <t>.-1651</t>
  </si>
  <si>
    <t>.-1652</t>
  </si>
  <si>
    <t>.-1653</t>
  </si>
  <si>
    <t>.-1654</t>
  </si>
  <si>
    <t>.-1655</t>
  </si>
  <si>
    <t>.-1656</t>
  </si>
  <si>
    <t>.-1657</t>
  </si>
  <si>
    <t>.-1658</t>
  </si>
  <si>
    <t>.-1659</t>
  </si>
  <si>
    <t>.-166</t>
  </si>
  <si>
    <t>.-1660</t>
  </si>
  <si>
    <t>.-1661</t>
  </si>
  <si>
    <t>.-1662</t>
  </si>
  <si>
    <t>.-1663</t>
  </si>
  <si>
    <t>.-1664</t>
  </si>
  <si>
    <t>.-1665</t>
  </si>
  <si>
    <t>.-1666</t>
  </si>
  <si>
    <t>.-1667</t>
  </si>
  <si>
    <t>.-1668</t>
  </si>
  <si>
    <t>.-1669</t>
  </si>
  <si>
    <t>.-167</t>
  </si>
  <si>
    <t>.-1670</t>
  </si>
  <si>
    <t>.-1671</t>
  </si>
  <si>
    <t>.-1672</t>
  </si>
  <si>
    <t>.-1673</t>
  </si>
  <si>
    <t>.-1674</t>
  </si>
  <si>
    <t>.-1675</t>
  </si>
  <si>
    <t>.-1676</t>
  </si>
  <si>
    <t>.-1677</t>
  </si>
  <si>
    <t>.-1678</t>
  </si>
  <si>
    <t>.-1679</t>
  </si>
  <si>
    <t>.-168</t>
  </si>
  <si>
    <t>.-1680</t>
  </si>
  <si>
    <t>.-1681</t>
  </si>
  <si>
    <t>.-1682</t>
  </si>
  <si>
    <t>.-1683</t>
  </si>
  <si>
    <t>.-1684</t>
  </si>
  <si>
    <t>.-1685</t>
  </si>
  <si>
    <t>.-1686</t>
  </si>
  <si>
    <t>.-1687</t>
  </si>
  <si>
    <t>.-1688</t>
  </si>
  <si>
    <t>.-1689</t>
  </si>
  <si>
    <t>.-169</t>
  </si>
  <si>
    <t>.-1690</t>
  </si>
  <si>
    <t>.-1691</t>
  </si>
  <si>
    <t>.-1692</t>
  </si>
  <si>
    <t>.-1693</t>
  </si>
  <si>
    <t>.-1694</t>
  </si>
  <si>
    <t>.-1695</t>
  </si>
  <si>
    <t>.-1696</t>
  </si>
  <si>
    <t>.-1697</t>
  </si>
  <si>
    <t>.-1698</t>
  </si>
  <si>
    <t>.-1699</t>
  </si>
  <si>
    <t>.-17</t>
  </si>
  <si>
    <t>.-170</t>
  </si>
  <si>
    <t>.-1700</t>
  </si>
  <si>
    <t>.-1701</t>
  </si>
  <si>
    <t>.-1702</t>
  </si>
  <si>
    <t>.-1703</t>
  </si>
  <si>
    <t>.-1704</t>
  </si>
  <si>
    <t>.-1705</t>
  </si>
  <si>
    <t>.-1706</t>
  </si>
  <si>
    <t>.-1707</t>
  </si>
  <si>
    <t>.-1708</t>
  </si>
  <si>
    <t>.-1709</t>
  </si>
  <si>
    <t>.-171</t>
  </si>
  <si>
    <t>.-1710</t>
  </si>
  <si>
    <t>.-1711</t>
  </si>
  <si>
    <t>.-1712</t>
  </si>
  <si>
    <t>.-1713</t>
  </si>
  <si>
    <t>.-1714</t>
  </si>
  <si>
    <t>.-1715</t>
  </si>
  <si>
    <t>.-1716</t>
  </si>
  <si>
    <t>.-1717</t>
  </si>
  <si>
    <t>.-1718</t>
  </si>
  <si>
    <t>.-1719</t>
  </si>
  <si>
    <t>.-172</t>
  </si>
  <si>
    <t>(269)CAMACHO</t>
  </si>
  <si>
    <t>.-1720</t>
  </si>
  <si>
    <t>.-1721</t>
  </si>
  <si>
    <t>.-1722</t>
  </si>
  <si>
    <t>.-1723</t>
  </si>
  <si>
    <t>.-1724</t>
  </si>
  <si>
    <t>.-1725</t>
  </si>
  <si>
    <t>.-1726</t>
  </si>
  <si>
    <t>.-1727</t>
  </si>
  <si>
    <t>.-1728</t>
  </si>
  <si>
    <t>(323)ENRIQUE HERRERIAS</t>
  </si>
  <si>
    <t>.-1729</t>
  </si>
  <si>
    <t>.-173</t>
  </si>
  <si>
    <t>.-1730</t>
  </si>
  <si>
    <t>.-1731</t>
  </si>
  <si>
    <t>.-1732</t>
  </si>
  <si>
    <t>.-1733</t>
  </si>
  <si>
    <t>.-1734</t>
  </si>
  <si>
    <t>.-1735</t>
  </si>
  <si>
    <t>.-1736</t>
  </si>
  <si>
    <t>.-1737</t>
  </si>
  <si>
    <t>.-1738</t>
  </si>
  <si>
    <t>.-1739</t>
  </si>
  <si>
    <t>.-174</t>
  </si>
  <si>
    <t>.-1740</t>
  </si>
  <si>
    <t>.-1741</t>
  </si>
  <si>
    <t>.-1742</t>
  </si>
  <si>
    <t>.-1743</t>
  </si>
  <si>
    <t>.-1744</t>
  </si>
  <si>
    <t>.-1745</t>
  </si>
  <si>
    <t>.-1746</t>
  </si>
  <si>
    <t>.-1747</t>
  </si>
  <si>
    <t>.-1748</t>
  </si>
  <si>
    <t>.-1749</t>
  </si>
  <si>
    <t>.-175</t>
  </si>
  <si>
    <t>.-1750</t>
  </si>
  <si>
    <t>.-1751</t>
  </si>
  <si>
    <t>.-1752</t>
  </si>
  <si>
    <t>.-1753</t>
  </si>
  <si>
    <t>.-1754</t>
  </si>
  <si>
    <t>.-1755</t>
  </si>
  <si>
    <t>.-1756</t>
  </si>
  <si>
    <t>.-1757</t>
  </si>
  <si>
    <t>.-1758</t>
  </si>
  <si>
    <t>.-1759</t>
  </si>
  <si>
    <t>.-176</t>
  </si>
  <si>
    <t>.-1760</t>
  </si>
  <si>
    <t>.-1761</t>
  </si>
  <si>
    <t>.-1762</t>
  </si>
  <si>
    <t>.-1763</t>
  </si>
  <si>
    <t>.-1764</t>
  </si>
  <si>
    <t>.-1765</t>
  </si>
  <si>
    <t>.-1766</t>
  </si>
  <si>
    <t>.-1767</t>
  </si>
  <si>
    <t>.-1768</t>
  </si>
  <si>
    <t>.-1769</t>
  </si>
  <si>
    <t>(616)MARCOS APANGO</t>
  </si>
  <si>
    <t>.-177</t>
  </si>
  <si>
    <t>.-1770</t>
  </si>
  <si>
    <t>.-1771</t>
  </si>
  <si>
    <t>.-1772</t>
  </si>
  <si>
    <t>.-1773</t>
  </si>
  <si>
    <t>.-1774</t>
  </si>
  <si>
    <t>.-1775</t>
  </si>
  <si>
    <t>.-1776</t>
  </si>
  <si>
    <t>.-1777</t>
  </si>
  <si>
    <t>.-1778</t>
  </si>
  <si>
    <t>.-1779</t>
  </si>
  <si>
    <t>.-178</t>
  </si>
  <si>
    <t>.-1780</t>
  </si>
  <si>
    <t>.-1781</t>
  </si>
  <si>
    <t>.-1782</t>
  </si>
  <si>
    <t>.-1783</t>
  </si>
  <si>
    <t>.-1784</t>
  </si>
  <si>
    <t>.-1785</t>
  </si>
  <si>
    <t>.-1786</t>
  </si>
  <si>
    <t>.-1787</t>
  </si>
  <si>
    <t>.-1788</t>
  </si>
  <si>
    <t>.-1789</t>
  </si>
  <si>
    <t>.-179</t>
  </si>
  <si>
    <t>.-1790</t>
  </si>
  <si>
    <t>.-1791</t>
  </si>
  <si>
    <t>.-1792</t>
  </si>
  <si>
    <t>.-1793</t>
  </si>
  <si>
    <t>.-1794</t>
  </si>
  <si>
    <t>.-1795</t>
  </si>
  <si>
    <t>.-1796</t>
  </si>
  <si>
    <t>.-1797</t>
  </si>
  <si>
    <t>.-1798</t>
  </si>
  <si>
    <t>.-1799</t>
  </si>
  <si>
    <t>.-18</t>
  </si>
  <si>
    <t>.-180</t>
  </si>
  <si>
    <t>.-1800</t>
  </si>
  <si>
    <t>.-1801</t>
  </si>
  <si>
    <t>.-1802</t>
  </si>
  <si>
    <t>.-1803</t>
  </si>
  <si>
    <t>.-1804</t>
  </si>
  <si>
    <t>.-1805</t>
  </si>
  <si>
    <t>.-1806</t>
  </si>
  <si>
    <t>.-1807</t>
  </si>
  <si>
    <t>.-1808</t>
  </si>
  <si>
    <t>.-1809</t>
  </si>
  <si>
    <t>.-181</t>
  </si>
  <si>
    <t>.-1810</t>
  </si>
  <si>
    <t>.-1811</t>
  </si>
  <si>
    <t>.-1812</t>
  </si>
  <si>
    <t>.-1813</t>
  </si>
  <si>
    <t>.-1814</t>
  </si>
  <si>
    <t>.-1815</t>
  </si>
  <si>
    <t>.-1816</t>
  </si>
  <si>
    <t>.-1817</t>
  </si>
  <si>
    <t>.-1818</t>
  </si>
  <si>
    <t>.-1819</t>
  </si>
  <si>
    <t>.-182</t>
  </si>
  <si>
    <t>.-1820</t>
  </si>
  <si>
    <t>.-1821</t>
  </si>
  <si>
    <t>.-1822</t>
  </si>
  <si>
    <t>.-1823</t>
  </si>
  <si>
    <t>.-1824</t>
  </si>
  <si>
    <t>.-1825</t>
  </si>
  <si>
    <t>.-1826</t>
  </si>
  <si>
    <t>.-1827</t>
  </si>
  <si>
    <t>.-1828</t>
  </si>
  <si>
    <t>.-1829</t>
  </si>
  <si>
    <t>.-183</t>
  </si>
  <si>
    <t>.-1830</t>
  </si>
  <si>
    <t>.-1831</t>
  </si>
  <si>
    <t>.-1832</t>
  </si>
  <si>
    <t>.-1833</t>
  </si>
  <si>
    <t>.-1834</t>
  </si>
  <si>
    <t>.-1835</t>
  </si>
  <si>
    <t>.-1836</t>
  </si>
  <si>
    <t>.-1837</t>
  </si>
  <si>
    <t>.-1838</t>
  </si>
  <si>
    <t>.-1839</t>
  </si>
  <si>
    <t>.-184</t>
  </si>
  <si>
    <t>.-1840</t>
  </si>
  <si>
    <t>.-1841</t>
  </si>
  <si>
    <t>.-1842</t>
  </si>
  <si>
    <t>.-1843</t>
  </si>
  <si>
    <t>.-1844</t>
  </si>
  <si>
    <t>.-1845</t>
  </si>
  <si>
    <t>.-1846</t>
  </si>
  <si>
    <t>.-1847</t>
  </si>
  <si>
    <t>.-1848</t>
  </si>
  <si>
    <t>.-1849</t>
  </si>
  <si>
    <t>.-185</t>
  </si>
  <si>
    <t>.-1850</t>
  </si>
  <si>
    <t>.-1851</t>
  </si>
  <si>
    <t>.-1852</t>
  </si>
  <si>
    <t>.-1853</t>
  </si>
  <si>
    <t>.-1854</t>
  </si>
  <si>
    <t>.-1855</t>
  </si>
  <si>
    <t>.-1856</t>
  </si>
  <si>
    <t>.-1857</t>
  </si>
  <si>
    <t>.-1858</t>
  </si>
  <si>
    <t>.-1859</t>
  </si>
  <si>
    <t>.-186</t>
  </si>
  <si>
    <t>.-1860</t>
  </si>
  <si>
    <t>.-1861</t>
  </si>
  <si>
    <t>.-1862</t>
  </si>
  <si>
    <t>.-1863</t>
  </si>
  <si>
    <t>.-1864</t>
  </si>
  <si>
    <t>.-1865</t>
  </si>
  <si>
    <t>.-1866</t>
  </si>
  <si>
    <t>.-1867</t>
  </si>
  <si>
    <t>.-1868</t>
  </si>
  <si>
    <t>.-1869</t>
  </si>
  <si>
    <t>.-187</t>
  </si>
  <si>
    <t>.-1870</t>
  </si>
  <si>
    <t>.-1871</t>
  </si>
  <si>
    <t>.-1872</t>
  </si>
  <si>
    <t>.-1873</t>
  </si>
  <si>
    <t>.-1874</t>
  </si>
  <si>
    <t>.-1875</t>
  </si>
  <si>
    <t>.-1876</t>
  </si>
  <si>
    <t>.-1877</t>
  </si>
  <si>
    <t>.-1878</t>
  </si>
  <si>
    <t>.-1879</t>
  </si>
  <si>
    <t>.-188</t>
  </si>
  <si>
    <t>.-1880</t>
  </si>
  <si>
    <t>.-1881</t>
  </si>
  <si>
    <t>.-1882</t>
  </si>
  <si>
    <t>.-1883</t>
  </si>
  <si>
    <t>.-1884</t>
  </si>
  <si>
    <t>(229)OMAR JESUS TECHALOTZI MASTRANZO</t>
  </si>
  <si>
    <t>.-1885</t>
  </si>
  <si>
    <t>.-1886</t>
  </si>
  <si>
    <t>.-1887</t>
  </si>
  <si>
    <t>.-1888</t>
  </si>
  <si>
    <t>.-1889</t>
  </si>
  <si>
    <t>.-189</t>
  </si>
  <si>
    <t>.-1890</t>
  </si>
  <si>
    <t>.-1891</t>
  </si>
  <si>
    <t>.-1892</t>
  </si>
  <si>
    <t>.-1893</t>
  </si>
  <si>
    <t>.-1894</t>
  </si>
  <si>
    <t>.-1895</t>
  </si>
  <si>
    <t>.-1896</t>
  </si>
  <si>
    <t>.-1897</t>
  </si>
  <si>
    <t>.-1898</t>
  </si>
  <si>
    <t>.-1899</t>
  </si>
  <si>
    <t>.-19</t>
  </si>
  <si>
    <t>.-190</t>
  </si>
  <si>
    <t>.-1900</t>
  </si>
  <si>
    <t>.-1901</t>
  </si>
  <si>
    <t>.-1902</t>
  </si>
  <si>
    <t>.-1903</t>
  </si>
  <si>
    <t>.-1904</t>
  </si>
  <si>
    <t>.-1905</t>
  </si>
  <si>
    <t>.-1906</t>
  </si>
  <si>
    <t>.-1907</t>
  </si>
  <si>
    <t>.-1908</t>
  </si>
  <si>
    <t>.-1909</t>
  </si>
  <si>
    <t>.-191</t>
  </si>
  <si>
    <t>.-1910</t>
  </si>
  <si>
    <t>.-1911</t>
  </si>
  <si>
    <t>.-1912</t>
  </si>
  <si>
    <t>.-1913</t>
  </si>
  <si>
    <t>.-1914</t>
  </si>
  <si>
    <t>.-1915</t>
  </si>
  <si>
    <t>.-1916</t>
  </si>
  <si>
    <t>.-1917</t>
  </si>
  <si>
    <t>.-1918</t>
  </si>
  <si>
    <t>.-1919</t>
  </si>
  <si>
    <t>.-192</t>
  </si>
  <si>
    <t>.-1920</t>
  </si>
  <si>
    <t>.-1921</t>
  </si>
  <si>
    <t>.-1922</t>
  </si>
  <si>
    <t>.-1923</t>
  </si>
  <si>
    <t>.-1924</t>
  </si>
  <si>
    <t>.-1925</t>
  </si>
  <si>
    <t>.-1926</t>
  </si>
  <si>
    <t>.-1927</t>
  </si>
  <si>
    <t>.-1928</t>
  </si>
  <si>
    <t>.-1929</t>
  </si>
  <si>
    <t>.-193</t>
  </si>
  <si>
    <t>.-1930</t>
  </si>
  <si>
    <t>.-1931</t>
  </si>
  <si>
    <t>.-1932</t>
  </si>
  <si>
    <t>.-1933</t>
  </si>
  <si>
    <t>.-1934</t>
  </si>
  <si>
    <t>.-1935</t>
  </si>
  <si>
    <t>03/02/2020</t>
  </si>
  <si>
    <t>.-1936</t>
  </si>
  <si>
    <t>.-1937</t>
  </si>
  <si>
    <t>.-1938</t>
  </si>
  <si>
    <t>.-1939</t>
  </si>
  <si>
    <t>(700)ESTEBAN AZCATL</t>
  </si>
  <si>
    <t>.-194</t>
  </si>
  <si>
    <t>.-1940</t>
  </si>
  <si>
    <t>.-1941</t>
  </si>
  <si>
    <t>.-1942</t>
  </si>
  <si>
    <t>.-1943</t>
  </si>
  <si>
    <t>.-1944</t>
  </si>
  <si>
    <t>.-1945</t>
  </si>
  <si>
    <t>.-1946</t>
  </si>
  <si>
    <t>.-1947</t>
  </si>
  <si>
    <t>.-1948</t>
  </si>
  <si>
    <t>.-1949</t>
  </si>
  <si>
    <t>.-195</t>
  </si>
  <si>
    <t>.-1950</t>
  </si>
  <si>
    <t>.-1951</t>
  </si>
  <si>
    <t>.-1952</t>
  </si>
  <si>
    <t>.-1953</t>
  </si>
  <si>
    <t>.-1954</t>
  </si>
  <si>
    <t>.-1955</t>
  </si>
  <si>
    <t>.-1956</t>
  </si>
  <si>
    <t>.-1957</t>
  </si>
  <si>
    <t>.-1958</t>
  </si>
  <si>
    <t>.-1959</t>
  </si>
  <si>
    <t>.-196</t>
  </si>
  <si>
    <t>.-1960</t>
  </si>
  <si>
    <t>.-1961</t>
  </si>
  <si>
    <t>.-1962</t>
  </si>
  <si>
    <t>.-1963</t>
  </si>
  <si>
    <t>.-1964</t>
  </si>
  <si>
    <t>.-1965</t>
  </si>
  <si>
    <t>.-1966</t>
  </si>
  <si>
    <t>.-1967</t>
  </si>
  <si>
    <t>.-1968</t>
  </si>
  <si>
    <t>.-1969</t>
  </si>
  <si>
    <t>.-197</t>
  </si>
  <si>
    <t>.-1970</t>
  </si>
  <si>
    <t>(800)ALDAIR CASTRO ESCOBEDO</t>
  </si>
  <si>
    <t>.-1971</t>
  </si>
  <si>
    <t>.-1972</t>
  </si>
  <si>
    <t>.-1973</t>
  </si>
  <si>
    <t>.-1974</t>
  </si>
  <si>
    <t>.-1975</t>
  </si>
  <si>
    <t>.-1976</t>
  </si>
  <si>
    <t>.-1977</t>
  </si>
  <si>
    <t>.-1978</t>
  </si>
  <si>
    <t>.-1979</t>
  </si>
  <si>
    <t>.-198</t>
  </si>
  <si>
    <t>.-1980</t>
  </si>
  <si>
    <t>.-1981</t>
  </si>
  <si>
    <t>.-1982</t>
  </si>
  <si>
    <t>.-1983</t>
  </si>
  <si>
    <t>.-1984</t>
  </si>
  <si>
    <t>.-1985</t>
  </si>
  <si>
    <t>.-1986</t>
  </si>
  <si>
    <t>.-1987</t>
  </si>
  <si>
    <t>.-1988</t>
  </si>
  <si>
    <t>.-1989</t>
  </si>
  <si>
    <t>.-199</t>
  </si>
  <si>
    <t>.-1990</t>
  </si>
  <si>
    <t>.-1991</t>
  </si>
  <si>
    <t>.-1992</t>
  </si>
  <si>
    <t>.-1993</t>
  </si>
  <si>
    <t>.-1994</t>
  </si>
  <si>
    <t>.-1995</t>
  </si>
  <si>
    <t>.-1996</t>
  </si>
  <si>
    <t>.-1997</t>
  </si>
  <si>
    <t>.-1998</t>
  </si>
  <si>
    <t>.-1999</t>
  </si>
  <si>
    <t>.-2</t>
  </si>
  <si>
    <t>.-20</t>
  </si>
  <si>
    <t>.-200</t>
  </si>
  <si>
    <t>.-2000</t>
  </si>
  <si>
    <t>23/01/2020</t>
  </si>
  <si>
    <t>.-2001</t>
  </si>
  <si>
    <t>.-2002</t>
  </si>
  <si>
    <t>.-2003</t>
  </si>
  <si>
    <t>.-2004</t>
  </si>
  <si>
    <t>.-2005</t>
  </si>
  <si>
    <t>.-2006</t>
  </si>
  <si>
    <t>.-2007</t>
  </si>
  <si>
    <t>.-2008</t>
  </si>
  <si>
    <t>.-2009</t>
  </si>
  <si>
    <t>.-201</t>
  </si>
  <si>
    <t>.-2010</t>
  </si>
  <si>
    <t>.-2011</t>
  </si>
  <si>
    <t>.-2012</t>
  </si>
  <si>
    <t>.-2013</t>
  </si>
  <si>
    <t>.-2014</t>
  </si>
  <si>
    <t>.-2015</t>
  </si>
  <si>
    <t>.-2016</t>
  </si>
  <si>
    <t>.-2017</t>
  </si>
  <si>
    <t>.-2018</t>
  </si>
  <si>
    <t>.-2019</t>
  </si>
  <si>
    <t>.-202</t>
  </si>
  <si>
    <t>.-2020</t>
  </si>
  <si>
    <t>.-2021</t>
  </si>
  <si>
    <t>.-2022</t>
  </si>
  <si>
    <t>.-2023</t>
  </si>
  <si>
    <t>.-2024</t>
  </si>
  <si>
    <t>.-2025</t>
  </si>
  <si>
    <t>.-2026</t>
  </si>
  <si>
    <t>.-2027</t>
  </si>
  <si>
    <t>.-2028</t>
  </si>
  <si>
    <t>.-2029</t>
  </si>
  <si>
    <t>.-203</t>
  </si>
  <si>
    <t>.-2030</t>
  </si>
  <si>
    <t>.-2031</t>
  </si>
  <si>
    <t>.-2032</t>
  </si>
  <si>
    <t>.-2033</t>
  </si>
  <si>
    <t>.-2034</t>
  </si>
  <si>
    <t>.-2035</t>
  </si>
  <si>
    <t>.-2036</t>
  </si>
  <si>
    <t>.-2037</t>
  </si>
  <si>
    <t>.-2038</t>
  </si>
  <si>
    <t>.-2039</t>
  </si>
  <si>
    <t>.-204</t>
  </si>
  <si>
    <t>.-2040</t>
  </si>
  <si>
    <t>27/01/2020</t>
  </si>
  <si>
    <t>.-2041</t>
  </si>
  <si>
    <t>.-2042</t>
  </si>
  <si>
    <t>.-2043</t>
  </si>
  <si>
    <t>.-2044</t>
  </si>
  <si>
    <t>.-2045</t>
  </si>
  <si>
    <t>.-2046</t>
  </si>
  <si>
    <t>.-2047</t>
  </si>
  <si>
    <t>.-2048</t>
  </si>
  <si>
    <t>.-2049</t>
  </si>
  <si>
    <t>.-205</t>
  </si>
  <si>
    <t>.-2050</t>
  </si>
  <si>
    <t>.-2051</t>
  </si>
  <si>
    <t>.-2052</t>
  </si>
  <si>
    <t>.-2053</t>
  </si>
  <si>
    <t>.-2054</t>
  </si>
  <si>
    <t>.-2055</t>
  </si>
  <si>
    <t>.-2056</t>
  </si>
  <si>
    <t>.-2057</t>
  </si>
  <si>
    <t>.-2058</t>
  </si>
  <si>
    <t>.-2059</t>
  </si>
  <si>
    <t>.-206</t>
  </si>
  <si>
    <t>.-2060</t>
  </si>
  <si>
    <t>.-2061</t>
  </si>
  <si>
    <t>.-2062</t>
  </si>
  <si>
    <t>.-2063</t>
  </si>
  <si>
    <t>.-2064</t>
  </si>
  <si>
    <t>.-2065</t>
  </si>
  <si>
    <t>.-2066</t>
  </si>
  <si>
    <t>.-2067</t>
  </si>
  <si>
    <t>.-2068</t>
  </si>
  <si>
    <t>.-2069</t>
  </si>
  <si>
    <t>.-207</t>
  </si>
  <si>
    <t>.-2070</t>
  </si>
  <si>
    <t>.-2071</t>
  </si>
  <si>
    <t>.-2072</t>
  </si>
  <si>
    <t>.-2073</t>
  </si>
  <si>
    <t>.-2074</t>
  </si>
  <si>
    <t>.-2075</t>
  </si>
  <si>
    <t>.-2076</t>
  </si>
  <si>
    <t>.-2077</t>
  </si>
  <si>
    <t>.-2078</t>
  </si>
  <si>
    <t>.-2079</t>
  </si>
  <si>
    <t>.-208</t>
  </si>
  <si>
    <t>.-2080</t>
  </si>
  <si>
    <t>.-2081</t>
  </si>
  <si>
    <t>.-2082</t>
  </si>
  <si>
    <t>.-2083</t>
  </si>
  <si>
    <t>.-2084</t>
  </si>
  <si>
    <t>.-2085</t>
  </si>
  <si>
    <t>.-2086</t>
  </si>
  <si>
    <t>.-2087</t>
  </si>
  <si>
    <t>.-2088</t>
  </si>
  <si>
    <t>.-2089</t>
  </si>
  <si>
    <t>.-209</t>
  </si>
  <si>
    <t>.-2090</t>
  </si>
  <si>
    <t>.-2091</t>
  </si>
  <si>
    <t>.-2092</t>
  </si>
  <si>
    <t>.-2093</t>
  </si>
  <si>
    <t>.-2094</t>
  </si>
  <si>
    <t>.-2095</t>
  </si>
  <si>
    <t>.-2096</t>
  </si>
  <si>
    <t>.-2097</t>
  </si>
  <si>
    <t>.-2098</t>
  </si>
  <si>
    <t>.-2099</t>
  </si>
  <si>
    <t>.-21</t>
  </si>
  <si>
    <t>.-210</t>
  </si>
  <si>
    <t>.-2100</t>
  </si>
  <si>
    <t>(352)SILVERIO PEREZ</t>
  </si>
  <si>
    <t>.-2101</t>
  </si>
  <si>
    <t>.-2102</t>
  </si>
  <si>
    <t>.-2103</t>
  </si>
  <si>
    <t>.-2104</t>
  </si>
  <si>
    <t>.-2105</t>
  </si>
  <si>
    <t>.-2106</t>
  </si>
  <si>
    <t>.-2107</t>
  </si>
  <si>
    <t>.-2108</t>
  </si>
  <si>
    <t>.-2109</t>
  </si>
  <si>
    <t>(78)FABIAN CUAUTLE</t>
  </si>
  <si>
    <t>.-211</t>
  </si>
  <si>
    <t>.-2110</t>
  </si>
  <si>
    <t>.-2111</t>
  </si>
  <si>
    <t>.-2112</t>
  </si>
  <si>
    <t>.-2113</t>
  </si>
  <si>
    <t>.-2114</t>
  </si>
  <si>
    <t>.-2115</t>
  </si>
  <si>
    <t>.-2116</t>
  </si>
  <si>
    <t>.-2117</t>
  </si>
  <si>
    <t>.-2118</t>
  </si>
  <si>
    <t>.-2119</t>
  </si>
  <si>
    <t>.-212</t>
  </si>
  <si>
    <t>.-2120</t>
  </si>
  <si>
    <t>.-2121</t>
  </si>
  <si>
    <t>.-2122</t>
  </si>
  <si>
    <t>.-2123</t>
  </si>
  <si>
    <t>.-2124</t>
  </si>
  <si>
    <t>.-2125</t>
  </si>
  <si>
    <t>.-2126</t>
  </si>
  <si>
    <t>.-2127</t>
  </si>
  <si>
    <t>.-2128</t>
  </si>
  <si>
    <t>.-2129</t>
  </si>
  <si>
    <t>.-213</t>
  </si>
  <si>
    <t>.-2130</t>
  </si>
  <si>
    <t>.-2131</t>
  </si>
  <si>
    <t>.-2132</t>
  </si>
  <si>
    <t>.-2133</t>
  </si>
  <si>
    <t>.-2134</t>
  </si>
  <si>
    <t>.-2135</t>
  </si>
  <si>
    <t>.-2136</t>
  </si>
  <si>
    <t>.-2137</t>
  </si>
  <si>
    <t>.-2138</t>
  </si>
  <si>
    <t>.-2139</t>
  </si>
  <si>
    <t>.-214</t>
  </si>
  <si>
    <t>.-2140</t>
  </si>
  <si>
    <t>.-2141</t>
  </si>
  <si>
    <t>.-2142</t>
  </si>
  <si>
    <t>.-2143</t>
  </si>
  <si>
    <t>.-2144</t>
  </si>
  <si>
    <t>.-2145</t>
  </si>
  <si>
    <t>.-2146</t>
  </si>
  <si>
    <t>.-2147</t>
  </si>
  <si>
    <t>.-2148</t>
  </si>
  <si>
    <t>.-2149</t>
  </si>
  <si>
    <t>.-215</t>
  </si>
  <si>
    <t>.-2150</t>
  </si>
  <si>
    <t>.-2151</t>
  </si>
  <si>
    <t>.-2152</t>
  </si>
  <si>
    <t>.-2153</t>
  </si>
  <si>
    <t>.-2154</t>
  </si>
  <si>
    <t>.-2155</t>
  </si>
  <si>
    <t>.-2156</t>
  </si>
  <si>
    <t>.-2157</t>
  </si>
  <si>
    <t>.-2158</t>
  </si>
  <si>
    <t>.-2159</t>
  </si>
  <si>
    <t>.-216</t>
  </si>
  <si>
    <t>.-2160</t>
  </si>
  <si>
    <t>.-2161</t>
  </si>
  <si>
    <t>.-2162</t>
  </si>
  <si>
    <t>.-2163</t>
  </si>
  <si>
    <t>.-2164</t>
  </si>
  <si>
    <t>.-2165</t>
  </si>
  <si>
    <t>.-2166</t>
  </si>
  <si>
    <t>.-2167</t>
  </si>
  <si>
    <t>.-2168</t>
  </si>
  <si>
    <t>.-2169</t>
  </si>
  <si>
    <t>.-217</t>
  </si>
  <si>
    <t>.-2170</t>
  </si>
  <si>
    <t>.-2171</t>
  </si>
  <si>
    <t>.-2172</t>
  </si>
  <si>
    <t>.-2173</t>
  </si>
  <si>
    <t>.-2174</t>
  </si>
  <si>
    <t>.-2175</t>
  </si>
  <si>
    <t>.-2176</t>
  </si>
  <si>
    <t>.-2177</t>
  </si>
  <si>
    <t>.-2178</t>
  </si>
  <si>
    <t>.-2179</t>
  </si>
  <si>
    <t>.-218</t>
  </si>
  <si>
    <t>.-2180</t>
  </si>
  <si>
    <t>.-2181</t>
  </si>
  <si>
    <t>.-2182</t>
  </si>
  <si>
    <t>.-2183</t>
  </si>
  <si>
    <t>.-2184</t>
  </si>
  <si>
    <t>.-2185</t>
  </si>
  <si>
    <t>.-2186</t>
  </si>
  <si>
    <t>.-2187</t>
  </si>
  <si>
    <t>.-2188</t>
  </si>
  <si>
    <t>.-2189</t>
  </si>
  <si>
    <t>.-219</t>
  </si>
  <si>
    <t>.-2190</t>
  </si>
  <si>
    <t>.-2191</t>
  </si>
  <si>
    <t>.-2192</t>
  </si>
  <si>
    <t>.-2193</t>
  </si>
  <si>
    <t>.-2194</t>
  </si>
  <si>
    <t>.-2195</t>
  </si>
  <si>
    <t>.-2196</t>
  </si>
  <si>
    <t>.-2197</t>
  </si>
  <si>
    <t>.-2198</t>
  </si>
  <si>
    <t>.-2199</t>
  </si>
  <si>
    <t>.-22</t>
  </si>
  <si>
    <t>.-220</t>
  </si>
  <si>
    <t>.-2200</t>
  </si>
  <si>
    <t>.-2201</t>
  </si>
  <si>
    <t>.-2202</t>
  </si>
  <si>
    <t>.-2203</t>
  </si>
  <si>
    <t>(740)DISTRIBUIDORA PEPE FILETE DE PUEBLA S.A DE C.V</t>
  </si>
  <si>
    <t>.-2204</t>
  </si>
  <si>
    <t>.-2205</t>
  </si>
  <si>
    <t>.-2206</t>
  </si>
  <si>
    <t>.-2207</t>
  </si>
  <si>
    <t>.-2208</t>
  </si>
  <si>
    <t>.-2209</t>
  </si>
  <si>
    <t>.-221</t>
  </si>
  <si>
    <t>.-2210</t>
  </si>
  <si>
    <t>.-2211</t>
  </si>
  <si>
    <t>.-2212</t>
  </si>
  <si>
    <t>.-2213</t>
  </si>
  <si>
    <t>.-2214</t>
  </si>
  <si>
    <t>.-2215</t>
  </si>
  <si>
    <t>.-2216</t>
  </si>
  <si>
    <t>.-2217</t>
  </si>
  <si>
    <t>.-2218</t>
  </si>
  <si>
    <t>01/02/2020</t>
  </si>
  <si>
    <t>.-2219</t>
  </si>
  <si>
    <t>.-222</t>
  </si>
  <si>
    <t>.-2220</t>
  </si>
  <si>
    <t>.-2221</t>
  </si>
  <si>
    <t>.-2222</t>
  </si>
  <si>
    <t>.-2223</t>
  </si>
  <si>
    <t>.-2224</t>
  </si>
  <si>
    <t>.-2225</t>
  </si>
  <si>
    <t>.-2226</t>
  </si>
  <si>
    <t>.-2227</t>
  </si>
  <si>
    <t>.-2228</t>
  </si>
  <si>
    <t>.-2229</t>
  </si>
  <si>
    <t>.-223</t>
  </si>
  <si>
    <t>.-2230</t>
  </si>
  <si>
    <t>.-2231</t>
  </si>
  <si>
    <t>.-2232</t>
  </si>
  <si>
    <t>.-2233</t>
  </si>
  <si>
    <t>.-2234</t>
  </si>
  <si>
    <t>.-2235</t>
  </si>
  <si>
    <t>.-2236</t>
  </si>
  <si>
    <t>.-2237</t>
  </si>
  <si>
    <t>.-2238</t>
  </si>
  <si>
    <t>.-2239</t>
  </si>
  <si>
    <t>.-224</t>
  </si>
  <si>
    <t>.-2240</t>
  </si>
  <si>
    <t>.-2241</t>
  </si>
  <si>
    <t>.-2242</t>
  </si>
  <si>
    <t>.-2243</t>
  </si>
  <si>
    <t>.-2244</t>
  </si>
  <si>
    <t>.-2245</t>
  </si>
  <si>
    <t>.-2246</t>
  </si>
  <si>
    <t>.-2247</t>
  </si>
  <si>
    <t>.-2248</t>
  </si>
  <si>
    <t>.-2249</t>
  </si>
  <si>
    <t>.-225</t>
  </si>
  <si>
    <t>.-2250</t>
  </si>
  <si>
    <t>.-2251</t>
  </si>
  <si>
    <t>.-2252</t>
  </si>
  <si>
    <t>.-2253</t>
  </si>
  <si>
    <t>.-2254</t>
  </si>
  <si>
    <t>.-2255</t>
  </si>
  <si>
    <t>.-2256</t>
  </si>
  <si>
    <t>(801)OFELIA MENDIETA ESCOBAR</t>
  </si>
  <si>
    <t>.-2257</t>
  </si>
  <si>
    <t>.-2258</t>
  </si>
  <si>
    <t>.-2259</t>
  </si>
  <si>
    <t>.-226</t>
  </si>
  <si>
    <t>.-2260</t>
  </si>
  <si>
    <t>.-2261</t>
  </si>
  <si>
    <t>.-2262</t>
  </si>
  <si>
    <t>.-2263</t>
  </si>
  <si>
    <t>.-2264</t>
  </si>
  <si>
    <t>.-2265</t>
  </si>
  <si>
    <t>.-2266</t>
  </si>
  <si>
    <t>.-2267</t>
  </si>
  <si>
    <t>.-2268</t>
  </si>
  <si>
    <t>.-2269</t>
  </si>
  <si>
    <t>.-227</t>
  </si>
  <si>
    <t>.-2270</t>
  </si>
  <si>
    <t>.-2271</t>
  </si>
  <si>
    <t>.-2272</t>
  </si>
  <si>
    <t>.-2273</t>
  </si>
  <si>
    <t>.-2274</t>
  </si>
  <si>
    <t>.-2275</t>
  </si>
  <si>
    <t>.-2276</t>
  </si>
  <si>
    <t>.-2277</t>
  </si>
  <si>
    <t>.-2278</t>
  </si>
  <si>
    <t>.-2279</t>
  </si>
  <si>
    <t>.-228</t>
  </si>
  <si>
    <t>.-2280</t>
  </si>
  <si>
    <t>.-2281</t>
  </si>
  <si>
    <t>.-2282</t>
  </si>
  <si>
    <t>.-2283</t>
  </si>
  <si>
    <t>.-2284</t>
  </si>
  <si>
    <t>.-2285</t>
  </si>
  <si>
    <t>.-2286</t>
  </si>
  <si>
    <t>.-2287</t>
  </si>
  <si>
    <t>.-2288</t>
  </si>
  <si>
    <t>.-2289</t>
  </si>
  <si>
    <t>.-229</t>
  </si>
  <si>
    <t>.-2290</t>
  </si>
  <si>
    <t>.-2291</t>
  </si>
  <si>
    <t>.-2292</t>
  </si>
  <si>
    <t>.-2293</t>
  </si>
  <si>
    <t>.-2294</t>
  </si>
  <si>
    <t>.-2295</t>
  </si>
  <si>
    <t>.-2296</t>
  </si>
  <si>
    <t>.-2297</t>
  </si>
  <si>
    <t>.-2298</t>
  </si>
  <si>
    <t>.-2299</t>
  </si>
  <si>
    <t>.-23</t>
  </si>
  <si>
    <t>.-230</t>
  </si>
  <si>
    <t>.-2300</t>
  </si>
  <si>
    <t>.-2301</t>
  </si>
  <si>
    <t>.-2302</t>
  </si>
  <si>
    <t>.-2303</t>
  </si>
  <si>
    <t>.-2304</t>
  </si>
  <si>
    <t>.-2305</t>
  </si>
  <si>
    <t>.-2306</t>
  </si>
  <si>
    <t>.-2307</t>
  </si>
  <si>
    <t>.-2308</t>
  </si>
  <si>
    <t>.-2309</t>
  </si>
  <si>
    <t>.-231</t>
  </si>
  <si>
    <t>.-2310</t>
  </si>
  <si>
    <t>.-2311</t>
  </si>
  <si>
    <t>.-2312</t>
  </si>
  <si>
    <t>.-2313</t>
  </si>
  <si>
    <t>.-2314</t>
  </si>
  <si>
    <t>.-2315</t>
  </si>
  <si>
    <t>.-2316</t>
  </si>
  <si>
    <t>.-2317</t>
  </si>
  <si>
    <t>.-2318</t>
  </si>
  <si>
    <t>.-2319</t>
  </si>
  <si>
    <t>.-232</t>
  </si>
  <si>
    <t>.-2320</t>
  </si>
  <si>
    <t>.-2321</t>
  </si>
  <si>
    <t>.-2322</t>
  </si>
  <si>
    <t>.-2323</t>
  </si>
  <si>
    <t>.-2324</t>
  </si>
  <si>
    <t>.-2325</t>
  </si>
  <si>
    <t>.-2326</t>
  </si>
  <si>
    <t>.-2327</t>
  </si>
  <si>
    <t>.-2328</t>
  </si>
  <si>
    <t>.-2329</t>
  </si>
  <si>
    <t>.-233</t>
  </si>
  <si>
    <t>.-2330</t>
  </si>
  <si>
    <t>.-2331</t>
  </si>
  <si>
    <t>.-2332</t>
  </si>
  <si>
    <t>.-2333</t>
  </si>
  <si>
    <t>.-2334</t>
  </si>
  <si>
    <t>.-2335</t>
  </si>
  <si>
    <t>.-2336</t>
  </si>
  <si>
    <t>.-2337</t>
  </si>
  <si>
    <t>.-2338</t>
  </si>
  <si>
    <t>.-2339</t>
  </si>
  <si>
    <t>.-234</t>
  </si>
  <si>
    <t>.-2340</t>
  </si>
  <si>
    <t>.-2341</t>
  </si>
  <si>
    <t>.-2342</t>
  </si>
  <si>
    <t>.-2343</t>
  </si>
  <si>
    <t>.-2344</t>
  </si>
  <si>
    <t>.-2345</t>
  </si>
  <si>
    <t>.-2346</t>
  </si>
  <si>
    <t>.-2347</t>
  </si>
  <si>
    <t>.-2348</t>
  </si>
  <si>
    <t>.-2349</t>
  </si>
  <si>
    <t>.-235</t>
  </si>
  <si>
    <t>.-2350</t>
  </si>
  <si>
    <t>.-2351</t>
  </si>
  <si>
    <t>.-2352</t>
  </si>
  <si>
    <t>.-2353</t>
  </si>
  <si>
    <t>.-2354</t>
  </si>
  <si>
    <t>.-2355</t>
  </si>
  <si>
    <t>.-2356</t>
  </si>
  <si>
    <t>.-2357</t>
  </si>
  <si>
    <t>.-2358</t>
  </si>
  <si>
    <t>.-2359</t>
  </si>
  <si>
    <t>.-236</t>
  </si>
  <si>
    <t>.-2360</t>
  </si>
  <si>
    <t>.-2361</t>
  </si>
  <si>
    <t>.-2362</t>
  </si>
  <si>
    <t>.-2363</t>
  </si>
  <si>
    <t>.-2364</t>
  </si>
  <si>
    <t>.-2365</t>
  </si>
  <si>
    <t>.-2366</t>
  </si>
  <si>
    <t>.-2367</t>
  </si>
  <si>
    <t>.-2368</t>
  </si>
  <si>
    <t>.-2369</t>
  </si>
  <si>
    <t>.-237</t>
  </si>
  <si>
    <t>.-2370</t>
  </si>
  <si>
    <t>.-2371</t>
  </si>
  <si>
    <t>.-2372</t>
  </si>
  <si>
    <t>.-2373</t>
  </si>
  <si>
    <t>.-2374</t>
  </si>
  <si>
    <t>.-2375</t>
  </si>
  <si>
    <t>.-2376</t>
  </si>
  <si>
    <t>.-2377</t>
  </si>
  <si>
    <t>.-2378</t>
  </si>
  <si>
    <t>.-2379</t>
  </si>
  <si>
    <t>.-238</t>
  </si>
  <si>
    <t>.-2380</t>
  </si>
  <si>
    <t>.-2381</t>
  </si>
  <si>
    <t>.-2382</t>
  </si>
  <si>
    <t>.-2383</t>
  </si>
  <si>
    <t>.-2384</t>
  </si>
  <si>
    <t>.-2385</t>
  </si>
  <si>
    <t>.-2386</t>
  </si>
  <si>
    <t>.-2387</t>
  </si>
  <si>
    <t>.-2388</t>
  </si>
  <si>
    <t>.-2389</t>
  </si>
  <si>
    <t>.-239</t>
  </si>
  <si>
    <t>.-2390</t>
  </si>
  <si>
    <t>.-2391</t>
  </si>
  <si>
    <t>.-2392</t>
  </si>
  <si>
    <t>.-2393</t>
  </si>
  <si>
    <t>.-2394</t>
  </si>
  <si>
    <t>.-2395</t>
  </si>
  <si>
    <t>.-2396</t>
  </si>
  <si>
    <t>.-2397</t>
  </si>
  <si>
    <t>.-2398</t>
  </si>
  <si>
    <t>.-2399</t>
  </si>
  <si>
    <t>.-24</t>
  </si>
  <si>
    <t>.-240</t>
  </si>
  <si>
    <t>.-2400</t>
  </si>
  <si>
    <t>.-2401</t>
  </si>
  <si>
    <t>.-2402</t>
  </si>
  <si>
    <t>.-2403</t>
  </si>
  <si>
    <t>.-2404</t>
  </si>
  <si>
    <t>.-2405</t>
  </si>
  <si>
    <t>.-2406</t>
  </si>
  <si>
    <t>.-2407</t>
  </si>
  <si>
    <t>.-2408</t>
  </si>
  <si>
    <t>.-2409</t>
  </si>
  <si>
    <t>.-241</t>
  </si>
  <si>
    <t>.-2410</t>
  </si>
  <si>
    <t>.-2411</t>
  </si>
  <si>
    <t>.-2412</t>
  </si>
  <si>
    <t>.-2413</t>
  </si>
  <si>
    <t>.-2414</t>
  </si>
  <si>
    <t>.-2415</t>
  </si>
  <si>
    <t>.-2416</t>
  </si>
  <si>
    <t>.-2417</t>
  </si>
  <si>
    <t>.-2418</t>
  </si>
  <si>
    <t>.-2419</t>
  </si>
  <si>
    <t>.-242</t>
  </si>
  <si>
    <t>(764)ALFREDO ROMERO</t>
  </si>
  <si>
    <t>.-2420</t>
  </si>
  <si>
    <t>.-2421</t>
  </si>
  <si>
    <t>.-2422</t>
  </si>
  <si>
    <t>.-2423</t>
  </si>
  <si>
    <t>.-2424</t>
  </si>
  <si>
    <t>.-2425</t>
  </si>
  <si>
    <t>.-2426</t>
  </si>
  <si>
    <t>.-2427</t>
  </si>
  <si>
    <t>.-2428</t>
  </si>
  <si>
    <t>.-2429</t>
  </si>
  <si>
    <t>.-243</t>
  </si>
  <si>
    <t>.-2430</t>
  </si>
  <si>
    <t>.-2431</t>
  </si>
  <si>
    <t>.-2432</t>
  </si>
  <si>
    <t>.-2433</t>
  </si>
  <si>
    <t>.-2434</t>
  </si>
  <si>
    <t>.-2435</t>
  </si>
  <si>
    <t>.-2436</t>
  </si>
  <si>
    <t>.-2437</t>
  </si>
  <si>
    <t>.-2438</t>
  </si>
  <si>
    <t>.-2439</t>
  </si>
  <si>
    <t>.-244</t>
  </si>
  <si>
    <t>.-2440</t>
  </si>
  <si>
    <t>.-2441</t>
  </si>
  <si>
    <t>.-2442</t>
  </si>
  <si>
    <t>.-2443</t>
  </si>
  <si>
    <t>.-2444</t>
  </si>
  <si>
    <t>.-2445</t>
  </si>
  <si>
    <t>.-2446</t>
  </si>
  <si>
    <t>.-2447</t>
  </si>
  <si>
    <t>.-2448</t>
  </si>
  <si>
    <t>.-2449</t>
  </si>
  <si>
    <t>.-245</t>
  </si>
  <si>
    <t>.-2450</t>
  </si>
  <si>
    <t>.-2451</t>
  </si>
  <si>
    <t>.-2452</t>
  </si>
  <si>
    <t>.-2453</t>
  </si>
  <si>
    <t>.-2454</t>
  </si>
  <si>
    <t>.-2455</t>
  </si>
  <si>
    <t>.-2456</t>
  </si>
  <si>
    <t>.-2457</t>
  </si>
  <si>
    <t>.-2458</t>
  </si>
  <si>
    <t>.-2459</t>
  </si>
  <si>
    <t>.-246</t>
  </si>
  <si>
    <t>.-2460</t>
  </si>
  <si>
    <t>.-2461</t>
  </si>
  <si>
    <t>.-2462</t>
  </si>
  <si>
    <t>.-2463</t>
  </si>
  <si>
    <t>.-2464</t>
  </si>
  <si>
    <t>.-2465</t>
  </si>
  <si>
    <t>.-2466</t>
  </si>
  <si>
    <t>.-2467</t>
  </si>
  <si>
    <t>.-2468</t>
  </si>
  <si>
    <t>.-2469</t>
  </si>
  <si>
    <t>.-247</t>
  </si>
  <si>
    <t>.-2470</t>
  </si>
  <si>
    <t>.-2471</t>
  </si>
  <si>
    <t>.-2472</t>
  </si>
  <si>
    <t>.-2473</t>
  </si>
  <si>
    <t>.-2474</t>
  </si>
  <si>
    <t>.-2475</t>
  </si>
  <si>
    <t>.-2476</t>
  </si>
  <si>
    <t>.-2477</t>
  </si>
  <si>
    <t>.-2478</t>
  </si>
  <si>
    <t>.-2479</t>
  </si>
  <si>
    <t>.-248</t>
  </si>
  <si>
    <t>.-2480</t>
  </si>
  <si>
    <t>.-2481</t>
  </si>
  <si>
    <t>.-2482</t>
  </si>
  <si>
    <t>.-2483</t>
  </si>
  <si>
    <t>.-2484</t>
  </si>
  <si>
    <t>.-2485</t>
  </si>
  <si>
    <t>.-2486</t>
  </si>
  <si>
    <t>.-2487</t>
  </si>
  <si>
    <t>.-2488</t>
  </si>
  <si>
    <t>.-2489</t>
  </si>
  <si>
    <t>.-249</t>
  </si>
  <si>
    <t>.-2490</t>
  </si>
  <si>
    <t>.-2491</t>
  </si>
  <si>
    <t>.-2492</t>
  </si>
  <si>
    <t>.-2493</t>
  </si>
  <si>
    <t>.-2494</t>
  </si>
  <si>
    <t>.-2495</t>
  </si>
  <si>
    <t>.-2496</t>
  </si>
  <si>
    <t>.-2497</t>
  </si>
  <si>
    <t>.-2498</t>
  </si>
  <si>
    <t>.-2499</t>
  </si>
  <si>
    <t>(744)OMAR RIVERA</t>
  </si>
  <si>
    <t>.-25</t>
  </si>
  <si>
    <t>.-250</t>
  </si>
  <si>
    <t>.-2500</t>
  </si>
  <si>
    <t>.-2501</t>
  </si>
  <si>
    <t>.-2502</t>
  </si>
  <si>
    <t>.-2503</t>
  </si>
  <si>
    <t>.-2504</t>
  </si>
  <si>
    <t>.-2505</t>
  </si>
  <si>
    <t>.-2506</t>
  </si>
  <si>
    <t>.-2507</t>
  </si>
  <si>
    <t>.-2508</t>
  </si>
  <si>
    <t>.-2509</t>
  </si>
  <si>
    <t>(768)VOLCANES</t>
  </si>
  <si>
    <t>.-251</t>
  </si>
  <si>
    <t>.-2510</t>
  </si>
  <si>
    <t>.-2511</t>
  </si>
  <si>
    <t>.-2512</t>
  </si>
  <si>
    <t>.-2513</t>
  </si>
  <si>
    <t>.-2514</t>
  </si>
  <si>
    <t>.-2515</t>
  </si>
  <si>
    <t>.-2516</t>
  </si>
  <si>
    <t>.-2517</t>
  </si>
  <si>
    <t>.-2518</t>
  </si>
  <si>
    <t>.-2519</t>
  </si>
  <si>
    <t>.-252</t>
  </si>
  <si>
    <t>.-2520</t>
  </si>
  <si>
    <t>.-2521</t>
  </si>
  <si>
    <t>.-2522</t>
  </si>
  <si>
    <t>.-2523</t>
  </si>
  <si>
    <t>.-2524</t>
  </si>
  <si>
    <t>.-2525</t>
  </si>
  <si>
    <t>.-2526</t>
  </si>
  <si>
    <t>.-2527</t>
  </si>
  <si>
    <t>.-2528</t>
  </si>
  <si>
    <t>.-2529</t>
  </si>
  <si>
    <t>.-253</t>
  </si>
  <si>
    <t>.-2530</t>
  </si>
  <si>
    <t>.-2531</t>
  </si>
  <si>
    <t>.-2532</t>
  </si>
  <si>
    <t>.-2533</t>
  </si>
  <si>
    <t>.-2534</t>
  </si>
  <si>
    <t>.-2535</t>
  </si>
  <si>
    <t>.-2536</t>
  </si>
  <si>
    <t>.-2537</t>
  </si>
  <si>
    <t>.-2538</t>
  </si>
  <si>
    <t>.-2539</t>
  </si>
  <si>
    <t>.-254</t>
  </si>
  <si>
    <t>.-2540</t>
  </si>
  <si>
    <t>.-2541</t>
  </si>
  <si>
    <t>.-2542</t>
  </si>
  <si>
    <t>.-2543</t>
  </si>
  <si>
    <t>.-2544</t>
  </si>
  <si>
    <t>.-2545</t>
  </si>
  <si>
    <t>.-2546</t>
  </si>
  <si>
    <t>.-2547</t>
  </si>
  <si>
    <t>26/01/2020</t>
  </si>
  <si>
    <t>.-2548</t>
  </si>
  <si>
    <t>.-2549</t>
  </si>
  <si>
    <t>.-255</t>
  </si>
  <si>
    <t>.-2550</t>
  </si>
  <si>
    <t>.-2551</t>
  </si>
  <si>
    <t>.-2552</t>
  </si>
  <si>
    <t>.-2553</t>
  </si>
  <si>
    <t>.-2554</t>
  </si>
  <si>
    <t>.-2555</t>
  </si>
  <si>
    <t>.-2556</t>
  </si>
  <si>
    <t>.-2557</t>
  </si>
  <si>
    <t>.-2558</t>
  </si>
  <si>
    <t>.-2559</t>
  </si>
  <si>
    <t>.-256</t>
  </si>
  <si>
    <t>.-2560</t>
  </si>
  <si>
    <t>.-2561</t>
  </si>
  <si>
    <t>.-2562</t>
  </si>
  <si>
    <t>.-2563</t>
  </si>
  <si>
    <t>.-2564</t>
  </si>
  <si>
    <t>.-2565</t>
  </si>
  <si>
    <t>.-2566</t>
  </si>
  <si>
    <t>.-2567</t>
  </si>
  <si>
    <t>.-2568</t>
  </si>
  <si>
    <t>.-2569</t>
  </si>
  <si>
    <t>.-257</t>
  </si>
  <si>
    <t>.-2570</t>
  </si>
  <si>
    <t>.-2571</t>
  </si>
  <si>
    <t>.-2572</t>
  </si>
  <si>
    <t>.-2573</t>
  </si>
  <si>
    <t>.-2574</t>
  </si>
  <si>
    <t>.-2575</t>
  </si>
  <si>
    <t>.-2576</t>
  </si>
  <si>
    <t>.-2577</t>
  </si>
  <si>
    <t>.-2578</t>
  </si>
  <si>
    <t>.-2579</t>
  </si>
  <si>
    <t>.-258</t>
  </si>
  <si>
    <t>.-2580</t>
  </si>
  <si>
    <t>.-2581</t>
  </si>
  <si>
    <t>.-2582</t>
  </si>
  <si>
    <t>.-2583</t>
  </si>
  <si>
    <t>.-2584</t>
  </si>
  <si>
    <t>.-2585</t>
  </si>
  <si>
    <t>.-2586</t>
  </si>
  <si>
    <t>.-2587</t>
  </si>
  <si>
    <t>.-2588</t>
  </si>
  <si>
    <t>.-2589</t>
  </si>
  <si>
    <t>.-259</t>
  </si>
  <si>
    <t>.-2590</t>
  </si>
  <si>
    <t>.-2591</t>
  </si>
  <si>
    <t>.-2592</t>
  </si>
  <si>
    <t>.-2593</t>
  </si>
  <si>
    <t>.-2594</t>
  </si>
  <si>
    <t>.-2595</t>
  </si>
  <si>
    <t>.-2596</t>
  </si>
  <si>
    <t>.-2597</t>
  </si>
  <si>
    <t>.-2598</t>
  </si>
  <si>
    <t>.-2599</t>
  </si>
  <si>
    <t>.-26</t>
  </si>
  <si>
    <t>.-260</t>
  </si>
  <si>
    <t>.-2600</t>
  </si>
  <si>
    <t>.-2601</t>
  </si>
  <si>
    <t>.-2602</t>
  </si>
  <si>
    <t>.-2603</t>
  </si>
  <si>
    <t>.-2604</t>
  </si>
  <si>
    <t>.-2605</t>
  </si>
  <si>
    <t>.-2606</t>
  </si>
  <si>
    <t>.-2607</t>
  </si>
  <si>
    <t>.-2608</t>
  </si>
  <si>
    <t>.-2609</t>
  </si>
  <si>
    <t>.-261</t>
  </si>
  <si>
    <t>.-2610</t>
  </si>
  <si>
    <t>.-2611</t>
  </si>
  <si>
    <t>.-2612</t>
  </si>
  <si>
    <t>.-2613</t>
  </si>
  <si>
    <t>.-2614</t>
  </si>
  <si>
    <t>.-2615</t>
  </si>
  <si>
    <t>.-2616</t>
  </si>
  <si>
    <t>.-2617</t>
  </si>
  <si>
    <t>.-2618</t>
  </si>
  <si>
    <t>.-2619</t>
  </si>
  <si>
    <t>.-262</t>
  </si>
  <si>
    <t>.-2620</t>
  </si>
  <si>
    <t>.-2621</t>
  </si>
  <si>
    <t>.-2622</t>
  </si>
  <si>
    <t>.-2623</t>
  </si>
  <si>
    <t>.-2624</t>
  </si>
  <si>
    <t>.-2625</t>
  </si>
  <si>
    <t>.-2626</t>
  </si>
  <si>
    <t>.-2627</t>
  </si>
  <si>
    <t>.-2628</t>
  </si>
  <si>
    <t>.-2629</t>
  </si>
  <si>
    <t>.-263</t>
  </si>
  <si>
    <t>.-2630</t>
  </si>
  <si>
    <t>.-2631</t>
  </si>
  <si>
    <t>.-2632</t>
  </si>
  <si>
    <t>.-2633</t>
  </si>
  <si>
    <t>.-2634</t>
  </si>
  <si>
    <t>.-2635</t>
  </si>
  <si>
    <t>.-2636</t>
  </si>
  <si>
    <t>(647)ANGEL LEDO</t>
  </si>
  <si>
    <t>.-2637</t>
  </si>
  <si>
    <t>.-2638</t>
  </si>
  <si>
    <t>.-2639</t>
  </si>
  <si>
    <t>.-264</t>
  </si>
  <si>
    <t>.-2640</t>
  </si>
  <si>
    <t>.-2641</t>
  </si>
  <si>
    <t>.-2642</t>
  </si>
  <si>
    <t>.-2643</t>
  </si>
  <si>
    <t>.-2644</t>
  </si>
  <si>
    <t>.-2645</t>
  </si>
  <si>
    <t>.-2646</t>
  </si>
  <si>
    <t>.-2647</t>
  </si>
  <si>
    <t>.-2648</t>
  </si>
  <si>
    <t>.-2649</t>
  </si>
  <si>
    <t>.-265</t>
  </si>
  <si>
    <t>.-2650</t>
  </si>
  <si>
    <t>.-2651</t>
  </si>
  <si>
    <t>.-2652</t>
  </si>
  <si>
    <t>.-2653</t>
  </si>
  <si>
    <t>.-2654</t>
  </si>
  <si>
    <t>.-2655</t>
  </si>
  <si>
    <t>.-2656</t>
  </si>
  <si>
    <t>.-2657</t>
  </si>
  <si>
    <t>.-2658</t>
  </si>
  <si>
    <t>.-2659</t>
  </si>
  <si>
    <t>.-266</t>
  </si>
  <si>
    <t>.-2660</t>
  </si>
  <si>
    <t>.-2661</t>
  </si>
  <si>
    <t>.-2662</t>
  </si>
  <si>
    <t>.-2663</t>
  </si>
  <si>
    <t>.-2664</t>
  </si>
  <si>
    <t>.-2665</t>
  </si>
  <si>
    <t>.-2666</t>
  </si>
  <si>
    <t>.-2667</t>
  </si>
  <si>
    <t>.-2668</t>
  </si>
  <si>
    <t>.-2669</t>
  </si>
  <si>
    <t>.-267</t>
  </si>
  <si>
    <t>.-2670</t>
  </si>
  <si>
    <t>.-2671</t>
  </si>
  <si>
    <t>.-2672</t>
  </si>
  <si>
    <t>.-2673</t>
  </si>
  <si>
    <t>.-2674</t>
  </si>
  <si>
    <t>.-2675</t>
  </si>
  <si>
    <t>.-2676</t>
  </si>
  <si>
    <t>.-2677</t>
  </si>
  <si>
    <t>.-2678</t>
  </si>
  <si>
    <t>.-2679</t>
  </si>
  <si>
    <t>.-268</t>
  </si>
  <si>
    <t>.-2680</t>
  </si>
  <si>
    <t>.-2681</t>
  </si>
  <si>
    <t>.-2682</t>
  </si>
  <si>
    <t>.-2683</t>
  </si>
  <si>
    <t>.-2684</t>
  </si>
  <si>
    <t>.-2685</t>
  </si>
  <si>
    <t>.-2686</t>
  </si>
  <si>
    <t>.-2687</t>
  </si>
  <si>
    <t>.-2688</t>
  </si>
  <si>
    <t>.-2689</t>
  </si>
  <si>
    <t>.-269</t>
  </si>
  <si>
    <t>.-2690</t>
  </si>
  <si>
    <t>.-2691</t>
  </si>
  <si>
    <t>.-2692</t>
  </si>
  <si>
    <t>.-2693</t>
  </si>
  <si>
    <t>.-2694</t>
  </si>
  <si>
    <t>.-2695</t>
  </si>
  <si>
    <t>.-2696</t>
  </si>
  <si>
    <t>.-2697</t>
  </si>
  <si>
    <t>.-2698</t>
  </si>
  <si>
    <t>.-2699</t>
  </si>
  <si>
    <t>.-27</t>
  </si>
  <si>
    <t>.-270</t>
  </si>
  <si>
    <t>.-2700</t>
  </si>
  <si>
    <t>.-2701</t>
  </si>
  <si>
    <t>.-2702</t>
  </si>
  <si>
    <t>.-2703</t>
  </si>
  <si>
    <t>.-2704</t>
  </si>
  <si>
    <t>.-2705</t>
  </si>
  <si>
    <t>.-2706</t>
  </si>
  <si>
    <t>.-2707</t>
  </si>
  <si>
    <t>.-2708</t>
  </si>
  <si>
    <t>.-2709</t>
  </si>
  <si>
    <t>.-271</t>
  </si>
  <si>
    <t>.-2710</t>
  </si>
  <si>
    <t>.-2711</t>
  </si>
  <si>
    <t>.-2712</t>
  </si>
  <si>
    <t>.-2713</t>
  </si>
  <si>
    <t>.-2714</t>
  </si>
  <si>
    <t>.-2715</t>
  </si>
  <si>
    <t>.-2716</t>
  </si>
  <si>
    <t>.-2717</t>
  </si>
  <si>
    <t>.-2718</t>
  </si>
  <si>
    <t>.-2719</t>
  </si>
  <si>
    <t>.-272</t>
  </si>
  <si>
    <t>.-2720</t>
  </si>
  <si>
    <t>.-2721</t>
  </si>
  <si>
    <t>.-2722</t>
  </si>
  <si>
    <t>.-2723</t>
  </si>
  <si>
    <t>.-2724</t>
  </si>
  <si>
    <t>.-2725</t>
  </si>
  <si>
    <t>.-2726</t>
  </si>
  <si>
    <t>.-2727</t>
  </si>
  <si>
    <t>.-2728</t>
  </si>
  <si>
    <t>.-2729</t>
  </si>
  <si>
    <t>.-273</t>
  </si>
  <si>
    <t>.-2730</t>
  </si>
  <si>
    <t>.-2731</t>
  </si>
  <si>
    <t>.-2732</t>
  </si>
  <si>
    <t>.-2733</t>
  </si>
  <si>
    <t>.-2734</t>
  </si>
  <si>
    <t>.-2735</t>
  </si>
  <si>
    <t>.-2736</t>
  </si>
  <si>
    <t>.-2737</t>
  </si>
  <si>
    <t>.-2738</t>
  </si>
  <si>
    <t>.-2739</t>
  </si>
  <si>
    <t>.-274</t>
  </si>
  <si>
    <t>.-2740</t>
  </si>
  <si>
    <t>.-2741</t>
  </si>
  <si>
    <t>.-2742</t>
  </si>
  <si>
    <t>.-2743</t>
  </si>
  <si>
    <t>.-2744</t>
  </si>
  <si>
    <t>.-2745</t>
  </si>
  <si>
    <t>.-2746</t>
  </si>
  <si>
    <t>.-2747</t>
  </si>
  <si>
    <t>.-2748</t>
  </si>
  <si>
    <t>.-2749</t>
  </si>
  <si>
    <t>.-275</t>
  </si>
  <si>
    <t>.-2750</t>
  </si>
  <si>
    <t>.-2751</t>
  </si>
  <si>
    <t>.-2752</t>
  </si>
  <si>
    <t>.-2753</t>
  </si>
  <si>
    <t>.-2754</t>
  </si>
  <si>
    <t>.-2755</t>
  </si>
  <si>
    <t>.-2756</t>
  </si>
  <si>
    <t>.-2757</t>
  </si>
  <si>
    <t>.-2758</t>
  </si>
  <si>
    <t>.-2759</t>
  </si>
  <si>
    <t>.-276</t>
  </si>
  <si>
    <t>.-2760</t>
  </si>
  <si>
    <t>.-2761</t>
  </si>
  <si>
    <t>.-2762</t>
  </si>
  <si>
    <t>.-2763</t>
  </si>
  <si>
    <t>.-2764</t>
  </si>
  <si>
    <t>.-2765</t>
  </si>
  <si>
    <t>.-2766</t>
  </si>
  <si>
    <t>.-2767</t>
  </si>
  <si>
    <t>.-2768</t>
  </si>
  <si>
    <t>.-2769</t>
  </si>
  <si>
    <t>.-277</t>
  </si>
  <si>
    <t>.-2770</t>
  </si>
  <si>
    <t>.-2771</t>
  </si>
  <si>
    <t>.-2772</t>
  </si>
  <si>
    <t>.-2773</t>
  </si>
  <si>
    <t>.-2774</t>
  </si>
  <si>
    <t>.-2775</t>
  </si>
  <si>
    <t>.-2776</t>
  </si>
  <si>
    <t>.-2777</t>
  </si>
  <si>
    <t>.-2778</t>
  </si>
  <si>
    <t>.-2779</t>
  </si>
  <si>
    <t>.-278</t>
  </si>
  <si>
    <t>.-2780</t>
  </si>
  <si>
    <t>.-2781</t>
  </si>
  <si>
    <t>.-2782</t>
  </si>
  <si>
    <t>(354)EMANUEL</t>
  </si>
  <si>
    <t>.-2783</t>
  </si>
  <si>
    <t>.-2784</t>
  </si>
  <si>
    <t>.-2785</t>
  </si>
  <si>
    <t>.-2786</t>
  </si>
  <si>
    <t>.-2787</t>
  </si>
  <si>
    <t>.-2788</t>
  </si>
  <si>
    <t>.-2789</t>
  </si>
  <si>
    <t>.-279</t>
  </si>
  <si>
    <t>.-2790</t>
  </si>
  <si>
    <t>.-2791</t>
  </si>
  <si>
    <t>.-2792</t>
  </si>
  <si>
    <t>.-2793</t>
  </si>
  <si>
    <t>.-2794</t>
  </si>
  <si>
    <t>.-2795</t>
  </si>
  <si>
    <t>.-2796</t>
  </si>
  <si>
    <t>.-2797</t>
  </si>
  <si>
    <t>.-2798</t>
  </si>
  <si>
    <t>.-2799</t>
  </si>
  <si>
    <t>.-28</t>
  </si>
  <si>
    <t>.-280</t>
  </si>
  <si>
    <t>.-2800</t>
  </si>
  <si>
    <t>.-2801</t>
  </si>
  <si>
    <t>.-2802</t>
  </si>
  <si>
    <t>.-2803</t>
  </si>
  <si>
    <t>.-2804</t>
  </si>
  <si>
    <t>.-2805</t>
  </si>
  <si>
    <t>.-2806</t>
  </si>
  <si>
    <t>.-2807</t>
  </si>
  <si>
    <t>.-2808</t>
  </si>
  <si>
    <t>.-2809</t>
  </si>
  <si>
    <t>.-281</t>
  </si>
  <si>
    <t>.-2810</t>
  </si>
  <si>
    <t>.-2811</t>
  </si>
  <si>
    <t>.-2812</t>
  </si>
  <si>
    <t>.-2813</t>
  </si>
  <si>
    <t>.-2814</t>
  </si>
  <si>
    <t>.-2815</t>
  </si>
  <si>
    <t>.-2816</t>
  </si>
  <si>
    <t>.-2817</t>
  </si>
  <si>
    <t>.-2818</t>
  </si>
  <si>
    <t>.-2819</t>
  </si>
  <si>
    <t>.-282</t>
  </si>
  <si>
    <t>.-2820</t>
  </si>
  <si>
    <t>.-2821</t>
  </si>
  <si>
    <t>.-2822</t>
  </si>
  <si>
    <t>.-2823</t>
  </si>
  <si>
    <t>.-2824</t>
  </si>
  <si>
    <t>.-2825</t>
  </si>
  <si>
    <t>.-2826</t>
  </si>
  <si>
    <t>.-2827</t>
  </si>
  <si>
    <t>.-2828</t>
  </si>
  <si>
    <t>.-2829</t>
  </si>
  <si>
    <t>.-283</t>
  </si>
  <si>
    <t>.-2830</t>
  </si>
  <si>
    <t>.-2831</t>
  </si>
  <si>
    <t>.-2832</t>
  </si>
  <si>
    <t>.-2833</t>
  </si>
  <si>
    <t>.-2834</t>
  </si>
  <si>
    <t>.-2835</t>
  </si>
  <si>
    <t>.-2836</t>
  </si>
  <si>
    <t>.-2837</t>
  </si>
  <si>
    <t>.-2838</t>
  </si>
  <si>
    <t>.-2839</t>
  </si>
  <si>
    <t>.-284</t>
  </si>
  <si>
    <t>.-2840</t>
  </si>
  <si>
    <t>.-2841</t>
  </si>
  <si>
    <t>.-2842</t>
  </si>
  <si>
    <t>.-2843</t>
  </si>
  <si>
    <t>.-2844</t>
  </si>
  <si>
    <t>.-2845</t>
  </si>
  <si>
    <t>.-2846</t>
  </si>
  <si>
    <t>.-2847</t>
  </si>
  <si>
    <t>.-2848</t>
  </si>
  <si>
    <t>.-2849</t>
  </si>
  <si>
    <t>02/02/2020</t>
  </si>
  <si>
    <t>.-285</t>
  </si>
  <si>
    <t>.-2850</t>
  </si>
  <si>
    <t>.-2851</t>
  </si>
  <si>
    <t>.-2852</t>
  </si>
  <si>
    <t>.-2853</t>
  </si>
  <si>
    <t>.-2854</t>
  </si>
  <si>
    <t>.-2855</t>
  </si>
  <si>
    <t>.-2856</t>
  </si>
  <si>
    <t>.-2857</t>
  </si>
  <si>
    <t>.-2858</t>
  </si>
  <si>
    <t>.-2859</t>
  </si>
  <si>
    <t>.-286</t>
  </si>
  <si>
    <t>.-2860</t>
  </si>
  <si>
    <t>.-2861</t>
  </si>
  <si>
    <t>.-2862</t>
  </si>
  <si>
    <t>.-2863</t>
  </si>
  <si>
    <t>.-2864</t>
  </si>
  <si>
    <t>.-2865</t>
  </si>
  <si>
    <t>.-2866</t>
  </si>
  <si>
    <t>.-2867</t>
  </si>
  <si>
    <t>.-2868</t>
  </si>
  <si>
    <t>.-2869</t>
  </si>
  <si>
    <t>.-287</t>
  </si>
  <si>
    <t>.-2870</t>
  </si>
  <si>
    <t>.-2871</t>
  </si>
  <si>
    <t>.-2872</t>
  </si>
  <si>
    <t>.-2873</t>
  </si>
  <si>
    <t>.-2874</t>
  </si>
  <si>
    <t>.-2875</t>
  </si>
  <si>
    <t>.-2876</t>
  </si>
  <si>
    <t>.-2877</t>
  </si>
  <si>
    <t>.-2878</t>
  </si>
  <si>
    <t>.-2879</t>
  </si>
  <si>
    <t>.-288</t>
  </si>
  <si>
    <t>.-2880</t>
  </si>
  <si>
    <t>.-2881</t>
  </si>
  <si>
    <t>.-2882</t>
  </si>
  <si>
    <t>.-2883</t>
  </si>
  <si>
    <t>.-2884</t>
  </si>
  <si>
    <t>.-2885</t>
  </si>
  <si>
    <t>.-2886</t>
  </si>
  <si>
    <t>.-2887</t>
  </si>
  <si>
    <t>.-2888</t>
  </si>
  <si>
    <t>.-2889</t>
  </si>
  <si>
    <t>.-289</t>
  </si>
  <si>
    <t>.-2890</t>
  </si>
  <si>
    <t>.-2891</t>
  </si>
  <si>
    <t>.-2892</t>
  </si>
  <si>
    <t>.-2893</t>
  </si>
  <si>
    <t>.-2894</t>
  </si>
  <si>
    <t>.-2895</t>
  </si>
  <si>
    <t>.-2896</t>
  </si>
  <si>
    <t>.-2897</t>
  </si>
  <si>
    <t>.-2898</t>
  </si>
  <si>
    <t>.-2899</t>
  </si>
  <si>
    <t>31/01/2020</t>
  </si>
  <si>
    <t>.-29</t>
  </si>
  <si>
    <t>.-290</t>
  </si>
  <si>
    <t>.-2900</t>
  </si>
  <si>
    <t>.-2901</t>
  </si>
  <si>
    <t>.-2902</t>
  </si>
  <si>
    <t>.-2903</t>
  </si>
  <si>
    <t>.-2904</t>
  </si>
  <si>
    <t>.-2905</t>
  </si>
  <si>
    <t>.-2906</t>
  </si>
  <si>
    <t>.-2907</t>
  </si>
  <si>
    <t>.-2908</t>
  </si>
  <si>
    <t>.-2909</t>
  </si>
  <si>
    <t>.-291</t>
  </si>
  <si>
    <t>.-2910</t>
  </si>
  <si>
    <t>.-2911</t>
  </si>
  <si>
    <t>.-2912</t>
  </si>
  <si>
    <t>.-2913</t>
  </si>
  <si>
    <t>.-2914</t>
  </si>
  <si>
    <t>.-2915</t>
  </si>
  <si>
    <t>.-2916</t>
  </si>
  <si>
    <t>.-2917</t>
  </si>
  <si>
    <t>.-2918</t>
  </si>
  <si>
    <t>.-2919</t>
  </si>
  <si>
    <t>.-292</t>
  </si>
  <si>
    <t>.-2920</t>
  </si>
  <si>
    <t>.-2921</t>
  </si>
  <si>
    <t>.-2922</t>
  </si>
  <si>
    <t>(482)FERNANDO RAMIREZ</t>
  </si>
  <si>
    <t>.-2923</t>
  </si>
  <si>
    <t>.-2924</t>
  </si>
  <si>
    <t>.-2925</t>
  </si>
  <si>
    <t>.-2926</t>
  </si>
  <si>
    <t>.-2927</t>
  </si>
  <si>
    <t>.-2928</t>
  </si>
  <si>
    <t>.-2929</t>
  </si>
  <si>
    <t>.-293</t>
  </si>
  <si>
    <t>.-2930</t>
  </si>
  <si>
    <t>.-2931</t>
  </si>
  <si>
    <t>.-2932</t>
  </si>
  <si>
    <t>.-2933</t>
  </si>
  <si>
    <t>.-2934</t>
  </si>
  <si>
    <t>.-2935</t>
  </si>
  <si>
    <t>.-2936</t>
  </si>
  <si>
    <t>.-2937</t>
  </si>
  <si>
    <t>.-2938</t>
  </si>
  <si>
    <t>.-2939</t>
  </si>
  <si>
    <t>.-294</t>
  </si>
  <si>
    <t>.-2940</t>
  </si>
  <si>
    <t>.-2941</t>
  </si>
  <si>
    <t>.-2942</t>
  </si>
  <si>
    <t>.-2943</t>
  </si>
  <si>
    <t>.-2944</t>
  </si>
  <si>
    <t>.-2945</t>
  </si>
  <si>
    <t>.-2946</t>
  </si>
  <si>
    <t>.-2947</t>
  </si>
  <si>
    <t>.-2948</t>
  </si>
  <si>
    <t>.-2949</t>
  </si>
  <si>
    <t>.-295</t>
  </si>
  <si>
    <t>.-2950</t>
  </si>
  <si>
    <t>.-2951</t>
  </si>
  <si>
    <t>.-2952</t>
  </si>
  <si>
    <t>.-2953</t>
  </si>
  <si>
    <t>.-2954</t>
  </si>
  <si>
    <t>.-2955</t>
  </si>
  <si>
    <t>.-2956</t>
  </si>
  <si>
    <t>.-2957</t>
  </si>
  <si>
    <t>.-2958</t>
  </si>
  <si>
    <t>.-2959</t>
  </si>
  <si>
    <t>.-296</t>
  </si>
  <si>
    <t>.-2960</t>
  </si>
  <si>
    <t>.-2961</t>
  </si>
  <si>
    <t>.-2962</t>
  </si>
  <si>
    <t>.-2963</t>
  </si>
  <si>
    <t>.-2964</t>
  </si>
  <si>
    <t>.-2965</t>
  </si>
  <si>
    <t>.-2966</t>
  </si>
  <si>
    <t>.-2967</t>
  </si>
  <si>
    <t>.-2968</t>
  </si>
  <si>
    <t>.-2969</t>
  </si>
  <si>
    <t>.-297</t>
  </si>
  <si>
    <t>.-2970</t>
  </si>
  <si>
    <t>.-2971</t>
  </si>
  <si>
    <t>.-2972</t>
  </si>
  <si>
    <t>.-2973</t>
  </si>
  <si>
    <t>.-2974</t>
  </si>
  <si>
    <t>.-2975</t>
  </si>
  <si>
    <t>.-2976</t>
  </si>
  <si>
    <t>.-2977</t>
  </si>
  <si>
    <t>.-2978</t>
  </si>
  <si>
    <t>.-2979</t>
  </si>
  <si>
    <t>.-298</t>
  </si>
  <si>
    <t>.-2980</t>
  </si>
  <si>
    <t>.-2981</t>
  </si>
  <si>
    <t>.-2982</t>
  </si>
  <si>
    <t>.-2983</t>
  </si>
  <si>
    <t>.-2984</t>
  </si>
  <si>
    <t>.-2985</t>
  </si>
  <si>
    <t>.-2986</t>
  </si>
  <si>
    <t>.-2987</t>
  </si>
  <si>
    <t>.-2988</t>
  </si>
  <si>
    <t>.-2989</t>
  </si>
  <si>
    <t>.-299</t>
  </si>
  <si>
    <t>.-2990</t>
  </si>
  <si>
    <t>.-2991</t>
  </si>
  <si>
    <t>.-2992</t>
  </si>
  <si>
    <t>.-2993</t>
  </si>
  <si>
    <t>.-2994</t>
  </si>
  <si>
    <t>.-2995</t>
  </si>
  <si>
    <t>.-2996</t>
  </si>
  <si>
    <t>.-2997</t>
  </si>
  <si>
    <t>.-2998</t>
  </si>
  <si>
    <t>.-2999</t>
  </si>
  <si>
    <t>.-3</t>
  </si>
  <si>
    <t>.-30</t>
  </si>
  <si>
    <t>.-300</t>
  </si>
  <si>
    <t>.-3000</t>
  </si>
  <si>
    <t>.-3001</t>
  </si>
  <si>
    <t>.-3002</t>
  </si>
  <si>
    <t>.-3003</t>
  </si>
  <si>
    <t>.-3004</t>
  </si>
  <si>
    <t>.-3005</t>
  </si>
  <si>
    <t>.-3006</t>
  </si>
  <si>
    <t>.-3007</t>
  </si>
  <si>
    <t>.-3008</t>
  </si>
  <si>
    <t>.-3009</t>
  </si>
  <si>
    <t>.-301</t>
  </si>
  <si>
    <t>.-3010</t>
  </si>
  <si>
    <t>.-3011</t>
  </si>
  <si>
    <t>.-3012</t>
  </si>
  <si>
    <t>.-3013</t>
  </si>
  <si>
    <t>.-3014</t>
  </si>
  <si>
    <t>.-3015</t>
  </si>
  <si>
    <t>.-3016</t>
  </si>
  <si>
    <t>.-3017</t>
  </si>
  <si>
    <t>.-3018</t>
  </si>
  <si>
    <t>.-3019</t>
  </si>
  <si>
    <t>.-302</t>
  </si>
  <si>
    <t>.-3020</t>
  </si>
  <si>
    <t>.-3021</t>
  </si>
  <si>
    <t>.-3022</t>
  </si>
  <si>
    <t>.-3023</t>
  </si>
  <si>
    <t>.-3024</t>
  </si>
  <si>
    <t>.-3025</t>
  </si>
  <si>
    <t>.-3026</t>
  </si>
  <si>
    <t>.-3027</t>
  </si>
  <si>
    <t>.-3028</t>
  </si>
  <si>
    <t>.-3029</t>
  </si>
  <si>
    <t>.-303</t>
  </si>
  <si>
    <t>.-3030</t>
  </si>
  <si>
    <t>.-3031</t>
  </si>
  <si>
    <t>.-3032</t>
  </si>
  <si>
    <t>.-3033</t>
  </si>
  <si>
    <t>.-3034</t>
  </si>
  <si>
    <t>.-3035</t>
  </si>
  <si>
    <t>.-3036</t>
  </si>
  <si>
    <t>.-3037</t>
  </si>
  <si>
    <t>.-3038</t>
  </si>
  <si>
    <t>.-3039</t>
  </si>
  <si>
    <t>.-304</t>
  </si>
  <si>
    <t>.-3040</t>
  </si>
  <si>
    <t>.-3041</t>
  </si>
  <si>
    <t>.-3042</t>
  </si>
  <si>
    <t>.-3043</t>
  </si>
  <si>
    <t>.-3044</t>
  </si>
  <si>
    <t>.-3045</t>
  </si>
  <si>
    <t>.-3046</t>
  </si>
  <si>
    <t>.-3047</t>
  </si>
  <si>
    <t>.-3048</t>
  </si>
  <si>
    <t>.-3049</t>
  </si>
  <si>
    <t>.-305</t>
  </si>
  <si>
    <t>.-3050</t>
  </si>
  <si>
    <t>.-3051</t>
  </si>
  <si>
    <t>.-3052</t>
  </si>
  <si>
    <t>.-3053</t>
  </si>
  <si>
    <t>.-3054</t>
  </si>
  <si>
    <t>.-3055</t>
  </si>
  <si>
    <t>.-3056</t>
  </si>
  <si>
    <t>(367)MARIO GUTIERREZ</t>
  </si>
  <si>
    <t>.-3057</t>
  </si>
  <si>
    <t>.-3058</t>
  </si>
  <si>
    <t>.-3059</t>
  </si>
  <si>
    <t>.-306</t>
  </si>
  <si>
    <t>.-3060</t>
  </si>
  <si>
    <t>.-3061</t>
  </si>
  <si>
    <t>.-3062</t>
  </si>
  <si>
    <t>.-3063</t>
  </si>
  <si>
    <t>.-3064</t>
  </si>
  <si>
    <t>.-3065</t>
  </si>
  <si>
    <t>.-3066</t>
  </si>
  <si>
    <t>.-3067</t>
  </si>
  <si>
    <t>.-3068</t>
  </si>
  <si>
    <t>.-3069</t>
  </si>
  <si>
    <t>.-307</t>
  </si>
  <si>
    <t>.-3070</t>
  </si>
  <si>
    <t>.-3071</t>
  </si>
  <si>
    <t>.-3072</t>
  </si>
  <si>
    <t>.-3073</t>
  </si>
  <si>
    <t>.-3074</t>
  </si>
  <si>
    <t>.-3075</t>
  </si>
  <si>
    <t>.-3076</t>
  </si>
  <si>
    <t>.-3077</t>
  </si>
  <si>
    <t>.-3078</t>
  </si>
  <si>
    <t>.-3079</t>
  </si>
  <si>
    <t>.-308</t>
  </si>
  <si>
    <t>.-3080</t>
  </si>
  <si>
    <t>.-3081</t>
  </si>
  <si>
    <t>.-3082</t>
  </si>
  <si>
    <t>.-3083</t>
  </si>
  <si>
    <t>.-3084</t>
  </si>
  <si>
    <t>.-3085</t>
  </si>
  <si>
    <t>.-3086</t>
  </si>
  <si>
    <t>.-3087</t>
  </si>
  <si>
    <t>.-3088</t>
  </si>
  <si>
    <t>.-3089</t>
  </si>
  <si>
    <t>.-309</t>
  </si>
  <si>
    <t>.-3090</t>
  </si>
  <si>
    <t>.-3091</t>
  </si>
  <si>
    <t>.-3092</t>
  </si>
  <si>
    <t>.-3093</t>
  </si>
  <si>
    <t>.-3094</t>
  </si>
  <si>
    <t>.-3095</t>
  </si>
  <si>
    <t>.-3096</t>
  </si>
  <si>
    <t>.-3097</t>
  </si>
  <si>
    <t>.-3098</t>
  </si>
  <si>
    <t>.-3099</t>
  </si>
  <si>
    <t>.-31</t>
  </si>
  <si>
    <t>.-310</t>
  </si>
  <si>
    <t>.-3100</t>
  </si>
  <si>
    <t>.-3101</t>
  </si>
  <si>
    <t>.-3102</t>
  </si>
  <si>
    <t>.-3103</t>
  </si>
  <si>
    <t>.-3104</t>
  </si>
  <si>
    <t>.-3105</t>
  </si>
  <si>
    <t>.-3106</t>
  </si>
  <si>
    <t>.-3107</t>
  </si>
  <si>
    <t>.-3108</t>
  </si>
  <si>
    <t>.-3109</t>
  </si>
  <si>
    <t>.-311</t>
  </si>
  <si>
    <t>.-3110</t>
  </si>
  <si>
    <t>.-3111</t>
  </si>
  <si>
    <t>.-3112</t>
  </si>
  <si>
    <t>.-3113</t>
  </si>
  <si>
    <t>.-3114</t>
  </si>
  <si>
    <t>.-3115</t>
  </si>
  <si>
    <t>.-3116</t>
  </si>
  <si>
    <t>.-3117</t>
  </si>
  <si>
    <t>.-3118</t>
  </si>
  <si>
    <t>.-3119</t>
  </si>
  <si>
    <t>.-312</t>
  </si>
  <si>
    <t>.-3120</t>
  </si>
  <si>
    <t>.-3121</t>
  </si>
  <si>
    <t>.-3122</t>
  </si>
  <si>
    <t>.-3123</t>
  </si>
  <si>
    <t>.-3124</t>
  </si>
  <si>
    <t>.-3125</t>
  </si>
  <si>
    <t>.-3126</t>
  </si>
  <si>
    <t>.-3127</t>
  </si>
  <si>
    <t>.-3128</t>
  </si>
  <si>
    <t>.-3129</t>
  </si>
  <si>
    <t>.-313</t>
  </si>
  <si>
    <t>.-3130</t>
  </si>
  <si>
    <t>.-3131</t>
  </si>
  <si>
    <t>.-3132</t>
  </si>
  <si>
    <t>.-3133</t>
  </si>
  <si>
    <t>.-3134</t>
  </si>
  <si>
    <t>.-3135</t>
  </si>
  <si>
    <t>.-3136</t>
  </si>
  <si>
    <t>.-3137</t>
  </si>
  <si>
    <t>.-3138</t>
  </si>
  <si>
    <t>.-3139</t>
  </si>
  <si>
    <t>.-314</t>
  </si>
  <si>
    <t>.-3140</t>
  </si>
  <si>
    <t>.-3141</t>
  </si>
  <si>
    <t>.-3142</t>
  </si>
  <si>
    <t>.-3143</t>
  </si>
  <si>
    <t>.-3144</t>
  </si>
  <si>
    <t>.-3145</t>
  </si>
  <si>
    <t>.-3146</t>
  </si>
  <si>
    <t>.-3147</t>
  </si>
  <si>
    <t>.-3148</t>
  </si>
  <si>
    <t>.-3149</t>
  </si>
  <si>
    <t>.-315</t>
  </si>
  <si>
    <t>.-3150</t>
  </si>
  <si>
    <t>.-3151</t>
  </si>
  <si>
    <t>.-3152</t>
  </si>
  <si>
    <t>.-3153</t>
  </si>
  <si>
    <t>.-3154</t>
  </si>
  <si>
    <t>.-3155</t>
  </si>
  <si>
    <t>.-3156</t>
  </si>
  <si>
    <t>.-3157</t>
  </si>
  <si>
    <t>.-3158</t>
  </si>
  <si>
    <t>.-3159</t>
  </si>
  <si>
    <t>.-316</t>
  </si>
  <si>
    <t>.-3160</t>
  </si>
  <si>
    <t>.-3161</t>
  </si>
  <si>
    <t>.-3162</t>
  </si>
  <si>
    <t>.-3163</t>
  </si>
  <si>
    <t>.-3164</t>
  </si>
  <si>
    <t>.-3165</t>
  </si>
  <si>
    <t>.-3166</t>
  </si>
  <si>
    <t>.-3167</t>
  </si>
  <si>
    <t>.-3168</t>
  </si>
  <si>
    <t>.-3169</t>
  </si>
  <si>
    <t>.-317</t>
  </si>
  <si>
    <t>.-3170</t>
  </si>
  <si>
    <t>.-3171</t>
  </si>
  <si>
    <t>.-3172</t>
  </si>
  <si>
    <t>.-3173</t>
  </si>
  <si>
    <t>.-3174</t>
  </si>
  <si>
    <t>.-3175</t>
  </si>
  <si>
    <t>.-3176</t>
  </si>
  <si>
    <t>.-3177</t>
  </si>
  <si>
    <t>.-3178</t>
  </si>
  <si>
    <t>.-3179</t>
  </si>
  <si>
    <t>.-318</t>
  </si>
  <si>
    <t>.-3180</t>
  </si>
  <si>
    <t>.-3181</t>
  </si>
  <si>
    <t>.-3182</t>
  </si>
  <si>
    <t>.-3183</t>
  </si>
  <si>
    <t>.-3184</t>
  </si>
  <si>
    <t>.-3185</t>
  </si>
  <si>
    <t>.-3186</t>
  </si>
  <si>
    <t>.-3187</t>
  </si>
  <si>
    <t>.-3188</t>
  </si>
  <si>
    <t>.-3189</t>
  </si>
  <si>
    <t>.-319</t>
  </si>
  <si>
    <t>.-3190</t>
  </si>
  <si>
    <t>.-3191</t>
  </si>
  <si>
    <t>.-3192</t>
  </si>
  <si>
    <t>.-3193</t>
  </si>
  <si>
    <t>.-3194</t>
  </si>
  <si>
    <t>.-3195</t>
  </si>
  <si>
    <t>.-3196</t>
  </si>
  <si>
    <t>.-3197</t>
  </si>
  <si>
    <t>.-3198</t>
  </si>
  <si>
    <t>.-3199</t>
  </si>
  <si>
    <t>.-32</t>
  </si>
  <si>
    <t>.-320</t>
  </si>
  <si>
    <t>.-3200</t>
  </si>
  <si>
    <t>.-3201</t>
  </si>
  <si>
    <t>.-3202</t>
  </si>
  <si>
    <t>.-3203</t>
  </si>
  <si>
    <t>.-3204</t>
  </si>
  <si>
    <t>.-3205</t>
  </si>
  <si>
    <t>.-3206</t>
  </si>
  <si>
    <t>.-3207</t>
  </si>
  <si>
    <t>.-3208</t>
  </si>
  <si>
    <t>.-3209</t>
  </si>
  <si>
    <t>.-321</t>
  </si>
  <si>
    <t>.-3210</t>
  </si>
  <si>
    <t>.-3211</t>
  </si>
  <si>
    <t>.-3212</t>
  </si>
  <si>
    <t>.-3213</t>
  </si>
  <si>
    <t>.-3214</t>
  </si>
  <si>
    <t>.-3215</t>
  </si>
  <si>
    <t>.-3216</t>
  </si>
  <si>
    <t>.-3217</t>
  </si>
  <si>
    <t>.-3218</t>
  </si>
  <si>
    <t>.-3219</t>
  </si>
  <si>
    <t>.-322</t>
  </si>
  <si>
    <t>.-3220</t>
  </si>
  <si>
    <t>.-3221</t>
  </si>
  <si>
    <t>.-3222</t>
  </si>
  <si>
    <t>.-3223</t>
  </si>
  <si>
    <t>.-3224</t>
  </si>
  <si>
    <t>.-3225</t>
  </si>
  <si>
    <t>.-3226</t>
  </si>
  <si>
    <t>.-3227</t>
  </si>
  <si>
    <t>.-3228</t>
  </si>
  <si>
    <t>.-3229</t>
  </si>
  <si>
    <t>.-323</t>
  </si>
  <si>
    <t>.-3230</t>
  </si>
  <si>
    <t>.-3231</t>
  </si>
  <si>
    <t>.-3232</t>
  </si>
  <si>
    <t>.-3233</t>
  </si>
  <si>
    <t>.-3234</t>
  </si>
  <si>
    <t>.-3235</t>
  </si>
  <si>
    <t>.-3236</t>
  </si>
  <si>
    <t>.-3237</t>
  </si>
  <si>
    <t>.-3238</t>
  </si>
  <si>
    <t>.-3239</t>
  </si>
  <si>
    <t>.-324</t>
  </si>
  <si>
    <t>.-3240</t>
  </si>
  <si>
    <t>.-3241</t>
  </si>
  <si>
    <t>.-3242</t>
  </si>
  <si>
    <t>.-3243</t>
  </si>
  <si>
    <t>.-3244</t>
  </si>
  <si>
    <t>.-3245</t>
  </si>
  <si>
    <t>.-3246</t>
  </si>
  <si>
    <t>.-3247</t>
  </si>
  <si>
    <t>.-3248</t>
  </si>
  <si>
    <t>.-3249</t>
  </si>
  <si>
    <t>.-325</t>
  </si>
  <si>
    <t>.-3250</t>
  </si>
  <si>
    <t>.-3251</t>
  </si>
  <si>
    <t>.-3252</t>
  </si>
  <si>
    <t>.-3253</t>
  </si>
  <si>
    <t>.-3254</t>
  </si>
  <si>
    <t>.-3255</t>
  </si>
  <si>
    <t>.-3256</t>
  </si>
  <si>
    <t>.-3257</t>
  </si>
  <si>
    <t>.-3258</t>
  </si>
  <si>
    <t>.-3259</t>
  </si>
  <si>
    <t>04/02/2020</t>
  </si>
  <si>
    <t>.-326</t>
  </si>
  <si>
    <t>.-3260</t>
  </si>
  <si>
    <t>.-3261</t>
  </si>
  <si>
    <t>.-3262</t>
  </si>
  <si>
    <t>.-3263</t>
  </si>
  <si>
    <t>.-3264</t>
  </si>
  <si>
    <t>.-3265</t>
  </si>
  <si>
    <t>.-3266</t>
  </si>
  <si>
    <t>.-3267</t>
  </si>
  <si>
    <t>.-3268</t>
  </si>
  <si>
    <t>.-3269</t>
  </si>
  <si>
    <t>.-327</t>
  </si>
  <si>
    <t>.-3270</t>
  </si>
  <si>
    <t>.-3271</t>
  </si>
  <si>
    <t>.-3272</t>
  </si>
  <si>
    <t>.-3273</t>
  </si>
  <si>
    <t>.-3274</t>
  </si>
  <si>
    <t>.-3275</t>
  </si>
  <si>
    <t>.-3276</t>
  </si>
  <si>
    <t>.-3277</t>
  </si>
  <si>
    <t>.-3278</t>
  </si>
  <si>
    <t>.-3279</t>
  </si>
  <si>
    <t>.-328</t>
  </si>
  <si>
    <t>.-3280</t>
  </si>
  <si>
    <t>.-3281</t>
  </si>
  <si>
    <t>.-3282</t>
  </si>
  <si>
    <t>.-3283</t>
  </si>
  <si>
    <t>.-3284</t>
  </si>
  <si>
    <t>.-3285</t>
  </si>
  <si>
    <t>.-3286</t>
  </si>
  <si>
    <t>.-3287</t>
  </si>
  <si>
    <t>.-3288</t>
  </si>
  <si>
    <t>.-3289</t>
  </si>
  <si>
    <t>.-329</t>
  </si>
  <si>
    <t>.-3290</t>
  </si>
  <si>
    <t>(802)CESAR GALINDO MENDEZ</t>
  </si>
  <si>
    <t>.-3291</t>
  </si>
  <si>
    <t>.-3292</t>
  </si>
  <si>
    <t>.-3293</t>
  </si>
  <si>
    <t>.-3294</t>
  </si>
  <si>
    <t>.-3295</t>
  </si>
  <si>
    <t>.-3296</t>
  </si>
  <si>
    <t>.-3297</t>
  </si>
  <si>
    <t>.-3298</t>
  </si>
  <si>
    <t>.-3299</t>
  </si>
  <si>
    <t>.-33</t>
  </si>
  <si>
    <t>.-330</t>
  </si>
  <si>
    <t>.-3300</t>
  </si>
  <si>
    <t>.-3301</t>
  </si>
  <si>
    <t>.-3302</t>
  </si>
  <si>
    <t>.-3303</t>
  </si>
  <si>
    <t>.-3304</t>
  </si>
  <si>
    <t>.-3305</t>
  </si>
  <si>
    <t>.-3306</t>
  </si>
  <si>
    <t>.-3307</t>
  </si>
  <si>
    <t>.-3308</t>
  </si>
  <si>
    <t>.-3309</t>
  </si>
  <si>
    <t>.-331</t>
  </si>
  <si>
    <t>.-3310</t>
  </si>
  <si>
    <t>.-3311</t>
  </si>
  <si>
    <t>.-3312</t>
  </si>
  <si>
    <t>.-3313</t>
  </si>
  <si>
    <t>.-332</t>
  </si>
  <si>
    <t>.-333</t>
  </si>
  <si>
    <t>.-334</t>
  </si>
  <si>
    <t>.-335</t>
  </si>
  <si>
    <t>.-336</t>
  </si>
  <si>
    <t>.-337</t>
  </si>
  <si>
    <t>.-338</t>
  </si>
  <si>
    <t>.-339</t>
  </si>
  <si>
    <t>.-34</t>
  </si>
  <si>
    <t>.-340</t>
  </si>
  <si>
    <t>.-341</t>
  </si>
  <si>
    <t>.-342</t>
  </si>
  <si>
    <t>.-343</t>
  </si>
  <si>
    <t>.-344</t>
  </si>
  <si>
    <t>.-345</t>
  </si>
  <si>
    <t>.-346</t>
  </si>
  <si>
    <t>.-347</t>
  </si>
  <si>
    <t>.-348</t>
  </si>
  <si>
    <t>.-349</t>
  </si>
  <si>
    <t>.-35</t>
  </si>
  <si>
    <t>.-350</t>
  </si>
  <si>
    <t>.-351</t>
  </si>
  <si>
    <t>.-352</t>
  </si>
  <si>
    <t>.-353</t>
  </si>
  <si>
    <t>.-354</t>
  </si>
  <si>
    <t>.-355</t>
  </si>
  <si>
    <t>.-356</t>
  </si>
  <si>
    <t>.-357</t>
  </si>
  <si>
    <t>.-358</t>
  </si>
  <si>
    <t>.-359</t>
  </si>
  <si>
    <t>.-36</t>
  </si>
  <si>
    <t>.-360</t>
  </si>
  <si>
    <t>.-361</t>
  </si>
  <si>
    <t>.-362</t>
  </si>
  <si>
    <t>.-363</t>
  </si>
  <si>
    <t>.-364</t>
  </si>
  <si>
    <t>(215)PABLO BAUTISTA</t>
  </si>
  <si>
    <t>.-365</t>
  </si>
  <si>
    <t>.-366</t>
  </si>
  <si>
    <t>.-367</t>
  </si>
  <si>
    <t>.-368</t>
  </si>
  <si>
    <t>.-369</t>
  </si>
  <si>
    <t>.-37</t>
  </si>
  <si>
    <t>.-370</t>
  </si>
  <si>
    <t>.-371</t>
  </si>
  <si>
    <t>.-372</t>
  </si>
  <si>
    <t>.-373</t>
  </si>
  <si>
    <t>.-374</t>
  </si>
  <si>
    <t>.-375</t>
  </si>
  <si>
    <t>.-376</t>
  </si>
  <si>
    <t>.-377</t>
  </si>
  <si>
    <t>.-378</t>
  </si>
  <si>
    <t>.-379</t>
  </si>
  <si>
    <t>.-38</t>
  </si>
  <si>
    <t>.-380</t>
  </si>
  <si>
    <t>.-381</t>
  </si>
  <si>
    <t>.-382</t>
  </si>
  <si>
    <t>.-383</t>
  </si>
  <si>
    <t>.-384</t>
  </si>
  <si>
    <t>.-385</t>
  </si>
  <si>
    <t>.-386</t>
  </si>
  <si>
    <t>.-387</t>
  </si>
  <si>
    <t>.-388</t>
  </si>
  <si>
    <t>.-389</t>
  </si>
  <si>
    <t>.-39</t>
  </si>
  <si>
    <t>.-390</t>
  </si>
  <si>
    <t>.-391</t>
  </si>
  <si>
    <t>.-392</t>
  </si>
  <si>
    <t>.-393</t>
  </si>
  <si>
    <t>.-394</t>
  </si>
  <si>
    <t>.-395</t>
  </si>
  <si>
    <t>.-396</t>
  </si>
  <si>
    <t>.-397</t>
  </si>
  <si>
    <t>.-398</t>
  </si>
  <si>
    <t>.-399</t>
  </si>
  <si>
    <t>.-4</t>
  </si>
  <si>
    <t>.-40</t>
  </si>
  <si>
    <t>.-400</t>
  </si>
  <si>
    <t>.-401</t>
  </si>
  <si>
    <t>.-402</t>
  </si>
  <si>
    <t>.-403</t>
  </si>
  <si>
    <t>.-404</t>
  </si>
  <si>
    <t>.-405</t>
  </si>
  <si>
    <t>.-406</t>
  </si>
  <si>
    <t>.-407</t>
  </si>
  <si>
    <t>.-408</t>
  </si>
  <si>
    <t>.-409</t>
  </si>
  <si>
    <t>.-41</t>
  </si>
  <si>
    <t>.-410</t>
  </si>
  <si>
    <t>.-411</t>
  </si>
  <si>
    <t>.-412</t>
  </si>
  <si>
    <t>.-413</t>
  </si>
  <si>
    <t>.-414</t>
  </si>
  <si>
    <t>.-415</t>
  </si>
  <si>
    <t>.-416</t>
  </si>
  <si>
    <t>.-417</t>
  </si>
  <si>
    <t>.-418</t>
  </si>
  <si>
    <t>.-419</t>
  </si>
  <si>
    <t>.-42</t>
  </si>
  <si>
    <t>.-420</t>
  </si>
  <si>
    <t>.-421</t>
  </si>
  <si>
    <t>.-422</t>
  </si>
  <si>
    <t>.-423</t>
  </si>
  <si>
    <t>.-424</t>
  </si>
  <si>
    <t>.-425</t>
  </si>
  <si>
    <t>.-426</t>
  </si>
  <si>
    <t>.-427</t>
  </si>
  <si>
    <t>.-428</t>
  </si>
  <si>
    <t>.-429</t>
  </si>
  <si>
    <t>.-43</t>
  </si>
  <si>
    <t>.-430</t>
  </si>
  <si>
    <t>.-431</t>
  </si>
  <si>
    <t>.-432</t>
  </si>
  <si>
    <t>.-433</t>
  </si>
  <si>
    <t>.-434</t>
  </si>
  <si>
    <t>.-435</t>
  </si>
  <si>
    <t>.-436</t>
  </si>
  <si>
    <t>.-437</t>
  </si>
  <si>
    <t>.-438</t>
  </si>
  <si>
    <t>.-439</t>
  </si>
  <si>
    <t>.-44</t>
  </si>
  <si>
    <t>.-440</t>
  </si>
  <si>
    <t>.-441</t>
  </si>
  <si>
    <t>.-442</t>
  </si>
  <si>
    <t>.-443</t>
  </si>
  <si>
    <t>.-444</t>
  </si>
  <si>
    <t>.-445</t>
  </si>
  <si>
    <t>.-446</t>
  </si>
  <si>
    <t>.-447</t>
  </si>
  <si>
    <t>.-448</t>
  </si>
  <si>
    <t>.-449</t>
  </si>
  <si>
    <t>.-45</t>
  </si>
  <si>
    <t>.-450</t>
  </si>
  <si>
    <t>.-451</t>
  </si>
  <si>
    <t>.-452</t>
  </si>
  <si>
    <t>.-453</t>
  </si>
  <si>
    <t>.-454</t>
  </si>
  <si>
    <t>.-455</t>
  </si>
  <si>
    <t>.-456</t>
  </si>
  <si>
    <t>.-457</t>
  </si>
  <si>
    <t>.-458</t>
  </si>
  <si>
    <t>.-459</t>
  </si>
  <si>
    <t>.-46</t>
  </si>
  <si>
    <t>.-460</t>
  </si>
  <si>
    <t>.-461</t>
  </si>
  <si>
    <t>.-462</t>
  </si>
  <si>
    <t>(757)EMMANUEL GUADALUPE</t>
  </si>
  <si>
    <t>.-463</t>
  </si>
  <si>
    <t>.-464</t>
  </si>
  <si>
    <t>.-465</t>
  </si>
  <si>
    <t>.-466</t>
  </si>
  <si>
    <t>.-467</t>
  </si>
  <si>
    <t>.-468</t>
  </si>
  <si>
    <t>.-469</t>
  </si>
  <si>
    <t>.-47</t>
  </si>
  <si>
    <t>.-470</t>
  </si>
  <si>
    <t>.-471</t>
  </si>
  <si>
    <t>.-472</t>
  </si>
  <si>
    <t>.-473</t>
  </si>
  <si>
    <t>.-474</t>
  </si>
  <si>
    <t>.-475</t>
  </si>
  <si>
    <t>.-476</t>
  </si>
  <si>
    <t>.-477</t>
  </si>
  <si>
    <t>.-478</t>
  </si>
  <si>
    <t>.-479</t>
  </si>
  <si>
    <t>.-48</t>
  </si>
  <si>
    <t>.-480</t>
  </si>
  <si>
    <t>.-481</t>
  </si>
  <si>
    <t>.-482</t>
  </si>
  <si>
    <t>.-483</t>
  </si>
  <si>
    <t>.-484</t>
  </si>
  <si>
    <t>.-485</t>
  </si>
  <si>
    <t>.-486</t>
  </si>
  <si>
    <t>.-487</t>
  </si>
  <si>
    <t>.-488</t>
  </si>
  <si>
    <t>.-489</t>
  </si>
  <si>
    <t>.-49</t>
  </si>
  <si>
    <t>.-490</t>
  </si>
  <si>
    <t>.-491</t>
  </si>
  <si>
    <t>.-492</t>
  </si>
  <si>
    <t>.-493</t>
  </si>
  <si>
    <t>.-494</t>
  </si>
  <si>
    <t>.-495</t>
  </si>
  <si>
    <t>.-496</t>
  </si>
  <si>
    <t>.-497</t>
  </si>
  <si>
    <t>.-498</t>
  </si>
  <si>
    <t>.-499</t>
  </si>
  <si>
    <t>.-5</t>
  </si>
  <si>
    <t>.-50</t>
  </si>
  <si>
    <t>.-500</t>
  </si>
  <si>
    <t>.-501</t>
  </si>
  <si>
    <t>.-502</t>
  </si>
  <si>
    <t>.-503</t>
  </si>
  <si>
    <t>.-504</t>
  </si>
  <si>
    <t>.-505</t>
  </si>
  <si>
    <t>.-506</t>
  </si>
  <si>
    <t>.-507</t>
  </si>
  <si>
    <t>.-508</t>
  </si>
  <si>
    <t>.-509</t>
  </si>
  <si>
    <t>.-51</t>
  </si>
  <si>
    <t>.-510</t>
  </si>
  <si>
    <t>.-511</t>
  </si>
  <si>
    <t>.-512</t>
  </si>
  <si>
    <t>.-513</t>
  </si>
  <si>
    <t>.-514</t>
  </si>
  <si>
    <t>.-515</t>
  </si>
  <si>
    <t>.-516</t>
  </si>
  <si>
    <t>.-517</t>
  </si>
  <si>
    <t>.-518</t>
  </si>
  <si>
    <t>.-519</t>
  </si>
  <si>
    <t>.-52</t>
  </si>
  <si>
    <t>.-520</t>
  </si>
  <si>
    <t>.-521</t>
  </si>
  <si>
    <t>.-522</t>
  </si>
  <si>
    <t>.-523</t>
  </si>
  <si>
    <t>.-524</t>
  </si>
  <si>
    <t>.-525</t>
  </si>
  <si>
    <t>.-526</t>
  </si>
  <si>
    <t>.-527</t>
  </si>
  <si>
    <t>.-528</t>
  </si>
  <si>
    <t>.-529</t>
  </si>
  <si>
    <t>.-53</t>
  </si>
  <si>
    <t>.-530</t>
  </si>
  <si>
    <t>.-531</t>
  </si>
  <si>
    <t>.-532</t>
  </si>
  <si>
    <t>.-533</t>
  </si>
  <si>
    <t>.-534</t>
  </si>
  <si>
    <t>.-535</t>
  </si>
  <si>
    <t>.-536</t>
  </si>
  <si>
    <t>.-537</t>
  </si>
  <si>
    <t>.-538</t>
  </si>
  <si>
    <t>.-539</t>
  </si>
  <si>
    <t>.-54</t>
  </si>
  <si>
    <t>.-540</t>
  </si>
  <si>
    <t>.-541</t>
  </si>
  <si>
    <t>.-542</t>
  </si>
  <si>
    <t>.-543</t>
  </si>
  <si>
    <t>.-544</t>
  </si>
  <si>
    <t>.-545</t>
  </si>
  <si>
    <t>.-546</t>
  </si>
  <si>
    <t>.-547</t>
  </si>
  <si>
    <t>.-548</t>
  </si>
  <si>
    <t>.-549</t>
  </si>
  <si>
    <t>.-55</t>
  </si>
  <si>
    <t>.-550</t>
  </si>
  <si>
    <t>.-551</t>
  </si>
  <si>
    <t>.-552</t>
  </si>
  <si>
    <t>.-553</t>
  </si>
  <si>
    <t>.-554</t>
  </si>
  <si>
    <t>.-555</t>
  </si>
  <si>
    <t>.-556</t>
  </si>
  <si>
    <t>.-557</t>
  </si>
  <si>
    <t>.-558</t>
  </si>
  <si>
    <t>.-559</t>
  </si>
  <si>
    <t>.-56</t>
  </si>
  <si>
    <t>.-560</t>
  </si>
  <si>
    <t>.-561</t>
  </si>
  <si>
    <t>.-562</t>
  </si>
  <si>
    <t>.-563</t>
  </si>
  <si>
    <t>.-564</t>
  </si>
  <si>
    <t>.-565</t>
  </si>
  <si>
    <t>.-566</t>
  </si>
  <si>
    <t>.-567</t>
  </si>
  <si>
    <t>.-568</t>
  </si>
  <si>
    <t>.-569</t>
  </si>
  <si>
    <t>.-57</t>
  </si>
  <si>
    <t>.-570</t>
  </si>
  <si>
    <t>.-571</t>
  </si>
  <si>
    <t>.-572</t>
  </si>
  <si>
    <t>.-573</t>
  </si>
  <si>
    <t>.-574</t>
  </si>
  <si>
    <t>.-575</t>
  </si>
  <si>
    <t>.-576</t>
  </si>
  <si>
    <t>.-577</t>
  </si>
  <si>
    <t>.-578</t>
  </si>
  <si>
    <t>.-579</t>
  </si>
  <si>
    <t>.-58</t>
  </si>
  <si>
    <t>.-580</t>
  </si>
  <si>
    <t>.-581</t>
  </si>
  <si>
    <t>.-582</t>
  </si>
  <si>
    <t>.-583</t>
  </si>
  <si>
    <t>.-584</t>
  </si>
  <si>
    <t>.-585</t>
  </si>
  <si>
    <t>.-586</t>
  </si>
  <si>
    <t>.-587</t>
  </si>
  <si>
    <t>.-588</t>
  </si>
  <si>
    <t>.-589</t>
  </si>
  <si>
    <t>.-59</t>
  </si>
  <si>
    <t>.-590</t>
  </si>
  <si>
    <t>.-591</t>
  </si>
  <si>
    <t>.-592</t>
  </si>
  <si>
    <t>.-593</t>
  </si>
  <si>
    <t>.-594</t>
  </si>
  <si>
    <t>.-595</t>
  </si>
  <si>
    <t>.-596</t>
  </si>
  <si>
    <t>.-597</t>
  </si>
  <si>
    <t>.-598</t>
  </si>
  <si>
    <t>.-599</t>
  </si>
  <si>
    <t>.-6</t>
  </si>
  <si>
    <t>.-60</t>
  </si>
  <si>
    <t>.-600</t>
  </si>
  <si>
    <t>.-601</t>
  </si>
  <si>
    <t>.-602</t>
  </si>
  <si>
    <t>.-603</t>
  </si>
  <si>
    <t>.-604</t>
  </si>
  <si>
    <t>.-605</t>
  </si>
  <si>
    <t>.-606</t>
  </si>
  <si>
    <t>.-607</t>
  </si>
  <si>
    <t>.-608</t>
  </si>
  <si>
    <t>.-609</t>
  </si>
  <si>
    <t>.-61</t>
  </si>
  <si>
    <t>.-610</t>
  </si>
  <si>
    <t>.-611</t>
  </si>
  <si>
    <t>.-612</t>
  </si>
  <si>
    <t>.-613</t>
  </si>
  <si>
    <t>.-614</t>
  </si>
  <si>
    <t>.-615</t>
  </si>
  <si>
    <t>.-616</t>
  </si>
  <si>
    <t>.-617</t>
  </si>
  <si>
    <t>.-618</t>
  </si>
  <si>
    <t>.-619</t>
  </si>
  <si>
    <t>.-62</t>
  </si>
  <si>
    <t>.-620</t>
  </si>
  <si>
    <t>.-621</t>
  </si>
  <si>
    <t>.-622</t>
  </si>
  <si>
    <t>.-623</t>
  </si>
  <si>
    <t>.-624</t>
  </si>
  <si>
    <t>.-625</t>
  </si>
  <si>
    <t>.-626</t>
  </si>
  <si>
    <t>.-627</t>
  </si>
  <si>
    <t>.-628</t>
  </si>
  <si>
    <t>.-629</t>
  </si>
  <si>
    <t>.-63</t>
  </si>
  <si>
    <t>.-630</t>
  </si>
  <si>
    <t>.-631</t>
  </si>
  <si>
    <t>.-632</t>
  </si>
  <si>
    <t>.-633</t>
  </si>
  <si>
    <t>.-634</t>
  </si>
  <si>
    <t>.-635</t>
  </si>
  <si>
    <t>.-636</t>
  </si>
  <si>
    <t>.-637</t>
  </si>
  <si>
    <t>.-638</t>
  </si>
  <si>
    <t>.-639</t>
  </si>
  <si>
    <t>.-64</t>
  </si>
  <si>
    <t>.-640</t>
  </si>
  <si>
    <t>.-641</t>
  </si>
  <si>
    <t>.-642</t>
  </si>
  <si>
    <t>.-643</t>
  </si>
  <si>
    <t>.-644</t>
  </si>
  <si>
    <t>.-645</t>
  </si>
  <si>
    <t>.-646</t>
  </si>
  <si>
    <t>.-647</t>
  </si>
  <si>
    <t>.-648</t>
  </si>
  <si>
    <t>.-649</t>
  </si>
  <si>
    <t>.-65</t>
  </si>
  <si>
    <t>.-650</t>
  </si>
  <si>
    <t>.-651</t>
  </si>
  <si>
    <t>.-652</t>
  </si>
  <si>
    <t>.-653</t>
  </si>
  <si>
    <t>.-654</t>
  </si>
  <si>
    <t>.-655</t>
  </si>
  <si>
    <t>.-656</t>
  </si>
  <si>
    <t>.-657</t>
  </si>
  <si>
    <t>.-658</t>
  </si>
  <si>
    <t>.-659</t>
  </si>
  <si>
    <t>.-66</t>
  </si>
  <si>
    <t>.-660</t>
  </si>
  <si>
    <t>.-661</t>
  </si>
  <si>
    <t>.-662</t>
  </si>
  <si>
    <t>.-663</t>
  </si>
  <si>
    <t>.-664</t>
  </si>
  <si>
    <t>.-665</t>
  </si>
  <si>
    <t>.-666</t>
  </si>
  <si>
    <t>.-667</t>
  </si>
  <si>
    <t>.-668</t>
  </si>
  <si>
    <t>.-669</t>
  </si>
  <si>
    <t>.-67</t>
  </si>
  <si>
    <t>.-670</t>
  </si>
  <si>
    <t>.-671</t>
  </si>
  <si>
    <t>.-672</t>
  </si>
  <si>
    <t>.-673</t>
  </si>
  <si>
    <t>.-674</t>
  </si>
  <si>
    <t>.-675</t>
  </si>
  <si>
    <t>.-676</t>
  </si>
  <si>
    <t>.-677</t>
  </si>
  <si>
    <t>.-678</t>
  </si>
  <si>
    <t>.-679</t>
  </si>
  <si>
    <t>.-68</t>
  </si>
  <si>
    <t>.-680</t>
  </si>
  <si>
    <t>.-681</t>
  </si>
  <si>
    <t>.-682</t>
  </si>
  <si>
    <t>.-683</t>
  </si>
  <si>
    <t>.-684</t>
  </si>
  <si>
    <t>.-685</t>
  </si>
  <si>
    <t>.-686</t>
  </si>
  <si>
    <t>.-687</t>
  </si>
  <si>
    <t>.-688</t>
  </si>
  <si>
    <t>.-689</t>
  </si>
  <si>
    <t>.-69</t>
  </si>
  <si>
    <t>.-690</t>
  </si>
  <si>
    <t>.-691</t>
  </si>
  <si>
    <t>.-692</t>
  </si>
  <si>
    <t>.-693</t>
  </si>
  <si>
    <t>.-694</t>
  </si>
  <si>
    <t>.-695</t>
  </si>
  <si>
    <t>.-696</t>
  </si>
  <si>
    <t>.-697</t>
  </si>
  <si>
    <t>.-698</t>
  </si>
  <si>
    <t>.-699</t>
  </si>
  <si>
    <t>.-7</t>
  </si>
  <si>
    <t>.-70</t>
  </si>
  <si>
    <t>.-700</t>
  </si>
  <si>
    <t>.-701</t>
  </si>
  <si>
    <t>.-702</t>
  </si>
  <si>
    <t>.-703</t>
  </si>
  <si>
    <t>.-704</t>
  </si>
  <si>
    <t>.-705</t>
  </si>
  <si>
    <t>.-706</t>
  </si>
  <si>
    <t>.-707</t>
  </si>
  <si>
    <t>.-708</t>
  </si>
  <si>
    <t>.-709</t>
  </si>
  <si>
    <t>.-71</t>
  </si>
  <si>
    <t>.-710</t>
  </si>
  <si>
    <t>.-711</t>
  </si>
  <si>
    <t>.-712</t>
  </si>
  <si>
    <t>.-713</t>
  </si>
  <si>
    <t>.-714</t>
  </si>
  <si>
    <t>.-715</t>
  </si>
  <si>
    <t>.-716</t>
  </si>
  <si>
    <t>.-717</t>
  </si>
  <si>
    <t>.-718</t>
  </si>
  <si>
    <t>.-719</t>
  </si>
  <si>
    <t>.-72</t>
  </si>
  <si>
    <t>.-720</t>
  </si>
  <si>
    <t>.-721</t>
  </si>
  <si>
    <t>.-722</t>
  </si>
  <si>
    <t>.-723</t>
  </si>
  <si>
    <t>.-724</t>
  </si>
  <si>
    <t>.-725</t>
  </si>
  <si>
    <t>.-726</t>
  </si>
  <si>
    <t>.-727</t>
  </si>
  <si>
    <t>.-728</t>
  </si>
  <si>
    <t>.-729</t>
  </si>
  <si>
    <t>.-73</t>
  </si>
  <si>
    <t>.-730</t>
  </si>
  <si>
    <t>.-731</t>
  </si>
  <si>
    <t>.-732</t>
  </si>
  <si>
    <t>.-733</t>
  </si>
  <si>
    <t>.-734</t>
  </si>
  <si>
    <t>.-735</t>
  </si>
  <si>
    <t>.-736</t>
  </si>
  <si>
    <t>.-737</t>
  </si>
  <si>
    <t>.-738</t>
  </si>
  <si>
    <t>.-739</t>
  </si>
  <si>
    <t>.-74</t>
  </si>
  <si>
    <t>.-740</t>
  </si>
  <si>
    <t>.-741</t>
  </si>
  <si>
    <t>.-742</t>
  </si>
  <si>
    <t>.-743</t>
  </si>
  <si>
    <t>.-744</t>
  </si>
  <si>
    <t>.-745</t>
  </si>
  <si>
    <t>.-746</t>
  </si>
  <si>
    <t>.-747</t>
  </si>
  <si>
    <t>.-748</t>
  </si>
  <si>
    <t>.-749</t>
  </si>
  <si>
    <t>.-75</t>
  </si>
  <si>
    <t>.-750</t>
  </si>
  <si>
    <t>.-751</t>
  </si>
  <si>
    <t>.-752</t>
  </si>
  <si>
    <t>.-753</t>
  </si>
  <si>
    <t>.-754</t>
  </si>
  <si>
    <t>.-755</t>
  </si>
  <si>
    <t>.-756</t>
  </si>
  <si>
    <t>.-757</t>
  </si>
  <si>
    <t>.-758</t>
  </si>
  <si>
    <t>.-759</t>
  </si>
  <si>
    <t>.-76</t>
  </si>
  <si>
    <t>.-760</t>
  </si>
  <si>
    <t>.-761</t>
  </si>
  <si>
    <t>.-762</t>
  </si>
  <si>
    <t>.-763</t>
  </si>
  <si>
    <t>.-764</t>
  </si>
  <si>
    <t>.-765</t>
  </si>
  <si>
    <t>.-766</t>
  </si>
  <si>
    <t>.-767</t>
  </si>
  <si>
    <t>.-768</t>
  </si>
  <si>
    <t>.-769</t>
  </si>
  <si>
    <t>.-77</t>
  </si>
  <si>
    <t>.-770</t>
  </si>
  <si>
    <t>.-771</t>
  </si>
  <si>
    <t>.-772</t>
  </si>
  <si>
    <t>.-773</t>
  </si>
  <si>
    <t>.-774</t>
  </si>
  <si>
    <t>.-775</t>
  </si>
  <si>
    <t>.-776</t>
  </si>
  <si>
    <t>.-777</t>
  </si>
  <si>
    <t>.-778</t>
  </si>
  <si>
    <t>.-779</t>
  </si>
  <si>
    <t>.-78</t>
  </si>
  <si>
    <t>.-780</t>
  </si>
  <si>
    <t>.-781</t>
  </si>
  <si>
    <t>.-782</t>
  </si>
  <si>
    <t>.-783</t>
  </si>
  <si>
    <t>.-784</t>
  </si>
  <si>
    <t>.-785</t>
  </si>
  <si>
    <t>.-786</t>
  </si>
  <si>
    <t>.-787</t>
  </si>
  <si>
    <t>.-788</t>
  </si>
  <si>
    <t>.-789</t>
  </si>
  <si>
    <t>.-79</t>
  </si>
  <si>
    <t>.-790</t>
  </si>
  <si>
    <t>.-791</t>
  </si>
  <si>
    <t>.-792</t>
  </si>
  <si>
    <t>.-793</t>
  </si>
  <si>
    <t>(578)SEBASTIAN PEREZ VALDEZ</t>
  </si>
  <si>
    <t>.-794</t>
  </si>
  <si>
    <t>.-795</t>
  </si>
  <si>
    <t>.-796</t>
  </si>
  <si>
    <t>.-797</t>
  </si>
  <si>
    <t>.-798</t>
  </si>
  <si>
    <t>.-799</t>
  </si>
  <si>
    <t>.-8</t>
  </si>
  <si>
    <t>.-80</t>
  </si>
  <si>
    <t>.-800</t>
  </si>
  <si>
    <t>.-801</t>
  </si>
  <si>
    <t>.-802</t>
  </si>
  <si>
    <t>.-803</t>
  </si>
  <si>
    <t>.-804</t>
  </si>
  <si>
    <t>.-805</t>
  </si>
  <si>
    <t>.-806</t>
  </si>
  <si>
    <t>.-807</t>
  </si>
  <si>
    <t>.-808</t>
  </si>
  <si>
    <t>.-809</t>
  </si>
  <si>
    <t>.-81</t>
  </si>
  <si>
    <t>.-810</t>
  </si>
  <si>
    <t>.-811</t>
  </si>
  <si>
    <t>.-812</t>
  </si>
  <si>
    <t>.-813</t>
  </si>
  <si>
    <t>.-814</t>
  </si>
  <si>
    <t>.-815</t>
  </si>
  <si>
    <t>.-816</t>
  </si>
  <si>
    <t>.-817</t>
  </si>
  <si>
    <t>.-818</t>
  </si>
  <si>
    <t>.-819</t>
  </si>
  <si>
    <t>.-82</t>
  </si>
  <si>
    <t>.-820</t>
  </si>
  <si>
    <t>.-821</t>
  </si>
  <si>
    <t>.-822</t>
  </si>
  <si>
    <t>.-823</t>
  </si>
  <si>
    <t>.-824</t>
  </si>
  <si>
    <t>.-825</t>
  </si>
  <si>
    <t>.-826</t>
  </si>
  <si>
    <t>.-827</t>
  </si>
  <si>
    <t>.-828</t>
  </si>
  <si>
    <t>.-829</t>
  </si>
  <si>
    <t>.-83</t>
  </si>
  <si>
    <t>.-830</t>
  </si>
  <si>
    <t>.-831</t>
  </si>
  <si>
    <t>.-832</t>
  </si>
  <si>
    <t>.-833</t>
  </si>
  <si>
    <t>.-834</t>
  </si>
  <si>
    <t>.-835</t>
  </si>
  <si>
    <t>.-836</t>
  </si>
  <si>
    <t>.-837</t>
  </si>
  <si>
    <t>.-838</t>
  </si>
  <si>
    <t>.-839</t>
  </si>
  <si>
    <t>.-84</t>
  </si>
  <si>
    <t>.-840</t>
  </si>
  <si>
    <t>.-841</t>
  </si>
  <si>
    <t>.-842</t>
  </si>
  <si>
    <t>.-843</t>
  </si>
  <si>
    <t>.-844</t>
  </si>
  <si>
    <t>.-845</t>
  </si>
  <si>
    <t>.-846</t>
  </si>
  <si>
    <t>.-847</t>
  </si>
  <si>
    <t>.-848</t>
  </si>
  <si>
    <t>.-849</t>
  </si>
  <si>
    <t>.-85</t>
  </si>
  <si>
    <t>.-850</t>
  </si>
  <si>
    <t>.-851</t>
  </si>
  <si>
    <t>.-852</t>
  </si>
  <si>
    <t>.-853</t>
  </si>
  <si>
    <t>.-854</t>
  </si>
  <si>
    <t>.-855</t>
  </si>
  <si>
    <t>.-856</t>
  </si>
  <si>
    <t>.-857</t>
  </si>
  <si>
    <t>.-858</t>
  </si>
  <si>
    <t>.-859</t>
  </si>
  <si>
    <t>.-86</t>
  </si>
  <si>
    <t>.-860</t>
  </si>
  <si>
    <t>.-861</t>
  </si>
  <si>
    <t>.-862</t>
  </si>
  <si>
    <t>.-863</t>
  </si>
  <si>
    <t>.-864</t>
  </si>
  <si>
    <t>.-865</t>
  </si>
  <si>
    <t>.-866</t>
  </si>
  <si>
    <t>.-867</t>
  </si>
  <si>
    <t>.-868</t>
  </si>
  <si>
    <t>.-869</t>
  </si>
  <si>
    <t>.-87</t>
  </si>
  <si>
    <t>.-870</t>
  </si>
  <si>
    <t>.-871</t>
  </si>
  <si>
    <t>.-872</t>
  </si>
  <si>
    <t>.-873</t>
  </si>
  <si>
    <t>.-874</t>
  </si>
  <si>
    <t>.-875</t>
  </si>
  <si>
    <t>.-876</t>
  </si>
  <si>
    <t>.-877</t>
  </si>
  <si>
    <t>.-878</t>
  </si>
  <si>
    <t>.-879</t>
  </si>
  <si>
    <t>.-88</t>
  </si>
  <si>
    <t>.-880</t>
  </si>
  <si>
    <t>.-881</t>
  </si>
  <si>
    <t>.-882</t>
  </si>
  <si>
    <t>.-883</t>
  </si>
  <si>
    <t>.-884</t>
  </si>
  <si>
    <t>.-885</t>
  </si>
  <si>
    <t>.-886</t>
  </si>
  <si>
    <t>.-887</t>
  </si>
  <si>
    <t>.-888</t>
  </si>
  <si>
    <t>.-889</t>
  </si>
  <si>
    <t>.-89</t>
  </si>
  <si>
    <t>.-890</t>
  </si>
  <si>
    <t>.-891</t>
  </si>
  <si>
    <t>.-892</t>
  </si>
  <si>
    <t>.-893</t>
  </si>
  <si>
    <t>.-894</t>
  </si>
  <si>
    <t>.-895</t>
  </si>
  <si>
    <t>.-896</t>
  </si>
  <si>
    <t>.-897</t>
  </si>
  <si>
    <t>.-898</t>
  </si>
  <si>
    <t>.-899</t>
  </si>
  <si>
    <t>.-9</t>
  </si>
  <si>
    <t>.-90</t>
  </si>
  <si>
    <t>.-900</t>
  </si>
  <si>
    <t>.-901</t>
  </si>
  <si>
    <t>.-902</t>
  </si>
  <si>
    <t>.-903</t>
  </si>
  <si>
    <t>.-904</t>
  </si>
  <si>
    <t>.-905</t>
  </si>
  <si>
    <t>.-906</t>
  </si>
  <si>
    <t>.-907</t>
  </si>
  <si>
    <t>.-908</t>
  </si>
  <si>
    <t>.-909</t>
  </si>
  <si>
    <t>.-91</t>
  </si>
  <si>
    <t>.-910</t>
  </si>
  <si>
    <t>.-911</t>
  </si>
  <si>
    <t>.-912</t>
  </si>
  <si>
    <t>.-913</t>
  </si>
  <si>
    <t>.-914</t>
  </si>
  <si>
    <t>.-915</t>
  </si>
  <si>
    <t>.-916</t>
  </si>
  <si>
    <t>.-917</t>
  </si>
  <si>
    <t>.-918</t>
  </si>
  <si>
    <t>.-919</t>
  </si>
  <si>
    <t>.-92</t>
  </si>
  <si>
    <t>.-920</t>
  </si>
  <si>
    <t>.-921</t>
  </si>
  <si>
    <t>.-922</t>
  </si>
  <si>
    <t>.-923</t>
  </si>
  <si>
    <t>.-924</t>
  </si>
  <si>
    <t>.-925</t>
  </si>
  <si>
    <t>.-926</t>
  </si>
  <si>
    <t>.-927</t>
  </si>
  <si>
    <t>.-928</t>
  </si>
  <si>
    <t>.-929</t>
  </si>
  <si>
    <t>.-93</t>
  </si>
  <si>
    <t>.-930</t>
  </si>
  <si>
    <t>.-931</t>
  </si>
  <si>
    <t>.-932</t>
  </si>
  <si>
    <t>.-933</t>
  </si>
  <si>
    <t>.-934</t>
  </si>
  <si>
    <t>.-935</t>
  </si>
  <si>
    <t>.-936</t>
  </si>
  <si>
    <t>.-937</t>
  </si>
  <si>
    <t>.-938</t>
  </si>
  <si>
    <t>.-939</t>
  </si>
  <si>
    <t>.-94</t>
  </si>
  <si>
    <t>.-940</t>
  </si>
  <si>
    <t>.-941</t>
  </si>
  <si>
    <t>.-942</t>
  </si>
  <si>
    <t>.-943</t>
  </si>
  <si>
    <t>.-944</t>
  </si>
  <si>
    <t>(309)JESUS ALFONSO</t>
  </si>
  <si>
    <t>.-945</t>
  </si>
  <si>
    <t>.-946</t>
  </si>
  <si>
    <t>.-947</t>
  </si>
  <si>
    <t>.-948</t>
  </si>
  <si>
    <t>.-949</t>
  </si>
  <si>
    <t>.-95</t>
  </si>
  <si>
    <t>.-950</t>
  </si>
  <si>
    <t>.-951</t>
  </si>
  <si>
    <t>.-952</t>
  </si>
  <si>
    <t>.-953</t>
  </si>
  <si>
    <t>.-954</t>
  </si>
  <si>
    <t>.-955</t>
  </si>
  <si>
    <t>.-956</t>
  </si>
  <si>
    <t>.-957</t>
  </si>
  <si>
    <t>.-958</t>
  </si>
  <si>
    <t>.-959</t>
  </si>
  <si>
    <t>.-96</t>
  </si>
  <si>
    <t>.-960</t>
  </si>
  <si>
    <t>.-961</t>
  </si>
  <si>
    <t>.-962</t>
  </si>
  <si>
    <t>.-963</t>
  </si>
  <si>
    <t>.-964</t>
  </si>
  <si>
    <t>.-965</t>
  </si>
  <si>
    <t>.-966</t>
  </si>
  <si>
    <t>.-967</t>
  </si>
  <si>
    <t>.-968</t>
  </si>
  <si>
    <t>.-969</t>
  </si>
  <si>
    <t>.-97</t>
  </si>
  <si>
    <t>.-970</t>
  </si>
  <si>
    <t>.-971</t>
  </si>
  <si>
    <t>.-972</t>
  </si>
  <si>
    <t>.-973</t>
  </si>
  <si>
    <t>.-974</t>
  </si>
  <si>
    <t>.-975</t>
  </si>
  <si>
    <t>.-976</t>
  </si>
  <si>
    <t>.-977</t>
  </si>
  <si>
    <t>.-978</t>
  </si>
  <si>
    <t>.-979</t>
  </si>
  <si>
    <t>.-98</t>
  </si>
  <si>
    <t>.-980</t>
  </si>
  <si>
    <t>.-981</t>
  </si>
  <si>
    <t>.-982</t>
  </si>
  <si>
    <t>.-983</t>
  </si>
  <si>
    <t>.-984</t>
  </si>
  <si>
    <t>.-985</t>
  </si>
  <si>
    <t>.-986</t>
  </si>
  <si>
    <t>.-987</t>
  </si>
  <si>
    <t>.-988</t>
  </si>
  <si>
    <t>.-989</t>
  </si>
  <si>
    <t>.-99</t>
  </si>
  <si>
    <t>.-990</t>
  </si>
  <si>
    <t>.-991</t>
  </si>
  <si>
    <t>.-992</t>
  </si>
  <si>
    <t>.-993</t>
  </si>
  <si>
    <t>.-994</t>
  </si>
  <si>
    <t>.-995</t>
  </si>
  <si>
    <t>.-996</t>
  </si>
  <si>
    <t>.-997</t>
  </si>
  <si>
    <t>.-998</t>
  </si>
  <si>
    <t>.-999</t>
  </si>
  <si>
    <t xml:space="preserve">  </t>
  </si>
  <si>
    <t>FACTURA</t>
  </si>
  <si>
    <t># 38967</t>
  </si>
  <si>
    <t># 39995</t>
  </si>
  <si>
    <t># 39996</t>
  </si>
  <si>
    <t># 39997</t>
  </si>
  <si>
    <t>47789</t>
  </si>
  <si>
    <t>47969</t>
  </si>
  <si>
    <t>47968</t>
  </si>
  <si>
    <t>48174</t>
  </si>
  <si>
    <t>48409</t>
  </si>
  <si>
    <t># 53107</t>
  </si>
  <si>
    <t># 53108</t>
  </si>
  <si>
    <t>#53517</t>
  </si>
  <si>
    <t># 53819</t>
  </si>
  <si>
    <t># 54240</t>
  </si>
  <si>
    <t># 54402</t>
  </si>
  <si>
    <t># 57416</t>
  </si>
  <si>
    <t># 57417</t>
  </si>
  <si>
    <t># 57418</t>
  </si>
  <si>
    <t># 57419</t>
  </si>
  <si>
    <t>????</t>
  </si>
  <si>
    <t xml:space="preserve">FACTURA </t>
  </si>
  <si>
    <t>D-0094</t>
  </si>
  <si>
    <t>31-Enero-17  dif x kilos mal dados  1,140.00</t>
  </si>
  <si>
    <t xml:space="preserve">              46,104.30,,.,,.,56,381.74</t>
  </si>
  <si>
    <t>**********</t>
  </si>
  <si>
    <t>F-5746</t>
  </si>
  <si>
    <t>VALE</t>
  </si>
  <si>
    <t>H-5163</t>
  </si>
  <si>
    <t>PROSUBCA</t>
  </si>
  <si>
    <t>06/05/2019</t>
  </si>
  <si>
    <t>H-3347</t>
  </si>
  <si>
    <t>22/07/2019</t>
  </si>
  <si>
    <t>usaron sobre transfer del 25- NOVIEMBRE 2016</t>
  </si>
  <si>
    <t>.3879</t>
  </si>
  <si>
    <t>#  REMISION</t>
  </si>
  <si>
    <t>.4392</t>
  </si>
  <si>
    <t>.5189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</si>
</sst>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-C0A]dd\-mmm\-yy;@"/>
    <numFmt numFmtId="167" formatCode="[$$-80A]#,##0.00;\-[$$-80A]#,##0.00"/>
    <numFmt numFmtId="168" formatCode="[$$-80A]#,##0.00"/>
    <numFmt numFmtId="169" formatCode="0;[Red]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5" tint="-0.249977111117893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 Light"/>
      <family val="1"/>
      <scheme val="major"/>
    </font>
    <font>
      <b/>
      <i/>
      <u/>
      <sz val="11"/>
      <color rgb="FF0000FF"/>
      <name val="Calibri Light"/>
      <family val="1"/>
      <scheme val="major"/>
    </font>
    <font>
      <b/>
      <sz val="11"/>
      <color rgb="FF0000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i/>
      <sz val="12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b/>
      <sz val="11"/>
      <color theme="1"/>
      <name val="Calibri Light"/>
      <family val="1"/>
      <scheme val="major"/>
    </font>
    <font>
      <b/>
      <sz val="9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2"/>
      <color rgb="FF0000FF"/>
      <name val="Tahoma"/>
      <family val="2"/>
    </font>
    <font>
      <b/>
      <sz val="12"/>
      <color rgb="FF0000FF"/>
      <name val="Calibri"/>
      <family val="2"/>
    </font>
    <font>
      <b/>
      <sz val="14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 Light"/>
      <family val="2"/>
      <scheme val="major"/>
    </font>
    <font>
      <b/>
      <i/>
      <u/>
      <sz val="11"/>
      <color rgb="FF0000FF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b/>
      <sz val="8"/>
      <color theme="1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2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44" fontId="4" fillId="0" borderId="0" xfId="1" applyFont="1"/>
    <xf numFmtId="44" fontId="5" fillId="3" borderId="0" xfId="1" applyFont="1" applyFill="1"/>
    <xf numFmtId="0" fontId="4" fillId="2" borderId="0" xfId="0" applyFont="1" applyFill="1"/>
    <xf numFmtId="44" fontId="4" fillId="2" borderId="0" xfId="1" applyFont="1" applyFill="1"/>
    <xf numFmtId="44" fontId="5" fillId="0" borderId="0" xfId="1" applyFont="1"/>
    <xf numFmtId="44" fontId="5" fillId="2" borderId="0" xfId="1" applyFont="1" applyFill="1"/>
    <xf numFmtId="15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0" fontId="9" fillId="0" borderId="0" xfId="0" applyFont="1"/>
    <xf numFmtId="165" fontId="2" fillId="0" borderId="0" xfId="0" applyNumberFormat="1" applyFont="1"/>
    <xf numFmtId="44" fontId="6" fillId="0" borderId="0" xfId="1" applyFont="1"/>
    <xf numFmtId="0" fontId="10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44" fontId="4" fillId="0" borderId="0" xfId="1" applyFont="1" applyAlignment="1">
      <alignment vertical="center" wrapText="1"/>
    </xf>
    <xf numFmtId="165" fontId="9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11" fillId="0" borderId="0" xfId="0" applyFont="1" applyAlignment="1">
      <alignment horizontal="right"/>
    </xf>
    <xf numFmtId="44" fontId="6" fillId="0" borderId="2" xfId="1" applyFont="1" applyBorder="1"/>
    <xf numFmtId="44" fontId="2" fillId="2" borderId="1" xfId="1" applyFont="1" applyFill="1" applyBorder="1"/>
    <xf numFmtId="166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44" fontId="8" fillId="0" borderId="4" xfId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 wrapText="1"/>
    </xf>
    <xf numFmtId="44" fontId="15" fillId="0" borderId="6" xfId="1" applyFont="1" applyBorder="1" applyAlignment="1">
      <alignment horizontal="center" vertical="center"/>
    </xf>
    <xf numFmtId="44" fontId="6" fillId="0" borderId="7" xfId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 wrapText="1"/>
    </xf>
    <xf numFmtId="44" fontId="5" fillId="3" borderId="0" xfId="1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66" fontId="4" fillId="3" borderId="0" xfId="0" applyNumberFormat="1" applyFont="1" applyFill="1" applyAlignment="1">
      <alignment horizontal="center" vertical="center" wrapText="1"/>
    </xf>
    <xf numFmtId="44" fontId="4" fillId="3" borderId="0" xfId="1" applyFont="1" applyFill="1"/>
    <xf numFmtId="166" fontId="5" fillId="2" borderId="0" xfId="0" applyNumberFormat="1" applyFont="1" applyFill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2" fillId="0" borderId="3" xfId="0" applyNumberFormat="1" applyFont="1" applyBorder="1" applyAlignment="1">
      <alignment horizontal="center" vertical="center" wrapText="1"/>
    </xf>
    <xf numFmtId="44" fontId="6" fillId="0" borderId="3" xfId="1" applyFont="1" applyBorder="1"/>
    <xf numFmtId="164" fontId="2" fillId="0" borderId="0" xfId="0" applyNumberFormat="1" applyFont="1"/>
    <xf numFmtId="44" fontId="18" fillId="0" borderId="14" xfId="1" applyFont="1" applyFill="1" applyBorder="1"/>
    <xf numFmtId="0" fontId="18" fillId="0" borderId="15" xfId="0" applyFont="1" applyBorder="1"/>
    <xf numFmtId="0" fontId="19" fillId="0" borderId="14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17" xfId="0" applyFont="1" applyBorder="1"/>
    <xf numFmtId="164" fontId="2" fillId="0" borderId="4" xfId="0" applyNumberFormat="1" applyFont="1" applyBorder="1"/>
    <xf numFmtId="44" fontId="2" fillId="0" borderId="0" xfId="1" applyFont="1" applyBorder="1"/>
    <xf numFmtId="165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44" fontId="9" fillId="0" borderId="0" xfId="1" applyFont="1" applyBorder="1"/>
    <xf numFmtId="0" fontId="2" fillId="0" borderId="18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44" fontId="18" fillId="0" borderId="0" xfId="1" applyFont="1" applyFill="1" applyBorder="1"/>
    <xf numFmtId="0" fontId="18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44" fontId="2" fillId="0" borderId="20" xfId="1" applyFont="1" applyBorder="1"/>
    <xf numFmtId="44" fontId="2" fillId="0" borderId="21" xfId="1" applyFont="1" applyBorder="1"/>
    <xf numFmtId="44" fontId="2" fillId="0" borderId="20" xfId="1" applyFont="1" applyFill="1" applyBorder="1"/>
    <xf numFmtId="164" fontId="21" fillId="0" borderId="0" xfId="0" applyNumberFormat="1" applyFont="1" applyAlignment="1">
      <alignment horizontal="center"/>
    </xf>
    <xf numFmtId="44" fontId="22" fillId="0" borderId="0" xfId="1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44" fontId="9" fillId="0" borderId="1" xfId="1" applyFont="1" applyFill="1" applyBorder="1"/>
    <xf numFmtId="0" fontId="22" fillId="0" borderId="22" xfId="0" applyFont="1" applyBorder="1" applyAlignment="1">
      <alignment horizontal="center"/>
    </xf>
    <xf numFmtId="44" fontId="9" fillId="0" borderId="14" xfId="1" applyFont="1" applyBorder="1"/>
    <xf numFmtId="0" fontId="9" fillId="0" borderId="15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64" fontId="24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5" borderId="0" xfId="0" applyNumberFormat="1" applyFont="1" applyFill="1"/>
    <xf numFmtId="164" fontId="5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44" fontId="2" fillId="5" borderId="0" xfId="1" applyFont="1" applyFill="1" applyBorder="1"/>
    <xf numFmtId="0" fontId="2" fillId="5" borderId="0" xfId="0" applyFont="1" applyFill="1" applyAlignment="1">
      <alignment horizontal="center"/>
    </xf>
    <xf numFmtId="44" fontId="21" fillId="0" borderId="0" xfId="1" applyFont="1" applyFill="1" applyBorder="1"/>
    <xf numFmtId="44" fontId="21" fillId="0" borderId="0" xfId="1" applyFont="1" applyBorder="1"/>
    <xf numFmtId="164" fontId="2" fillId="6" borderId="0" xfId="0" applyNumberFormat="1" applyFont="1" applyFill="1" applyAlignment="1">
      <alignment horizontal="center"/>
    </xf>
    <xf numFmtId="44" fontId="2" fillId="6" borderId="0" xfId="1" applyFont="1" applyFill="1" applyBorder="1"/>
    <xf numFmtId="165" fontId="2" fillId="7" borderId="0" xfId="0" applyNumberFormat="1" applyFont="1" applyFill="1"/>
    <xf numFmtId="165" fontId="21" fillId="0" borderId="0" xfId="0" applyNumberFormat="1" applyFont="1"/>
    <xf numFmtId="165" fontId="2" fillId="0" borderId="20" xfId="0" applyNumberFormat="1" applyFont="1" applyBorder="1"/>
    <xf numFmtId="164" fontId="2" fillId="7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8" fontId="25" fillId="0" borderId="0" xfId="1" applyNumberFormat="1" applyFont="1" applyFill="1" applyBorder="1"/>
    <xf numFmtId="168" fontId="18" fillId="0" borderId="0" xfId="1" applyNumberFormat="1" applyFont="1" applyFill="1" applyBorder="1"/>
    <xf numFmtId="44" fontId="2" fillId="6" borderId="20" xfId="1" applyFont="1" applyFill="1" applyBorder="1"/>
    <xf numFmtId="165" fontId="0" fillId="0" borderId="0" xfId="0" applyNumberFormat="1"/>
    <xf numFmtId="165" fontId="2" fillId="0" borderId="23" xfId="0" applyNumberFormat="1" applyFont="1" applyBorder="1"/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3" fillId="0" borderId="25" xfId="0" applyNumberFormat="1" applyFont="1" applyBorder="1" applyAlignment="1">
      <alignment horizontal="center" wrapText="1"/>
    </xf>
    <xf numFmtId="44" fontId="2" fillId="0" borderId="25" xfId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44" fontId="26" fillId="0" borderId="0" xfId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2" fillId="9" borderId="0" xfId="0" applyFont="1" applyFill="1" applyAlignment="1">
      <alignment horizontal="center"/>
    </xf>
    <xf numFmtId="44" fontId="32" fillId="0" borderId="0" xfId="1" applyFont="1" applyBorder="1" applyAlignment="1">
      <alignment horizontal="left" vertical="top"/>
    </xf>
    <xf numFmtId="44" fontId="32" fillId="0" borderId="0" xfId="1" applyFont="1" applyBorder="1" applyAlignment="1">
      <alignment vertical="top"/>
    </xf>
    <xf numFmtId="44" fontId="32" fillId="0" borderId="28" xfId="1" applyFont="1" applyBorder="1" applyAlignment="1">
      <alignment vertical="top"/>
    </xf>
    <xf numFmtId="44" fontId="33" fillId="0" borderId="0" xfId="1" applyFont="1" applyFill="1" applyBorder="1" applyAlignment="1">
      <alignment horizontal="left" vertical="top" wrapText="1"/>
    </xf>
    <xf numFmtId="44" fontId="32" fillId="0" borderId="0" xfId="1" applyFont="1" applyFill="1" applyBorder="1" applyAlignment="1">
      <alignment vertical="top" wrapText="1"/>
    </xf>
    <xf numFmtId="44" fontId="32" fillId="0" borderId="0" xfId="1" applyFont="1" applyFill="1" applyBorder="1" applyAlignment="1">
      <alignment horizontal="left" vertical="top" wrapText="1"/>
    </xf>
    <xf numFmtId="164" fontId="2" fillId="0" borderId="15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3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164" fontId="32" fillId="0" borderId="0" xfId="0" applyNumberFormat="1" applyFont="1" applyAlignment="1">
      <alignment horizontal="center" vertical="top"/>
    </xf>
    <xf numFmtId="164" fontId="32" fillId="0" borderId="28" xfId="0" applyNumberFormat="1" applyFont="1" applyBorder="1" applyAlignment="1">
      <alignment horizontal="center" vertical="top"/>
    </xf>
    <xf numFmtId="164" fontId="33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0" fontId="0" fillId="0" borderId="0" xfId="0" applyFill="1"/>
    <xf numFmtId="44" fontId="2" fillId="0" borderId="30" xfId="1" applyFont="1" applyBorder="1"/>
    <xf numFmtId="44" fontId="2" fillId="0" borderId="30" xfId="1" applyFont="1" applyFill="1" applyBorder="1"/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44" fontId="5" fillId="0" borderId="30" xfId="1" applyFont="1" applyFill="1" applyBorder="1"/>
    <xf numFmtId="44" fontId="2" fillId="0" borderId="35" xfId="1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Fill="1" applyBorder="1"/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35" xfId="0" applyNumberFormat="1" applyFont="1" applyFill="1" applyBorder="1" applyAlignment="1">
      <alignment horizontal="center"/>
    </xf>
    <xf numFmtId="49" fontId="2" fillId="0" borderId="30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/>
    </xf>
    <xf numFmtId="49" fontId="0" fillId="0" borderId="0" xfId="0" applyNumberFormat="1"/>
    <xf numFmtId="49" fontId="2" fillId="0" borderId="30" xfId="0" applyNumberFormat="1" applyFont="1" applyBorder="1" applyAlignment="1">
      <alignment horizontal="center"/>
    </xf>
    <xf numFmtId="44" fontId="2" fillId="0" borderId="30" xfId="1" applyNumberFormat="1" applyFont="1" applyBorder="1"/>
    <xf numFmtId="164" fontId="2" fillId="0" borderId="30" xfId="0" applyNumberFormat="1" applyFont="1" applyBorder="1" applyAlignment="1">
      <alignment horizontal="center"/>
    </xf>
    <xf numFmtId="44" fontId="2" fillId="0" borderId="30" xfId="1" applyNumberFormat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9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 applyBorder="1"/>
    <xf numFmtId="164" fontId="5" fillId="0" borderId="30" xfId="0" applyNumberFormat="1" applyFont="1" applyFill="1" applyBorder="1"/>
    <xf numFmtId="0" fontId="0" fillId="0" borderId="30" xfId="0" applyFont="1" applyFill="1" applyBorder="1"/>
    <xf numFmtId="49" fontId="0" fillId="0" borderId="30" xfId="0" applyNumberFormat="1" applyFont="1" applyFill="1" applyBorder="1"/>
    <xf numFmtId="49" fontId="0" fillId="0" borderId="31" xfId="0" applyNumberFormat="1" applyFont="1" applyFill="1" applyBorder="1"/>
    <xf numFmtId="164" fontId="34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left" wrapText="1" indent="1"/>
    </xf>
    <xf numFmtId="49" fontId="34" fillId="0" borderId="30" xfId="0" applyNumberFormat="1" applyFont="1" applyFill="1" applyBorder="1"/>
    <xf numFmtId="49" fontId="37" fillId="0" borderId="30" xfId="0" applyNumberFormat="1" applyFont="1" applyFill="1" applyBorder="1"/>
    <xf numFmtId="164" fontId="35" fillId="0" borderId="30" xfId="0" applyNumberFormat="1" applyFont="1" applyFill="1" applyBorder="1" applyAlignment="1">
      <alignment horizontal="center" wrapText="1"/>
    </xf>
    <xf numFmtId="164" fontId="2" fillId="0" borderId="3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7" xfId="0" applyFont="1" applyFill="1" applyBorder="1"/>
    <xf numFmtId="44" fontId="8" fillId="0" borderId="32" xfId="0" applyNumberFormat="1" applyFont="1" applyFill="1" applyBorder="1"/>
    <xf numFmtId="164" fontId="8" fillId="0" borderId="33" xfId="0" applyNumberFormat="1" applyFont="1" applyFill="1" applyBorder="1" applyAlignment="1">
      <alignment horizontal="center"/>
    </xf>
    <xf numFmtId="44" fontId="8" fillId="0" borderId="33" xfId="0" applyNumberFormat="1" applyFont="1" applyFill="1" applyBorder="1"/>
    <xf numFmtId="44" fontId="8" fillId="0" borderId="34" xfId="0" applyNumberFormat="1" applyFont="1" applyFill="1" applyBorder="1"/>
    <xf numFmtId="0" fontId="2" fillId="0" borderId="38" xfId="0" applyFont="1" applyFill="1" applyBorder="1"/>
    <xf numFmtId="164" fontId="2" fillId="0" borderId="3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4" fontId="0" fillId="0" borderId="0" xfId="1" applyFont="1" applyFill="1" applyBorder="1"/>
    <xf numFmtId="164" fontId="35" fillId="0" borderId="30" xfId="0" applyNumberFormat="1" applyFont="1" applyFill="1" applyBorder="1" applyAlignment="1">
      <alignment horizontal="center"/>
    </xf>
    <xf numFmtId="166" fontId="2" fillId="0" borderId="29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9" fillId="0" borderId="0" xfId="1" applyFont="1" applyFill="1" applyBorder="1"/>
    <xf numFmtId="164" fontId="35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/>
    <xf numFmtId="166" fontId="2" fillId="0" borderId="39" xfId="0" applyNumberFormat="1" applyFont="1" applyFill="1" applyBorder="1" applyAlignment="1">
      <alignment horizontal="center"/>
    </xf>
    <xf numFmtId="49" fontId="2" fillId="0" borderId="40" xfId="0" applyNumberFormat="1" applyFont="1" applyFill="1" applyBorder="1" applyAlignment="1">
      <alignment horizontal="center"/>
    </xf>
    <xf numFmtId="44" fontId="2" fillId="0" borderId="40" xfId="1" applyFont="1" applyFill="1" applyBorder="1"/>
    <xf numFmtId="164" fontId="35" fillId="0" borderId="0" xfId="0" applyNumberFormat="1" applyFont="1" applyFill="1" applyBorder="1"/>
    <xf numFmtId="166" fontId="2" fillId="0" borderId="29" xfId="0" applyNumberFormat="1" applyFont="1" applyBorder="1" applyAlignment="1">
      <alignment horizontal="center"/>
    </xf>
    <xf numFmtId="165" fontId="2" fillId="0" borderId="0" xfId="0" applyNumberFormat="1" applyFont="1" applyBorder="1"/>
    <xf numFmtId="0" fontId="2" fillId="0" borderId="0" xfId="0" applyFont="1" applyBorder="1"/>
    <xf numFmtId="166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4" borderId="0" xfId="1" applyFont="1" applyFill="1"/>
    <xf numFmtId="164" fontId="2" fillId="4" borderId="0" xfId="0" applyNumberFormat="1" applyFont="1" applyFill="1"/>
    <xf numFmtId="165" fontId="2" fillId="4" borderId="18" xfId="0" applyNumberFormat="1" applyFont="1" applyFill="1" applyBorder="1"/>
    <xf numFmtId="166" fontId="2" fillId="0" borderId="0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35" fillId="0" borderId="0" xfId="0" applyNumberFormat="1" applyFont="1" applyFill="1" applyBorder="1" applyAlignment="1">
      <alignment horizontal="center"/>
    </xf>
    <xf numFmtId="164" fontId="35" fillId="0" borderId="30" xfId="0" applyNumberFormat="1" applyFont="1" applyFill="1" applyBorder="1"/>
    <xf numFmtId="49" fontId="0" fillId="11" borderId="29" xfId="0" applyNumberFormat="1" applyFill="1" applyBorder="1"/>
    <xf numFmtId="49" fontId="0" fillId="11" borderId="30" xfId="0" applyNumberFormat="1" applyFill="1" applyBorder="1"/>
    <xf numFmtId="0" fontId="0" fillId="11" borderId="30" xfId="0" applyFill="1" applyBorder="1"/>
    <xf numFmtId="49" fontId="0" fillId="0" borderId="29" xfId="0" applyNumberFormat="1" applyBorder="1"/>
    <xf numFmtId="49" fontId="0" fillId="0" borderId="30" xfId="0" applyNumberFormat="1" applyBorder="1"/>
    <xf numFmtId="0" fontId="0" fillId="0" borderId="30" xfId="0" applyBorder="1"/>
    <xf numFmtId="0" fontId="0" fillId="0" borderId="0" xfId="0" applyBorder="1"/>
    <xf numFmtId="49" fontId="0" fillId="0" borderId="0" xfId="0" applyNumberFormat="1" applyBorder="1"/>
    <xf numFmtId="164" fontId="38" fillId="2" borderId="0" xfId="0" applyNumberFormat="1" applyFont="1" applyFill="1" applyAlignment="1">
      <alignment horizontal="center" vertical="top" wrapText="1"/>
    </xf>
    <xf numFmtId="0" fontId="39" fillId="2" borderId="0" xfId="0" applyFont="1" applyFill="1" applyBorder="1" applyAlignment="1">
      <alignment horizontal="center"/>
    </xf>
    <xf numFmtId="44" fontId="40" fillId="2" borderId="0" xfId="1" applyFont="1" applyFill="1" applyBorder="1" applyAlignment="1">
      <alignment vertical="top" wrapText="1"/>
    </xf>
    <xf numFmtId="169" fontId="2" fillId="0" borderId="0" xfId="0" applyNumberFormat="1" applyFont="1" applyFill="1" applyBorder="1" applyAlignment="1">
      <alignment horizontal="center"/>
    </xf>
    <xf numFmtId="169" fontId="0" fillId="11" borderId="30" xfId="0" applyNumberFormat="1" applyFill="1" applyBorder="1"/>
    <xf numFmtId="169" fontId="0" fillId="0" borderId="30" xfId="0" applyNumberFormat="1" applyBorder="1"/>
    <xf numFmtId="169" fontId="0" fillId="0" borderId="0" xfId="0" applyNumberFormat="1" applyFill="1" applyBorder="1"/>
    <xf numFmtId="169" fontId="0" fillId="0" borderId="0" xfId="0" applyNumberForma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166" fontId="2" fillId="0" borderId="35" xfId="0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44" fontId="26" fillId="0" borderId="15" xfId="1" applyFont="1" applyBorder="1" applyAlignment="1">
      <alignment horizontal="center"/>
    </xf>
    <xf numFmtId="164" fontId="26" fillId="0" borderId="15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 wrapText="1"/>
    </xf>
    <xf numFmtId="165" fontId="2" fillId="0" borderId="15" xfId="0" applyNumberFormat="1" applyFont="1" applyBorder="1" applyAlignment="1">
      <alignment horizontal="center"/>
    </xf>
    <xf numFmtId="16" fontId="5" fillId="0" borderId="15" xfId="0" applyNumberFormat="1" applyFont="1" applyBorder="1" applyAlignment="1">
      <alignment horizontal="center"/>
    </xf>
    <xf numFmtId="44" fontId="2" fillId="0" borderId="15" xfId="1" applyFont="1" applyBorder="1"/>
    <xf numFmtId="165" fontId="2" fillId="0" borderId="15" xfId="0" applyNumberFormat="1" applyFont="1" applyBorder="1"/>
    <xf numFmtId="166" fontId="2" fillId="0" borderId="15" xfId="0" applyNumberFormat="1" applyFont="1" applyFill="1" applyBorder="1" applyAlignment="1">
      <alignment horizontal="center"/>
    </xf>
    <xf numFmtId="0" fontId="38" fillId="0" borderId="15" xfId="0" applyFont="1" applyFill="1" applyBorder="1" applyAlignment="1">
      <alignment horizontal="center"/>
    </xf>
    <xf numFmtId="49" fontId="2" fillId="0" borderId="15" xfId="0" applyNumberFormat="1" applyFont="1" applyFill="1" applyBorder="1"/>
    <xf numFmtId="44" fontId="2" fillId="0" borderId="15" xfId="1" applyFont="1" applyFill="1" applyBorder="1"/>
    <xf numFmtId="164" fontId="2" fillId="0" borderId="15" xfId="0" applyNumberFormat="1" applyFont="1" applyFill="1" applyBorder="1" applyAlignment="1">
      <alignment horizontal="center"/>
    </xf>
    <xf numFmtId="44" fontId="5" fillId="2" borderId="15" xfId="1" applyFont="1" applyFill="1" applyBorder="1"/>
    <xf numFmtId="0" fontId="38" fillId="2" borderId="15" xfId="0" applyFont="1" applyFill="1" applyBorder="1" applyAlignment="1">
      <alignment horizontal="center"/>
    </xf>
    <xf numFmtId="166" fontId="35" fillId="0" borderId="15" xfId="0" applyNumberFormat="1" applyFont="1" applyFill="1" applyBorder="1" applyAlignment="1">
      <alignment horizontal="center"/>
    </xf>
    <xf numFmtId="164" fontId="35" fillId="0" borderId="15" xfId="0" applyNumberFormat="1" applyFont="1" applyFill="1" applyBorder="1" applyAlignment="1">
      <alignment horizontal="center"/>
    </xf>
    <xf numFmtId="44" fontId="9" fillId="0" borderId="15" xfId="1" applyFont="1" applyBorder="1"/>
    <xf numFmtId="0" fontId="38" fillId="0" borderId="15" xfId="0" applyFont="1" applyBorder="1" applyAlignment="1">
      <alignment horizontal="center"/>
    </xf>
    <xf numFmtId="49" fontId="2" fillId="0" borderId="15" xfId="0" applyNumberFormat="1" applyFont="1" applyBorder="1"/>
    <xf numFmtId="49" fontId="8" fillId="0" borderId="15" xfId="0" applyNumberFormat="1" applyFont="1" applyFill="1" applyBorder="1" applyAlignment="1">
      <alignment horizontal="center"/>
    </xf>
    <xf numFmtId="49" fontId="43" fillId="0" borderId="15" xfId="0" applyNumberFormat="1" applyFont="1" applyFill="1" applyBorder="1" applyAlignment="1">
      <alignment horizontal="center"/>
    </xf>
    <xf numFmtId="49" fontId="38" fillId="0" borderId="15" xfId="0" applyNumberFormat="1" applyFont="1" applyBorder="1" applyAlignment="1">
      <alignment horizontal="center"/>
    </xf>
    <xf numFmtId="49" fontId="43" fillId="0" borderId="15" xfId="0" applyNumberFormat="1" applyFont="1" applyBorder="1" applyAlignment="1">
      <alignment horizontal="center"/>
    </xf>
    <xf numFmtId="49" fontId="2" fillId="0" borderId="15" xfId="0" applyNumberFormat="1" applyFont="1" applyFill="1" applyBorder="1" applyAlignment="1">
      <alignment horizontal="center"/>
    </xf>
    <xf numFmtId="0" fontId="43" fillId="0" borderId="15" xfId="0" applyFont="1" applyFill="1" applyBorder="1" applyAlignment="1">
      <alignment horizontal="center"/>
    </xf>
    <xf numFmtId="49" fontId="2" fillId="0" borderId="15" xfId="0" applyNumberFormat="1" applyFont="1" applyFill="1" applyBorder="1" applyAlignment="1"/>
    <xf numFmtId="44" fontId="2" fillId="0" borderId="15" xfId="1" applyFont="1" applyFill="1" applyBorder="1" applyAlignment="1">
      <alignment horizontal="center"/>
    </xf>
    <xf numFmtId="164" fontId="2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/>
    <xf numFmtId="49" fontId="34" fillId="0" borderId="15" xfId="0" applyNumberFormat="1" applyFont="1" applyFill="1" applyBorder="1"/>
    <xf numFmtId="166" fontId="2" fillId="0" borderId="15" xfId="0" applyNumberFormat="1" applyFont="1" applyBorder="1"/>
    <xf numFmtId="166" fontId="2" fillId="0" borderId="15" xfId="0" applyNumberFormat="1" applyFont="1" applyFill="1" applyBorder="1"/>
    <xf numFmtId="169" fontId="38" fillId="0" borderId="15" xfId="0" applyNumberFormat="1" applyFont="1" applyBorder="1"/>
    <xf numFmtId="166" fontId="34" fillId="0" borderId="15" xfId="0" applyNumberFormat="1" applyFont="1" applyBorder="1" applyAlignment="1">
      <alignment horizontal="center"/>
    </xf>
    <xf numFmtId="1" fontId="44" fillId="0" borderId="0" xfId="0" applyNumberFormat="1" applyFont="1" applyAlignment="1">
      <alignment horizontal="center"/>
    </xf>
    <xf numFmtId="1" fontId="44" fillId="0" borderId="25" xfId="0" applyNumberFormat="1" applyFont="1" applyBorder="1" applyAlignment="1">
      <alignment horizontal="center"/>
    </xf>
    <xf numFmtId="1" fontId="44" fillId="0" borderId="14" xfId="0" applyNumberFormat="1" applyFont="1" applyBorder="1" applyAlignment="1">
      <alignment horizontal="center"/>
    </xf>
    <xf numFmtId="1" fontId="45" fillId="0" borderId="0" xfId="0" applyNumberFormat="1" applyFont="1" applyAlignment="1">
      <alignment horizontal="center"/>
    </xf>
    <xf numFmtId="1" fontId="44" fillId="0" borderId="0" xfId="0" applyNumberFormat="1" applyFont="1"/>
    <xf numFmtId="1" fontId="44" fillId="4" borderId="0" xfId="0" applyNumberFormat="1" applyFont="1" applyFill="1"/>
    <xf numFmtId="1" fontId="44" fillId="2" borderId="0" xfId="0" applyNumberFormat="1" applyFont="1" applyFill="1" applyAlignment="1">
      <alignment horizontal="center"/>
    </xf>
    <xf numFmtId="1" fontId="44" fillId="0" borderId="0" xfId="0" applyNumberFormat="1" applyFont="1" applyFill="1" applyAlignment="1">
      <alignment horizontal="center"/>
    </xf>
    <xf numFmtId="1" fontId="44" fillId="0" borderId="0" xfId="0" applyNumberFormat="1" applyFont="1" applyFill="1" applyBorder="1" applyAlignment="1">
      <alignment horizontal="center"/>
    </xf>
    <xf numFmtId="1" fontId="46" fillId="0" borderId="0" xfId="0" applyNumberFormat="1" applyFont="1" applyFill="1" applyAlignment="1">
      <alignment horizontal="center"/>
    </xf>
    <xf numFmtId="164" fontId="2" fillId="10" borderId="0" xfId="0" applyNumberFormat="1" applyFont="1" applyFill="1"/>
    <xf numFmtId="44" fontId="9" fillId="10" borderId="0" xfId="1" applyFont="1" applyFill="1" applyBorder="1"/>
    <xf numFmtId="165" fontId="2" fillId="10" borderId="18" xfId="0" applyNumberFormat="1" applyFont="1" applyFill="1" applyBorder="1"/>
    <xf numFmtId="15" fontId="2" fillId="0" borderId="0" xfId="0" applyNumberFormat="1" applyFont="1"/>
    <xf numFmtId="15" fontId="28" fillId="0" borderId="0" xfId="0" applyNumberFormat="1" applyFont="1" applyAlignment="1">
      <alignment horizontal="center"/>
    </xf>
    <xf numFmtId="15" fontId="9" fillId="0" borderId="0" xfId="0" applyNumberFormat="1" applyFont="1"/>
    <xf numFmtId="15" fontId="47" fillId="0" borderId="0" xfId="0" applyNumberFormat="1" applyFont="1"/>
    <xf numFmtId="15" fontId="48" fillId="0" borderId="0" xfId="0" applyNumberFormat="1" applyFont="1"/>
    <xf numFmtId="1" fontId="12" fillId="9" borderId="0" xfId="0" applyNumberFormat="1" applyFont="1" applyFill="1" applyAlignment="1">
      <alignment horizontal="center"/>
    </xf>
    <xf numFmtId="164" fontId="18" fillId="10" borderId="0" xfId="1" applyNumberFormat="1" applyFont="1" applyFill="1" applyBorder="1"/>
    <xf numFmtId="164" fontId="5" fillId="10" borderId="0" xfId="0" applyNumberFormat="1" applyFont="1" applyFill="1"/>
    <xf numFmtId="164" fontId="4" fillId="10" borderId="0" xfId="0" applyNumberFormat="1" applyFont="1" applyFill="1" applyAlignment="1">
      <alignment horizontal="right"/>
    </xf>
    <xf numFmtId="168" fontId="18" fillId="10" borderId="0" xfId="1" applyNumberFormat="1" applyFont="1" applyFill="1" applyBorder="1"/>
    <xf numFmtId="164" fontId="49" fillId="10" borderId="0" xfId="0" applyNumberFormat="1" applyFont="1" applyFill="1" applyAlignment="1">
      <alignment horizontal="right"/>
    </xf>
    <xf numFmtId="164" fontId="38" fillId="10" borderId="0" xfId="0" applyNumberFormat="1" applyFont="1" applyFill="1" applyAlignment="1">
      <alignment horizontal="right" vertical="center" wrapText="1"/>
    </xf>
    <xf numFmtId="168" fontId="41" fillId="10" borderId="0" xfId="1" applyNumberFormat="1" applyFont="1" applyFill="1" applyBorder="1"/>
    <xf numFmtId="164" fontId="5" fillId="10" borderId="0" xfId="0" applyNumberFormat="1" applyFont="1" applyFill="1" applyAlignment="1">
      <alignment wrapText="1"/>
    </xf>
    <xf numFmtId="44" fontId="5" fillId="10" borderId="0" xfId="1" applyFont="1" applyFill="1"/>
    <xf numFmtId="164" fontId="2" fillId="10" borderId="30" xfId="0" applyNumberFormat="1" applyFont="1" applyFill="1" applyBorder="1" applyAlignment="1">
      <alignment horizontal="center"/>
    </xf>
    <xf numFmtId="44" fontId="2" fillId="10" borderId="30" xfId="1" applyNumberFormat="1" applyFont="1" applyFill="1" applyBorder="1"/>
    <xf numFmtId="164" fontId="49" fillId="10" borderId="0" xfId="0" applyNumberFormat="1" applyFont="1" applyFill="1" applyAlignment="1">
      <alignment horizontal="right" vertical="center" wrapText="1"/>
    </xf>
    <xf numFmtId="164" fontId="49" fillId="12" borderId="0" xfId="0" applyNumberFormat="1" applyFont="1" applyFill="1" applyAlignment="1">
      <alignment horizontal="right" vertical="center" wrapText="1"/>
    </xf>
    <xf numFmtId="168" fontId="18" fillId="12" borderId="0" xfId="1" applyNumberFormat="1" applyFont="1" applyFill="1" applyBorder="1"/>
    <xf numFmtId="44" fontId="2" fillId="12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64" fontId="8" fillId="10" borderId="0" xfId="0" applyNumberFormat="1" applyFont="1" applyFill="1" applyAlignment="1">
      <alignment horizontal="center"/>
    </xf>
    <xf numFmtId="44" fontId="2" fillId="10" borderId="0" xfId="1" applyFont="1" applyFill="1"/>
    <xf numFmtId="164" fontId="2" fillId="10" borderId="0" xfId="0" applyNumberFormat="1" applyFont="1" applyFill="1" applyAlignment="1">
      <alignment horizontal="right" vertical="center" wrapText="1"/>
    </xf>
    <xf numFmtId="164" fontId="2" fillId="10" borderId="0" xfId="0" applyNumberFormat="1" applyFont="1" applyFill="1" applyAlignment="1">
      <alignment horizontal="center" vertical="center" wrapText="1"/>
    </xf>
    <xf numFmtId="164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/>
    <xf numFmtId="164" fontId="2" fillId="10" borderId="0" xfId="0" applyNumberFormat="1" applyFont="1" applyFill="1" applyBorder="1" applyAlignment="1">
      <alignment horizontal="center" vertical="center"/>
    </xf>
    <xf numFmtId="15" fontId="50" fillId="0" borderId="0" xfId="0" applyNumberFormat="1" applyFont="1" applyAlignment="1">
      <alignment horizontal="center"/>
    </xf>
    <xf numFmtId="15" fontId="50" fillId="0" borderId="0" xfId="0" applyNumberFormat="1" applyFont="1"/>
    <xf numFmtId="15" fontId="50" fillId="0" borderId="0" xfId="0" applyNumberFormat="1" applyFont="1" applyAlignment="1">
      <alignment horizontal="left" wrapText="1"/>
    </xf>
    <xf numFmtId="164" fontId="2" fillId="10" borderId="0" xfId="0" applyNumberFormat="1" applyFont="1" applyFill="1" applyBorder="1"/>
    <xf numFmtId="164" fontId="2" fillId="10" borderId="35" xfId="0" applyNumberFormat="1" applyFont="1" applyFill="1" applyBorder="1"/>
    <xf numFmtId="44" fontId="2" fillId="10" borderId="35" xfId="1" applyFont="1" applyFill="1" applyBorder="1"/>
    <xf numFmtId="44" fontId="0" fillId="0" borderId="0" xfId="1" applyFont="1"/>
    <xf numFmtId="164" fontId="2" fillId="10" borderId="30" xfId="0" applyNumberFormat="1" applyFont="1" applyFill="1" applyBorder="1"/>
    <xf numFmtId="44" fontId="2" fillId="10" borderId="30" xfId="1" applyFont="1" applyFill="1" applyBorder="1"/>
    <xf numFmtId="44" fontId="0" fillId="0" borderId="0" xfId="1" applyFont="1" applyAlignment="1">
      <alignment horizontal="center"/>
    </xf>
    <xf numFmtId="164" fontId="2" fillId="10" borderId="40" xfId="0" applyNumberFormat="1" applyFont="1" applyFill="1" applyBorder="1"/>
    <xf numFmtId="44" fontId="2" fillId="10" borderId="40" xfId="1" applyFont="1" applyFill="1" applyBorder="1"/>
    <xf numFmtId="15" fontId="2" fillId="13" borderId="0" xfId="0" applyNumberFormat="1" applyFont="1" applyFill="1"/>
    <xf numFmtId="164" fontId="2" fillId="13" borderId="30" xfId="0" applyNumberFormat="1" applyFont="1" applyFill="1" applyBorder="1"/>
    <xf numFmtId="44" fontId="2" fillId="13" borderId="30" xfId="1" applyFont="1" applyFill="1" applyBorder="1"/>
    <xf numFmtId="15" fontId="2" fillId="0" borderId="0" xfId="0" applyNumberFormat="1" applyFont="1" applyFill="1"/>
    <xf numFmtId="44" fontId="0" fillId="0" borderId="0" xfId="1" applyFont="1" applyFill="1"/>
    <xf numFmtId="15" fontId="12" fillId="9" borderId="0" xfId="0" applyNumberFormat="1" applyFont="1" applyFill="1" applyAlignment="1">
      <alignment horizontal="center"/>
    </xf>
    <xf numFmtId="15" fontId="28" fillId="0" borderId="15" xfId="0" applyNumberFormat="1" applyFont="1" applyBorder="1" applyAlignment="1">
      <alignment horizontal="center"/>
    </xf>
    <xf numFmtId="15" fontId="2" fillId="0" borderId="15" xfId="0" applyNumberFormat="1" applyFont="1" applyBorder="1"/>
    <xf numFmtId="15" fontId="2" fillId="0" borderId="15" xfId="1" applyNumberFormat="1" applyFont="1" applyBorder="1"/>
    <xf numFmtId="15" fontId="9" fillId="0" borderId="15" xfId="1" applyNumberFormat="1" applyFont="1" applyBorder="1"/>
    <xf numFmtId="15" fontId="2" fillId="0" borderId="0" xfId="1" applyNumberFormat="1" applyFont="1"/>
    <xf numFmtId="0" fontId="42" fillId="0" borderId="15" xfId="0" applyFont="1" applyFill="1" applyBorder="1" applyAlignment="1">
      <alignment horizontal="center" vertical="center"/>
    </xf>
    <xf numFmtId="164" fontId="2" fillId="12" borderId="15" xfId="0" applyNumberFormat="1" applyFont="1" applyFill="1" applyBorder="1" applyAlignment="1">
      <alignment horizontal="center"/>
    </xf>
    <xf numFmtId="44" fontId="2" fillId="12" borderId="15" xfId="1" applyFont="1" applyFill="1" applyBorder="1"/>
    <xf numFmtId="165" fontId="2" fillId="12" borderId="15" xfId="0" applyNumberFormat="1" applyFont="1" applyFill="1" applyBorder="1"/>
    <xf numFmtId="15" fontId="2" fillId="12" borderId="15" xfId="1" applyNumberFormat="1" applyFont="1" applyFill="1" applyBorder="1"/>
    <xf numFmtId="15" fontId="5" fillId="12" borderId="15" xfId="1" applyNumberFormat="1" applyFont="1" applyFill="1" applyBorder="1"/>
    <xf numFmtId="44" fontId="5" fillId="12" borderId="15" xfId="1" applyFont="1" applyFill="1" applyBorder="1"/>
    <xf numFmtId="15" fontId="2" fillId="0" borderId="15" xfId="1" applyNumberFormat="1" applyFont="1" applyFill="1" applyBorder="1"/>
    <xf numFmtId="166" fontId="2" fillId="10" borderId="15" xfId="0" applyNumberFormat="1" applyFont="1" applyFill="1" applyBorder="1" applyAlignment="1">
      <alignment horizontal="center"/>
    </xf>
    <xf numFmtId="49" fontId="2" fillId="0" borderId="30" xfId="0" applyNumberFormat="1" applyFont="1" applyBorder="1"/>
    <xf numFmtId="15" fontId="2" fillId="0" borderId="0" xfId="1" applyNumberFormat="1" applyFont="1" applyFill="1" applyBorder="1"/>
    <xf numFmtId="0" fontId="43" fillId="0" borderId="0" xfId="0" applyFont="1" applyFill="1" applyBorder="1" applyAlignment="1">
      <alignment horizontal="center"/>
    </xf>
    <xf numFmtId="44" fontId="12" fillId="9" borderId="0" xfId="1" applyFont="1" applyFill="1" applyAlignment="1">
      <alignment horizontal="center"/>
    </xf>
    <xf numFmtId="44" fontId="28" fillId="0" borderId="15" xfId="1" applyFont="1" applyBorder="1" applyAlignment="1">
      <alignment horizontal="center"/>
    </xf>
    <xf numFmtId="15" fontId="5" fillId="0" borderId="15" xfId="1" applyNumberFormat="1" applyFont="1" applyBorder="1"/>
    <xf numFmtId="44" fontId="5" fillId="0" borderId="15" xfId="1" applyFont="1" applyBorder="1"/>
    <xf numFmtId="15" fontId="35" fillId="0" borderId="15" xfId="1" applyNumberFormat="1" applyFont="1" applyBorder="1" applyAlignment="1">
      <alignment horizontal="right"/>
    </xf>
    <xf numFmtId="164" fontId="35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 applyAlignment="1">
      <alignment horizontal="center"/>
    </xf>
    <xf numFmtId="49" fontId="0" fillId="0" borderId="30" xfId="0" applyNumberFormat="1" applyFill="1" applyBorder="1"/>
    <xf numFmtId="0" fontId="0" fillId="0" borderId="30" xfId="0" applyFill="1" applyBorder="1"/>
    <xf numFmtId="44" fontId="0" fillId="10" borderId="30" xfId="1" applyFont="1" applyFill="1" applyBorder="1"/>
    <xf numFmtId="49" fontId="2" fillId="0" borderId="30" xfId="0" applyNumberFormat="1" applyFont="1" applyFill="1" applyBorder="1"/>
    <xf numFmtId="49" fontId="0" fillId="0" borderId="29" xfId="0" applyNumberFormat="1" applyFill="1" applyBorder="1"/>
    <xf numFmtId="0" fontId="35" fillId="0" borderId="0" xfId="0" applyFont="1" applyAlignment="1">
      <alignment horizontal="center"/>
    </xf>
    <xf numFmtId="166" fontId="2" fillId="12" borderId="15" xfId="0" applyNumberFormat="1" applyFont="1" applyFill="1" applyBorder="1" applyAlignment="1">
      <alignment horizontal="center"/>
    </xf>
    <xf numFmtId="0" fontId="38" fillId="12" borderId="15" xfId="0" applyFont="1" applyFill="1" applyBorder="1" applyAlignment="1">
      <alignment horizontal="center"/>
    </xf>
    <xf numFmtId="49" fontId="2" fillId="12" borderId="15" xfId="0" applyNumberFormat="1" applyFont="1" applyFill="1" applyBorder="1" applyAlignment="1"/>
    <xf numFmtId="44" fontId="2" fillId="12" borderId="15" xfId="1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49" fontId="2" fillId="12" borderId="30" xfId="0" applyNumberFormat="1" applyFont="1" applyFill="1" applyBorder="1"/>
    <xf numFmtId="44" fontId="2" fillId="12" borderId="30" xfId="1" applyFont="1" applyFill="1" applyBorder="1"/>
    <xf numFmtId="15" fontId="2" fillId="14" borderId="15" xfId="1" applyNumberFormat="1" applyFont="1" applyFill="1" applyBorder="1"/>
    <xf numFmtId="44" fontId="2" fillId="14" borderId="15" xfId="1" applyFont="1" applyFill="1" applyBorder="1"/>
    <xf numFmtId="0" fontId="43" fillId="14" borderId="15" xfId="0" applyFont="1" applyFill="1" applyBorder="1" applyAlignment="1">
      <alignment horizontal="center"/>
    </xf>
    <xf numFmtId="0" fontId="0" fillId="14" borderId="0" xfId="0" applyFill="1"/>
    <xf numFmtId="164" fontId="34" fillId="10" borderId="15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/>
    <xf numFmtId="49" fontId="38" fillId="0" borderId="35" xfId="0" applyNumberFormat="1" applyFont="1" applyFill="1" applyBorder="1" applyAlignment="1">
      <alignment horizontal="left"/>
    </xf>
    <xf numFmtId="166" fontId="2" fillId="2" borderId="41" xfId="0" applyNumberFormat="1" applyFont="1" applyFill="1" applyBorder="1" applyAlignment="1">
      <alignment horizontal="center"/>
    </xf>
    <xf numFmtId="0" fontId="38" fillId="2" borderId="0" xfId="0" applyFont="1" applyFill="1" applyAlignment="1">
      <alignment horizontal="center"/>
    </xf>
    <xf numFmtId="49" fontId="38" fillId="0" borderId="30" xfId="0" applyNumberFormat="1" applyFont="1" applyFill="1" applyBorder="1" applyAlignment="1">
      <alignment horizontal="left"/>
    </xf>
    <xf numFmtId="49" fontId="38" fillId="0" borderId="30" xfId="0" applyNumberFormat="1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4" fontId="17" fillId="0" borderId="8" xfId="1" applyFont="1" applyBorder="1" applyAlignment="1">
      <alignment horizontal="center" wrapText="1"/>
    </xf>
    <xf numFmtId="44" fontId="17" fillId="0" borderId="11" xfId="1" applyFont="1" applyBorder="1" applyAlignment="1">
      <alignment horizontal="center" wrapText="1"/>
    </xf>
    <xf numFmtId="167" fontId="12" fillId="2" borderId="9" xfId="1" applyNumberFormat="1" applyFont="1" applyFill="1" applyBorder="1" applyAlignment="1">
      <alignment horizontal="center"/>
    </xf>
    <xf numFmtId="167" fontId="12" fillId="2" borderId="10" xfId="1" applyNumberFormat="1" applyFont="1" applyFill="1" applyBorder="1" applyAlignment="1">
      <alignment horizontal="center"/>
    </xf>
    <xf numFmtId="167" fontId="12" fillId="2" borderId="12" xfId="1" applyNumberFormat="1" applyFont="1" applyFill="1" applyBorder="1" applyAlignment="1">
      <alignment horizontal="center"/>
    </xf>
    <xf numFmtId="167" fontId="12" fillId="2" borderId="13" xfId="1" applyNumberFormat="1" applyFont="1" applyFill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9" fillId="8" borderId="15" xfId="0" applyFont="1" applyFill="1" applyBorder="1" applyAlignment="1">
      <alignment horizontal="center" wrapText="1"/>
    </xf>
    <xf numFmtId="0" fontId="38" fillId="0" borderId="15" xfId="0" applyFont="1" applyFill="1" applyBorder="1" applyAlignment="1">
      <alignment horizontal="center" vertical="center"/>
    </xf>
    <xf numFmtId="166" fontId="48" fillId="10" borderId="42" xfId="0" applyNumberFormat="1" applyFont="1" applyFill="1" applyBorder="1" applyAlignment="1">
      <alignment horizontal="center" vertical="center" wrapText="1"/>
    </xf>
    <xf numFmtId="166" fontId="48" fillId="10" borderId="43" xfId="0" applyNumberFormat="1" applyFont="1" applyFill="1" applyBorder="1" applyAlignment="1">
      <alignment horizontal="center" vertical="center" wrapText="1"/>
    </xf>
    <xf numFmtId="166" fontId="48" fillId="10" borderId="44" xfId="0" applyNumberFormat="1" applyFont="1" applyFill="1" applyBorder="1" applyAlignment="1">
      <alignment horizontal="center" vertical="center" wrapText="1"/>
    </xf>
    <xf numFmtId="15" fontId="50" fillId="0" borderId="45" xfId="0" applyNumberFormat="1" applyFont="1" applyBorder="1" applyAlignment="1">
      <alignment horizontal="center" vertical="center" wrapText="1"/>
    </xf>
    <xf numFmtId="15" fontId="50" fillId="0" borderId="46" xfId="0" applyNumberFormat="1" applyFont="1" applyBorder="1" applyAlignment="1">
      <alignment horizontal="center" vertical="center" wrapText="1"/>
    </xf>
    <xf numFmtId="15" fontId="50" fillId="0" borderId="47" xfId="0" applyNumberFormat="1" applyFont="1" applyBorder="1" applyAlignment="1">
      <alignment horizontal="center" vertical="center" wrapText="1"/>
    </xf>
    <xf numFmtId="44" fontId="2" fillId="0" borderId="16" xfId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9" fillId="8" borderId="2" xfId="0" applyFont="1" applyFill="1" applyBorder="1" applyAlignment="1">
      <alignment horizontal="center" wrapText="1"/>
    </xf>
    <xf numFmtId="0" fontId="29" fillId="8" borderId="3" xfId="0" applyFont="1" applyFill="1" applyBorder="1" applyAlignment="1">
      <alignment horizontal="center" wrapText="1"/>
    </xf>
    <xf numFmtId="0" fontId="29" fillId="8" borderId="27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33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923928</xdr:colOff>
      <xdr:row>3662</xdr:row>
      <xdr:rowOff>66674</xdr:rowOff>
    </xdr:from>
    <xdr:to>
      <xdr:col>7</xdr:col>
      <xdr:colOff>533400</xdr:colOff>
      <xdr:row>3667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457E79B-1999-43D1-B9A8-7E4A487D2B12}"/>
            </a:ext>
          </a:extLst>
        </xdr:cNvPr>
        <xdr:cNvSpPr/>
      </xdr:nvSpPr>
      <xdr:spPr>
        <a:xfrm rot="16200000">
          <a:off x="9510714" y="73320116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" name="1 Flecha derecha">
          <a:extLst>
            <a:ext uri="{FF2B5EF4-FFF2-40B4-BE49-F238E27FC236}">
              <a16:creationId xmlns:a16="http://schemas.microsoft.com/office/drawing/2014/main" id="{DA582F38-71A5-4CBA-8B92-680369AEA6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" name="2 Flecha arriba">
          <a:extLst>
            <a:ext uri="{FF2B5EF4-FFF2-40B4-BE49-F238E27FC236}">
              <a16:creationId xmlns:a16="http://schemas.microsoft.com/office/drawing/2014/main" id="{1A40177B-03C4-4491-8BEA-2B8F55C2EB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AC046777-4539-4BD0-8180-E37FAC7DAE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" name="4 Flecha arriba">
          <a:extLst>
            <a:ext uri="{FF2B5EF4-FFF2-40B4-BE49-F238E27FC236}">
              <a16:creationId xmlns:a16="http://schemas.microsoft.com/office/drawing/2014/main" id="{80310D4F-F72A-4463-97F0-85995F3D80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" name="5 Flecha derecha">
          <a:extLst>
            <a:ext uri="{FF2B5EF4-FFF2-40B4-BE49-F238E27FC236}">
              <a16:creationId xmlns:a16="http://schemas.microsoft.com/office/drawing/2014/main" id="{5ADF5DE5-FDD9-40B9-ACFF-10B48588C6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" name="6 Flecha arriba">
          <a:extLst>
            <a:ext uri="{FF2B5EF4-FFF2-40B4-BE49-F238E27FC236}">
              <a16:creationId xmlns:a16="http://schemas.microsoft.com/office/drawing/2014/main" id="{39157ED6-20C9-434B-B676-9C7DE58A3F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" name="7 Flecha derecha">
          <a:extLst>
            <a:ext uri="{FF2B5EF4-FFF2-40B4-BE49-F238E27FC236}">
              <a16:creationId xmlns:a16="http://schemas.microsoft.com/office/drawing/2014/main" id="{43D31440-B0C9-435C-998B-3B13778DB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" name="8 Flecha arriba">
          <a:extLst>
            <a:ext uri="{FF2B5EF4-FFF2-40B4-BE49-F238E27FC236}">
              <a16:creationId xmlns:a16="http://schemas.microsoft.com/office/drawing/2014/main" id="{FCB99B05-74DF-4E65-9D8F-4E1ADF42D1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41A77CA4-4CAD-4A93-99A9-58B4F47E89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" name="10 Flecha arriba">
          <a:extLst>
            <a:ext uri="{FF2B5EF4-FFF2-40B4-BE49-F238E27FC236}">
              <a16:creationId xmlns:a16="http://schemas.microsoft.com/office/drawing/2014/main" id="{1D2C104A-5158-48C8-B880-24A71965B2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" name="11 Flecha derecha">
          <a:extLst>
            <a:ext uri="{FF2B5EF4-FFF2-40B4-BE49-F238E27FC236}">
              <a16:creationId xmlns:a16="http://schemas.microsoft.com/office/drawing/2014/main" id="{BFDA709E-78BF-49E2-B175-C77EC6C539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" name="12 Flecha arriba">
          <a:extLst>
            <a:ext uri="{FF2B5EF4-FFF2-40B4-BE49-F238E27FC236}">
              <a16:creationId xmlns:a16="http://schemas.microsoft.com/office/drawing/2014/main" id="{3D2683DD-DBD6-4B3C-9A22-FED359049B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" name="13 Flecha derecha">
          <a:extLst>
            <a:ext uri="{FF2B5EF4-FFF2-40B4-BE49-F238E27FC236}">
              <a16:creationId xmlns:a16="http://schemas.microsoft.com/office/drawing/2014/main" id="{5369900D-5743-4B18-971E-698E3F257F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" name="14 Flecha arriba">
          <a:extLst>
            <a:ext uri="{FF2B5EF4-FFF2-40B4-BE49-F238E27FC236}">
              <a16:creationId xmlns:a16="http://schemas.microsoft.com/office/drawing/2014/main" id="{19953CD1-B901-48E8-BD3E-E607D388FF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" name="15 Flecha derecha">
          <a:extLst>
            <a:ext uri="{FF2B5EF4-FFF2-40B4-BE49-F238E27FC236}">
              <a16:creationId xmlns:a16="http://schemas.microsoft.com/office/drawing/2014/main" id="{6870A295-B31E-401F-83A2-9A5C1621A7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" name="16 Flecha arriba">
          <a:extLst>
            <a:ext uri="{FF2B5EF4-FFF2-40B4-BE49-F238E27FC236}">
              <a16:creationId xmlns:a16="http://schemas.microsoft.com/office/drawing/2014/main" id="{0A10E33B-3DD0-4CEF-81A8-826112D0899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" name="17 Flecha derecha">
          <a:extLst>
            <a:ext uri="{FF2B5EF4-FFF2-40B4-BE49-F238E27FC236}">
              <a16:creationId xmlns:a16="http://schemas.microsoft.com/office/drawing/2014/main" id="{705AE98C-83EB-4B29-85B4-82F9700F8F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" name="18 Flecha arriba">
          <a:extLst>
            <a:ext uri="{FF2B5EF4-FFF2-40B4-BE49-F238E27FC236}">
              <a16:creationId xmlns:a16="http://schemas.microsoft.com/office/drawing/2014/main" id="{80CD2ECE-B7BF-4EDC-951D-38E5D47B48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" name="19 Flecha derecha">
          <a:extLst>
            <a:ext uri="{FF2B5EF4-FFF2-40B4-BE49-F238E27FC236}">
              <a16:creationId xmlns:a16="http://schemas.microsoft.com/office/drawing/2014/main" id="{8195BFB3-18D9-42D0-BDA0-1CFB473D0F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" name="20 Flecha arriba">
          <a:extLst>
            <a:ext uri="{FF2B5EF4-FFF2-40B4-BE49-F238E27FC236}">
              <a16:creationId xmlns:a16="http://schemas.microsoft.com/office/drawing/2014/main" id="{0494DB37-399F-46CA-AEFF-0BBB1C891C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" name="21 Flecha derecha">
          <a:extLst>
            <a:ext uri="{FF2B5EF4-FFF2-40B4-BE49-F238E27FC236}">
              <a16:creationId xmlns:a16="http://schemas.microsoft.com/office/drawing/2014/main" id="{B42378F2-6F83-4E2C-BF18-25C96EBD41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" name="22 Flecha arriba">
          <a:extLst>
            <a:ext uri="{FF2B5EF4-FFF2-40B4-BE49-F238E27FC236}">
              <a16:creationId xmlns:a16="http://schemas.microsoft.com/office/drawing/2014/main" id="{2F72B7E2-DBBD-471A-B807-FCEBE89D7D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" name="23 Flecha derecha">
          <a:extLst>
            <a:ext uri="{FF2B5EF4-FFF2-40B4-BE49-F238E27FC236}">
              <a16:creationId xmlns:a16="http://schemas.microsoft.com/office/drawing/2014/main" id="{B95BF8F1-9352-4834-B6E4-A375A53D5B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" name="24 Flecha arriba">
          <a:extLst>
            <a:ext uri="{FF2B5EF4-FFF2-40B4-BE49-F238E27FC236}">
              <a16:creationId xmlns:a16="http://schemas.microsoft.com/office/drawing/2014/main" id="{CADFD97E-12B3-4F57-93FD-758ED27038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" name="25 Flecha derecha">
          <a:extLst>
            <a:ext uri="{FF2B5EF4-FFF2-40B4-BE49-F238E27FC236}">
              <a16:creationId xmlns:a16="http://schemas.microsoft.com/office/drawing/2014/main" id="{16DF1A83-3DE0-46E2-8337-D99C469102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" name="26 Flecha arriba">
          <a:extLst>
            <a:ext uri="{FF2B5EF4-FFF2-40B4-BE49-F238E27FC236}">
              <a16:creationId xmlns:a16="http://schemas.microsoft.com/office/drawing/2014/main" id="{45F5A4C6-9E2B-490B-A017-1F31D3A2D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" name="27 Flecha derecha">
          <a:extLst>
            <a:ext uri="{FF2B5EF4-FFF2-40B4-BE49-F238E27FC236}">
              <a16:creationId xmlns:a16="http://schemas.microsoft.com/office/drawing/2014/main" id="{4A6D5281-EBEB-4586-8568-FCB0AD9C9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" name="28 Flecha arriba">
          <a:extLst>
            <a:ext uri="{FF2B5EF4-FFF2-40B4-BE49-F238E27FC236}">
              <a16:creationId xmlns:a16="http://schemas.microsoft.com/office/drawing/2014/main" id="{14194F05-3E9F-45A6-83A9-008C1BC2B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" name="29 Flecha derecha">
          <a:extLst>
            <a:ext uri="{FF2B5EF4-FFF2-40B4-BE49-F238E27FC236}">
              <a16:creationId xmlns:a16="http://schemas.microsoft.com/office/drawing/2014/main" id="{9C16ABBF-4C84-433E-AE15-03357DC7E2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" name="30 Flecha arriba">
          <a:extLst>
            <a:ext uri="{FF2B5EF4-FFF2-40B4-BE49-F238E27FC236}">
              <a16:creationId xmlns:a16="http://schemas.microsoft.com/office/drawing/2014/main" id="{0FD91447-B22A-473D-BABC-8375B486B0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" name="31 Flecha derecha">
          <a:extLst>
            <a:ext uri="{FF2B5EF4-FFF2-40B4-BE49-F238E27FC236}">
              <a16:creationId xmlns:a16="http://schemas.microsoft.com/office/drawing/2014/main" id="{34997BE8-A3C9-42D3-8F2E-28FFF5507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" name="32 Flecha arriba">
          <a:extLst>
            <a:ext uri="{FF2B5EF4-FFF2-40B4-BE49-F238E27FC236}">
              <a16:creationId xmlns:a16="http://schemas.microsoft.com/office/drawing/2014/main" id="{6FC740D5-738F-48D2-8E50-4EBED0A888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" name="33 Flecha derecha">
          <a:extLst>
            <a:ext uri="{FF2B5EF4-FFF2-40B4-BE49-F238E27FC236}">
              <a16:creationId xmlns:a16="http://schemas.microsoft.com/office/drawing/2014/main" id="{EBA87CCF-5FC0-42D5-B2A6-61431D6D45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" name="34 Flecha arriba">
          <a:extLst>
            <a:ext uri="{FF2B5EF4-FFF2-40B4-BE49-F238E27FC236}">
              <a16:creationId xmlns:a16="http://schemas.microsoft.com/office/drawing/2014/main" id="{91A25320-960A-4E39-BF37-BA55C510A9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" name="35 Flecha derecha">
          <a:extLst>
            <a:ext uri="{FF2B5EF4-FFF2-40B4-BE49-F238E27FC236}">
              <a16:creationId xmlns:a16="http://schemas.microsoft.com/office/drawing/2014/main" id="{D9CA542A-4EC1-4790-8861-34D3659D8A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" name="36 Flecha arriba">
          <a:extLst>
            <a:ext uri="{FF2B5EF4-FFF2-40B4-BE49-F238E27FC236}">
              <a16:creationId xmlns:a16="http://schemas.microsoft.com/office/drawing/2014/main" id="{7D4D7D94-D00F-4F0C-BD51-E3B35A1255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" name="37 Flecha derecha">
          <a:extLst>
            <a:ext uri="{FF2B5EF4-FFF2-40B4-BE49-F238E27FC236}">
              <a16:creationId xmlns:a16="http://schemas.microsoft.com/office/drawing/2014/main" id="{1D92C897-8994-43A8-9B03-6A9C531FDE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" name="38 Flecha arriba">
          <a:extLst>
            <a:ext uri="{FF2B5EF4-FFF2-40B4-BE49-F238E27FC236}">
              <a16:creationId xmlns:a16="http://schemas.microsoft.com/office/drawing/2014/main" id="{308FF7D0-D218-4FDC-91D8-B599448E07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" name="39 Flecha derecha">
          <a:extLst>
            <a:ext uri="{FF2B5EF4-FFF2-40B4-BE49-F238E27FC236}">
              <a16:creationId xmlns:a16="http://schemas.microsoft.com/office/drawing/2014/main" id="{59E5F4BE-51C0-45BE-823F-C38E5ED24B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" name="40 Flecha arriba">
          <a:extLst>
            <a:ext uri="{FF2B5EF4-FFF2-40B4-BE49-F238E27FC236}">
              <a16:creationId xmlns:a16="http://schemas.microsoft.com/office/drawing/2014/main" id="{3A13311E-09FE-4CCD-B1DE-8CBFDC7FB97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" name="41 Flecha derecha">
          <a:extLst>
            <a:ext uri="{FF2B5EF4-FFF2-40B4-BE49-F238E27FC236}">
              <a16:creationId xmlns:a16="http://schemas.microsoft.com/office/drawing/2014/main" id="{7695FE0A-F93B-4036-8009-99A3A6585E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" name="42 Flecha arriba">
          <a:extLst>
            <a:ext uri="{FF2B5EF4-FFF2-40B4-BE49-F238E27FC236}">
              <a16:creationId xmlns:a16="http://schemas.microsoft.com/office/drawing/2014/main" id="{09F8A627-3936-4D93-AF5A-8C060F5112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" name="43 Flecha derecha">
          <a:extLst>
            <a:ext uri="{FF2B5EF4-FFF2-40B4-BE49-F238E27FC236}">
              <a16:creationId xmlns:a16="http://schemas.microsoft.com/office/drawing/2014/main" id="{E89E13EA-C40B-4222-A337-82B4D54BA8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" name="44 Flecha arriba">
          <a:extLst>
            <a:ext uri="{FF2B5EF4-FFF2-40B4-BE49-F238E27FC236}">
              <a16:creationId xmlns:a16="http://schemas.microsoft.com/office/drawing/2014/main" id="{AD71A36F-8F71-4135-99BB-852917A7AC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" name="45 Flecha derecha">
          <a:extLst>
            <a:ext uri="{FF2B5EF4-FFF2-40B4-BE49-F238E27FC236}">
              <a16:creationId xmlns:a16="http://schemas.microsoft.com/office/drawing/2014/main" id="{31F3601E-F505-4E11-B5C1-73C78162352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" name="46 Flecha arriba">
          <a:extLst>
            <a:ext uri="{FF2B5EF4-FFF2-40B4-BE49-F238E27FC236}">
              <a16:creationId xmlns:a16="http://schemas.microsoft.com/office/drawing/2014/main" id="{EE479107-D0AA-41BC-8821-88E3D51AD8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" name="47 Flecha derecha">
          <a:extLst>
            <a:ext uri="{FF2B5EF4-FFF2-40B4-BE49-F238E27FC236}">
              <a16:creationId xmlns:a16="http://schemas.microsoft.com/office/drawing/2014/main" id="{1ACE0F94-9CE4-4DEF-AC25-DDD07A868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" name="48 Flecha arriba">
          <a:extLst>
            <a:ext uri="{FF2B5EF4-FFF2-40B4-BE49-F238E27FC236}">
              <a16:creationId xmlns:a16="http://schemas.microsoft.com/office/drawing/2014/main" id="{473A65A9-761F-4363-B19F-A2B286CD91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" name="49 Flecha derecha">
          <a:extLst>
            <a:ext uri="{FF2B5EF4-FFF2-40B4-BE49-F238E27FC236}">
              <a16:creationId xmlns:a16="http://schemas.microsoft.com/office/drawing/2014/main" id="{5B4857A6-C995-46B5-91F7-CE749462AD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" name="50 Flecha arriba">
          <a:extLst>
            <a:ext uri="{FF2B5EF4-FFF2-40B4-BE49-F238E27FC236}">
              <a16:creationId xmlns:a16="http://schemas.microsoft.com/office/drawing/2014/main" id="{27D27C36-B564-47D7-9FF0-BB028DC9BD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" name="51 Flecha derecha">
          <a:extLst>
            <a:ext uri="{FF2B5EF4-FFF2-40B4-BE49-F238E27FC236}">
              <a16:creationId xmlns:a16="http://schemas.microsoft.com/office/drawing/2014/main" id="{323E03C4-C4FF-432D-A3D4-4D4F2F5BE4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" name="52 Flecha arriba">
          <a:extLst>
            <a:ext uri="{FF2B5EF4-FFF2-40B4-BE49-F238E27FC236}">
              <a16:creationId xmlns:a16="http://schemas.microsoft.com/office/drawing/2014/main" id="{D2F42AA3-E964-4AC3-AD20-0EDEEF13A3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" name="53 Flecha derecha">
          <a:extLst>
            <a:ext uri="{FF2B5EF4-FFF2-40B4-BE49-F238E27FC236}">
              <a16:creationId xmlns:a16="http://schemas.microsoft.com/office/drawing/2014/main" id="{FA3B56B3-5718-463B-9B30-1A1714B065F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" name="54 Flecha arriba">
          <a:extLst>
            <a:ext uri="{FF2B5EF4-FFF2-40B4-BE49-F238E27FC236}">
              <a16:creationId xmlns:a16="http://schemas.microsoft.com/office/drawing/2014/main" id="{5D1DBF3B-27F6-4067-B501-0F343A624C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" name="55 Flecha derecha">
          <a:extLst>
            <a:ext uri="{FF2B5EF4-FFF2-40B4-BE49-F238E27FC236}">
              <a16:creationId xmlns:a16="http://schemas.microsoft.com/office/drawing/2014/main" id="{C161BB58-E72D-4D1D-849F-D086F3B836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" name="56 Flecha arriba">
          <a:extLst>
            <a:ext uri="{FF2B5EF4-FFF2-40B4-BE49-F238E27FC236}">
              <a16:creationId xmlns:a16="http://schemas.microsoft.com/office/drawing/2014/main" id="{6C770E2F-ED95-4F1C-95FD-C15FF961B32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" name="57 Flecha derecha">
          <a:extLst>
            <a:ext uri="{FF2B5EF4-FFF2-40B4-BE49-F238E27FC236}">
              <a16:creationId xmlns:a16="http://schemas.microsoft.com/office/drawing/2014/main" id="{6D860F68-4C61-4042-929B-5228AC6510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" name="58 Flecha arriba">
          <a:extLst>
            <a:ext uri="{FF2B5EF4-FFF2-40B4-BE49-F238E27FC236}">
              <a16:creationId xmlns:a16="http://schemas.microsoft.com/office/drawing/2014/main" id="{41D3E511-44BD-4710-9457-5F36EF678D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" name="59 Flecha derecha">
          <a:extLst>
            <a:ext uri="{FF2B5EF4-FFF2-40B4-BE49-F238E27FC236}">
              <a16:creationId xmlns:a16="http://schemas.microsoft.com/office/drawing/2014/main" id="{728B25BD-E3AE-48AF-940D-FCE4F7085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" name="60 Flecha arriba">
          <a:extLst>
            <a:ext uri="{FF2B5EF4-FFF2-40B4-BE49-F238E27FC236}">
              <a16:creationId xmlns:a16="http://schemas.microsoft.com/office/drawing/2014/main" id="{6A9BE484-B212-441E-AAAB-7DF71866E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" name="61 Flecha derecha">
          <a:extLst>
            <a:ext uri="{FF2B5EF4-FFF2-40B4-BE49-F238E27FC236}">
              <a16:creationId xmlns:a16="http://schemas.microsoft.com/office/drawing/2014/main" id="{2916E293-5C8A-4C59-BE43-2F444EFA6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" name="62 Flecha arriba">
          <a:extLst>
            <a:ext uri="{FF2B5EF4-FFF2-40B4-BE49-F238E27FC236}">
              <a16:creationId xmlns:a16="http://schemas.microsoft.com/office/drawing/2014/main" id="{6B3F458A-2054-454D-9126-FAC23376A7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" name="63 Flecha derecha">
          <a:extLst>
            <a:ext uri="{FF2B5EF4-FFF2-40B4-BE49-F238E27FC236}">
              <a16:creationId xmlns:a16="http://schemas.microsoft.com/office/drawing/2014/main" id="{5C9F4DBC-6B51-4594-BD38-18C0F676C5B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" name="64 Flecha arriba">
          <a:extLst>
            <a:ext uri="{FF2B5EF4-FFF2-40B4-BE49-F238E27FC236}">
              <a16:creationId xmlns:a16="http://schemas.microsoft.com/office/drawing/2014/main" id="{655017E7-7DD2-41BC-9486-A91B2100CB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" name="65 Flecha derecha">
          <a:extLst>
            <a:ext uri="{FF2B5EF4-FFF2-40B4-BE49-F238E27FC236}">
              <a16:creationId xmlns:a16="http://schemas.microsoft.com/office/drawing/2014/main" id="{3AF6373B-8847-48FE-936D-7CAAFD4297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" name="66 Flecha arriba">
          <a:extLst>
            <a:ext uri="{FF2B5EF4-FFF2-40B4-BE49-F238E27FC236}">
              <a16:creationId xmlns:a16="http://schemas.microsoft.com/office/drawing/2014/main" id="{1BE122E6-2987-4424-97D2-309855B7E0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" name="67 Flecha derecha">
          <a:extLst>
            <a:ext uri="{FF2B5EF4-FFF2-40B4-BE49-F238E27FC236}">
              <a16:creationId xmlns:a16="http://schemas.microsoft.com/office/drawing/2014/main" id="{7BD0BE35-B348-4653-9506-EBE9DBB8E5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" name="68 Flecha arriba">
          <a:extLst>
            <a:ext uri="{FF2B5EF4-FFF2-40B4-BE49-F238E27FC236}">
              <a16:creationId xmlns:a16="http://schemas.microsoft.com/office/drawing/2014/main" id="{A29785EE-A62E-40C2-9CA2-AFA073C75AC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" name="69 Flecha derecha">
          <a:extLst>
            <a:ext uri="{FF2B5EF4-FFF2-40B4-BE49-F238E27FC236}">
              <a16:creationId xmlns:a16="http://schemas.microsoft.com/office/drawing/2014/main" id="{3F21CD8C-80C7-45D6-9513-D5388877EAD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" name="70 Flecha arriba">
          <a:extLst>
            <a:ext uri="{FF2B5EF4-FFF2-40B4-BE49-F238E27FC236}">
              <a16:creationId xmlns:a16="http://schemas.microsoft.com/office/drawing/2014/main" id="{A8696ADF-192D-460C-A740-7D27458B36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" name="71 Flecha derecha">
          <a:extLst>
            <a:ext uri="{FF2B5EF4-FFF2-40B4-BE49-F238E27FC236}">
              <a16:creationId xmlns:a16="http://schemas.microsoft.com/office/drawing/2014/main" id="{04F9E320-2DB0-40EF-807B-19EDDF2FE4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" name="72 Flecha arriba">
          <a:extLst>
            <a:ext uri="{FF2B5EF4-FFF2-40B4-BE49-F238E27FC236}">
              <a16:creationId xmlns:a16="http://schemas.microsoft.com/office/drawing/2014/main" id="{9FBE3AE6-2278-4990-87E5-5C7261A37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" name="73 Flecha derecha">
          <a:extLst>
            <a:ext uri="{FF2B5EF4-FFF2-40B4-BE49-F238E27FC236}">
              <a16:creationId xmlns:a16="http://schemas.microsoft.com/office/drawing/2014/main" id="{C97F9961-A355-4513-9AB1-112D9FE8B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" name="74 Flecha arriba">
          <a:extLst>
            <a:ext uri="{FF2B5EF4-FFF2-40B4-BE49-F238E27FC236}">
              <a16:creationId xmlns:a16="http://schemas.microsoft.com/office/drawing/2014/main" id="{35AA406D-0BB7-44D9-9BC9-F02E161217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" name="75 Flecha derecha">
          <a:extLst>
            <a:ext uri="{FF2B5EF4-FFF2-40B4-BE49-F238E27FC236}">
              <a16:creationId xmlns:a16="http://schemas.microsoft.com/office/drawing/2014/main" id="{277BAC1E-024E-48D8-865C-0104672EB94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" name="76 Flecha arriba">
          <a:extLst>
            <a:ext uri="{FF2B5EF4-FFF2-40B4-BE49-F238E27FC236}">
              <a16:creationId xmlns:a16="http://schemas.microsoft.com/office/drawing/2014/main" id="{1728832E-C8FE-4FCA-81C5-D406F3C35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" name="77 Flecha derecha">
          <a:extLst>
            <a:ext uri="{FF2B5EF4-FFF2-40B4-BE49-F238E27FC236}">
              <a16:creationId xmlns:a16="http://schemas.microsoft.com/office/drawing/2014/main" id="{AE70CCB0-AE73-4477-849D-8CE0C3B24A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" name="78 Flecha arriba">
          <a:extLst>
            <a:ext uri="{FF2B5EF4-FFF2-40B4-BE49-F238E27FC236}">
              <a16:creationId xmlns:a16="http://schemas.microsoft.com/office/drawing/2014/main" id="{63743534-3173-4214-994F-13416E76A37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" name="79 Flecha derecha">
          <a:extLst>
            <a:ext uri="{FF2B5EF4-FFF2-40B4-BE49-F238E27FC236}">
              <a16:creationId xmlns:a16="http://schemas.microsoft.com/office/drawing/2014/main" id="{80B6DDD6-ACFE-48CF-A0EB-92F781E5AE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" name="80 Flecha arriba">
          <a:extLst>
            <a:ext uri="{FF2B5EF4-FFF2-40B4-BE49-F238E27FC236}">
              <a16:creationId xmlns:a16="http://schemas.microsoft.com/office/drawing/2014/main" id="{AAD2ED31-A56E-43DF-8076-676FB4792C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" name="81 Flecha derecha">
          <a:extLst>
            <a:ext uri="{FF2B5EF4-FFF2-40B4-BE49-F238E27FC236}">
              <a16:creationId xmlns:a16="http://schemas.microsoft.com/office/drawing/2014/main" id="{03676DD8-3AA0-45AC-A5FD-B121951473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" name="82 Flecha arriba">
          <a:extLst>
            <a:ext uri="{FF2B5EF4-FFF2-40B4-BE49-F238E27FC236}">
              <a16:creationId xmlns:a16="http://schemas.microsoft.com/office/drawing/2014/main" id="{B7ABE8D9-8BED-43E5-8DEC-6BD09ED9BF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" name="83 Flecha derecha">
          <a:extLst>
            <a:ext uri="{FF2B5EF4-FFF2-40B4-BE49-F238E27FC236}">
              <a16:creationId xmlns:a16="http://schemas.microsoft.com/office/drawing/2014/main" id="{2F3064C8-FE4E-4860-B8A7-9C99F9A881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" name="84 Flecha arriba">
          <a:extLst>
            <a:ext uri="{FF2B5EF4-FFF2-40B4-BE49-F238E27FC236}">
              <a16:creationId xmlns:a16="http://schemas.microsoft.com/office/drawing/2014/main" id="{D6FF3A10-1E35-4746-8AC4-8C592C15A7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" name="85 Flecha derecha">
          <a:extLst>
            <a:ext uri="{FF2B5EF4-FFF2-40B4-BE49-F238E27FC236}">
              <a16:creationId xmlns:a16="http://schemas.microsoft.com/office/drawing/2014/main" id="{3657C8AA-761F-4786-A24A-DF6683DAD2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" name="86 Flecha arriba">
          <a:extLst>
            <a:ext uri="{FF2B5EF4-FFF2-40B4-BE49-F238E27FC236}">
              <a16:creationId xmlns:a16="http://schemas.microsoft.com/office/drawing/2014/main" id="{562744FB-FADD-4C30-ACE9-75A74D5FD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" name="87 Flecha derecha">
          <a:extLst>
            <a:ext uri="{FF2B5EF4-FFF2-40B4-BE49-F238E27FC236}">
              <a16:creationId xmlns:a16="http://schemas.microsoft.com/office/drawing/2014/main" id="{332FAA5B-AC34-45F7-82A4-7EC1BB394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" name="88 Flecha arriba">
          <a:extLst>
            <a:ext uri="{FF2B5EF4-FFF2-40B4-BE49-F238E27FC236}">
              <a16:creationId xmlns:a16="http://schemas.microsoft.com/office/drawing/2014/main" id="{4B2C513F-0C9D-49FC-819D-D21240734E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" name="89 Flecha derecha">
          <a:extLst>
            <a:ext uri="{FF2B5EF4-FFF2-40B4-BE49-F238E27FC236}">
              <a16:creationId xmlns:a16="http://schemas.microsoft.com/office/drawing/2014/main" id="{0CD8A039-A5E3-4F96-B875-C1DFA4E6CC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" name="90 Flecha arriba">
          <a:extLst>
            <a:ext uri="{FF2B5EF4-FFF2-40B4-BE49-F238E27FC236}">
              <a16:creationId xmlns:a16="http://schemas.microsoft.com/office/drawing/2014/main" id="{E4CC9B05-B15B-4C72-826E-9B52505ECC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" name="91 Flecha derecha">
          <a:extLst>
            <a:ext uri="{FF2B5EF4-FFF2-40B4-BE49-F238E27FC236}">
              <a16:creationId xmlns:a16="http://schemas.microsoft.com/office/drawing/2014/main" id="{6D1A1D7E-369E-4A85-B096-A2ADE2C4C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" name="92 Flecha arriba">
          <a:extLst>
            <a:ext uri="{FF2B5EF4-FFF2-40B4-BE49-F238E27FC236}">
              <a16:creationId xmlns:a16="http://schemas.microsoft.com/office/drawing/2014/main" id="{60DF5F59-821B-48C5-A711-0F1F71902F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" name="93 Flecha derecha">
          <a:extLst>
            <a:ext uri="{FF2B5EF4-FFF2-40B4-BE49-F238E27FC236}">
              <a16:creationId xmlns:a16="http://schemas.microsoft.com/office/drawing/2014/main" id="{EFDF00A7-6280-4762-8BE5-26693B093E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" name="94 Flecha arriba">
          <a:extLst>
            <a:ext uri="{FF2B5EF4-FFF2-40B4-BE49-F238E27FC236}">
              <a16:creationId xmlns:a16="http://schemas.microsoft.com/office/drawing/2014/main" id="{537FDF2A-0943-480A-9208-437C022849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" name="95 Flecha derecha">
          <a:extLst>
            <a:ext uri="{FF2B5EF4-FFF2-40B4-BE49-F238E27FC236}">
              <a16:creationId xmlns:a16="http://schemas.microsoft.com/office/drawing/2014/main" id="{ED2E2908-89D5-4C9C-A8F8-8FF69209F3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" name="96 Flecha arriba">
          <a:extLst>
            <a:ext uri="{FF2B5EF4-FFF2-40B4-BE49-F238E27FC236}">
              <a16:creationId xmlns:a16="http://schemas.microsoft.com/office/drawing/2014/main" id="{1B74E9C6-D4AA-4FB2-9AFD-B7A389898B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" name="97 Flecha derecha">
          <a:extLst>
            <a:ext uri="{FF2B5EF4-FFF2-40B4-BE49-F238E27FC236}">
              <a16:creationId xmlns:a16="http://schemas.microsoft.com/office/drawing/2014/main" id="{B04BB7EE-7B36-4695-A48F-4915B8AF8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" name="98 Flecha arriba">
          <a:extLst>
            <a:ext uri="{FF2B5EF4-FFF2-40B4-BE49-F238E27FC236}">
              <a16:creationId xmlns:a16="http://schemas.microsoft.com/office/drawing/2014/main" id="{DED8ED02-4BED-423F-9438-9429540544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" name="99 Flecha derecha">
          <a:extLst>
            <a:ext uri="{FF2B5EF4-FFF2-40B4-BE49-F238E27FC236}">
              <a16:creationId xmlns:a16="http://schemas.microsoft.com/office/drawing/2014/main" id="{FA5DC4E9-CA89-4E65-B7FA-FDBC553545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" name="100 Flecha arriba">
          <a:extLst>
            <a:ext uri="{FF2B5EF4-FFF2-40B4-BE49-F238E27FC236}">
              <a16:creationId xmlns:a16="http://schemas.microsoft.com/office/drawing/2014/main" id="{D70B9693-231F-4308-9D1C-72AF8EB60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" name="101 Flecha derecha">
          <a:extLst>
            <a:ext uri="{FF2B5EF4-FFF2-40B4-BE49-F238E27FC236}">
              <a16:creationId xmlns:a16="http://schemas.microsoft.com/office/drawing/2014/main" id="{79A82C02-8ACD-4B73-A0CC-DA55FC1E79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" name="102 Flecha arriba">
          <a:extLst>
            <a:ext uri="{FF2B5EF4-FFF2-40B4-BE49-F238E27FC236}">
              <a16:creationId xmlns:a16="http://schemas.microsoft.com/office/drawing/2014/main" id="{4C73CDA2-89B9-4B00-9E27-8934B70DE1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" name="103 Flecha derecha">
          <a:extLst>
            <a:ext uri="{FF2B5EF4-FFF2-40B4-BE49-F238E27FC236}">
              <a16:creationId xmlns:a16="http://schemas.microsoft.com/office/drawing/2014/main" id="{B8AFCA5F-8788-4E54-991C-2D438BC638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" name="104 Flecha arriba">
          <a:extLst>
            <a:ext uri="{FF2B5EF4-FFF2-40B4-BE49-F238E27FC236}">
              <a16:creationId xmlns:a16="http://schemas.microsoft.com/office/drawing/2014/main" id="{F9040144-D21A-4D9B-A7F3-56C4C08E40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" name="105 Flecha derecha">
          <a:extLst>
            <a:ext uri="{FF2B5EF4-FFF2-40B4-BE49-F238E27FC236}">
              <a16:creationId xmlns:a16="http://schemas.microsoft.com/office/drawing/2014/main" id="{4E19DAFB-0EA4-4B30-B17B-876E87D15A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" name="106 Flecha arriba">
          <a:extLst>
            <a:ext uri="{FF2B5EF4-FFF2-40B4-BE49-F238E27FC236}">
              <a16:creationId xmlns:a16="http://schemas.microsoft.com/office/drawing/2014/main" id="{3F91C48B-5A11-4CBC-B5CD-838A0BD1DE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" name="107 Flecha derecha">
          <a:extLst>
            <a:ext uri="{FF2B5EF4-FFF2-40B4-BE49-F238E27FC236}">
              <a16:creationId xmlns:a16="http://schemas.microsoft.com/office/drawing/2014/main" id="{F056C984-C0FA-4B4E-852E-FC0B45D82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" name="108 Flecha arriba">
          <a:extLst>
            <a:ext uri="{FF2B5EF4-FFF2-40B4-BE49-F238E27FC236}">
              <a16:creationId xmlns:a16="http://schemas.microsoft.com/office/drawing/2014/main" id="{1261FEE8-870F-40F5-8A8D-3A93FA41DD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" name="109 Flecha derecha">
          <a:extLst>
            <a:ext uri="{FF2B5EF4-FFF2-40B4-BE49-F238E27FC236}">
              <a16:creationId xmlns:a16="http://schemas.microsoft.com/office/drawing/2014/main" id="{3F35A118-04C0-407E-9CF8-32BC2C8E63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" name="110 Flecha arriba">
          <a:extLst>
            <a:ext uri="{FF2B5EF4-FFF2-40B4-BE49-F238E27FC236}">
              <a16:creationId xmlns:a16="http://schemas.microsoft.com/office/drawing/2014/main" id="{7FB375BA-F49E-4A01-8CD5-F3C727F99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" name="111 Flecha derecha">
          <a:extLst>
            <a:ext uri="{FF2B5EF4-FFF2-40B4-BE49-F238E27FC236}">
              <a16:creationId xmlns:a16="http://schemas.microsoft.com/office/drawing/2014/main" id="{7436302F-3190-4E14-9EBD-38F1F8A84DC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" name="112 Flecha arriba">
          <a:extLst>
            <a:ext uri="{FF2B5EF4-FFF2-40B4-BE49-F238E27FC236}">
              <a16:creationId xmlns:a16="http://schemas.microsoft.com/office/drawing/2014/main" id="{D374B177-AB8A-459F-AA33-81DBB4922E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" name="113 Flecha derecha">
          <a:extLst>
            <a:ext uri="{FF2B5EF4-FFF2-40B4-BE49-F238E27FC236}">
              <a16:creationId xmlns:a16="http://schemas.microsoft.com/office/drawing/2014/main" id="{65BA3F3C-F638-44DC-BAF8-2775BEE01B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" name="114 Flecha arriba">
          <a:extLst>
            <a:ext uri="{FF2B5EF4-FFF2-40B4-BE49-F238E27FC236}">
              <a16:creationId xmlns:a16="http://schemas.microsoft.com/office/drawing/2014/main" id="{13327303-EC3E-4143-91DB-159FBFF8D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" name="115 Flecha derecha">
          <a:extLst>
            <a:ext uri="{FF2B5EF4-FFF2-40B4-BE49-F238E27FC236}">
              <a16:creationId xmlns:a16="http://schemas.microsoft.com/office/drawing/2014/main" id="{4BA6F457-EDC3-4A3E-BE87-8DE1613BB9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" name="116 Flecha arriba">
          <a:extLst>
            <a:ext uri="{FF2B5EF4-FFF2-40B4-BE49-F238E27FC236}">
              <a16:creationId xmlns:a16="http://schemas.microsoft.com/office/drawing/2014/main" id="{90173C95-BD2E-4922-B925-68063D8AF7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" name="117 Flecha derecha">
          <a:extLst>
            <a:ext uri="{FF2B5EF4-FFF2-40B4-BE49-F238E27FC236}">
              <a16:creationId xmlns:a16="http://schemas.microsoft.com/office/drawing/2014/main" id="{07D1EFFC-D58C-40AC-925F-5F772FC2B9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" name="118 Flecha arriba">
          <a:extLst>
            <a:ext uri="{FF2B5EF4-FFF2-40B4-BE49-F238E27FC236}">
              <a16:creationId xmlns:a16="http://schemas.microsoft.com/office/drawing/2014/main" id="{CEB245AC-463A-480E-BB68-0F930A44AE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" name="119 Flecha derecha">
          <a:extLst>
            <a:ext uri="{FF2B5EF4-FFF2-40B4-BE49-F238E27FC236}">
              <a16:creationId xmlns:a16="http://schemas.microsoft.com/office/drawing/2014/main" id="{20E77FBC-9DA8-4463-B642-0BDA97CE79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" name="120 Flecha arriba">
          <a:extLst>
            <a:ext uri="{FF2B5EF4-FFF2-40B4-BE49-F238E27FC236}">
              <a16:creationId xmlns:a16="http://schemas.microsoft.com/office/drawing/2014/main" id="{20C5F1BA-C686-4876-BF82-C8B1338189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" name="121 Flecha derecha">
          <a:extLst>
            <a:ext uri="{FF2B5EF4-FFF2-40B4-BE49-F238E27FC236}">
              <a16:creationId xmlns:a16="http://schemas.microsoft.com/office/drawing/2014/main" id="{3F753631-0F42-43D9-B691-451BE8569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" name="122 Flecha arriba">
          <a:extLst>
            <a:ext uri="{FF2B5EF4-FFF2-40B4-BE49-F238E27FC236}">
              <a16:creationId xmlns:a16="http://schemas.microsoft.com/office/drawing/2014/main" id="{DB470D47-1460-442E-94F2-9FA35D1814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" name="123 Flecha derecha">
          <a:extLst>
            <a:ext uri="{FF2B5EF4-FFF2-40B4-BE49-F238E27FC236}">
              <a16:creationId xmlns:a16="http://schemas.microsoft.com/office/drawing/2014/main" id="{2B03A4E1-9681-44F9-91D8-5C08D1ECBC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" name="124 Flecha arriba">
          <a:extLst>
            <a:ext uri="{FF2B5EF4-FFF2-40B4-BE49-F238E27FC236}">
              <a16:creationId xmlns:a16="http://schemas.microsoft.com/office/drawing/2014/main" id="{3124E024-B7A3-40EB-B434-8DCA14E645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" name="125 Flecha derecha">
          <a:extLst>
            <a:ext uri="{FF2B5EF4-FFF2-40B4-BE49-F238E27FC236}">
              <a16:creationId xmlns:a16="http://schemas.microsoft.com/office/drawing/2014/main" id="{94874C31-A10F-4BF5-AB5F-D3C0CC89E0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" name="126 Flecha arriba">
          <a:extLst>
            <a:ext uri="{FF2B5EF4-FFF2-40B4-BE49-F238E27FC236}">
              <a16:creationId xmlns:a16="http://schemas.microsoft.com/office/drawing/2014/main" id="{5F6FC314-3AF6-4643-8C50-2B024DDAF8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" name="127 Flecha derecha">
          <a:extLst>
            <a:ext uri="{FF2B5EF4-FFF2-40B4-BE49-F238E27FC236}">
              <a16:creationId xmlns:a16="http://schemas.microsoft.com/office/drawing/2014/main" id="{51856C6D-2303-495D-B2B9-A2B97763D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" name="128 Flecha arriba">
          <a:extLst>
            <a:ext uri="{FF2B5EF4-FFF2-40B4-BE49-F238E27FC236}">
              <a16:creationId xmlns:a16="http://schemas.microsoft.com/office/drawing/2014/main" id="{B027546A-8722-42F9-9289-F8D4424AA6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0" name="129 Flecha derecha">
          <a:extLst>
            <a:ext uri="{FF2B5EF4-FFF2-40B4-BE49-F238E27FC236}">
              <a16:creationId xmlns:a16="http://schemas.microsoft.com/office/drawing/2014/main" id="{F6D5C52F-6BBF-4EBC-A1C4-0328580DF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1" name="130 Flecha arriba">
          <a:extLst>
            <a:ext uri="{FF2B5EF4-FFF2-40B4-BE49-F238E27FC236}">
              <a16:creationId xmlns:a16="http://schemas.microsoft.com/office/drawing/2014/main" id="{DC44AAE1-C78A-44F0-A3C4-0EC92983BC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2" name="131 Flecha derecha">
          <a:extLst>
            <a:ext uri="{FF2B5EF4-FFF2-40B4-BE49-F238E27FC236}">
              <a16:creationId xmlns:a16="http://schemas.microsoft.com/office/drawing/2014/main" id="{F5036791-AF96-40F3-BCA7-BF8D8BA611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3" name="132 Flecha arriba">
          <a:extLst>
            <a:ext uri="{FF2B5EF4-FFF2-40B4-BE49-F238E27FC236}">
              <a16:creationId xmlns:a16="http://schemas.microsoft.com/office/drawing/2014/main" id="{7BF77CB1-2E06-44A6-96F1-D6DAA4BA54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4" name="133 Flecha derecha">
          <a:extLst>
            <a:ext uri="{FF2B5EF4-FFF2-40B4-BE49-F238E27FC236}">
              <a16:creationId xmlns:a16="http://schemas.microsoft.com/office/drawing/2014/main" id="{C93BB976-4C2C-4DB6-888B-5DAE40C915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5" name="134 Flecha arriba">
          <a:extLst>
            <a:ext uri="{FF2B5EF4-FFF2-40B4-BE49-F238E27FC236}">
              <a16:creationId xmlns:a16="http://schemas.microsoft.com/office/drawing/2014/main" id="{0C827B9F-1410-4B57-8940-5C9530D1C4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6" name="135 Flecha derecha">
          <a:extLst>
            <a:ext uri="{FF2B5EF4-FFF2-40B4-BE49-F238E27FC236}">
              <a16:creationId xmlns:a16="http://schemas.microsoft.com/office/drawing/2014/main" id="{ABE4B513-BFD7-4868-A403-D1695D20A1E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7" name="136 Flecha arriba">
          <a:extLst>
            <a:ext uri="{FF2B5EF4-FFF2-40B4-BE49-F238E27FC236}">
              <a16:creationId xmlns:a16="http://schemas.microsoft.com/office/drawing/2014/main" id="{A835AC9C-5247-4A99-A13F-2450A679D4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8" name="137 Flecha derecha">
          <a:extLst>
            <a:ext uri="{FF2B5EF4-FFF2-40B4-BE49-F238E27FC236}">
              <a16:creationId xmlns:a16="http://schemas.microsoft.com/office/drawing/2014/main" id="{207C338B-20C4-4361-915A-D7B2284708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9" name="138 Flecha arriba">
          <a:extLst>
            <a:ext uri="{FF2B5EF4-FFF2-40B4-BE49-F238E27FC236}">
              <a16:creationId xmlns:a16="http://schemas.microsoft.com/office/drawing/2014/main" id="{A5E79808-9D96-4D95-AB6D-A2841D0C09D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0" name="139 Flecha derecha">
          <a:extLst>
            <a:ext uri="{FF2B5EF4-FFF2-40B4-BE49-F238E27FC236}">
              <a16:creationId xmlns:a16="http://schemas.microsoft.com/office/drawing/2014/main" id="{A4DE045D-B016-488A-BB54-2A912C7BC2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1" name="140 Flecha arriba">
          <a:extLst>
            <a:ext uri="{FF2B5EF4-FFF2-40B4-BE49-F238E27FC236}">
              <a16:creationId xmlns:a16="http://schemas.microsoft.com/office/drawing/2014/main" id="{CC8B1A8A-F0A3-4CF9-AF6D-5CC9D5A9A87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2" name="141 Flecha derecha">
          <a:extLst>
            <a:ext uri="{FF2B5EF4-FFF2-40B4-BE49-F238E27FC236}">
              <a16:creationId xmlns:a16="http://schemas.microsoft.com/office/drawing/2014/main" id="{1806D954-A522-4930-8C14-23DE3E5A24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3" name="142 Flecha arriba">
          <a:extLst>
            <a:ext uri="{FF2B5EF4-FFF2-40B4-BE49-F238E27FC236}">
              <a16:creationId xmlns:a16="http://schemas.microsoft.com/office/drawing/2014/main" id="{6CFA381C-7AEF-4911-87D6-4A612177C9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4" name="143 Flecha derecha">
          <a:extLst>
            <a:ext uri="{FF2B5EF4-FFF2-40B4-BE49-F238E27FC236}">
              <a16:creationId xmlns:a16="http://schemas.microsoft.com/office/drawing/2014/main" id="{DF7AEE00-A8DC-4BC1-AD12-3358FA25E0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5" name="144 Flecha arriba">
          <a:extLst>
            <a:ext uri="{FF2B5EF4-FFF2-40B4-BE49-F238E27FC236}">
              <a16:creationId xmlns:a16="http://schemas.microsoft.com/office/drawing/2014/main" id="{DE7EE027-D502-44CB-BDB6-921D682225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6" name="145 Flecha derecha">
          <a:extLst>
            <a:ext uri="{FF2B5EF4-FFF2-40B4-BE49-F238E27FC236}">
              <a16:creationId xmlns:a16="http://schemas.microsoft.com/office/drawing/2014/main" id="{2A5786A0-29CA-4E77-B0B3-F1EAE8742C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7" name="146 Flecha arriba">
          <a:extLst>
            <a:ext uri="{FF2B5EF4-FFF2-40B4-BE49-F238E27FC236}">
              <a16:creationId xmlns:a16="http://schemas.microsoft.com/office/drawing/2014/main" id="{1B9B4F29-0C05-477A-9958-356F31C1C5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8" name="147 Flecha derecha">
          <a:extLst>
            <a:ext uri="{FF2B5EF4-FFF2-40B4-BE49-F238E27FC236}">
              <a16:creationId xmlns:a16="http://schemas.microsoft.com/office/drawing/2014/main" id="{0DFAD61F-35E9-455C-9003-5DBE6C1278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9" name="148 Flecha arriba">
          <a:extLst>
            <a:ext uri="{FF2B5EF4-FFF2-40B4-BE49-F238E27FC236}">
              <a16:creationId xmlns:a16="http://schemas.microsoft.com/office/drawing/2014/main" id="{3D639B8D-4DFE-4D40-8CFC-210785A934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0" name="149 Flecha derecha">
          <a:extLst>
            <a:ext uri="{FF2B5EF4-FFF2-40B4-BE49-F238E27FC236}">
              <a16:creationId xmlns:a16="http://schemas.microsoft.com/office/drawing/2014/main" id="{3BC79420-C65F-40F5-B4D9-849A19C0B1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1" name="150 Flecha arriba">
          <a:extLst>
            <a:ext uri="{FF2B5EF4-FFF2-40B4-BE49-F238E27FC236}">
              <a16:creationId xmlns:a16="http://schemas.microsoft.com/office/drawing/2014/main" id="{4D4EF303-D35F-4330-8A69-111F93420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2" name="151 Flecha derecha">
          <a:extLst>
            <a:ext uri="{FF2B5EF4-FFF2-40B4-BE49-F238E27FC236}">
              <a16:creationId xmlns:a16="http://schemas.microsoft.com/office/drawing/2014/main" id="{6EF7C7AE-928A-4555-A6F8-7CDF65C7AE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3" name="152 Flecha arriba">
          <a:extLst>
            <a:ext uri="{FF2B5EF4-FFF2-40B4-BE49-F238E27FC236}">
              <a16:creationId xmlns:a16="http://schemas.microsoft.com/office/drawing/2014/main" id="{A74C58B2-7D94-410A-9138-19197397F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4" name="153 Flecha derecha">
          <a:extLst>
            <a:ext uri="{FF2B5EF4-FFF2-40B4-BE49-F238E27FC236}">
              <a16:creationId xmlns:a16="http://schemas.microsoft.com/office/drawing/2014/main" id="{5A2A71D8-C31C-4F46-B19D-D45E7739E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5" name="154 Flecha arriba">
          <a:extLst>
            <a:ext uri="{FF2B5EF4-FFF2-40B4-BE49-F238E27FC236}">
              <a16:creationId xmlns:a16="http://schemas.microsoft.com/office/drawing/2014/main" id="{9053DD78-04EC-4EEA-A504-50AB46B21C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6" name="155 Flecha derecha">
          <a:extLst>
            <a:ext uri="{FF2B5EF4-FFF2-40B4-BE49-F238E27FC236}">
              <a16:creationId xmlns:a16="http://schemas.microsoft.com/office/drawing/2014/main" id="{600F8C39-B048-446B-9E75-A21DC7C03C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7" name="156 Flecha arriba">
          <a:extLst>
            <a:ext uri="{FF2B5EF4-FFF2-40B4-BE49-F238E27FC236}">
              <a16:creationId xmlns:a16="http://schemas.microsoft.com/office/drawing/2014/main" id="{EE3A9367-E740-4964-AD13-DE090FAD62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8" name="157 Flecha derecha">
          <a:extLst>
            <a:ext uri="{FF2B5EF4-FFF2-40B4-BE49-F238E27FC236}">
              <a16:creationId xmlns:a16="http://schemas.microsoft.com/office/drawing/2014/main" id="{E8598807-5861-488A-9736-059B363F9B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9" name="158 Flecha arriba">
          <a:extLst>
            <a:ext uri="{FF2B5EF4-FFF2-40B4-BE49-F238E27FC236}">
              <a16:creationId xmlns:a16="http://schemas.microsoft.com/office/drawing/2014/main" id="{B6C43E70-84C2-458C-A5D3-1B3A9FE848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0" name="159 Flecha derecha">
          <a:extLst>
            <a:ext uri="{FF2B5EF4-FFF2-40B4-BE49-F238E27FC236}">
              <a16:creationId xmlns:a16="http://schemas.microsoft.com/office/drawing/2014/main" id="{2AFD9040-8C47-42A6-BD5E-8700E1B04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1" name="160 Flecha arriba">
          <a:extLst>
            <a:ext uri="{FF2B5EF4-FFF2-40B4-BE49-F238E27FC236}">
              <a16:creationId xmlns:a16="http://schemas.microsoft.com/office/drawing/2014/main" id="{45EF86AD-784D-4328-9B72-AB1A226730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2" name="161 Flecha derecha">
          <a:extLst>
            <a:ext uri="{FF2B5EF4-FFF2-40B4-BE49-F238E27FC236}">
              <a16:creationId xmlns:a16="http://schemas.microsoft.com/office/drawing/2014/main" id="{B5A22871-3CA3-41D5-BCCC-0A9EC29B7E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3" name="162 Flecha arriba">
          <a:extLst>
            <a:ext uri="{FF2B5EF4-FFF2-40B4-BE49-F238E27FC236}">
              <a16:creationId xmlns:a16="http://schemas.microsoft.com/office/drawing/2014/main" id="{F9CFF09D-45F2-455A-8792-763E9DBA12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4" name="163 Flecha derecha">
          <a:extLst>
            <a:ext uri="{FF2B5EF4-FFF2-40B4-BE49-F238E27FC236}">
              <a16:creationId xmlns:a16="http://schemas.microsoft.com/office/drawing/2014/main" id="{DB1478D0-3701-4665-8FD5-DC729E7A7B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5" name="164 Flecha arriba">
          <a:extLst>
            <a:ext uri="{FF2B5EF4-FFF2-40B4-BE49-F238E27FC236}">
              <a16:creationId xmlns:a16="http://schemas.microsoft.com/office/drawing/2014/main" id="{46237CC9-0187-47AB-915C-C80016AFE1D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6" name="165 Flecha derecha">
          <a:extLst>
            <a:ext uri="{FF2B5EF4-FFF2-40B4-BE49-F238E27FC236}">
              <a16:creationId xmlns:a16="http://schemas.microsoft.com/office/drawing/2014/main" id="{04580409-DCEC-4724-B3B4-98386C5F92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7" name="166 Flecha arriba">
          <a:extLst>
            <a:ext uri="{FF2B5EF4-FFF2-40B4-BE49-F238E27FC236}">
              <a16:creationId xmlns:a16="http://schemas.microsoft.com/office/drawing/2014/main" id="{14CEBF3B-DA2E-42F1-A43C-E8B35092E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8" name="167 Flecha derecha">
          <a:extLst>
            <a:ext uri="{FF2B5EF4-FFF2-40B4-BE49-F238E27FC236}">
              <a16:creationId xmlns:a16="http://schemas.microsoft.com/office/drawing/2014/main" id="{043CFD90-6D0F-4033-89DD-7DA8FE5E6F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9" name="168 Flecha arriba">
          <a:extLst>
            <a:ext uri="{FF2B5EF4-FFF2-40B4-BE49-F238E27FC236}">
              <a16:creationId xmlns:a16="http://schemas.microsoft.com/office/drawing/2014/main" id="{E6AB7C72-119B-4B78-A084-7818D1A283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0" name="169 Flecha derecha">
          <a:extLst>
            <a:ext uri="{FF2B5EF4-FFF2-40B4-BE49-F238E27FC236}">
              <a16:creationId xmlns:a16="http://schemas.microsoft.com/office/drawing/2014/main" id="{A0340639-27DC-4C50-80A7-7BD9846558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1" name="170 Flecha arriba">
          <a:extLst>
            <a:ext uri="{FF2B5EF4-FFF2-40B4-BE49-F238E27FC236}">
              <a16:creationId xmlns:a16="http://schemas.microsoft.com/office/drawing/2014/main" id="{AF1B7424-B979-419D-901A-B74085D0FB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2" name="171 Flecha derecha">
          <a:extLst>
            <a:ext uri="{FF2B5EF4-FFF2-40B4-BE49-F238E27FC236}">
              <a16:creationId xmlns:a16="http://schemas.microsoft.com/office/drawing/2014/main" id="{5F7B3938-B46E-4F8C-88B1-F5F4D138F3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3" name="172 Flecha arriba">
          <a:extLst>
            <a:ext uri="{FF2B5EF4-FFF2-40B4-BE49-F238E27FC236}">
              <a16:creationId xmlns:a16="http://schemas.microsoft.com/office/drawing/2014/main" id="{793244A8-CE3B-446D-9656-370AC05897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4" name="173 Flecha derecha">
          <a:extLst>
            <a:ext uri="{FF2B5EF4-FFF2-40B4-BE49-F238E27FC236}">
              <a16:creationId xmlns:a16="http://schemas.microsoft.com/office/drawing/2014/main" id="{220DC364-CC28-4ED9-8A74-6035B6289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5" name="174 Flecha arriba">
          <a:extLst>
            <a:ext uri="{FF2B5EF4-FFF2-40B4-BE49-F238E27FC236}">
              <a16:creationId xmlns:a16="http://schemas.microsoft.com/office/drawing/2014/main" id="{699B5B3E-0DF2-475F-BF97-CE122427A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6" name="175 Flecha derecha">
          <a:extLst>
            <a:ext uri="{FF2B5EF4-FFF2-40B4-BE49-F238E27FC236}">
              <a16:creationId xmlns:a16="http://schemas.microsoft.com/office/drawing/2014/main" id="{DC64FFFE-A63B-4B5F-AAB3-C8BE544263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7" name="176 Flecha arriba">
          <a:extLst>
            <a:ext uri="{FF2B5EF4-FFF2-40B4-BE49-F238E27FC236}">
              <a16:creationId xmlns:a16="http://schemas.microsoft.com/office/drawing/2014/main" id="{50399B45-990F-4FEF-9F48-DA658D41A4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8" name="177 Flecha derecha">
          <a:extLst>
            <a:ext uri="{FF2B5EF4-FFF2-40B4-BE49-F238E27FC236}">
              <a16:creationId xmlns:a16="http://schemas.microsoft.com/office/drawing/2014/main" id="{3CF669CC-AEEB-46BE-9CA5-AFFD8311E1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9" name="178 Flecha arriba">
          <a:extLst>
            <a:ext uri="{FF2B5EF4-FFF2-40B4-BE49-F238E27FC236}">
              <a16:creationId xmlns:a16="http://schemas.microsoft.com/office/drawing/2014/main" id="{E768C689-6A3B-4F0B-B242-D80B3B5071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0" name="179 Flecha derecha">
          <a:extLst>
            <a:ext uri="{FF2B5EF4-FFF2-40B4-BE49-F238E27FC236}">
              <a16:creationId xmlns:a16="http://schemas.microsoft.com/office/drawing/2014/main" id="{552E7A57-F7CD-48FB-A174-669891B982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1" name="180 Flecha arriba">
          <a:extLst>
            <a:ext uri="{FF2B5EF4-FFF2-40B4-BE49-F238E27FC236}">
              <a16:creationId xmlns:a16="http://schemas.microsoft.com/office/drawing/2014/main" id="{56DA7E24-D1F5-4F85-B9D5-EF396FFFFF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2" name="181 Flecha derecha">
          <a:extLst>
            <a:ext uri="{FF2B5EF4-FFF2-40B4-BE49-F238E27FC236}">
              <a16:creationId xmlns:a16="http://schemas.microsoft.com/office/drawing/2014/main" id="{50B23CC3-1C2E-44DE-877E-939325DAFE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3" name="182 Flecha arriba">
          <a:extLst>
            <a:ext uri="{FF2B5EF4-FFF2-40B4-BE49-F238E27FC236}">
              <a16:creationId xmlns:a16="http://schemas.microsoft.com/office/drawing/2014/main" id="{752DACD1-2D35-4AB2-BAA4-9DF4FDF68E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4" name="183 Flecha derecha">
          <a:extLst>
            <a:ext uri="{FF2B5EF4-FFF2-40B4-BE49-F238E27FC236}">
              <a16:creationId xmlns:a16="http://schemas.microsoft.com/office/drawing/2014/main" id="{5A053A54-D4A6-4250-B5EA-69DD9E12C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5" name="184 Flecha arriba">
          <a:extLst>
            <a:ext uri="{FF2B5EF4-FFF2-40B4-BE49-F238E27FC236}">
              <a16:creationId xmlns:a16="http://schemas.microsoft.com/office/drawing/2014/main" id="{EBEB8D12-D246-4370-BC48-D301EC80E7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6" name="185 Flecha derecha">
          <a:extLst>
            <a:ext uri="{FF2B5EF4-FFF2-40B4-BE49-F238E27FC236}">
              <a16:creationId xmlns:a16="http://schemas.microsoft.com/office/drawing/2014/main" id="{9A1DD464-4DF4-44D4-9479-32D7FB99B6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7" name="186 Flecha arriba">
          <a:extLst>
            <a:ext uri="{FF2B5EF4-FFF2-40B4-BE49-F238E27FC236}">
              <a16:creationId xmlns:a16="http://schemas.microsoft.com/office/drawing/2014/main" id="{B6D9D7D7-E7BE-4152-BE60-4DB9EE3F728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8" name="187 Flecha derecha">
          <a:extLst>
            <a:ext uri="{FF2B5EF4-FFF2-40B4-BE49-F238E27FC236}">
              <a16:creationId xmlns:a16="http://schemas.microsoft.com/office/drawing/2014/main" id="{8486778F-06C0-49E8-A9CF-21B4CFD67F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9" name="188 Flecha arriba">
          <a:extLst>
            <a:ext uri="{FF2B5EF4-FFF2-40B4-BE49-F238E27FC236}">
              <a16:creationId xmlns:a16="http://schemas.microsoft.com/office/drawing/2014/main" id="{450CFCC8-F100-4140-9862-EADADEC326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0" name="189 Flecha derecha">
          <a:extLst>
            <a:ext uri="{FF2B5EF4-FFF2-40B4-BE49-F238E27FC236}">
              <a16:creationId xmlns:a16="http://schemas.microsoft.com/office/drawing/2014/main" id="{09EDA8E0-7CB5-4EFF-8364-923BAB16E2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1" name="190 Flecha arriba">
          <a:extLst>
            <a:ext uri="{FF2B5EF4-FFF2-40B4-BE49-F238E27FC236}">
              <a16:creationId xmlns:a16="http://schemas.microsoft.com/office/drawing/2014/main" id="{99AAF904-A2E6-428B-BE46-C7F7008837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2" name="191 Flecha derecha">
          <a:extLst>
            <a:ext uri="{FF2B5EF4-FFF2-40B4-BE49-F238E27FC236}">
              <a16:creationId xmlns:a16="http://schemas.microsoft.com/office/drawing/2014/main" id="{E8FF393E-D7DA-4163-BB7B-659F5EFA3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3" name="192 Flecha arriba">
          <a:extLst>
            <a:ext uri="{FF2B5EF4-FFF2-40B4-BE49-F238E27FC236}">
              <a16:creationId xmlns:a16="http://schemas.microsoft.com/office/drawing/2014/main" id="{8E803832-CD03-4877-BC55-B448926C51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4" name="193 Flecha derecha">
          <a:extLst>
            <a:ext uri="{FF2B5EF4-FFF2-40B4-BE49-F238E27FC236}">
              <a16:creationId xmlns:a16="http://schemas.microsoft.com/office/drawing/2014/main" id="{FB3DC723-7E25-43EC-A1F7-CD9B1E699F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5" name="194 Flecha arriba">
          <a:extLst>
            <a:ext uri="{FF2B5EF4-FFF2-40B4-BE49-F238E27FC236}">
              <a16:creationId xmlns:a16="http://schemas.microsoft.com/office/drawing/2014/main" id="{C9A805DF-8671-4EEF-8123-65C52F986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6" name="195 Flecha derecha">
          <a:extLst>
            <a:ext uri="{FF2B5EF4-FFF2-40B4-BE49-F238E27FC236}">
              <a16:creationId xmlns:a16="http://schemas.microsoft.com/office/drawing/2014/main" id="{D03610AA-2D90-47F7-8558-7F429706B5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7" name="196 Flecha arriba">
          <a:extLst>
            <a:ext uri="{FF2B5EF4-FFF2-40B4-BE49-F238E27FC236}">
              <a16:creationId xmlns:a16="http://schemas.microsoft.com/office/drawing/2014/main" id="{DEC4EB49-48F9-45E1-AFF6-E4E5123D8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8" name="197 Flecha derecha">
          <a:extLst>
            <a:ext uri="{FF2B5EF4-FFF2-40B4-BE49-F238E27FC236}">
              <a16:creationId xmlns:a16="http://schemas.microsoft.com/office/drawing/2014/main" id="{858B654B-3E72-4A7D-8422-0B0F2C63731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9" name="198 Flecha arriba">
          <a:extLst>
            <a:ext uri="{FF2B5EF4-FFF2-40B4-BE49-F238E27FC236}">
              <a16:creationId xmlns:a16="http://schemas.microsoft.com/office/drawing/2014/main" id="{4E08A2A0-AFB5-4BCE-82F8-9F916AC3F5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0" name="199 Flecha derecha">
          <a:extLst>
            <a:ext uri="{FF2B5EF4-FFF2-40B4-BE49-F238E27FC236}">
              <a16:creationId xmlns:a16="http://schemas.microsoft.com/office/drawing/2014/main" id="{D8674DE8-9EEC-4E94-877D-21AC6747E4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1" name="200 Flecha arriba">
          <a:extLst>
            <a:ext uri="{FF2B5EF4-FFF2-40B4-BE49-F238E27FC236}">
              <a16:creationId xmlns:a16="http://schemas.microsoft.com/office/drawing/2014/main" id="{D6B9F4DD-BF14-4453-A450-2CD1606BEEC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2" name="201 Flecha derecha">
          <a:extLst>
            <a:ext uri="{FF2B5EF4-FFF2-40B4-BE49-F238E27FC236}">
              <a16:creationId xmlns:a16="http://schemas.microsoft.com/office/drawing/2014/main" id="{BCC63ECE-DE80-49AB-9641-B8BD49A8DD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3" name="202 Flecha arriba">
          <a:extLst>
            <a:ext uri="{FF2B5EF4-FFF2-40B4-BE49-F238E27FC236}">
              <a16:creationId xmlns:a16="http://schemas.microsoft.com/office/drawing/2014/main" id="{EDDB2317-E157-4F23-8A0C-3B56FEB503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4" name="203 Flecha derecha">
          <a:extLst>
            <a:ext uri="{FF2B5EF4-FFF2-40B4-BE49-F238E27FC236}">
              <a16:creationId xmlns:a16="http://schemas.microsoft.com/office/drawing/2014/main" id="{24F27AD4-941F-408E-BC87-E985B447B4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5" name="204 Flecha arriba">
          <a:extLst>
            <a:ext uri="{FF2B5EF4-FFF2-40B4-BE49-F238E27FC236}">
              <a16:creationId xmlns:a16="http://schemas.microsoft.com/office/drawing/2014/main" id="{EE3ED4DF-494A-4943-A141-D80003206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6" name="205 Flecha derecha">
          <a:extLst>
            <a:ext uri="{FF2B5EF4-FFF2-40B4-BE49-F238E27FC236}">
              <a16:creationId xmlns:a16="http://schemas.microsoft.com/office/drawing/2014/main" id="{84A18548-180E-4B8C-B39D-C11A6C3C29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7" name="206 Flecha arriba">
          <a:extLst>
            <a:ext uri="{FF2B5EF4-FFF2-40B4-BE49-F238E27FC236}">
              <a16:creationId xmlns:a16="http://schemas.microsoft.com/office/drawing/2014/main" id="{5B695CF6-F87A-4BAD-92FD-1A87A461B5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8" name="207 Flecha derecha">
          <a:extLst>
            <a:ext uri="{FF2B5EF4-FFF2-40B4-BE49-F238E27FC236}">
              <a16:creationId xmlns:a16="http://schemas.microsoft.com/office/drawing/2014/main" id="{0E595F06-480E-4DF3-9015-BE86454098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9" name="208 Flecha arriba">
          <a:extLst>
            <a:ext uri="{FF2B5EF4-FFF2-40B4-BE49-F238E27FC236}">
              <a16:creationId xmlns:a16="http://schemas.microsoft.com/office/drawing/2014/main" id="{6C58831A-E22E-44B9-B755-51DD653496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0" name="209 Flecha derecha">
          <a:extLst>
            <a:ext uri="{FF2B5EF4-FFF2-40B4-BE49-F238E27FC236}">
              <a16:creationId xmlns:a16="http://schemas.microsoft.com/office/drawing/2014/main" id="{691B3BE9-833A-4DFD-A60E-28F86CBA9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1" name="210 Flecha arriba">
          <a:extLst>
            <a:ext uri="{FF2B5EF4-FFF2-40B4-BE49-F238E27FC236}">
              <a16:creationId xmlns:a16="http://schemas.microsoft.com/office/drawing/2014/main" id="{3120CCF2-0290-4467-B77A-32311AF142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2" name="211 Flecha derecha">
          <a:extLst>
            <a:ext uri="{FF2B5EF4-FFF2-40B4-BE49-F238E27FC236}">
              <a16:creationId xmlns:a16="http://schemas.microsoft.com/office/drawing/2014/main" id="{2B9C2D53-8C88-4232-A84C-9BE0A997C1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3" name="212 Flecha arriba">
          <a:extLst>
            <a:ext uri="{FF2B5EF4-FFF2-40B4-BE49-F238E27FC236}">
              <a16:creationId xmlns:a16="http://schemas.microsoft.com/office/drawing/2014/main" id="{69C08B66-0458-4280-9DFD-CAB53E33D0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4" name="213 Flecha derecha">
          <a:extLst>
            <a:ext uri="{FF2B5EF4-FFF2-40B4-BE49-F238E27FC236}">
              <a16:creationId xmlns:a16="http://schemas.microsoft.com/office/drawing/2014/main" id="{CC72ED5C-5570-4BA6-8355-C04DE26F59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5" name="214 Flecha arriba">
          <a:extLst>
            <a:ext uri="{FF2B5EF4-FFF2-40B4-BE49-F238E27FC236}">
              <a16:creationId xmlns:a16="http://schemas.microsoft.com/office/drawing/2014/main" id="{E8AEC826-8B7E-4805-BC49-9D5849214E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6" name="215 Flecha derecha">
          <a:extLst>
            <a:ext uri="{FF2B5EF4-FFF2-40B4-BE49-F238E27FC236}">
              <a16:creationId xmlns:a16="http://schemas.microsoft.com/office/drawing/2014/main" id="{5BCE44AE-BD08-4052-B143-15A331D9FD2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7" name="216 Flecha arriba">
          <a:extLst>
            <a:ext uri="{FF2B5EF4-FFF2-40B4-BE49-F238E27FC236}">
              <a16:creationId xmlns:a16="http://schemas.microsoft.com/office/drawing/2014/main" id="{E29B6E9F-0A65-4F3E-A196-76098678A1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8" name="217 Flecha derecha">
          <a:extLst>
            <a:ext uri="{FF2B5EF4-FFF2-40B4-BE49-F238E27FC236}">
              <a16:creationId xmlns:a16="http://schemas.microsoft.com/office/drawing/2014/main" id="{4AE0109F-9568-4E41-A0BB-CE71939C4A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9" name="218 Flecha arriba">
          <a:extLst>
            <a:ext uri="{FF2B5EF4-FFF2-40B4-BE49-F238E27FC236}">
              <a16:creationId xmlns:a16="http://schemas.microsoft.com/office/drawing/2014/main" id="{4A7F9F8D-C50F-4AA7-89DA-325C3E2B5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0" name="219 Flecha derecha">
          <a:extLst>
            <a:ext uri="{FF2B5EF4-FFF2-40B4-BE49-F238E27FC236}">
              <a16:creationId xmlns:a16="http://schemas.microsoft.com/office/drawing/2014/main" id="{539346E4-7FA4-417E-B3F2-3A1C0ADD80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1" name="220 Flecha arriba">
          <a:extLst>
            <a:ext uri="{FF2B5EF4-FFF2-40B4-BE49-F238E27FC236}">
              <a16:creationId xmlns:a16="http://schemas.microsoft.com/office/drawing/2014/main" id="{4789EFB6-6945-44B6-8E96-588A09ED1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2" name="221 Flecha derecha">
          <a:extLst>
            <a:ext uri="{FF2B5EF4-FFF2-40B4-BE49-F238E27FC236}">
              <a16:creationId xmlns:a16="http://schemas.microsoft.com/office/drawing/2014/main" id="{9EC38F96-1FF5-4C1A-BA81-6EBCBD190E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3" name="222 Flecha arriba">
          <a:extLst>
            <a:ext uri="{FF2B5EF4-FFF2-40B4-BE49-F238E27FC236}">
              <a16:creationId xmlns:a16="http://schemas.microsoft.com/office/drawing/2014/main" id="{F91EA0F3-5885-4209-9CE7-B02A99886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4" name="223 Flecha derecha">
          <a:extLst>
            <a:ext uri="{FF2B5EF4-FFF2-40B4-BE49-F238E27FC236}">
              <a16:creationId xmlns:a16="http://schemas.microsoft.com/office/drawing/2014/main" id="{4216FE0E-A1A6-469C-A922-26111DF326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5" name="224 Flecha arriba">
          <a:extLst>
            <a:ext uri="{FF2B5EF4-FFF2-40B4-BE49-F238E27FC236}">
              <a16:creationId xmlns:a16="http://schemas.microsoft.com/office/drawing/2014/main" id="{50E8F092-91B6-4354-B248-C7E0FD188B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6" name="225 Flecha derecha">
          <a:extLst>
            <a:ext uri="{FF2B5EF4-FFF2-40B4-BE49-F238E27FC236}">
              <a16:creationId xmlns:a16="http://schemas.microsoft.com/office/drawing/2014/main" id="{CD237785-6671-4367-B406-36D1FC88DC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7" name="226 Flecha arriba">
          <a:extLst>
            <a:ext uri="{FF2B5EF4-FFF2-40B4-BE49-F238E27FC236}">
              <a16:creationId xmlns:a16="http://schemas.microsoft.com/office/drawing/2014/main" id="{31B61B2F-FC92-430D-BCD5-2C12DB13C0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8" name="227 Flecha derecha">
          <a:extLst>
            <a:ext uri="{FF2B5EF4-FFF2-40B4-BE49-F238E27FC236}">
              <a16:creationId xmlns:a16="http://schemas.microsoft.com/office/drawing/2014/main" id="{92B73D5B-28F0-4E8F-BDC9-88AECA6C97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9" name="228 Flecha arriba">
          <a:extLst>
            <a:ext uri="{FF2B5EF4-FFF2-40B4-BE49-F238E27FC236}">
              <a16:creationId xmlns:a16="http://schemas.microsoft.com/office/drawing/2014/main" id="{D758CF45-B362-4639-A2EE-11730394B0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0" name="229 Flecha derecha">
          <a:extLst>
            <a:ext uri="{FF2B5EF4-FFF2-40B4-BE49-F238E27FC236}">
              <a16:creationId xmlns:a16="http://schemas.microsoft.com/office/drawing/2014/main" id="{8773040E-6212-4C09-8DA3-A44D7CFBFA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1" name="230 Flecha arriba">
          <a:extLst>
            <a:ext uri="{FF2B5EF4-FFF2-40B4-BE49-F238E27FC236}">
              <a16:creationId xmlns:a16="http://schemas.microsoft.com/office/drawing/2014/main" id="{F4291400-0FDB-4A53-92AD-BC8F12C188B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2" name="231 Flecha derecha">
          <a:extLst>
            <a:ext uri="{FF2B5EF4-FFF2-40B4-BE49-F238E27FC236}">
              <a16:creationId xmlns:a16="http://schemas.microsoft.com/office/drawing/2014/main" id="{22A3A7EB-07A7-4CE9-9135-145141D89C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3" name="232 Flecha arriba">
          <a:extLst>
            <a:ext uri="{FF2B5EF4-FFF2-40B4-BE49-F238E27FC236}">
              <a16:creationId xmlns:a16="http://schemas.microsoft.com/office/drawing/2014/main" id="{4B01504B-CD74-41DC-9DF4-471BE2418C2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4" name="233 Flecha derecha">
          <a:extLst>
            <a:ext uri="{FF2B5EF4-FFF2-40B4-BE49-F238E27FC236}">
              <a16:creationId xmlns:a16="http://schemas.microsoft.com/office/drawing/2014/main" id="{039E4E39-33CD-412A-BC9A-E430CCF45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5" name="234 Flecha arriba">
          <a:extLst>
            <a:ext uri="{FF2B5EF4-FFF2-40B4-BE49-F238E27FC236}">
              <a16:creationId xmlns:a16="http://schemas.microsoft.com/office/drawing/2014/main" id="{3FABB03B-A72A-42D3-A9DE-B803488E45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6" name="235 Flecha derecha">
          <a:extLst>
            <a:ext uri="{FF2B5EF4-FFF2-40B4-BE49-F238E27FC236}">
              <a16:creationId xmlns:a16="http://schemas.microsoft.com/office/drawing/2014/main" id="{331015D9-ABE3-4C28-88C3-9A7E4A2841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7" name="236 Flecha arriba">
          <a:extLst>
            <a:ext uri="{FF2B5EF4-FFF2-40B4-BE49-F238E27FC236}">
              <a16:creationId xmlns:a16="http://schemas.microsoft.com/office/drawing/2014/main" id="{47A1A8F3-261B-439D-BC3C-E49AC8CBF2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8" name="237 Flecha derecha">
          <a:extLst>
            <a:ext uri="{FF2B5EF4-FFF2-40B4-BE49-F238E27FC236}">
              <a16:creationId xmlns:a16="http://schemas.microsoft.com/office/drawing/2014/main" id="{98E9EAD5-D1A1-427A-A0E9-CAD23E6B9F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9" name="238 Flecha arriba">
          <a:extLst>
            <a:ext uri="{FF2B5EF4-FFF2-40B4-BE49-F238E27FC236}">
              <a16:creationId xmlns:a16="http://schemas.microsoft.com/office/drawing/2014/main" id="{FAD9BA4A-50C7-4132-A4EA-0823101A84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0" name="239 Flecha derecha">
          <a:extLst>
            <a:ext uri="{FF2B5EF4-FFF2-40B4-BE49-F238E27FC236}">
              <a16:creationId xmlns:a16="http://schemas.microsoft.com/office/drawing/2014/main" id="{FBFBA69D-3D4A-4E70-92ED-B94F1CAB7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1" name="240 Flecha arriba">
          <a:extLst>
            <a:ext uri="{FF2B5EF4-FFF2-40B4-BE49-F238E27FC236}">
              <a16:creationId xmlns:a16="http://schemas.microsoft.com/office/drawing/2014/main" id="{475DF35A-6539-4427-9099-188D7C5016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2" name="241 Flecha derecha">
          <a:extLst>
            <a:ext uri="{FF2B5EF4-FFF2-40B4-BE49-F238E27FC236}">
              <a16:creationId xmlns:a16="http://schemas.microsoft.com/office/drawing/2014/main" id="{D72F8385-38F6-4942-9196-B6526A869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3" name="242 Flecha arriba">
          <a:extLst>
            <a:ext uri="{FF2B5EF4-FFF2-40B4-BE49-F238E27FC236}">
              <a16:creationId xmlns:a16="http://schemas.microsoft.com/office/drawing/2014/main" id="{0E90323B-6D2B-48BD-8982-42FA681680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4" name="243 Flecha derecha">
          <a:extLst>
            <a:ext uri="{FF2B5EF4-FFF2-40B4-BE49-F238E27FC236}">
              <a16:creationId xmlns:a16="http://schemas.microsoft.com/office/drawing/2014/main" id="{2783178C-58E0-4CA5-9059-4C51744B33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5" name="244 Flecha arriba">
          <a:extLst>
            <a:ext uri="{FF2B5EF4-FFF2-40B4-BE49-F238E27FC236}">
              <a16:creationId xmlns:a16="http://schemas.microsoft.com/office/drawing/2014/main" id="{E6D2CB49-02D9-4085-B0E7-8CC1D5E0BE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6" name="245 Flecha derecha">
          <a:extLst>
            <a:ext uri="{FF2B5EF4-FFF2-40B4-BE49-F238E27FC236}">
              <a16:creationId xmlns:a16="http://schemas.microsoft.com/office/drawing/2014/main" id="{608AA443-7089-488E-A48A-C2C5F32F5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7" name="246 Flecha arriba">
          <a:extLst>
            <a:ext uri="{FF2B5EF4-FFF2-40B4-BE49-F238E27FC236}">
              <a16:creationId xmlns:a16="http://schemas.microsoft.com/office/drawing/2014/main" id="{AE77120F-DEAE-44A2-8907-AA68039E56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8" name="247 Flecha derecha">
          <a:extLst>
            <a:ext uri="{FF2B5EF4-FFF2-40B4-BE49-F238E27FC236}">
              <a16:creationId xmlns:a16="http://schemas.microsoft.com/office/drawing/2014/main" id="{4B1D45C3-3B77-42CE-880D-6637D6C0CC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9" name="248 Flecha arriba">
          <a:extLst>
            <a:ext uri="{FF2B5EF4-FFF2-40B4-BE49-F238E27FC236}">
              <a16:creationId xmlns:a16="http://schemas.microsoft.com/office/drawing/2014/main" id="{4607113B-ADDE-4FDC-BE2E-B348295F5B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0" name="249 Flecha derecha">
          <a:extLst>
            <a:ext uri="{FF2B5EF4-FFF2-40B4-BE49-F238E27FC236}">
              <a16:creationId xmlns:a16="http://schemas.microsoft.com/office/drawing/2014/main" id="{DD9B7020-8A0A-4CB7-9959-79456B7C30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1" name="250 Flecha arriba">
          <a:extLst>
            <a:ext uri="{FF2B5EF4-FFF2-40B4-BE49-F238E27FC236}">
              <a16:creationId xmlns:a16="http://schemas.microsoft.com/office/drawing/2014/main" id="{6E25D97A-F1D7-433B-9409-8CE49F743C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2" name="251 Flecha derecha">
          <a:extLst>
            <a:ext uri="{FF2B5EF4-FFF2-40B4-BE49-F238E27FC236}">
              <a16:creationId xmlns:a16="http://schemas.microsoft.com/office/drawing/2014/main" id="{71D816BE-8F8C-4559-8C40-45C03A0C76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3" name="252 Flecha arriba">
          <a:extLst>
            <a:ext uri="{FF2B5EF4-FFF2-40B4-BE49-F238E27FC236}">
              <a16:creationId xmlns:a16="http://schemas.microsoft.com/office/drawing/2014/main" id="{C7088EE2-7C50-4CF8-AA55-A2597CDBCC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4" name="253 Flecha derecha">
          <a:extLst>
            <a:ext uri="{FF2B5EF4-FFF2-40B4-BE49-F238E27FC236}">
              <a16:creationId xmlns:a16="http://schemas.microsoft.com/office/drawing/2014/main" id="{1EA103CE-47C9-4501-841D-D45800B1EB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5" name="254 Flecha arriba">
          <a:extLst>
            <a:ext uri="{FF2B5EF4-FFF2-40B4-BE49-F238E27FC236}">
              <a16:creationId xmlns:a16="http://schemas.microsoft.com/office/drawing/2014/main" id="{88D0E48A-5054-4689-9074-1DD99B01C8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6" name="255 Flecha derecha">
          <a:extLst>
            <a:ext uri="{FF2B5EF4-FFF2-40B4-BE49-F238E27FC236}">
              <a16:creationId xmlns:a16="http://schemas.microsoft.com/office/drawing/2014/main" id="{FA0ED166-98A8-478E-B381-3D7EF2968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7" name="256 Flecha arriba">
          <a:extLst>
            <a:ext uri="{FF2B5EF4-FFF2-40B4-BE49-F238E27FC236}">
              <a16:creationId xmlns:a16="http://schemas.microsoft.com/office/drawing/2014/main" id="{F2F1AF62-E2BE-4D23-810D-EE79480B9BB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8" name="257 Flecha derecha">
          <a:extLst>
            <a:ext uri="{FF2B5EF4-FFF2-40B4-BE49-F238E27FC236}">
              <a16:creationId xmlns:a16="http://schemas.microsoft.com/office/drawing/2014/main" id="{5F600D9C-169A-44CA-81C8-04A9C77C16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9" name="258 Flecha arriba">
          <a:extLst>
            <a:ext uri="{FF2B5EF4-FFF2-40B4-BE49-F238E27FC236}">
              <a16:creationId xmlns:a16="http://schemas.microsoft.com/office/drawing/2014/main" id="{AAD4F5B4-5F6E-4BB0-9F8B-0053292C44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0" name="259 Flecha derecha">
          <a:extLst>
            <a:ext uri="{FF2B5EF4-FFF2-40B4-BE49-F238E27FC236}">
              <a16:creationId xmlns:a16="http://schemas.microsoft.com/office/drawing/2014/main" id="{D9CA8C1A-01F0-42EB-B8DE-7044610A52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1" name="260 Flecha arriba">
          <a:extLst>
            <a:ext uri="{FF2B5EF4-FFF2-40B4-BE49-F238E27FC236}">
              <a16:creationId xmlns:a16="http://schemas.microsoft.com/office/drawing/2014/main" id="{9F5E9370-F02A-4A0C-8FA7-C8317C337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2" name="261 Flecha derecha">
          <a:extLst>
            <a:ext uri="{FF2B5EF4-FFF2-40B4-BE49-F238E27FC236}">
              <a16:creationId xmlns:a16="http://schemas.microsoft.com/office/drawing/2014/main" id="{E4161EE6-B926-4760-BC7C-BC3BB103E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3" name="262 Flecha arriba">
          <a:extLst>
            <a:ext uri="{FF2B5EF4-FFF2-40B4-BE49-F238E27FC236}">
              <a16:creationId xmlns:a16="http://schemas.microsoft.com/office/drawing/2014/main" id="{25B779BD-E32D-4926-924D-A38D1A4621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4" name="263 Flecha derecha">
          <a:extLst>
            <a:ext uri="{FF2B5EF4-FFF2-40B4-BE49-F238E27FC236}">
              <a16:creationId xmlns:a16="http://schemas.microsoft.com/office/drawing/2014/main" id="{823F6D80-A71F-44AE-822C-3197A7FCF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5" name="264 Flecha arriba">
          <a:extLst>
            <a:ext uri="{FF2B5EF4-FFF2-40B4-BE49-F238E27FC236}">
              <a16:creationId xmlns:a16="http://schemas.microsoft.com/office/drawing/2014/main" id="{81D78E50-58F4-45CA-A7EF-0CEF0D21C1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6" name="265 Flecha derecha">
          <a:extLst>
            <a:ext uri="{FF2B5EF4-FFF2-40B4-BE49-F238E27FC236}">
              <a16:creationId xmlns:a16="http://schemas.microsoft.com/office/drawing/2014/main" id="{9CB2F040-C81C-47E9-900C-E61F10CB6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7" name="266 Flecha arriba">
          <a:extLst>
            <a:ext uri="{FF2B5EF4-FFF2-40B4-BE49-F238E27FC236}">
              <a16:creationId xmlns:a16="http://schemas.microsoft.com/office/drawing/2014/main" id="{F5B4650A-BD9B-413B-8BAE-2066152B66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8" name="267 Flecha derecha">
          <a:extLst>
            <a:ext uri="{FF2B5EF4-FFF2-40B4-BE49-F238E27FC236}">
              <a16:creationId xmlns:a16="http://schemas.microsoft.com/office/drawing/2014/main" id="{FF044F96-57CD-4406-8927-0BEF0EE030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9" name="268 Flecha arriba">
          <a:extLst>
            <a:ext uri="{FF2B5EF4-FFF2-40B4-BE49-F238E27FC236}">
              <a16:creationId xmlns:a16="http://schemas.microsoft.com/office/drawing/2014/main" id="{CB9E6F4A-B326-468F-BC77-1733B212C3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0" name="269 Flecha derecha">
          <a:extLst>
            <a:ext uri="{FF2B5EF4-FFF2-40B4-BE49-F238E27FC236}">
              <a16:creationId xmlns:a16="http://schemas.microsoft.com/office/drawing/2014/main" id="{4D1C7B17-3D7C-4558-A910-8772751D0D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1" name="270 Flecha arriba">
          <a:extLst>
            <a:ext uri="{FF2B5EF4-FFF2-40B4-BE49-F238E27FC236}">
              <a16:creationId xmlns:a16="http://schemas.microsoft.com/office/drawing/2014/main" id="{DBD22989-1FC5-4959-8B4E-77DB08C179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2" name="271 Flecha derecha">
          <a:extLst>
            <a:ext uri="{FF2B5EF4-FFF2-40B4-BE49-F238E27FC236}">
              <a16:creationId xmlns:a16="http://schemas.microsoft.com/office/drawing/2014/main" id="{7D4CC53E-C3DD-48A3-BDCB-280632D97B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3" name="272 Flecha arriba">
          <a:extLst>
            <a:ext uri="{FF2B5EF4-FFF2-40B4-BE49-F238E27FC236}">
              <a16:creationId xmlns:a16="http://schemas.microsoft.com/office/drawing/2014/main" id="{A7531AEF-F326-4D69-B5B7-C56EE0D14C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4" name="273 Flecha derecha">
          <a:extLst>
            <a:ext uri="{FF2B5EF4-FFF2-40B4-BE49-F238E27FC236}">
              <a16:creationId xmlns:a16="http://schemas.microsoft.com/office/drawing/2014/main" id="{89465E9E-8A9D-4F06-89FC-D6E3DB5FDF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5" name="274 Flecha arriba">
          <a:extLst>
            <a:ext uri="{FF2B5EF4-FFF2-40B4-BE49-F238E27FC236}">
              <a16:creationId xmlns:a16="http://schemas.microsoft.com/office/drawing/2014/main" id="{56B55405-CB0C-4DE2-BEDB-C2411D90E2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6" name="275 Flecha derecha">
          <a:extLst>
            <a:ext uri="{FF2B5EF4-FFF2-40B4-BE49-F238E27FC236}">
              <a16:creationId xmlns:a16="http://schemas.microsoft.com/office/drawing/2014/main" id="{250542A3-7598-4EF8-AFDD-D1F90CC453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7" name="276 Flecha arriba">
          <a:extLst>
            <a:ext uri="{FF2B5EF4-FFF2-40B4-BE49-F238E27FC236}">
              <a16:creationId xmlns:a16="http://schemas.microsoft.com/office/drawing/2014/main" id="{779412AE-EDA1-4AA7-9535-7CAE458A0F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8" name="277 Flecha derecha">
          <a:extLst>
            <a:ext uri="{FF2B5EF4-FFF2-40B4-BE49-F238E27FC236}">
              <a16:creationId xmlns:a16="http://schemas.microsoft.com/office/drawing/2014/main" id="{ED03176D-67E5-4B7B-8338-D4A1DE278F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9" name="278 Flecha arriba">
          <a:extLst>
            <a:ext uri="{FF2B5EF4-FFF2-40B4-BE49-F238E27FC236}">
              <a16:creationId xmlns:a16="http://schemas.microsoft.com/office/drawing/2014/main" id="{F6B02A47-28D3-4876-B6FA-711142A2C8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0" name="279 Flecha derecha">
          <a:extLst>
            <a:ext uri="{FF2B5EF4-FFF2-40B4-BE49-F238E27FC236}">
              <a16:creationId xmlns:a16="http://schemas.microsoft.com/office/drawing/2014/main" id="{E90E274D-B09A-4C89-8472-F3B744D922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1" name="280 Flecha arriba">
          <a:extLst>
            <a:ext uri="{FF2B5EF4-FFF2-40B4-BE49-F238E27FC236}">
              <a16:creationId xmlns:a16="http://schemas.microsoft.com/office/drawing/2014/main" id="{52FE2AD4-20F8-4987-965D-F07E7B0D84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2" name="281 Flecha derecha">
          <a:extLst>
            <a:ext uri="{FF2B5EF4-FFF2-40B4-BE49-F238E27FC236}">
              <a16:creationId xmlns:a16="http://schemas.microsoft.com/office/drawing/2014/main" id="{36EB3484-C429-462D-8BED-51C1425A61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3" name="282 Flecha arriba">
          <a:extLst>
            <a:ext uri="{FF2B5EF4-FFF2-40B4-BE49-F238E27FC236}">
              <a16:creationId xmlns:a16="http://schemas.microsoft.com/office/drawing/2014/main" id="{2700F286-095B-4228-B5E8-1151D64A0E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4" name="283 Flecha derecha">
          <a:extLst>
            <a:ext uri="{FF2B5EF4-FFF2-40B4-BE49-F238E27FC236}">
              <a16:creationId xmlns:a16="http://schemas.microsoft.com/office/drawing/2014/main" id="{51A4B921-0108-4FDB-885C-99470E687F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5" name="284 Flecha arriba">
          <a:extLst>
            <a:ext uri="{FF2B5EF4-FFF2-40B4-BE49-F238E27FC236}">
              <a16:creationId xmlns:a16="http://schemas.microsoft.com/office/drawing/2014/main" id="{7EC04C98-42D0-495F-A749-EA827736FAE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6" name="285 Flecha derecha">
          <a:extLst>
            <a:ext uri="{FF2B5EF4-FFF2-40B4-BE49-F238E27FC236}">
              <a16:creationId xmlns:a16="http://schemas.microsoft.com/office/drawing/2014/main" id="{49FEDA60-401B-4A84-99B0-102F10049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7" name="286 Flecha arriba">
          <a:extLst>
            <a:ext uri="{FF2B5EF4-FFF2-40B4-BE49-F238E27FC236}">
              <a16:creationId xmlns:a16="http://schemas.microsoft.com/office/drawing/2014/main" id="{612D381F-CFD8-4791-8844-1EE5943440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8" name="287 Flecha derecha">
          <a:extLst>
            <a:ext uri="{FF2B5EF4-FFF2-40B4-BE49-F238E27FC236}">
              <a16:creationId xmlns:a16="http://schemas.microsoft.com/office/drawing/2014/main" id="{AF742518-7C58-49F6-9F71-75F57148AF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9" name="288 Flecha arriba">
          <a:extLst>
            <a:ext uri="{FF2B5EF4-FFF2-40B4-BE49-F238E27FC236}">
              <a16:creationId xmlns:a16="http://schemas.microsoft.com/office/drawing/2014/main" id="{85E44C79-DEE6-4A47-B3CC-C7605F3855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0" name="289 Flecha derecha">
          <a:extLst>
            <a:ext uri="{FF2B5EF4-FFF2-40B4-BE49-F238E27FC236}">
              <a16:creationId xmlns:a16="http://schemas.microsoft.com/office/drawing/2014/main" id="{745EE22E-0092-4F79-8AE6-05977B70E2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1" name="290 Flecha arriba">
          <a:extLst>
            <a:ext uri="{FF2B5EF4-FFF2-40B4-BE49-F238E27FC236}">
              <a16:creationId xmlns:a16="http://schemas.microsoft.com/office/drawing/2014/main" id="{1470D2F1-D854-4D4E-BBFE-9C20DD1A95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2" name="291 Flecha derecha">
          <a:extLst>
            <a:ext uri="{FF2B5EF4-FFF2-40B4-BE49-F238E27FC236}">
              <a16:creationId xmlns:a16="http://schemas.microsoft.com/office/drawing/2014/main" id="{4051D055-2EA1-4FA4-93DF-508186DFC2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3" name="292 Flecha arriba">
          <a:extLst>
            <a:ext uri="{FF2B5EF4-FFF2-40B4-BE49-F238E27FC236}">
              <a16:creationId xmlns:a16="http://schemas.microsoft.com/office/drawing/2014/main" id="{8724160A-E56A-4D88-B6BC-0571FA5A04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4" name="293 Flecha derecha">
          <a:extLst>
            <a:ext uri="{FF2B5EF4-FFF2-40B4-BE49-F238E27FC236}">
              <a16:creationId xmlns:a16="http://schemas.microsoft.com/office/drawing/2014/main" id="{79F41B94-38D6-44AB-8CA9-7BBDDA39DA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5" name="294 Flecha arriba">
          <a:extLst>
            <a:ext uri="{FF2B5EF4-FFF2-40B4-BE49-F238E27FC236}">
              <a16:creationId xmlns:a16="http://schemas.microsoft.com/office/drawing/2014/main" id="{31F97497-5609-47F5-9481-3093A9F964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6" name="295 Flecha derecha">
          <a:extLst>
            <a:ext uri="{FF2B5EF4-FFF2-40B4-BE49-F238E27FC236}">
              <a16:creationId xmlns:a16="http://schemas.microsoft.com/office/drawing/2014/main" id="{3A804DAD-848D-47BB-BE0C-7168873886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7" name="296 Flecha arriba">
          <a:extLst>
            <a:ext uri="{FF2B5EF4-FFF2-40B4-BE49-F238E27FC236}">
              <a16:creationId xmlns:a16="http://schemas.microsoft.com/office/drawing/2014/main" id="{AFA4E8F1-53AF-4292-AF50-0EC8947D05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8" name="297 Flecha derecha">
          <a:extLst>
            <a:ext uri="{FF2B5EF4-FFF2-40B4-BE49-F238E27FC236}">
              <a16:creationId xmlns:a16="http://schemas.microsoft.com/office/drawing/2014/main" id="{888BD62A-39CF-41C9-8781-65E35EB2A1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9" name="298 Flecha arriba">
          <a:extLst>
            <a:ext uri="{FF2B5EF4-FFF2-40B4-BE49-F238E27FC236}">
              <a16:creationId xmlns:a16="http://schemas.microsoft.com/office/drawing/2014/main" id="{58FC0D76-3C70-4481-B1FE-E7910625E6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0" name="299 Flecha derecha">
          <a:extLst>
            <a:ext uri="{FF2B5EF4-FFF2-40B4-BE49-F238E27FC236}">
              <a16:creationId xmlns:a16="http://schemas.microsoft.com/office/drawing/2014/main" id="{BDB7888B-D7DA-4A25-8028-78A31EA53F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1" name="300 Flecha arriba">
          <a:extLst>
            <a:ext uri="{FF2B5EF4-FFF2-40B4-BE49-F238E27FC236}">
              <a16:creationId xmlns:a16="http://schemas.microsoft.com/office/drawing/2014/main" id="{B07C6879-0A73-4E0C-8B79-5EB425E0A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2" name="301 Flecha derecha">
          <a:extLst>
            <a:ext uri="{FF2B5EF4-FFF2-40B4-BE49-F238E27FC236}">
              <a16:creationId xmlns:a16="http://schemas.microsoft.com/office/drawing/2014/main" id="{6AF7E20B-CD29-42B4-9FC8-CF4906179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3" name="302 Flecha arriba">
          <a:extLst>
            <a:ext uri="{FF2B5EF4-FFF2-40B4-BE49-F238E27FC236}">
              <a16:creationId xmlns:a16="http://schemas.microsoft.com/office/drawing/2014/main" id="{B45B4E87-5C07-4FF0-B29A-9B4CD8F34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4" name="303 Flecha derecha">
          <a:extLst>
            <a:ext uri="{FF2B5EF4-FFF2-40B4-BE49-F238E27FC236}">
              <a16:creationId xmlns:a16="http://schemas.microsoft.com/office/drawing/2014/main" id="{C0E50007-F04D-4EBC-8469-3D33ECAC1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5" name="304 Flecha arriba">
          <a:extLst>
            <a:ext uri="{FF2B5EF4-FFF2-40B4-BE49-F238E27FC236}">
              <a16:creationId xmlns:a16="http://schemas.microsoft.com/office/drawing/2014/main" id="{E08B3B38-1226-407F-B72C-500ED542EA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6" name="305 Flecha derecha">
          <a:extLst>
            <a:ext uri="{FF2B5EF4-FFF2-40B4-BE49-F238E27FC236}">
              <a16:creationId xmlns:a16="http://schemas.microsoft.com/office/drawing/2014/main" id="{37167C80-8E51-43B7-A7D0-86DC398B83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7" name="306 Flecha arriba">
          <a:extLst>
            <a:ext uri="{FF2B5EF4-FFF2-40B4-BE49-F238E27FC236}">
              <a16:creationId xmlns:a16="http://schemas.microsoft.com/office/drawing/2014/main" id="{E50B705E-7F22-4854-AAFB-CBE27598C56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8" name="307 Flecha derecha">
          <a:extLst>
            <a:ext uri="{FF2B5EF4-FFF2-40B4-BE49-F238E27FC236}">
              <a16:creationId xmlns:a16="http://schemas.microsoft.com/office/drawing/2014/main" id="{37A3A4A3-7C6F-4979-952D-6CB2204473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9" name="308 Flecha arriba">
          <a:extLst>
            <a:ext uri="{FF2B5EF4-FFF2-40B4-BE49-F238E27FC236}">
              <a16:creationId xmlns:a16="http://schemas.microsoft.com/office/drawing/2014/main" id="{1ED28BDC-8AEE-4255-AB5D-29F9774C16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0" name="309 Flecha derecha">
          <a:extLst>
            <a:ext uri="{FF2B5EF4-FFF2-40B4-BE49-F238E27FC236}">
              <a16:creationId xmlns:a16="http://schemas.microsoft.com/office/drawing/2014/main" id="{D86CDEC0-0E85-40CD-8BA0-BD9715989F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1" name="310 Flecha arriba">
          <a:extLst>
            <a:ext uri="{FF2B5EF4-FFF2-40B4-BE49-F238E27FC236}">
              <a16:creationId xmlns:a16="http://schemas.microsoft.com/office/drawing/2014/main" id="{CC6D395D-3098-4422-84CA-25B97491E5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2" name="311 Flecha derecha">
          <a:extLst>
            <a:ext uri="{FF2B5EF4-FFF2-40B4-BE49-F238E27FC236}">
              <a16:creationId xmlns:a16="http://schemas.microsoft.com/office/drawing/2014/main" id="{13A61F66-4CA5-4DC8-800B-8ED61E0C82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3" name="312 Flecha arriba">
          <a:extLst>
            <a:ext uri="{FF2B5EF4-FFF2-40B4-BE49-F238E27FC236}">
              <a16:creationId xmlns:a16="http://schemas.microsoft.com/office/drawing/2014/main" id="{D297C492-E092-49B4-A5B2-FAE873C52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4" name="313 Flecha derecha">
          <a:extLst>
            <a:ext uri="{FF2B5EF4-FFF2-40B4-BE49-F238E27FC236}">
              <a16:creationId xmlns:a16="http://schemas.microsoft.com/office/drawing/2014/main" id="{B7A74A80-5737-45A3-A0A6-4D1DD04AC9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5" name="314 Flecha arriba">
          <a:extLst>
            <a:ext uri="{FF2B5EF4-FFF2-40B4-BE49-F238E27FC236}">
              <a16:creationId xmlns:a16="http://schemas.microsoft.com/office/drawing/2014/main" id="{A84BC6E1-2B2A-4717-88D6-AF6127036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6" name="315 Flecha derecha">
          <a:extLst>
            <a:ext uri="{FF2B5EF4-FFF2-40B4-BE49-F238E27FC236}">
              <a16:creationId xmlns:a16="http://schemas.microsoft.com/office/drawing/2014/main" id="{D08AC9DF-8891-4425-9D50-28B3E69689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7" name="316 Flecha arriba">
          <a:extLst>
            <a:ext uri="{FF2B5EF4-FFF2-40B4-BE49-F238E27FC236}">
              <a16:creationId xmlns:a16="http://schemas.microsoft.com/office/drawing/2014/main" id="{636BE98D-978C-475A-8ADA-E044E4D467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8" name="317 Flecha derecha">
          <a:extLst>
            <a:ext uri="{FF2B5EF4-FFF2-40B4-BE49-F238E27FC236}">
              <a16:creationId xmlns:a16="http://schemas.microsoft.com/office/drawing/2014/main" id="{F7F46E14-D43A-4800-BD0F-A4152A89BF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9" name="318 Flecha arriba">
          <a:extLst>
            <a:ext uri="{FF2B5EF4-FFF2-40B4-BE49-F238E27FC236}">
              <a16:creationId xmlns:a16="http://schemas.microsoft.com/office/drawing/2014/main" id="{DC040707-25C9-4291-8A92-2789D53B46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0" name="319 Flecha derecha">
          <a:extLst>
            <a:ext uri="{FF2B5EF4-FFF2-40B4-BE49-F238E27FC236}">
              <a16:creationId xmlns:a16="http://schemas.microsoft.com/office/drawing/2014/main" id="{B37CDCD4-3498-4BEC-B049-3E5213C154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1" name="320 Flecha arriba">
          <a:extLst>
            <a:ext uri="{FF2B5EF4-FFF2-40B4-BE49-F238E27FC236}">
              <a16:creationId xmlns:a16="http://schemas.microsoft.com/office/drawing/2014/main" id="{F70A4DE0-56AF-47C2-9FCB-3C4DA6FA91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2" name="321 Flecha derecha">
          <a:extLst>
            <a:ext uri="{FF2B5EF4-FFF2-40B4-BE49-F238E27FC236}">
              <a16:creationId xmlns:a16="http://schemas.microsoft.com/office/drawing/2014/main" id="{352AC442-BD14-4CAE-A7A5-62BC7EBCA6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3" name="322 Flecha arriba">
          <a:extLst>
            <a:ext uri="{FF2B5EF4-FFF2-40B4-BE49-F238E27FC236}">
              <a16:creationId xmlns:a16="http://schemas.microsoft.com/office/drawing/2014/main" id="{5067EC87-45E3-4944-9977-10906ADF2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4" name="323 Flecha derecha">
          <a:extLst>
            <a:ext uri="{FF2B5EF4-FFF2-40B4-BE49-F238E27FC236}">
              <a16:creationId xmlns:a16="http://schemas.microsoft.com/office/drawing/2014/main" id="{4EAF1A33-4697-41D7-95FD-15CB505EE5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5" name="324 Flecha arriba">
          <a:extLst>
            <a:ext uri="{FF2B5EF4-FFF2-40B4-BE49-F238E27FC236}">
              <a16:creationId xmlns:a16="http://schemas.microsoft.com/office/drawing/2014/main" id="{A13F9622-2789-4C36-8728-51BEC00F9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6" name="325 Flecha derecha">
          <a:extLst>
            <a:ext uri="{FF2B5EF4-FFF2-40B4-BE49-F238E27FC236}">
              <a16:creationId xmlns:a16="http://schemas.microsoft.com/office/drawing/2014/main" id="{373AB83E-886F-4051-9129-95EEFB66B2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7" name="326 Flecha arriba">
          <a:extLst>
            <a:ext uri="{FF2B5EF4-FFF2-40B4-BE49-F238E27FC236}">
              <a16:creationId xmlns:a16="http://schemas.microsoft.com/office/drawing/2014/main" id="{057CA78C-8335-419B-8F01-F9EE6DCCC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8" name="327 Flecha derecha">
          <a:extLst>
            <a:ext uri="{FF2B5EF4-FFF2-40B4-BE49-F238E27FC236}">
              <a16:creationId xmlns:a16="http://schemas.microsoft.com/office/drawing/2014/main" id="{1C078668-C4C2-47EA-A5D2-61D85C35CA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9" name="328 Flecha arriba">
          <a:extLst>
            <a:ext uri="{FF2B5EF4-FFF2-40B4-BE49-F238E27FC236}">
              <a16:creationId xmlns:a16="http://schemas.microsoft.com/office/drawing/2014/main" id="{8ECF41B7-E04F-48B9-896E-21DF1E69A4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0" name="329 Flecha derecha">
          <a:extLst>
            <a:ext uri="{FF2B5EF4-FFF2-40B4-BE49-F238E27FC236}">
              <a16:creationId xmlns:a16="http://schemas.microsoft.com/office/drawing/2014/main" id="{D51AD266-2ACA-4A4F-A2A7-8F67D5F15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1" name="330 Flecha arriba">
          <a:extLst>
            <a:ext uri="{FF2B5EF4-FFF2-40B4-BE49-F238E27FC236}">
              <a16:creationId xmlns:a16="http://schemas.microsoft.com/office/drawing/2014/main" id="{28E41AF1-1ADB-42EB-A4E5-1528490955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2" name="331 Flecha derecha">
          <a:extLst>
            <a:ext uri="{FF2B5EF4-FFF2-40B4-BE49-F238E27FC236}">
              <a16:creationId xmlns:a16="http://schemas.microsoft.com/office/drawing/2014/main" id="{6FEF10FB-FFD0-46C1-BA55-71BA0149E1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3" name="332 Flecha arriba">
          <a:extLst>
            <a:ext uri="{FF2B5EF4-FFF2-40B4-BE49-F238E27FC236}">
              <a16:creationId xmlns:a16="http://schemas.microsoft.com/office/drawing/2014/main" id="{A8BEDE0E-2ED5-4A97-9B5C-A1ECE46BF7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4" name="333 Flecha derecha">
          <a:extLst>
            <a:ext uri="{FF2B5EF4-FFF2-40B4-BE49-F238E27FC236}">
              <a16:creationId xmlns:a16="http://schemas.microsoft.com/office/drawing/2014/main" id="{4B9D8498-D155-440F-8B1C-08D1D95494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5" name="334 Flecha arriba">
          <a:extLst>
            <a:ext uri="{FF2B5EF4-FFF2-40B4-BE49-F238E27FC236}">
              <a16:creationId xmlns:a16="http://schemas.microsoft.com/office/drawing/2014/main" id="{00C8B9D0-F2B9-42C8-ABEE-467D1EA03C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6" name="335 Flecha derecha">
          <a:extLst>
            <a:ext uri="{FF2B5EF4-FFF2-40B4-BE49-F238E27FC236}">
              <a16:creationId xmlns:a16="http://schemas.microsoft.com/office/drawing/2014/main" id="{FF39E122-D27B-4097-A125-21AD19BD5F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7" name="336 Flecha arriba">
          <a:extLst>
            <a:ext uri="{FF2B5EF4-FFF2-40B4-BE49-F238E27FC236}">
              <a16:creationId xmlns:a16="http://schemas.microsoft.com/office/drawing/2014/main" id="{CDC0459E-13B6-41D9-A65D-F573831090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8" name="337 Flecha derecha">
          <a:extLst>
            <a:ext uri="{FF2B5EF4-FFF2-40B4-BE49-F238E27FC236}">
              <a16:creationId xmlns:a16="http://schemas.microsoft.com/office/drawing/2014/main" id="{0F391D5A-A1BB-45BC-A848-B23C394035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9" name="338 Flecha arriba">
          <a:extLst>
            <a:ext uri="{FF2B5EF4-FFF2-40B4-BE49-F238E27FC236}">
              <a16:creationId xmlns:a16="http://schemas.microsoft.com/office/drawing/2014/main" id="{C2A61A71-FC3E-45A7-9210-FF6988894D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0" name="339 Flecha derecha">
          <a:extLst>
            <a:ext uri="{FF2B5EF4-FFF2-40B4-BE49-F238E27FC236}">
              <a16:creationId xmlns:a16="http://schemas.microsoft.com/office/drawing/2014/main" id="{C8E2C40F-F5E6-4DD0-8C07-FD4E1A08D3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1" name="340 Flecha arriba">
          <a:extLst>
            <a:ext uri="{FF2B5EF4-FFF2-40B4-BE49-F238E27FC236}">
              <a16:creationId xmlns:a16="http://schemas.microsoft.com/office/drawing/2014/main" id="{0335D50B-DF50-455A-A571-725B50C967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2" name="341 Flecha derecha">
          <a:extLst>
            <a:ext uri="{FF2B5EF4-FFF2-40B4-BE49-F238E27FC236}">
              <a16:creationId xmlns:a16="http://schemas.microsoft.com/office/drawing/2014/main" id="{12DA9005-1CED-4CD6-8128-D1FDBB75C5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3" name="342 Flecha arriba">
          <a:extLst>
            <a:ext uri="{FF2B5EF4-FFF2-40B4-BE49-F238E27FC236}">
              <a16:creationId xmlns:a16="http://schemas.microsoft.com/office/drawing/2014/main" id="{0AD09C6D-A923-447F-81C9-27B585B5C5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4" name="343 Flecha derecha">
          <a:extLst>
            <a:ext uri="{FF2B5EF4-FFF2-40B4-BE49-F238E27FC236}">
              <a16:creationId xmlns:a16="http://schemas.microsoft.com/office/drawing/2014/main" id="{3DDCE7FF-628D-4CE0-B43C-557E5DC601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5" name="344 Flecha arriba">
          <a:extLst>
            <a:ext uri="{FF2B5EF4-FFF2-40B4-BE49-F238E27FC236}">
              <a16:creationId xmlns:a16="http://schemas.microsoft.com/office/drawing/2014/main" id="{76F6175A-A954-4463-9C3C-3499C4B67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6" name="345 Flecha derecha">
          <a:extLst>
            <a:ext uri="{FF2B5EF4-FFF2-40B4-BE49-F238E27FC236}">
              <a16:creationId xmlns:a16="http://schemas.microsoft.com/office/drawing/2014/main" id="{B649823C-A221-4CE3-A9EF-C36EE7CD91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7" name="346 Flecha arriba">
          <a:extLst>
            <a:ext uri="{FF2B5EF4-FFF2-40B4-BE49-F238E27FC236}">
              <a16:creationId xmlns:a16="http://schemas.microsoft.com/office/drawing/2014/main" id="{DF31DE7F-B161-4273-A005-029705C09A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8" name="347 Flecha derecha">
          <a:extLst>
            <a:ext uri="{FF2B5EF4-FFF2-40B4-BE49-F238E27FC236}">
              <a16:creationId xmlns:a16="http://schemas.microsoft.com/office/drawing/2014/main" id="{CD029903-80B0-4CF8-B7CD-258E6B4734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9" name="348 Flecha arriba">
          <a:extLst>
            <a:ext uri="{FF2B5EF4-FFF2-40B4-BE49-F238E27FC236}">
              <a16:creationId xmlns:a16="http://schemas.microsoft.com/office/drawing/2014/main" id="{ADD85E45-ABD7-4A66-A476-DF908F6DCB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0" name="349 Flecha derecha">
          <a:extLst>
            <a:ext uri="{FF2B5EF4-FFF2-40B4-BE49-F238E27FC236}">
              <a16:creationId xmlns:a16="http://schemas.microsoft.com/office/drawing/2014/main" id="{A751FE00-2CF1-4E39-8049-99CAD36730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1" name="350 Flecha arriba">
          <a:extLst>
            <a:ext uri="{FF2B5EF4-FFF2-40B4-BE49-F238E27FC236}">
              <a16:creationId xmlns:a16="http://schemas.microsoft.com/office/drawing/2014/main" id="{BB558142-7E9B-43C2-B4AE-336FEDA885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2" name="351 Flecha derecha">
          <a:extLst>
            <a:ext uri="{FF2B5EF4-FFF2-40B4-BE49-F238E27FC236}">
              <a16:creationId xmlns:a16="http://schemas.microsoft.com/office/drawing/2014/main" id="{28CD888B-FEAE-49F1-883F-ED6E355B16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3" name="352 Flecha arriba">
          <a:extLst>
            <a:ext uri="{FF2B5EF4-FFF2-40B4-BE49-F238E27FC236}">
              <a16:creationId xmlns:a16="http://schemas.microsoft.com/office/drawing/2014/main" id="{0BBE29BC-3C9F-44AB-9700-9F852A007B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4" name="353 Flecha derecha">
          <a:extLst>
            <a:ext uri="{FF2B5EF4-FFF2-40B4-BE49-F238E27FC236}">
              <a16:creationId xmlns:a16="http://schemas.microsoft.com/office/drawing/2014/main" id="{475C44E3-F2FE-454E-A0F4-241879BFC6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5" name="354 Flecha arriba">
          <a:extLst>
            <a:ext uri="{FF2B5EF4-FFF2-40B4-BE49-F238E27FC236}">
              <a16:creationId xmlns:a16="http://schemas.microsoft.com/office/drawing/2014/main" id="{D4D0046D-F7AE-4B89-B4FC-3934A85AFE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6" name="355 Flecha derecha">
          <a:extLst>
            <a:ext uri="{FF2B5EF4-FFF2-40B4-BE49-F238E27FC236}">
              <a16:creationId xmlns:a16="http://schemas.microsoft.com/office/drawing/2014/main" id="{58BC831A-5D29-4E07-91B6-65F2FC4AF8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7" name="356 Flecha arriba">
          <a:extLst>
            <a:ext uri="{FF2B5EF4-FFF2-40B4-BE49-F238E27FC236}">
              <a16:creationId xmlns:a16="http://schemas.microsoft.com/office/drawing/2014/main" id="{C4E63780-E820-4BF5-9D75-0091CCCF87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8" name="357 Flecha derecha">
          <a:extLst>
            <a:ext uri="{FF2B5EF4-FFF2-40B4-BE49-F238E27FC236}">
              <a16:creationId xmlns:a16="http://schemas.microsoft.com/office/drawing/2014/main" id="{2FF9E842-52EB-456D-836B-1CBBCDB61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9" name="358 Flecha arriba">
          <a:extLst>
            <a:ext uri="{FF2B5EF4-FFF2-40B4-BE49-F238E27FC236}">
              <a16:creationId xmlns:a16="http://schemas.microsoft.com/office/drawing/2014/main" id="{F118D067-A5C4-4AD5-ADD4-D617B2F436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0" name="359 Flecha derecha">
          <a:extLst>
            <a:ext uri="{FF2B5EF4-FFF2-40B4-BE49-F238E27FC236}">
              <a16:creationId xmlns:a16="http://schemas.microsoft.com/office/drawing/2014/main" id="{85068CD2-08F4-42BF-9FEB-C97BCE3FD5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1" name="360 Flecha arriba">
          <a:extLst>
            <a:ext uri="{FF2B5EF4-FFF2-40B4-BE49-F238E27FC236}">
              <a16:creationId xmlns:a16="http://schemas.microsoft.com/office/drawing/2014/main" id="{E4503F9D-2A38-4833-A295-402AA3A473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2" name="361 Flecha derecha">
          <a:extLst>
            <a:ext uri="{FF2B5EF4-FFF2-40B4-BE49-F238E27FC236}">
              <a16:creationId xmlns:a16="http://schemas.microsoft.com/office/drawing/2014/main" id="{8E6DC76A-03EC-4268-9DB4-44E4ED2DF9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3" name="362 Flecha arriba">
          <a:extLst>
            <a:ext uri="{FF2B5EF4-FFF2-40B4-BE49-F238E27FC236}">
              <a16:creationId xmlns:a16="http://schemas.microsoft.com/office/drawing/2014/main" id="{740C3B8E-FEBB-41B6-A253-1F1BC047B0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4" name="363 Flecha derecha">
          <a:extLst>
            <a:ext uri="{FF2B5EF4-FFF2-40B4-BE49-F238E27FC236}">
              <a16:creationId xmlns:a16="http://schemas.microsoft.com/office/drawing/2014/main" id="{2AF61F50-FC0B-41AF-81A7-0FF48C9F4F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5" name="364 Flecha arriba">
          <a:extLst>
            <a:ext uri="{FF2B5EF4-FFF2-40B4-BE49-F238E27FC236}">
              <a16:creationId xmlns:a16="http://schemas.microsoft.com/office/drawing/2014/main" id="{05B3653E-AE54-4EA7-8C0D-7A633DF36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6" name="365 Flecha derecha">
          <a:extLst>
            <a:ext uri="{FF2B5EF4-FFF2-40B4-BE49-F238E27FC236}">
              <a16:creationId xmlns:a16="http://schemas.microsoft.com/office/drawing/2014/main" id="{DBC36E7F-122C-445F-AE94-663667B7BB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7" name="366 Flecha arriba">
          <a:extLst>
            <a:ext uri="{FF2B5EF4-FFF2-40B4-BE49-F238E27FC236}">
              <a16:creationId xmlns:a16="http://schemas.microsoft.com/office/drawing/2014/main" id="{C6AADCCE-EB91-4BE2-8E82-4C0AD7B3C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8" name="367 Flecha derecha">
          <a:extLst>
            <a:ext uri="{FF2B5EF4-FFF2-40B4-BE49-F238E27FC236}">
              <a16:creationId xmlns:a16="http://schemas.microsoft.com/office/drawing/2014/main" id="{4E8A96D8-693D-48B0-86F4-03DB78C6CA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9" name="368 Flecha arriba">
          <a:extLst>
            <a:ext uri="{FF2B5EF4-FFF2-40B4-BE49-F238E27FC236}">
              <a16:creationId xmlns:a16="http://schemas.microsoft.com/office/drawing/2014/main" id="{BCCE6B90-F7CE-4A37-9ACC-F4E65A9088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0" name="369 Flecha derecha">
          <a:extLst>
            <a:ext uri="{FF2B5EF4-FFF2-40B4-BE49-F238E27FC236}">
              <a16:creationId xmlns:a16="http://schemas.microsoft.com/office/drawing/2014/main" id="{8BADC696-9708-45FD-8148-C4FD4ABB5B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1" name="370 Flecha arriba">
          <a:extLst>
            <a:ext uri="{FF2B5EF4-FFF2-40B4-BE49-F238E27FC236}">
              <a16:creationId xmlns:a16="http://schemas.microsoft.com/office/drawing/2014/main" id="{128D89B8-2D2A-4F3D-83E5-ADC982ED7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2" name="371 Flecha derecha">
          <a:extLst>
            <a:ext uri="{FF2B5EF4-FFF2-40B4-BE49-F238E27FC236}">
              <a16:creationId xmlns:a16="http://schemas.microsoft.com/office/drawing/2014/main" id="{E5F3AAE3-A3DA-4ACF-8EBA-D9BC931FE7E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3" name="372 Flecha arriba">
          <a:extLst>
            <a:ext uri="{FF2B5EF4-FFF2-40B4-BE49-F238E27FC236}">
              <a16:creationId xmlns:a16="http://schemas.microsoft.com/office/drawing/2014/main" id="{DA0C5ECA-5389-4A01-A089-29BFA756B7A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4" name="373 Flecha derecha">
          <a:extLst>
            <a:ext uri="{FF2B5EF4-FFF2-40B4-BE49-F238E27FC236}">
              <a16:creationId xmlns:a16="http://schemas.microsoft.com/office/drawing/2014/main" id="{7A844D50-BB6F-45EE-AE55-2E8CF5F803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5" name="374 Flecha arriba">
          <a:extLst>
            <a:ext uri="{FF2B5EF4-FFF2-40B4-BE49-F238E27FC236}">
              <a16:creationId xmlns:a16="http://schemas.microsoft.com/office/drawing/2014/main" id="{4A83DB48-6C24-4C97-8A63-98D0CD099F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6" name="375 Flecha derecha">
          <a:extLst>
            <a:ext uri="{FF2B5EF4-FFF2-40B4-BE49-F238E27FC236}">
              <a16:creationId xmlns:a16="http://schemas.microsoft.com/office/drawing/2014/main" id="{47D521DD-C976-4B42-97AD-63C42D8DD8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7" name="376 Flecha arriba">
          <a:extLst>
            <a:ext uri="{FF2B5EF4-FFF2-40B4-BE49-F238E27FC236}">
              <a16:creationId xmlns:a16="http://schemas.microsoft.com/office/drawing/2014/main" id="{B2166896-2A18-44FE-BA94-EB59F42A6A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8" name="377 Flecha derecha">
          <a:extLst>
            <a:ext uri="{FF2B5EF4-FFF2-40B4-BE49-F238E27FC236}">
              <a16:creationId xmlns:a16="http://schemas.microsoft.com/office/drawing/2014/main" id="{06B6121D-CD8A-4AC9-80E2-BCFD6D1F90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9" name="378 Flecha arriba">
          <a:extLst>
            <a:ext uri="{FF2B5EF4-FFF2-40B4-BE49-F238E27FC236}">
              <a16:creationId xmlns:a16="http://schemas.microsoft.com/office/drawing/2014/main" id="{58DAB158-D064-4F75-B560-23CB0F6AF8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0" name="379 Flecha derecha">
          <a:extLst>
            <a:ext uri="{FF2B5EF4-FFF2-40B4-BE49-F238E27FC236}">
              <a16:creationId xmlns:a16="http://schemas.microsoft.com/office/drawing/2014/main" id="{24A4B0FD-4018-402F-896C-45B854B82D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1" name="380 Flecha arriba">
          <a:extLst>
            <a:ext uri="{FF2B5EF4-FFF2-40B4-BE49-F238E27FC236}">
              <a16:creationId xmlns:a16="http://schemas.microsoft.com/office/drawing/2014/main" id="{9D29B534-1969-4A7C-BA41-0EEB45904F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2" name="381 Flecha derecha">
          <a:extLst>
            <a:ext uri="{FF2B5EF4-FFF2-40B4-BE49-F238E27FC236}">
              <a16:creationId xmlns:a16="http://schemas.microsoft.com/office/drawing/2014/main" id="{5F99E43A-E166-422C-8735-2AF366AFFC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3" name="382 Flecha arriba">
          <a:extLst>
            <a:ext uri="{FF2B5EF4-FFF2-40B4-BE49-F238E27FC236}">
              <a16:creationId xmlns:a16="http://schemas.microsoft.com/office/drawing/2014/main" id="{C660E2A2-BCE2-4A1E-B8F3-9068A83B46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4" name="383 Flecha derecha">
          <a:extLst>
            <a:ext uri="{FF2B5EF4-FFF2-40B4-BE49-F238E27FC236}">
              <a16:creationId xmlns:a16="http://schemas.microsoft.com/office/drawing/2014/main" id="{47B6582F-A7EE-426A-9998-58FCAD8DE0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5" name="384 Flecha arriba">
          <a:extLst>
            <a:ext uri="{FF2B5EF4-FFF2-40B4-BE49-F238E27FC236}">
              <a16:creationId xmlns:a16="http://schemas.microsoft.com/office/drawing/2014/main" id="{C4AB0807-1176-4252-816F-73EFE0DD53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6" name="385 Flecha derecha">
          <a:extLst>
            <a:ext uri="{FF2B5EF4-FFF2-40B4-BE49-F238E27FC236}">
              <a16:creationId xmlns:a16="http://schemas.microsoft.com/office/drawing/2014/main" id="{73E599FD-3FD9-47B6-A643-779FAB169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7" name="386 Flecha arriba">
          <a:extLst>
            <a:ext uri="{FF2B5EF4-FFF2-40B4-BE49-F238E27FC236}">
              <a16:creationId xmlns:a16="http://schemas.microsoft.com/office/drawing/2014/main" id="{D48EC9EC-5C7B-42BE-B25C-6FE65AE7698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8" name="387 Flecha derecha">
          <a:extLst>
            <a:ext uri="{FF2B5EF4-FFF2-40B4-BE49-F238E27FC236}">
              <a16:creationId xmlns:a16="http://schemas.microsoft.com/office/drawing/2014/main" id="{45B96E97-3038-4C37-9856-B739A50E91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9" name="388 Flecha arriba">
          <a:extLst>
            <a:ext uri="{FF2B5EF4-FFF2-40B4-BE49-F238E27FC236}">
              <a16:creationId xmlns:a16="http://schemas.microsoft.com/office/drawing/2014/main" id="{3DECF7F8-1110-4486-8CD9-DEB54EA5D9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0" name="389 Flecha derecha">
          <a:extLst>
            <a:ext uri="{FF2B5EF4-FFF2-40B4-BE49-F238E27FC236}">
              <a16:creationId xmlns:a16="http://schemas.microsoft.com/office/drawing/2014/main" id="{B22C9EF3-16E1-4D03-AC7A-BD0262743F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1" name="390 Flecha arriba">
          <a:extLst>
            <a:ext uri="{FF2B5EF4-FFF2-40B4-BE49-F238E27FC236}">
              <a16:creationId xmlns:a16="http://schemas.microsoft.com/office/drawing/2014/main" id="{C7526D90-F77C-4AE1-99B2-D5D46E0DBA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2" name="391 Flecha derecha">
          <a:extLst>
            <a:ext uri="{FF2B5EF4-FFF2-40B4-BE49-F238E27FC236}">
              <a16:creationId xmlns:a16="http://schemas.microsoft.com/office/drawing/2014/main" id="{418A6028-BA87-4956-90E0-9EA40C14BC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3" name="392 Flecha arriba">
          <a:extLst>
            <a:ext uri="{FF2B5EF4-FFF2-40B4-BE49-F238E27FC236}">
              <a16:creationId xmlns:a16="http://schemas.microsoft.com/office/drawing/2014/main" id="{C63A31A8-BB8A-4525-954F-382CBE99BD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4" name="393 Flecha derecha">
          <a:extLst>
            <a:ext uri="{FF2B5EF4-FFF2-40B4-BE49-F238E27FC236}">
              <a16:creationId xmlns:a16="http://schemas.microsoft.com/office/drawing/2014/main" id="{2090A470-DD42-4902-AA6A-C0C0BFD89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5" name="394 Flecha arriba">
          <a:extLst>
            <a:ext uri="{FF2B5EF4-FFF2-40B4-BE49-F238E27FC236}">
              <a16:creationId xmlns:a16="http://schemas.microsoft.com/office/drawing/2014/main" id="{C5413AD6-C6EA-4F0E-9B64-930978A651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6" name="395 Flecha derecha">
          <a:extLst>
            <a:ext uri="{FF2B5EF4-FFF2-40B4-BE49-F238E27FC236}">
              <a16:creationId xmlns:a16="http://schemas.microsoft.com/office/drawing/2014/main" id="{189E8738-ABC2-4449-AFB6-7FE69287EB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7" name="396 Flecha arriba">
          <a:extLst>
            <a:ext uri="{FF2B5EF4-FFF2-40B4-BE49-F238E27FC236}">
              <a16:creationId xmlns:a16="http://schemas.microsoft.com/office/drawing/2014/main" id="{76ECC0B5-6699-43BF-AA8D-FA7E2C3DD5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8" name="397 Flecha derecha">
          <a:extLst>
            <a:ext uri="{FF2B5EF4-FFF2-40B4-BE49-F238E27FC236}">
              <a16:creationId xmlns:a16="http://schemas.microsoft.com/office/drawing/2014/main" id="{67E85380-EC37-4DF3-91E2-268306EC3E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9" name="398 Flecha arriba">
          <a:extLst>
            <a:ext uri="{FF2B5EF4-FFF2-40B4-BE49-F238E27FC236}">
              <a16:creationId xmlns:a16="http://schemas.microsoft.com/office/drawing/2014/main" id="{9657985A-A7A9-4DC2-956D-ADB15E44F0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0" name="399 Flecha derecha">
          <a:extLst>
            <a:ext uri="{FF2B5EF4-FFF2-40B4-BE49-F238E27FC236}">
              <a16:creationId xmlns:a16="http://schemas.microsoft.com/office/drawing/2014/main" id="{C4865967-90CF-49CA-B671-8EA0A4F6CC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1" name="400 Flecha arriba">
          <a:extLst>
            <a:ext uri="{FF2B5EF4-FFF2-40B4-BE49-F238E27FC236}">
              <a16:creationId xmlns:a16="http://schemas.microsoft.com/office/drawing/2014/main" id="{3F9556F7-6313-4194-9F97-D77BE3F8CA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2" name="401 Flecha derecha">
          <a:extLst>
            <a:ext uri="{FF2B5EF4-FFF2-40B4-BE49-F238E27FC236}">
              <a16:creationId xmlns:a16="http://schemas.microsoft.com/office/drawing/2014/main" id="{E21A76BA-0B53-4CF3-8F7D-540C748705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3" name="402 Flecha arriba">
          <a:extLst>
            <a:ext uri="{FF2B5EF4-FFF2-40B4-BE49-F238E27FC236}">
              <a16:creationId xmlns:a16="http://schemas.microsoft.com/office/drawing/2014/main" id="{6B91F09A-FF23-4E2B-AE7E-E7816FD835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4" name="403 Flecha derecha">
          <a:extLst>
            <a:ext uri="{FF2B5EF4-FFF2-40B4-BE49-F238E27FC236}">
              <a16:creationId xmlns:a16="http://schemas.microsoft.com/office/drawing/2014/main" id="{CCB9FD90-A7C2-4F61-A14F-F8D97A9CCC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5" name="404 Flecha arriba">
          <a:extLst>
            <a:ext uri="{FF2B5EF4-FFF2-40B4-BE49-F238E27FC236}">
              <a16:creationId xmlns:a16="http://schemas.microsoft.com/office/drawing/2014/main" id="{B9717771-2E44-4C22-B301-71C95830B4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6" name="405 Flecha derecha">
          <a:extLst>
            <a:ext uri="{FF2B5EF4-FFF2-40B4-BE49-F238E27FC236}">
              <a16:creationId xmlns:a16="http://schemas.microsoft.com/office/drawing/2014/main" id="{7E45F18E-B701-41D1-9102-C36F9ED04E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7" name="406 Flecha arriba">
          <a:extLst>
            <a:ext uri="{FF2B5EF4-FFF2-40B4-BE49-F238E27FC236}">
              <a16:creationId xmlns:a16="http://schemas.microsoft.com/office/drawing/2014/main" id="{45BE7FF4-5CF6-48CA-9929-9A588FFB35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8" name="407 Flecha derecha">
          <a:extLst>
            <a:ext uri="{FF2B5EF4-FFF2-40B4-BE49-F238E27FC236}">
              <a16:creationId xmlns:a16="http://schemas.microsoft.com/office/drawing/2014/main" id="{942F41D8-890B-4638-933C-EE531CA12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9" name="408 Flecha arriba">
          <a:extLst>
            <a:ext uri="{FF2B5EF4-FFF2-40B4-BE49-F238E27FC236}">
              <a16:creationId xmlns:a16="http://schemas.microsoft.com/office/drawing/2014/main" id="{295D09EA-64CE-4AB7-A812-7373DEDC0F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0" name="409 Flecha derecha">
          <a:extLst>
            <a:ext uri="{FF2B5EF4-FFF2-40B4-BE49-F238E27FC236}">
              <a16:creationId xmlns:a16="http://schemas.microsoft.com/office/drawing/2014/main" id="{24959510-9544-475C-8EAB-73E1D2D230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1" name="410 Flecha arriba">
          <a:extLst>
            <a:ext uri="{FF2B5EF4-FFF2-40B4-BE49-F238E27FC236}">
              <a16:creationId xmlns:a16="http://schemas.microsoft.com/office/drawing/2014/main" id="{91F4D40A-14A9-464B-A9F6-081C880E90B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2" name="411 Flecha derecha">
          <a:extLst>
            <a:ext uri="{FF2B5EF4-FFF2-40B4-BE49-F238E27FC236}">
              <a16:creationId xmlns:a16="http://schemas.microsoft.com/office/drawing/2014/main" id="{35F14750-F3F7-4C09-813C-95006FE540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3" name="412 Flecha arriba">
          <a:extLst>
            <a:ext uri="{FF2B5EF4-FFF2-40B4-BE49-F238E27FC236}">
              <a16:creationId xmlns:a16="http://schemas.microsoft.com/office/drawing/2014/main" id="{2E32ADB1-E479-432B-A591-508ADA8506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4" name="413 Flecha derecha">
          <a:extLst>
            <a:ext uri="{FF2B5EF4-FFF2-40B4-BE49-F238E27FC236}">
              <a16:creationId xmlns:a16="http://schemas.microsoft.com/office/drawing/2014/main" id="{F8CD160E-645C-4C70-A0E1-A1B1A76AB4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5" name="414 Flecha arriba">
          <a:extLst>
            <a:ext uri="{FF2B5EF4-FFF2-40B4-BE49-F238E27FC236}">
              <a16:creationId xmlns:a16="http://schemas.microsoft.com/office/drawing/2014/main" id="{29AA9A9F-EFA8-4678-B0DD-8843C1482B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6" name="415 Flecha derecha">
          <a:extLst>
            <a:ext uri="{FF2B5EF4-FFF2-40B4-BE49-F238E27FC236}">
              <a16:creationId xmlns:a16="http://schemas.microsoft.com/office/drawing/2014/main" id="{385F7066-C2EF-42F8-8285-5B797EA8E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7" name="416 Flecha arriba">
          <a:extLst>
            <a:ext uri="{FF2B5EF4-FFF2-40B4-BE49-F238E27FC236}">
              <a16:creationId xmlns:a16="http://schemas.microsoft.com/office/drawing/2014/main" id="{CD817845-1924-4599-ABE6-429F6B1EDE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8" name="417 Flecha derecha">
          <a:extLst>
            <a:ext uri="{FF2B5EF4-FFF2-40B4-BE49-F238E27FC236}">
              <a16:creationId xmlns:a16="http://schemas.microsoft.com/office/drawing/2014/main" id="{99DDE2CE-BB14-4847-977D-9CBF230472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9" name="418 Flecha arriba">
          <a:extLst>
            <a:ext uri="{FF2B5EF4-FFF2-40B4-BE49-F238E27FC236}">
              <a16:creationId xmlns:a16="http://schemas.microsoft.com/office/drawing/2014/main" id="{775E11CD-1456-4F91-B27A-55533B7271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0" name="419 Flecha derecha">
          <a:extLst>
            <a:ext uri="{FF2B5EF4-FFF2-40B4-BE49-F238E27FC236}">
              <a16:creationId xmlns:a16="http://schemas.microsoft.com/office/drawing/2014/main" id="{BDEA3FA9-63E6-4E98-B543-A8DC240A76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1" name="420 Flecha arriba">
          <a:extLst>
            <a:ext uri="{FF2B5EF4-FFF2-40B4-BE49-F238E27FC236}">
              <a16:creationId xmlns:a16="http://schemas.microsoft.com/office/drawing/2014/main" id="{088B6EB4-B95D-44B1-8ED4-9A79C1E9F6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2" name="421 Flecha derecha">
          <a:extLst>
            <a:ext uri="{FF2B5EF4-FFF2-40B4-BE49-F238E27FC236}">
              <a16:creationId xmlns:a16="http://schemas.microsoft.com/office/drawing/2014/main" id="{460C3246-0B10-4DDA-B725-65ED7EB77C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3" name="422 Flecha arriba">
          <a:extLst>
            <a:ext uri="{FF2B5EF4-FFF2-40B4-BE49-F238E27FC236}">
              <a16:creationId xmlns:a16="http://schemas.microsoft.com/office/drawing/2014/main" id="{3A086683-FE9B-4858-B853-8CA3FAE8DB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4" name="423 Flecha derecha">
          <a:extLst>
            <a:ext uri="{FF2B5EF4-FFF2-40B4-BE49-F238E27FC236}">
              <a16:creationId xmlns:a16="http://schemas.microsoft.com/office/drawing/2014/main" id="{2D375483-A72F-4510-8A5B-46AAAF197EA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5" name="424 Flecha arriba">
          <a:extLst>
            <a:ext uri="{FF2B5EF4-FFF2-40B4-BE49-F238E27FC236}">
              <a16:creationId xmlns:a16="http://schemas.microsoft.com/office/drawing/2014/main" id="{3E4B4BDF-F435-44B1-89AE-1B02F133B7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6" name="425 Flecha derecha">
          <a:extLst>
            <a:ext uri="{FF2B5EF4-FFF2-40B4-BE49-F238E27FC236}">
              <a16:creationId xmlns:a16="http://schemas.microsoft.com/office/drawing/2014/main" id="{20DA0F98-134C-483E-BE58-8BFA9742F6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7" name="426 Flecha arriba">
          <a:extLst>
            <a:ext uri="{FF2B5EF4-FFF2-40B4-BE49-F238E27FC236}">
              <a16:creationId xmlns:a16="http://schemas.microsoft.com/office/drawing/2014/main" id="{D01CB8B7-34EE-4486-98A7-1CE14D1A57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8" name="427 Flecha derecha">
          <a:extLst>
            <a:ext uri="{FF2B5EF4-FFF2-40B4-BE49-F238E27FC236}">
              <a16:creationId xmlns:a16="http://schemas.microsoft.com/office/drawing/2014/main" id="{6A1DB988-A54F-4A93-82F5-22481F6EE6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9" name="428 Flecha arriba">
          <a:extLst>
            <a:ext uri="{FF2B5EF4-FFF2-40B4-BE49-F238E27FC236}">
              <a16:creationId xmlns:a16="http://schemas.microsoft.com/office/drawing/2014/main" id="{DF6E295F-A092-44B4-82E0-377BDFE793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0" name="429 Flecha derecha">
          <a:extLst>
            <a:ext uri="{FF2B5EF4-FFF2-40B4-BE49-F238E27FC236}">
              <a16:creationId xmlns:a16="http://schemas.microsoft.com/office/drawing/2014/main" id="{F16F9C12-5D6C-4136-BB4D-32BBCF51F7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1" name="430 Flecha arriba">
          <a:extLst>
            <a:ext uri="{FF2B5EF4-FFF2-40B4-BE49-F238E27FC236}">
              <a16:creationId xmlns:a16="http://schemas.microsoft.com/office/drawing/2014/main" id="{015D0B22-BEC4-47D6-8133-247B5B9BBD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2" name="431 Flecha derecha">
          <a:extLst>
            <a:ext uri="{FF2B5EF4-FFF2-40B4-BE49-F238E27FC236}">
              <a16:creationId xmlns:a16="http://schemas.microsoft.com/office/drawing/2014/main" id="{0F79CA3D-1961-4DFA-A1BA-4C52CB8786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3" name="432 Flecha arriba">
          <a:extLst>
            <a:ext uri="{FF2B5EF4-FFF2-40B4-BE49-F238E27FC236}">
              <a16:creationId xmlns:a16="http://schemas.microsoft.com/office/drawing/2014/main" id="{FE65BB83-F9D4-4958-89FD-F35465C5B3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4" name="433 Flecha derecha">
          <a:extLst>
            <a:ext uri="{FF2B5EF4-FFF2-40B4-BE49-F238E27FC236}">
              <a16:creationId xmlns:a16="http://schemas.microsoft.com/office/drawing/2014/main" id="{BAA23A7F-FFAD-43A8-A3C7-FF06E91FB7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5" name="434 Flecha arriba">
          <a:extLst>
            <a:ext uri="{FF2B5EF4-FFF2-40B4-BE49-F238E27FC236}">
              <a16:creationId xmlns:a16="http://schemas.microsoft.com/office/drawing/2014/main" id="{1904A07C-71DC-4442-8CAA-43964E1468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6" name="435 Flecha derecha">
          <a:extLst>
            <a:ext uri="{FF2B5EF4-FFF2-40B4-BE49-F238E27FC236}">
              <a16:creationId xmlns:a16="http://schemas.microsoft.com/office/drawing/2014/main" id="{AFCECBFB-1A14-49C2-A6AF-2DAD37C93E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7" name="436 Flecha arriba">
          <a:extLst>
            <a:ext uri="{FF2B5EF4-FFF2-40B4-BE49-F238E27FC236}">
              <a16:creationId xmlns:a16="http://schemas.microsoft.com/office/drawing/2014/main" id="{2CD6A3B6-AFC3-4EA8-8A3D-FBE10A042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8" name="437 Flecha derecha">
          <a:extLst>
            <a:ext uri="{FF2B5EF4-FFF2-40B4-BE49-F238E27FC236}">
              <a16:creationId xmlns:a16="http://schemas.microsoft.com/office/drawing/2014/main" id="{7991428C-4D42-411A-8B54-23381A981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9" name="438 Flecha arriba">
          <a:extLst>
            <a:ext uri="{FF2B5EF4-FFF2-40B4-BE49-F238E27FC236}">
              <a16:creationId xmlns:a16="http://schemas.microsoft.com/office/drawing/2014/main" id="{0F88516B-78DB-4B36-A23B-B249EB5719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0" name="439 Flecha derecha">
          <a:extLst>
            <a:ext uri="{FF2B5EF4-FFF2-40B4-BE49-F238E27FC236}">
              <a16:creationId xmlns:a16="http://schemas.microsoft.com/office/drawing/2014/main" id="{BB278D0C-1B73-4E78-BF11-AC049A8DA7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1" name="440 Flecha arriba">
          <a:extLst>
            <a:ext uri="{FF2B5EF4-FFF2-40B4-BE49-F238E27FC236}">
              <a16:creationId xmlns:a16="http://schemas.microsoft.com/office/drawing/2014/main" id="{5ED05E32-4E54-4CC3-9971-797214AF713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2" name="441 Flecha derecha">
          <a:extLst>
            <a:ext uri="{FF2B5EF4-FFF2-40B4-BE49-F238E27FC236}">
              <a16:creationId xmlns:a16="http://schemas.microsoft.com/office/drawing/2014/main" id="{AF7B3F07-B244-4166-B039-549B53F546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3" name="442 Flecha arriba">
          <a:extLst>
            <a:ext uri="{FF2B5EF4-FFF2-40B4-BE49-F238E27FC236}">
              <a16:creationId xmlns:a16="http://schemas.microsoft.com/office/drawing/2014/main" id="{787F617E-39EE-4A1F-AD2B-3991576C712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4" name="443 Flecha derecha">
          <a:extLst>
            <a:ext uri="{FF2B5EF4-FFF2-40B4-BE49-F238E27FC236}">
              <a16:creationId xmlns:a16="http://schemas.microsoft.com/office/drawing/2014/main" id="{88365CF9-1266-46F3-AF0F-1A19AD73FCC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5" name="444 Flecha arriba">
          <a:extLst>
            <a:ext uri="{FF2B5EF4-FFF2-40B4-BE49-F238E27FC236}">
              <a16:creationId xmlns:a16="http://schemas.microsoft.com/office/drawing/2014/main" id="{284E77F1-EFEB-4995-AC13-413E99EFA6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6" name="445 Flecha derecha">
          <a:extLst>
            <a:ext uri="{FF2B5EF4-FFF2-40B4-BE49-F238E27FC236}">
              <a16:creationId xmlns:a16="http://schemas.microsoft.com/office/drawing/2014/main" id="{66C14947-1C3A-4009-8098-0A40782CFB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7" name="446 Flecha arriba">
          <a:extLst>
            <a:ext uri="{FF2B5EF4-FFF2-40B4-BE49-F238E27FC236}">
              <a16:creationId xmlns:a16="http://schemas.microsoft.com/office/drawing/2014/main" id="{C9E00EB4-044E-4BC9-8944-9090D4549F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8" name="447 Flecha derecha">
          <a:extLst>
            <a:ext uri="{FF2B5EF4-FFF2-40B4-BE49-F238E27FC236}">
              <a16:creationId xmlns:a16="http://schemas.microsoft.com/office/drawing/2014/main" id="{4888B0BB-5FB6-4F2D-AEAA-3FC1EC3388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9" name="448 Flecha arriba">
          <a:extLst>
            <a:ext uri="{FF2B5EF4-FFF2-40B4-BE49-F238E27FC236}">
              <a16:creationId xmlns:a16="http://schemas.microsoft.com/office/drawing/2014/main" id="{64AE7722-7B9C-4BBB-ACE0-13F6D8220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0" name="449 Flecha derecha">
          <a:extLst>
            <a:ext uri="{FF2B5EF4-FFF2-40B4-BE49-F238E27FC236}">
              <a16:creationId xmlns:a16="http://schemas.microsoft.com/office/drawing/2014/main" id="{9FB00C76-FF04-495F-B473-E8DF5538F1C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1" name="450 Flecha arriba">
          <a:extLst>
            <a:ext uri="{FF2B5EF4-FFF2-40B4-BE49-F238E27FC236}">
              <a16:creationId xmlns:a16="http://schemas.microsoft.com/office/drawing/2014/main" id="{248DBB03-52D1-41A2-B6A3-E3CCA0DB1A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2" name="451 Flecha derecha">
          <a:extLst>
            <a:ext uri="{FF2B5EF4-FFF2-40B4-BE49-F238E27FC236}">
              <a16:creationId xmlns:a16="http://schemas.microsoft.com/office/drawing/2014/main" id="{15EE765B-CD2D-4F05-908B-0CC6104E11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3" name="452 Flecha arriba">
          <a:extLst>
            <a:ext uri="{FF2B5EF4-FFF2-40B4-BE49-F238E27FC236}">
              <a16:creationId xmlns:a16="http://schemas.microsoft.com/office/drawing/2014/main" id="{FC7399DD-D932-4542-AA33-5E22666434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4" name="453 Flecha derecha">
          <a:extLst>
            <a:ext uri="{FF2B5EF4-FFF2-40B4-BE49-F238E27FC236}">
              <a16:creationId xmlns:a16="http://schemas.microsoft.com/office/drawing/2014/main" id="{4DBA5B5F-DF99-4241-BA4F-80933315E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5" name="454 Flecha arriba">
          <a:extLst>
            <a:ext uri="{FF2B5EF4-FFF2-40B4-BE49-F238E27FC236}">
              <a16:creationId xmlns:a16="http://schemas.microsoft.com/office/drawing/2014/main" id="{05965986-2164-48E0-9601-465479CC44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6" name="455 Flecha derecha">
          <a:extLst>
            <a:ext uri="{FF2B5EF4-FFF2-40B4-BE49-F238E27FC236}">
              <a16:creationId xmlns:a16="http://schemas.microsoft.com/office/drawing/2014/main" id="{DDE6BC7A-8070-4136-B7E6-B4CA32922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7" name="456 Flecha arriba">
          <a:extLst>
            <a:ext uri="{FF2B5EF4-FFF2-40B4-BE49-F238E27FC236}">
              <a16:creationId xmlns:a16="http://schemas.microsoft.com/office/drawing/2014/main" id="{2AD082A2-A5D8-4E83-88F0-EB2072EF4E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8" name="457 Flecha derecha">
          <a:extLst>
            <a:ext uri="{FF2B5EF4-FFF2-40B4-BE49-F238E27FC236}">
              <a16:creationId xmlns:a16="http://schemas.microsoft.com/office/drawing/2014/main" id="{14A3431F-A6A7-4635-BCF0-FE161B1AB3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9" name="458 Flecha arriba">
          <a:extLst>
            <a:ext uri="{FF2B5EF4-FFF2-40B4-BE49-F238E27FC236}">
              <a16:creationId xmlns:a16="http://schemas.microsoft.com/office/drawing/2014/main" id="{D3D6C50C-2DD3-4215-AED6-5FF627E99D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0" name="459 Flecha derecha">
          <a:extLst>
            <a:ext uri="{FF2B5EF4-FFF2-40B4-BE49-F238E27FC236}">
              <a16:creationId xmlns:a16="http://schemas.microsoft.com/office/drawing/2014/main" id="{9C59AA4A-69B2-4A60-AC9E-00F68134CF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1" name="460 Flecha arriba">
          <a:extLst>
            <a:ext uri="{FF2B5EF4-FFF2-40B4-BE49-F238E27FC236}">
              <a16:creationId xmlns:a16="http://schemas.microsoft.com/office/drawing/2014/main" id="{780ABDE8-1C66-444E-8998-E9D8492DCB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2" name="461 Flecha derecha">
          <a:extLst>
            <a:ext uri="{FF2B5EF4-FFF2-40B4-BE49-F238E27FC236}">
              <a16:creationId xmlns:a16="http://schemas.microsoft.com/office/drawing/2014/main" id="{7331B269-D0EC-41DA-9D1C-7DD368E4C3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3" name="462 Flecha arriba">
          <a:extLst>
            <a:ext uri="{FF2B5EF4-FFF2-40B4-BE49-F238E27FC236}">
              <a16:creationId xmlns:a16="http://schemas.microsoft.com/office/drawing/2014/main" id="{3FDFB0A3-8A81-43B6-9A4E-D6157A381F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4" name="463 Flecha derecha">
          <a:extLst>
            <a:ext uri="{FF2B5EF4-FFF2-40B4-BE49-F238E27FC236}">
              <a16:creationId xmlns:a16="http://schemas.microsoft.com/office/drawing/2014/main" id="{38E6C91D-D561-43A8-BF40-4FDB2A126E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5" name="464 Flecha arriba">
          <a:extLst>
            <a:ext uri="{FF2B5EF4-FFF2-40B4-BE49-F238E27FC236}">
              <a16:creationId xmlns:a16="http://schemas.microsoft.com/office/drawing/2014/main" id="{E6C989C9-8952-4A99-8FFF-0BD4BAFED9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6" name="465 Flecha derecha">
          <a:extLst>
            <a:ext uri="{FF2B5EF4-FFF2-40B4-BE49-F238E27FC236}">
              <a16:creationId xmlns:a16="http://schemas.microsoft.com/office/drawing/2014/main" id="{8D2BD3D9-FBB5-4430-869F-5919E85DC2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7" name="466 Flecha arriba">
          <a:extLst>
            <a:ext uri="{FF2B5EF4-FFF2-40B4-BE49-F238E27FC236}">
              <a16:creationId xmlns:a16="http://schemas.microsoft.com/office/drawing/2014/main" id="{CE57D939-D0B8-4E16-9115-820A1C5183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8" name="467 Flecha derecha">
          <a:extLst>
            <a:ext uri="{FF2B5EF4-FFF2-40B4-BE49-F238E27FC236}">
              <a16:creationId xmlns:a16="http://schemas.microsoft.com/office/drawing/2014/main" id="{D55708A8-2990-4BA6-AACE-FA57E87F4A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9" name="468 Flecha arriba">
          <a:extLst>
            <a:ext uri="{FF2B5EF4-FFF2-40B4-BE49-F238E27FC236}">
              <a16:creationId xmlns:a16="http://schemas.microsoft.com/office/drawing/2014/main" id="{03AFAB4A-10F3-4823-BC03-2464C04C8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0" name="469 Flecha derecha">
          <a:extLst>
            <a:ext uri="{FF2B5EF4-FFF2-40B4-BE49-F238E27FC236}">
              <a16:creationId xmlns:a16="http://schemas.microsoft.com/office/drawing/2014/main" id="{10DF5FAB-248B-46E1-A2BF-5E2E3F0FA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1" name="470 Flecha arriba">
          <a:extLst>
            <a:ext uri="{FF2B5EF4-FFF2-40B4-BE49-F238E27FC236}">
              <a16:creationId xmlns:a16="http://schemas.microsoft.com/office/drawing/2014/main" id="{BBC8B56E-34E3-4E22-9F60-785FC59BA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2" name="471 Flecha derecha">
          <a:extLst>
            <a:ext uri="{FF2B5EF4-FFF2-40B4-BE49-F238E27FC236}">
              <a16:creationId xmlns:a16="http://schemas.microsoft.com/office/drawing/2014/main" id="{AE9DCBCA-177D-44AF-BC95-177A1643D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3" name="472 Flecha arriba">
          <a:extLst>
            <a:ext uri="{FF2B5EF4-FFF2-40B4-BE49-F238E27FC236}">
              <a16:creationId xmlns:a16="http://schemas.microsoft.com/office/drawing/2014/main" id="{B147A1FD-E404-4D12-B575-58467A70C7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4" name="473 Flecha derecha">
          <a:extLst>
            <a:ext uri="{FF2B5EF4-FFF2-40B4-BE49-F238E27FC236}">
              <a16:creationId xmlns:a16="http://schemas.microsoft.com/office/drawing/2014/main" id="{DB2E83BA-F1C3-45E3-BF6E-E101DA0C6A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5" name="474 Flecha arriba">
          <a:extLst>
            <a:ext uri="{FF2B5EF4-FFF2-40B4-BE49-F238E27FC236}">
              <a16:creationId xmlns:a16="http://schemas.microsoft.com/office/drawing/2014/main" id="{5A8BF2A8-58EF-4263-8D07-8F3CECA9D5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6" name="475 Flecha derecha">
          <a:extLst>
            <a:ext uri="{FF2B5EF4-FFF2-40B4-BE49-F238E27FC236}">
              <a16:creationId xmlns:a16="http://schemas.microsoft.com/office/drawing/2014/main" id="{93B57A40-1787-4B79-9E15-4DA1E7EA97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7" name="476 Flecha arriba">
          <a:extLst>
            <a:ext uri="{FF2B5EF4-FFF2-40B4-BE49-F238E27FC236}">
              <a16:creationId xmlns:a16="http://schemas.microsoft.com/office/drawing/2014/main" id="{67EA5A13-34EE-4AAF-8725-2285098915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8" name="477 Flecha derecha">
          <a:extLst>
            <a:ext uri="{FF2B5EF4-FFF2-40B4-BE49-F238E27FC236}">
              <a16:creationId xmlns:a16="http://schemas.microsoft.com/office/drawing/2014/main" id="{E90B3723-3E0B-467D-9CE5-7DE8ABBEB2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9" name="478 Flecha arriba">
          <a:extLst>
            <a:ext uri="{FF2B5EF4-FFF2-40B4-BE49-F238E27FC236}">
              <a16:creationId xmlns:a16="http://schemas.microsoft.com/office/drawing/2014/main" id="{E9CA9CE5-8629-4028-9CF0-4DAF112B2A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0" name="479 Flecha derecha">
          <a:extLst>
            <a:ext uri="{FF2B5EF4-FFF2-40B4-BE49-F238E27FC236}">
              <a16:creationId xmlns:a16="http://schemas.microsoft.com/office/drawing/2014/main" id="{5F0041AC-12AB-476F-BDA2-B623247366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1" name="480 Flecha arriba">
          <a:extLst>
            <a:ext uri="{FF2B5EF4-FFF2-40B4-BE49-F238E27FC236}">
              <a16:creationId xmlns:a16="http://schemas.microsoft.com/office/drawing/2014/main" id="{D13FD8C6-5DDA-472B-9534-122DA50C7B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2" name="481 Flecha derecha">
          <a:extLst>
            <a:ext uri="{FF2B5EF4-FFF2-40B4-BE49-F238E27FC236}">
              <a16:creationId xmlns:a16="http://schemas.microsoft.com/office/drawing/2014/main" id="{CB901BFC-CF65-43B7-B6E2-3A91F85AE3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3" name="482 Flecha arriba">
          <a:extLst>
            <a:ext uri="{FF2B5EF4-FFF2-40B4-BE49-F238E27FC236}">
              <a16:creationId xmlns:a16="http://schemas.microsoft.com/office/drawing/2014/main" id="{B53C2A46-D7D4-4ADF-A068-F23CD3445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4" name="483 Flecha derecha">
          <a:extLst>
            <a:ext uri="{FF2B5EF4-FFF2-40B4-BE49-F238E27FC236}">
              <a16:creationId xmlns:a16="http://schemas.microsoft.com/office/drawing/2014/main" id="{353D1462-D04F-43F3-979D-177C79FB5B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5" name="484 Flecha arriba">
          <a:extLst>
            <a:ext uri="{FF2B5EF4-FFF2-40B4-BE49-F238E27FC236}">
              <a16:creationId xmlns:a16="http://schemas.microsoft.com/office/drawing/2014/main" id="{155DB6C0-4813-4ED2-BB0F-D936B038E5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6" name="485 Flecha derecha">
          <a:extLst>
            <a:ext uri="{FF2B5EF4-FFF2-40B4-BE49-F238E27FC236}">
              <a16:creationId xmlns:a16="http://schemas.microsoft.com/office/drawing/2014/main" id="{AFB44B4B-FA3C-47BC-8A12-012F685016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7" name="486 Flecha arriba">
          <a:extLst>
            <a:ext uri="{FF2B5EF4-FFF2-40B4-BE49-F238E27FC236}">
              <a16:creationId xmlns:a16="http://schemas.microsoft.com/office/drawing/2014/main" id="{B13E3589-17B3-4C0F-9684-0B8BB4DB39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8" name="487 Flecha derecha">
          <a:extLst>
            <a:ext uri="{FF2B5EF4-FFF2-40B4-BE49-F238E27FC236}">
              <a16:creationId xmlns:a16="http://schemas.microsoft.com/office/drawing/2014/main" id="{BA4BCABE-7052-4A1E-8F2E-2E20671110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9" name="488 Flecha arriba">
          <a:extLst>
            <a:ext uri="{FF2B5EF4-FFF2-40B4-BE49-F238E27FC236}">
              <a16:creationId xmlns:a16="http://schemas.microsoft.com/office/drawing/2014/main" id="{9337E440-9406-467B-80D0-4ACA1E5739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0" name="489 Flecha derecha">
          <a:extLst>
            <a:ext uri="{FF2B5EF4-FFF2-40B4-BE49-F238E27FC236}">
              <a16:creationId xmlns:a16="http://schemas.microsoft.com/office/drawing/2014/main" id="{168B7292-0D25-457F-97E9-C86829DD24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1" name="490 Flecha arriba">
          <a:extLst>
            <a:ext uri="{FF2B5EF4-FFF2-40B4-BE49-F238E27FC236}">
              <a16:creationId xmlns:a16="http://schemas.microsoft.com/office/drawing/2014/main" id="{93C92E63-0D88-4077-912A-FDE4EFCB0D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2" name="491 Flecha derecha">
          <a:extLst>
            <a:ext uri="{FF2B5EF4-FFF2-40B4-BE49-F238E27FC236}">
              <a16:creationId xmlns:a16="http://schemas.microsoft.com/office/drawing/2014/main" id="{65E4E50A-C019-4A1D-8C5C-729231F731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3" name="492 Flecha arriba">
          <a:extLst>
            <a:ext uri="{FF2B5EF4-FFF2-40B4-BE49-F238E27FC236}">
              <a16:creationId xmlns:a16="http://schemas.microsoft.com/office/drawing/2014/main" id="{7C8F745A-F54F-4905-A230-107042FDB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4" name="493 Flecha derecha">
          <a:extLst>
            <a:ext uri="{FF2B5EF4-FFF2-40B4-BE49-F238E27FC236}">
              <a16:creationId xmlns:a16="http://schemas.microsoft.com/office/drawing/2014/main" id="{0ABAF5AE-66FF-42BF-B372-5D07937E02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5" name="494 Flecha arriba">
          <a:extLst>
            <a:ext uri="{FF2B5EF4-FFF2-40B4-BE49-F238E27FC236}">
              <a16:creationId xmlns:a16="http://schemas.microsoft.com/office/drawing/2014/main" id="{0B625FA0-8992-4C54-AD23-4437E9164A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6" name="495 Flecha derecha">
          <a:extLst>
            <a:ext uri="{FF2B5EF4-FFF2-40B4-BE49-F238E27FC236}">
              <a16:creationId xmlns:a16="http://schemas.microsoft.com/office/drawing/2014/main" id="{FEF0F475-669B-4C17-92E9-96426F178B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7" name="496 Flecha arriba">
          <a:extLst>
            <a:ext uri="{FF2B5EF4-FFF2-40B4-BE49-F238E27FC236}">
              <a16:creationId xmlns:a16="http://schemas.microsoft.com/office/drawing/2014/main" id="{C87A9EC2-E509-49A4-B2FA-70E7B00021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8" name="497 Flecha derecha">
          <a:extLst>
            <a:ext uri="{FF2B5EF4-FFF2-40B4-BE49-F238E27FC236}">
              <a16:creationId xmlns:a16="http://schemas.microsoft.com/office/drawing/2014/main" id="{1E6A90A2-35EA-4AC1-A02D-6A31166FC7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9" name="498 Flecha arriba">
          <a:extLst>
            <a:ext uri="{FF2B5EF4-FFF2-40B4-BE49-F238E27FC236}">
              <a16:creationId xmlns:a16="http://schemas.microsoft.com/office/drawing/2014/main" id="{7A5A714A-B306-4449-8D7B-C87604F97E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0" name="499 Flecha derecha">
          <a:extLst>
            <a:ext uri="{FF2B5EF4-FFF2-40B4-BE49-F238E27FC236}">
              <a16:creationId xmlns:a16="http://schemas.microsoft.com/office/drawing/2014/main" id="{9DACD1DF-C082-4AE3-874C-818B9461B2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1" name="500 Flecha arriba">
          <a:extLst>
            <a:ext uri="{FF2B5EF4-FFF2-40B4-BE49-F238E27FC236}">
              <a16:creationId xmlns:a16="http://schemas.microsoft.com/office/drawing/2014/main" id="{A734FC1D-7719-439C-A21D-6ADD24C8CA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2" name="501 Flecha derecha">
          <a:extLst>
            <a:ext uri="{FF2B5EF4-FFF2-40B4-BE49-F238E27FC236}">
              <a16:creationId xmlns:a16="http://schemas.microsoft.com/office/drawing/2014/main" id="{08277458-4BDA-41BF-A53D-78036A0046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3" name="502 Flecha arriba">
          <a:extLst>
            <a:ext uri="{FF2B5EF4-FFF2-40B4-BE49-F238E27FC236}">
              <a16:creationId xmlns:a16="http://schemas.microsoft.com/office/drawing/2014/main" id="{8DCCEFB1-D20C-4422-8FA6-954AB6FD4D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4" name="503 Flecha derecha">
          <a:extLst>
            <a:ext uri="{FF2B5EF4-FFF2-40B4-BE49-F238E27FC236}">
              <a16:creationId xmlns:a16="http://schemas.microsoft.com/office/drawing/2014/main" id="{793EEF10-EFD0-41C6-9AC1-9A4F1088D8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5" name="504 Flecha arriba">
          <a:extLst>
            <a:ext uri="{FF2B5EF4-FFF2-40B4-BE49-F238E27FC236}">
              <a16:creationId xmlns:a16="http://schemas.microsoft.com/office/drawing/2014/main" id="{30ED9480-3710-499B-9E12-8212795BDC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6" name="505 Flecha derecha">
          <a:extLst>
            <a:ext uri="{FF2B5EF4-FFF2-40B4-BE49-F238E27FC236}">
              <a16:creationId xmlns:a16="http://schemas.microsoft.com/office/drawing/2014/main" id="{3D9CA1C8-109D-4544-8BB8-FBBBBC03E9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7" name="506 Flecha arriba">
          <a:extLst>
            <a:ext uri="{FF2B5EF4-FFF2-40B4-BE49-F238E27FC236}">
              <a16:creationId xmlns:a16="http://schemas.microsoft.com/office/drawing/2014/main" id="{3E7DE806-0AD5-44DD-B061-B4C5B8B749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8" name="507 Flecha derecha">
          <a:extLst>
            <a:ext uri="{FF2B5EF4-FFF2-40B4-BE49-F238E27FC236}">
              <a16:creationId xmlns:a16="http://schemas.microsoft.com/office/drawing/2014/main" id="{B0DBDC31-8678-4688-8728-06CBBED5E1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9" name="508 Flecha arriba">
          <a:extLst>
            <a:ext uri="{FF2B5EF4-FFF2-40B4-BE49-F238E27FC236}">
              <a16:creationId xmlns:a16="http://schemas.microsoft.com/office/drawing/2014/main" id="{F0562EEC-FBC8-4E45-B197-B091B16F2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0" name="509 Flecha derecha">
          <a:extLst>
            <a:ext uri="{FF2B5EF4-FFF2-40B4-BE49-F238E27FC236}">
              <a16:creationId xmlns:a16="http://schemas.microsoft.com/office/drawing/2014/main" id="{22297857-8D61-4762-AE37-D0C76D21E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1" name="510 Flecha arriba">
          <a:extLst>
            <a:ext uri="{FF2B5EF4-FFF2-40B4-BE49-F238E27FC236}">
              <a16:creationId xmlns:a16="http://schemas.microsoft.com/office/drawing/2014/main" id="{3A13476A-8D47-41A7-9902-2663D90946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2" name="511 Flecha derecha">
          <a:extLst>
            <a:ext uri="{FF2B5EF4-FFF2-40B4-BE49-F238E27FC236}">
              <a16:creationId xmlns:a16="http://schemas.microsoft.com/office/drawing/2014/main" id="{ABEB9F42-E118-464D-A1F0-424190E996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3" name="512 Flecha arriba">
          <a:extLst>
            <a:ext uri="{FF2B5EF4-FFF2-40B4-BE49-F238E27FC236}">
              <a16:creationId xmlns:a16="http://schemas.microsoft.com/office/drawing/2014/main" id="{D58A7AB0-A09E-448A-A87F-C2BB72E2837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4" name="513 Flecha derecha">
          <a:extLst>
            <a:ext uri="{FF2B5EF4-FFF2-40B4-BE49-F238E27FC236}">
              <a16:creationId xmlns:a16="http://schemas.microsoft.com/office/drawing/2014/main" id="{ACA4D714-BA0B-4369-9469-73E3885435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5" name="514 Flecha arriba">
          <a:extLst>
            <a:ext uri="{FF2B5EF4-FFF2-40B4-BE49-F238E27FC236}">
              <a16:creationId xmlns:a16="http://schemas.microsoft.com/office/drawing/2014/main" id="{930B3B4B-B750-497B-9BE8-4DB3DEBAC4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6" name="515 Flecha derecha">
          <a:extLst>
            <a:ext uri="{FF2B5EF4-FFF2-40B4-BE49-F238E27FC236}">
              <a16:creationId xmlns:a16="http://schemas.microsoft.com/office/drawing/2014/main" id="{B22C16AF-1D2D-4239-9CB6-F8CF2438B0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7" name="516 Flecha arriba">
          <a:extLst>
            <a:ext uri="{FF2B5EF4-FFF2-40B4-BE49-F238E27FC236}">
              <a16:creationId xmlns:a16="http://schemas.microsoft.com/office/drawing/2014/main" id="{05CBA748-8A26-4E4B-BE47-66847F14A3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8" name="517 Flecha derecha">
          <a:extLst>
            <a:ext uri="{FF2B5EF4-FFF2-40B4-BE49-F238E27FC236}">
              <a16:creationId xmlns:a16="http://schemas.microsoft.com/office/drawing/2014/main" id="{53548EBF-C843-4FFD-9A33-E70D0281CE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9" name="518 Flecha arriba">
          <a:extLst>
            <a:ext uri="{FF2B5EF4-FFF2-40B4-BE49-F238E27FC236}">
              <a16:creationId xmlns:a16="http://schemas.microsoft.com/office/drawing/2014/main" id="{B10AC34A-CFD0-4146-A686-4D1356A130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0" name="519 Flecha derecha">
          <a:extLst>
            <a:ext uri="{FF2B5EF4-FFF2-40B4-BE49-F238E27FC236}">
              <a16:creationId xmlns:a16="http://schemas.microsoft.com/office/drawing/2014/main" id="{C662AAF0-164F-49EF-A53B-95B1B42B0A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1" name="520 Flecha arriba">
          <a:extLst>
            <a:ext uri="{FF2B5EF4-FFF2-40B4-BE49-F238E27FC236}">
              <a16:creationId xmlns:a16="http://schemas.microsoft.com/office/drawing/2014/main" id="{90F968FC-6389-405A-889C-34BDAAB768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2" name="521 Flecha derecha">
          <a:extLst>
            <a:ext uri="{FF2B5EF4-FFF2-40B4-BE49-F238E27FC236}">
              <a16:creationId xmlns:a16="http://schemas.microsoft.com/office/drawing/2014/main" id="{DACECE32-2A11-4887-A964-38F68536C4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3" name="522 Flecha arriba">
          <a:extLst>
            <a:ext uri="{FF2B5EF4-FFF2-40B4-BE49-F238E27FC236}">
              <a16:creationId xmlns:a16="http://schemas.microsoft.com/office/drawing/2014/main" id="{D2996093-A232-4A12-B34D-F727B7DD72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4" name="523 Flecha derecha">
          <a:extLst>
            <a:ext uri="{FF2B5EF4-FFF2-40B4-BE49-F238E27FC236}">
              <a16:creationId xmlns:a16="http://schemas.microsoft.com/office/drawing/2014/main" id="{862F08E1-8815-4444-B93B-99F2AA94D3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5" name="524 Flecha arriba">
          <a:extLst>
            <a:ext uri="{FF2B5EF4-FFF2-40B4-BE49-F238E27FC236}">
              <a16:creationId xmlns:a16="http://schemas.microsoft.com/office/drawing/2014/main" id="{88DFFD0A-8E62-4B81-B1DC-288E7DED33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6" name="525 Flecha derecha">
          <a:extLst>
            <a:ext uri="{FF2B5EF4-FFF2-40B4-BE49-F238E27FC236}">
              <a16:creationId xmlns:a16="http://schemas.microsoft.com/office/drawing/2014/main" id="{3AF5B37E-82EE-40CB-9B45-222FA269C09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7" name="526 Flecha arriba">
          <a:extLst>
            <a:ext uri="{FF2B5EF4-FFF2-40B4-BE49-F238E27FC236}">
              <a16:creationId xmlns:a16="http://schemas.microsoft.com/office/drawing/2014/main" id="{460F0CEE-3BAC-4422-BECA-BE07A1A728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8" name="527 Flecha derecha">
          <a:extLst>
            <a:ext uri="{FF2B5EF4-FFF2-40B4-BE49-F238E27FC236}">
              <a16:creationId xmlns:a16="http://schemas.microsoft.com/office/drawing/2014/main" id="{E02E0C42-FAEC-4D2D-87FB-B9F2C0B1D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9" name="528 Flecha arriba">
          <a:extLst>
            <a:ext uri="{FF2B5EF4-FFF2-40B4-BE49-F238E27FC236}">
              <a16:creationId xmlns:a16="http://schemas.microsoft.com/office/drawing/2014/main" id="{7D1CA588-F328-405A-9E3A-E4BE1E0B0A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0" name="529 Flecha derecha">
          <a:extLst>
            <a:ext uri="{FF2B5EF4-FFF2-40B4-BE49-F238E27FC236}">
              <a16:creationId xmlns:a16="http://schemas.microsoft.com/office/drawing/2014/main" id="{72517DC1-2E7A-4851-959A-9E4592254E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1" name="530 Flecha arriba">
          <a:extLst>
            <a:ext uri="{FF2B5EF4-FFF2-40B4-BE49-F238E27FC236}">
              <a16:creationId xmlns:a16="http://schemas.microsoft.com/office/drawing/2014/main" id="{EEA702CB-FDD1-4D63-876D-3C0B16846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2" name="531 Flecha derecha">
          <a:extLst>
            <a:ext uri="{FF2B5EF4-FFF2-40B4-BE49-F238E27FC236}">
              <a16:creationId xmlns:a16="http://schemas.microsoft.com/office/drawing/2014/main" id="{8EBCE587-F61F-4A56-8FB1-AB39350C12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3" name="532 Flecha arriba">
          <a:extLst>
            <a:ext uri="{FF2B5EF4-FFF2-40B4-BE49-F238E27FC236}">
              <a16:creationId xmlns:a16="http://schemas.microsoft.com/office/drawing/2014/main" id="{D203569F-9991-4CF4-99B2-3BD4D9E8E2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4" name="533 Flecha derecha">
          <a:extLst>
            <a:ext uri="{FF2B5EF4-FFF2-40B4-BE49-F238E27FC236}">
              <a16:creationId xmlns:a16="http://schemas.microsoft.com/office/drawing/2014/main" id="{E123E919-9DFD-4EC5-9BD4-B1F61E31FB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5" name="534 Flecha arriba">
          <a:extLst>
            <a:ext uri="{FF2B5EF4-FFF2-40B4-BE49-F238E27FC236}">
              <a16:creationId xmlns:a16="http://schemas.microsoft.com/office/drawing/2014/main" id="{9F87DBA4-848D-46C8-BCC1-4A7B514E557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6" name="535 Flecha derecha">
          <a:extLst>
            <a:ext uri="{FF2B5EF4-FFF2-40B4-BE49-F238E27FC236}">
              <a16:creationId xmlns:a16="http://schemas.microsoft.com/office/drawing/2014/main" id="{FFCCE453-6E2E-4CF0-A87D-4E79A79977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7" name="536 Flecha arriba">
          <a:extLst>
            <a:ext uri="{FF2B5EF4-FFF2-40B4-BE49-F238E27FC236}">
              <a16:creationId xmlns:a16="http://schemas.microsoft.com/office/drawing/2014/main" id="{98DFE63D-D2BA-40DC-A5F1-D7CB7147B5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8" name="537 Flecha derecha">
          <a:extLst>
            <a:ext uri="{FF2B5EF4-FFF2-40B4-BE49-F238E27FC236}">
              <a16:creationId xmlns:a16="http://schemas.microsoft.com/office/drawing/2014/main" id="{1086E013-4C84-4D68-9EEA-9FDDEF00B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9" name="538 Flecha arriba">
          <a:extLst>
            <a:ext uri="{FF2B5EF4-FFF2-40B4-BE49-F238E27FC236}">
              <a16:creationId xmlns:a16="http://schemas.microsoft.com/office/drawing/2014/main" id="{BE85C78A-5C41-4275-B33E-D71F754C53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0" name="539 Flecha derecha">
          <a:extLst>
            <a:ext uri="{FF2B5EF4-FFF2-40B4-BE49-F238E27FC236}">
              <a16:creationId xmlns:a16="http://schemas.microsoft.com/office/drawing/2014/main" id="{4C77B382-7463-46BF-91AE-43390AF3C8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1" name="540 Flecha arriba">
          <a:extLst>
            <a:ext uri="{FF2B5EF4-FFF2-40B4-BE49-F238E27FC236}">
              <a16:creationId xmlns:a16="http://schemas.microsoft.com/office/drawing/2014/main" id="{473B12BB-9C93-42E2-840B-65FAC8822B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2" name="541 Flecha derecha">
          <a:extLst>
            <a:ext uri="{FF2B5EF4-FFF2-40B4-BE49-F238E27FC236}">
              <a16:creationId xmlns:a16="http://schemas.microsoft.com/office/drawing/2014/main" id="{F8592D05-CE28-4B5B-B9CD-CD59D34B8A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3" name="542 Flecha arriba">
          <a:extLst>
            <a:ext uri="{FF2B5EF4-FFF2-40B4-BE49-F238E27FC236}">
              <a16:creationId xmlns:a16="http://schemas.microsoft.com/office/drawing/2014/main" id="{718DFEFD-07CE-4F8B-A314-B66E381DB2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4" name="543 Flecha derecha">
          <a:extLst>
            <a:ext uri="{FF2B5EF4-FFF2-40B4-BE49-F238E27FC236}">
              <a16:creationId xmlns:a16="http://schemas.microsoft.com/office/drawing/2014/main" id="{CFBC396C-B4D4-4EBF-B353-AECEE34669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5" name="544 Flecha arriba">
          <a:extLst>
            <a:ext uri="{FF2B5EF4-FFF2-40B4-BE49-F238E27FC236}">
              <a16:creationId xmlns:a16="http://schemas.microsoft.com/office/drawing/2014/main" id="{B483DBCA-29A3-49B8-A031-111A41A9E5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6" name="545 Flecha derecha">
          <a:extLst>
            <a:ext uri="{FF2B5EF4-FFF2-40B4-BE49-F238E27FC236}">
              <a16:creationId xmlns:a16="http://schemas.microsoft.com/office/drawing/2014/main" id="{FAD579CB-3D4D-432C-9E36-BF47303994A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7" name="546 Flecha arriba">
          <a:extLst>
            <a:ext uri="{FF2B5EF4-FFF2-40B4-BE49-F238E27FC236}">
              <a16:creationId xmlns:a16="http://schemas.microsoft.com/office/drawing/2014/main" id="{8598D1B9-7340-4FE6-9015-A993F89224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8" name="547 Flecha derecha">
          <a:extLst>
            <a:ext uri="{FF2B5EF4-FFF2-40B4-BE49-F238E27FC236}">
              <a16:creationId xmlns:a16="http://schemas.microsoft.com/office/drawing/2014/main" id="{E627572E-A64E-430E-BEDC-77481F529E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9" name="548 Flecha arriba">
          <a:extLst>
            <a:ext uri="{FF2B5EF4-FFF2-40B4-BE49-F238E27FC236}">
              <a16:creationId xmlns:a16="http://schemas.microsoft.com/office/drawing/2014/main" id="{42F615AA-6ED2-425A-95FA-A137C1D9C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0" name="549 Flecha derecha">
          <a:extLst>
            <a:ext uri="{FF2B5EF4-FFF2-40B4-BE49-F238E27FC236}">
              <a16:creationId xmlns:a16="http://schemas.microsoft.com/office/drawing/2014/main" id="{5D84D6D0-5F55-4E55-9922-66B1C6CB9D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1" name="550 Flecha arriba">
          <a:extLst>
            <a:ext uri="{FF2B5EF4-FFF2-40B4-BE49-F238E27FC236}">
              <a16:creationId xmlns:a16="http://schemas.microsoft.com/office/drawing/2014/main" id="{5CF37C4D-86E0-4CB4-BAB2-8C473CA91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2" name="551 Flecha derecha">
          <a:extLst>
            <a:ext uri="{FF2B5EF4-FFF2-40B4-BE49-F238E27FC236}">
              <a16:creationId xmlns:a16="http://schemas.microsoft.com/office/drawing/2014/main" id="{8CDD12C7-4CE3-43DF-90FF-FA7F971CF73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3" name="552 Flecha arriba">
          <a:extLst>
            <a:ext uri="{FF2B5EF4-FFF2-40B4-BE49-F238E27FC236}">
              <a16:creationId xmlns:a16="http://schemas.microsoft.com/office/drawing/2014/main" id="{90615ACE-D986-43F1-9FA9-C23ADB630C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4" name="553 Flecha derecha">
          <a:extLst>
            <a:ext uri="{FF2B5EF4-FFF2-40B4-BE49-F238E27FC236}">
              <a16:creationId xmlns:a16="http://schemas.microsoft.com/office/drawing/2014/main" id="{5EE84416-B2EA-41A6-9A9D-BC8F77E137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5" name="554 Flecha arriba">
          <a:extLst>
            <a:ext uri="{FF2B5EF4-FFF2-40B4-BE49-F238E27FC236}">
              <a16:creationId xmlns:a16="http://schemas.microsoft.com/office/drawing/2014/main" id="{EB808E6F-63C0-4B48-9D31-5989EA67E7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6" name="555 Flecha derecha">
          <a:extLst>
            <a:ext uri="{FF2B5EF4-FFF2-40B4-BE49-F238E27FC236}">
              <a16:creationId xmlns:a16="http://schemas.microsoft.com/office/drawing/2014/main" id="{32885304-EE2C-4505-B3F7-EB5402F210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7" name="556 Flecha arriba">
          <a:extLst>
            <a:ext uri="{FF2B5EF4-FFF2-40B4-BE49-F238E27FC236}">
              <a16:creationId xmlns:a16="http://schemas.microsoft.com/office/drawing/2014/main" id="{5A4CA628-2C1E-425F-999D-AB25F2591E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8" name="557 Flecha derecha">
          <a:extLst>
            <a:ext uri="{FF2B5EF4-FFF2-40B4-BE49-F238E27FC236}">
              <a16:creationId xmlns:a16="http://schemas.microsoft.com/office/drawing/2014/main" id="{EF9F9C3C-DD74-4D6D-A839-3ABB22C2EF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9" name="558 Flecha arriba">
          <a:extLst>
            <a:ext uri="{FF2B5EF4-FFF2-40B4-BE49-F238E27FC236}">
              <a16:creationId xmlns:a16="http://schemas.microsoft.com/office/drawing/2014/main" id="{846DADF9-D5A7-4590-8D29-F160D9E05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0" name="559 Flecha derecha">
          <a:extLst>
            <a:ext uri="{FF2B5EF4-FFF2-40B4-BE49-F238E27FC236}">
              <a16:creationId xmlns:a16="http://schemas.microsoft.com/office/drawing/2014/main" id="{AE4B8A73-5A67-4109-A9A0-5D5398D4D9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1" name="560 Flecha arriba">
          <a:extLst>
            <a:ext uri="{FF2B5EF4-FFF2-40B4-BE49-F238E27FC236}">
              <a16:creationId xmlns:a16="http://schemas.microsoft.com/office/drawing/2014/main" id="{3AD20633-F22C-4694-B760-923ADD3BA9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2" name="561 Flecha derecha">
          <a:extLst>
            <a:ext uri="{FF2B5EF4-FFF2-40B4-BE49-F238E27FC236}">
              <a16:creationId xmlns:a16="http://schemas.microsoft.com/office/drawing/2014/main" id="{15F4387B-0BC8-4847-8596-E5CF5E222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3" name="562 Flecha arriba">
          <a:extLst>
            <a:ext uri="{FF2B5EF4-FFF2-40B4-BE49-F238E27FC236}">
              <a16:creationId xmlns:a16="http://schemas.microsoft.com/office/drawing/2014/main" id="{C17D0DE8-A157-45DC-954D-7EB539BBE9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4" name="563 Flecha derecha">
          <a:extLst>
            <a:ext uri="{FF2B5EF4-FFF2-40B4-BE49-F238E27FC236}">
              <a16:creationId xmlns:a16="http://schemas.microsoft.com/office/drawing/2014/main" id="{389750C0-696E-443A-B72E-1DFEDCC17E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5" name="564 Flecha arriba">
          <a:extLst>
            <a:ext uri="{FF2B5EF4-FFF2-40B4-BE49-F238E27FC236}">
              <a16:creationId xmlns:a16="http://schemas.microsoft.com/office/drawing/2014/main" id="{2ABC55C0-DEF8-4372-898C-72A2E4B83F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6" name="565 Flecha derecha">
          <a:extLst>
            <a:ext uri="{FF2B5EF4-FFF2-40B4-BE49-F238E27FC236}">
              <a16:creationId xmlns:a16="http://schemas.microsoft.com/office/drawing/2014/main" id="{4BFF0B80-4816-4BEC-B719-C0171296F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7" name="566 Flecha arriba">
          <a:extLst>
            <a:ext uri="{FF2B5EF4-FFF2-40B4-BE49-F238E27FC236}">
              <a16:creationId xmlns:a16="http://schemas.microsoft.com/office/drawing/2014/main" id="{2A202DB3-4168-4071-9D66-BCCDE40E11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8" name="567 Flecha derecha">
          <a:extLst>
            <a:ext uri="{FF2B5EF4-FFF2-40B4-BE49-F238E27FC236}">
              <a16:creationId xmlns:a16="http://schemas.microsoft.com/office/drawing/2014/main" id="{8D9C7331-2376-4C7B-AC32-705A5CC7C5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9" name="568 Flecha arriba">
          <a:extLst>
            <a:ext uri="{FF2B5EF4-FFF2-40B4-BE49-F238E27FC236}">
              <a16:creationId xmlns:a16="http://schemas.microsoft.com/office/drawing/2014/main" id="{CA819942-70AA-4560-A548-E9BE1F53B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0" name="569 Flecha derecha">
          <a:extLst>
            <a:ext uri="{FF2B5EF4-FFF2-40B4-BE49-F238E27FC236}">
              <a16:creationId xmlns:a16="http://schemas.microsoft.com/office/drawing/2014/main" id="{809696D7-7B77-4ED2-BAF3-45D1CCD650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1" name="570 Flecha arriba">
          <a:extLst>
            <a:ext uri="{FF2B5EF4-FFF2-40B4-BE49-F238E27FC236}">
              <a16:creationId xmlns:a16="http://schemas.microsoft.com/office/drawing/2014/main" id="{980BB450-7CF2-44AB-9AD4-A9F91A8076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2" name="571 Flecha derecha">
          <a:extLst>
            <a:ext uri="{FF2B5EF4-FFF2-40B4-BE49-F238E27FC236}">
              <a16:creationId xmlns:a16="http://schemas.microsoft.com/office/drawing/2014/main" id="{7A05FF49-BAEE-4D8F-ABE2-05F2142B82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3" name="572 Flecha arriba">
          <a:extLst>
            <a:ext uri="{FF2B5EF4-FFF2-40B4-BE49-F238E27FC236}">
              <a16:creationId xmlns:a16="http://schemas.microsoft.com/office/drawing/2014/main" id="{507AA5E6-4F2D-43C6-AC66-0E5EF40479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4" name="573 Flecha derecha">
          <a:extLst>
            <a:ext uri="{FF2B5EF4-FFF2-40B4-BE49-F238E27FC236}">
              <a16:creationId xmlns:a16="http://schemas.microsoft.com/office/drawing/2014/main" id="{2F8B5A51-248B-4DF8-B7AA-853BFFEB51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5" name="574 Flecha arriba">
          <a:extLst>
            <a:ext uri="{FF2B5EF4-FFF2-40B4-BE49-F238E27FC236}">
              <a16:creationId xmlns:a16="http://schemas.microsoft.com/office/drawing/2014/main" id="{2D73FFFF-1DE9-495A-9681-5A75675CB5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6" name="575 Flecha derecha">
          <a:extLst>
            <a:ext uri="{FF2B5EF4-FFF2-40B4-BE49-F238E27FC236}">
              <a16:creationId xmlns:a16="http://schemas.microsoft.com/office/drawing/2014/main" id="{C34EB1CD-1181-486B-953E-A1180C2B0C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7" name="576 Flecha arriba">
          <a:extLst>
            <a:ext uri="{FF2B5EF4-FFF2-40B4-BE49-F238E27FC236}">
              <a16:creationId xmlns:a16="http://schemas.microsoft.com/office/drawing/2014/main" id="{3FE86AA0-7C55-43BC-99DF-9D883F4569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8" name="577 Flecha derecha">
          <a:extLst>
            <a:ext uri="{FF2B5EF4-FFF2-40B4-BE49-F238E27FC236}">
              <a16:creationId xmlns:a16="http://schemas.microsoft.com/office/drawing/2014/main" id="{23B48132-140C-49C5-B3A1-4A7BA5F3FA8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9" name="578 Flecha arriba">
          <a:extLst>
            <a:ext uri="{FF2B5EF4-FFF2-40B4-BE49-F238E27FC236}">
              <a16:creationId xmlns:a16="http://schemas.microsoft.com/office/drawing/2014/main" id="{66989971-531F-481A-ADC1-FE380A2212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0" name="579 Flecha derecha">
          <a:extLst>
            <a:ext uri="{FF2B5EF4-FFF2-40B4-BE49-F238E27FC236}">
              <a16:creationId xmlns:a16="http://schemas.microsoft.com/office/drawing/2014/main" id="{B05FEEF1-E6A5-4051-A539-07A909327D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1" name="580 Flecha arriba">
          <a:extLst>
            <a:ext uri="{FF2B5EF4-FFF2-40B4-BE49-F238E27FC236}">
              <a16:creationId xmlns:a16="http://schemas.microsoft.com/office/drawing/2014/main" id="{02DACBC6-B784-47D5-8498-59674FE1D1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2" name="581 Flecha derecha">
          <a:extLst>
            <a:ext uri="{FF2B5EF4-FFF2-40B4-BE49-F238E27FC236}">
              <a16:creationId xmlns:a16="http://schemas.microsoft.com/office/drawing/2014/main" id="{3B558431-2779-46DC-8114-8EF509D988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3" name="582 Flecha arriba">
          <a:extLst>
            <a:ext uri="{FF2B5EF4-FFF2-40B4-BE49-F238E27FC236}">
              <a16:creationId xmlns:a16="http://schemas.microsoft.com/office/drawing/2014/main" id="{6DB3688F-C0A0-4C22-8E80-60F29543DA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4" name="583 Flecha derecha">
          <a:extLst>
            <a:ext uri="{FF2B5EF4-FFF2-40B4-BE49-F238E27FC236}">
              <a16:creationId xmlns:a16="http://schemas.microsoft.com/office/drawing/2014/main" id="{AF076CF1-8241-4D16-9EAF-2173709811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5" name="584 Flecha arriba">
          <a:extLst>
            <a:ext uri="{FF2B5EF4-FFF2-40B4-BE49-F238E27FC236}">
              <a16:creationId xmlns:a16="http://schemas.microsoft.com/office/drawing/2014/main" id="{6A49BB93-0F09-4312-AE41-59D10D256E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6" name="585 Flecha derecha">
          <a:extLst>
            <a:ext uri="{FF2B5EF4-FFF2-40B4-BE49-F238E27FC236}">
              <a16:creationId xmlns:a16="http://schemas.microsoft.com/office/drawing/2014/main" id="{E3EDD4E0-3E59-4406-ACF0-6A0438B2B6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7" name="586 Flecha arriba">
          <a:extLst>
            <a:ext uri="{FF2B5EF4-FFF2-40B4-BE49-F238E27FC236}">
              <a16:creationId xmlns:a16="http://schemas.microsoft.com/office/drawing/2014/main" id="{09BBCA77-0E04-4511-B322-87E1FA06C5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8" name="587 Flecha derecha">
          <a:extLst>
            <a:ext uri="{FF2B5EF4-FFF2-40B4-BE49-F238E27FC236}">
              <a16:creationId xmlns:a16="http://schemas.microsoft.com/office/drawing/2014/main" id="{BA52D7B3-2C26-4E48-BC11-36289983A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9" name="588 Flecha arriba">
          <a:extLst>
            <a:ext uri="{FF2B5EF4-FFF2-40B4-BE49-F238E27FC236}">
              <a16:creationId xmlns:a16="http://schemas.microsoft.com/office/drawing/2014/main" id="{F1148003-B6A4-4DD8-AE97-780207CA4A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0" name="589 Flecha derecha">
          <a:extLst>
            <a:ext uri="{FF2B5EF4-FFF2-40B4-BE49-F238E27FC236}">
              <a16:creationId xmlns:a16="http://schemas.microsoft.com/office/drawing/2014/main" id="{AD292727-280E-4DC2-A5E0-0805F35280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1" name="590 Flecha arriba">
          <a:extLst>
            <a:ext uri="{FF2B5EF4-FFF2-40B4-BE49-F238E27FC236}">
              <a16:creationId xmlns:a16="http://schemas.microsoft.com/office/drawing/2014/main" id="{EEDC80E4-FFEE-4165-A038-81E34AAD1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2" name="591 Flecha derecha">
          <a:extLst>
            <a:ext uri="{FF2B5EF4-FFF2-40B4-BE49-F238E27FC236}">
              <a16:creationId xmlns:a16="http://schemas.microsoft.com/office/drawing/2014/main" id="{851F6DE1-4B90-4EDC-A5AF-9652CC0DB9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3" name="592 Flecha arriba">
          <a:extLst>
            <a:ext uri="{FF2B5EF4-FFF2-40B4-BE49-F238E27FC236}">
              <a16:creationId xmlns:a16="http://schemas.microsoft.com/office/drawing/2014/main" id="{958B59C7-6150-4015-8B3A-E973634E4B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4" name="593 Flecha derecha">
          <a:extLst>
            <a:ext uri="{FF2B5EF4-FFF2-40B4-BE49-F238E27FC236}">
              <a16:creationId xmlns:a16="http://schemas.microsoft.com/office/drawing/2014/main" id="{84234EAE-4F36-45CC-B43C-CA98F6F5BAA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5" name="594 Flecha arriba">
          <a:extLst>
            <a:ext uri="{FF2B5EF4-FFF2-40B4-BE49-F238E27FC236}">
              <a16:creationId xmlns:a16="http://schemas.microsoft.com/office/drawing/2014/main" id="{9A440562-8E92-4345-A6AA-B9343EABE2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6" name="595 Flecha derecha">
          <a:extLst>
            <a:ext uri="{FF2B5EF4-FFF2-40B4-BE49-F238E27FC236}">
              <a16:creationId xmlns:a16="http://schemas.microsoft.com/office/drawing/2014/main" id="{9683E6F6-991A-4361-BBE4-77BEC0FB07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7" name="596 Flecha arriba">
          <a:extLst>
            <a:ext uri="{FF2B5EF4-FFF2-40B4-BE49-F238E27FC236}">
              <a16:creationId xmlns:a16="http://schemas.microsoft.com/office/drawing/2014/main" id="{EA16BCD9-E5CB-47A6-9911-AE176A1DBD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8" name="597 Flecha derecha">
          <a:extLst>
            <a:ext uri="{FF2B5EF4-FFF2-40B4-BE49-F238E27FC236}">
              <a16:creationId xmlns:a16="http://schemas.microsoft.com/office/drawing/2014/main" id="{966FACAE-B76D-4BB5-8CB7-F9E02B367C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9" name="598 Flecha arriba">
          <a:extLst>
            <a:ext uri="{FF2B5EF4-FFF2-40B4-BE49-F238E27FC236}">
              <a16:creationId xmlns:a16="http://schemas.microsoft.com/office/drawing/2014/main" id="{ABE24642-97ED-41E7-AB6F-B952FEED0B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0" name="599 Flecha derecha">
          <a:extLst>
            <a:ext uri="{FF2B5EF4-FFF2-40B4-BE49-F238E27FC236}">
              <a16:creationId xmlns:a16="http://schemas.microsoft.com/office/drawing/2014/main" id="{0063636A-4274-438A-B36A-08F79D0969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1" name="600 Flecha arriba">
          <a:extLst>
            <a:ext uri="{FF2B5EF4-FFF2-40B4-BE49-F238E27FC236}">
              <a16:creationId xmlns:a16="http://schemas.microsoft.com/office/drawing/2014/main" id="{A1819547-1679-4F46-9A90-97DDED3DD2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2" name="601 Flecha derecha">
          <a:extLst>
            <a:ext uri="{FF2B5EF4-FFF2-40B4-BE49-F238E27FC236}">
              <a16:creationId xmlns:a16="http://schemas.microsoft.com/office/drawing/2014/main" id="{20FDC3F9-F081-4637-A10F-477ECE9291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3" name="602 Flecha arriba">
          <a:extLst>
            <a:ext uri="{FF2B5EF4-FFF2-40B4-BE49-F238E27FC236}">
              <a16:creationId xmlns:a16="http://schemas.microsoft.com/office/drawing/2014/main" id="{28FCEC7E-2D8C-40BC-BC84-678CDEF1A1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4" name="603 Flecha derecha">
          <a:extLst>
            <a:ext uri="{FF2B5EF4-FFF2-40B4-BE49-F238E27FC236}">
              <a16:creationId xmlns:a16="http://schemas.microsoft.com/office/drawing/2014/main" id="{6653A752-AA1A-447E-BDE1-14E53CCED59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5" name="604 Flecha arriba">
          <a:extLst>
            <a:ext uri="{FF2B5EF4-FFF2-40B4-BE49-F238E27FC236}">
              <a16:creationId xmlns:a16="http://schemas.microsoft.com/office/drawing/2014/main" id="{74A671F6-6A78-4298-A9F6-1DF8ECCA2E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6" name="605 Flecha derecha">
          <a:extLst>
            <a:ext uri="{FF2B5EF4-FFF2-40B4-BE49-F238E27FC236}">
              <a16:creationId xmlns:a16="http://schemas.microsoft.com/office/drawing/2014/main" id="{AF19A2B8-6C53-411F-B867-48F77F5ADE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7" name="606 Flecha arriba">
          <a:extLst>
            <a:ext uri="{FF2B5EF4-FFF2-40B4-BE49-F238E27FC236}">
              <a16:creationId xmlns:a16="http://schemas.microsoft.com/office/drawing/2014/main" id="{CAFE83DA-9A02-44C5-88C3-767A7A582B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8" name="607 Flecha derecha">
          <a:extLst>
            <a:ext uri="{FF2B5EF4-FFF2-40B4-BE49-F238E27FC236}">
              <a16:creationId xmlns:a16="http://schemas.microsoft.com/office/drawing/2014/main" id="{E8C1374C-7DDF-40E9-8205-502D38BC3F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9" name="608 Flecha arriba">
          <a:extLst>
            <a:ext uri="{FF2B5EF4-FFF2-40B4-BE49-F238E27FC236}">
              <a16:creationId xmlns:a16="http://schemas.microsoft.com/office/drawing/2014/main" id="{C5C80936-2076-4E2D-AB6D-E5AFECF358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0" name="609 Flecha derecha">
          <a:extLst>
            <a:ext uri="{FF2B5EF4-FFF2-40B4-BE49-F238E27FC236}">
              <a16:creationId xmlns:a16="http://schemas.microsoft.com/office/drawing/2014/main" id="{2A9D65DC-9AC3-44A5-A06D-0D2BD23ED1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1" name="610 Flecha arriba">
          <a:extLst>
            <a:ext uri="{FF2B5EF4-FFF2-40B4-BE49-F238E27FC236}">
              <a16:creationId xmlns:a16="http://schemas.microsoft.com/office/drawing/2014/main" id="{525CADF8-9A4F-4C9F-9A11-F5E2D55B54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2" name="611 Flecha derecha">
          <a:extLst>
            <a:ext uri="{FF2B5EF4-FFF2-40B4-BE49-F238E27FC236}">
              <a16:creationId xmlns:a16="http://schemas.microsoft.com/office/drawing/2014/main" id="{C71016F8-2F78-4FA6-9612-CFE18B3B2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3" name="612 Flecha arriba">
          <a:extLst>
            <a:ext uri="{FF2B5EF4-FFF2-40B4-BE49-F238E27FC236}">
              <a16:creationId xmlns:a16="http://schemas.microsoft.com/office/drawing/2014/main" id="{1C226578-9151-4F6D-A5F5-1BAAAC645B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4" name="613 Flecha derecha">
          <a:extLst>
            <a:ext uri="{FF2B5EF4-FFF2-40B4-BE49-F238E27FC236}">
              <a16:creationId xmlns:a16="http://schemas.microsoft.com/office/drawing/2014/main" id="{F9918BC0-5BB9-4A32-AAE9-D55E410857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5" name="614 Flecha arriba">
          <a:extLst>
            <a:ext uri="{FF2B5EF4-FFF2-40B4-BE49-F238E27FC236}">
              <a16:creationId xmlns:a16="http://schemas.microsoft.com/office/drawing/2014/main" id="{0801AE83-B7FD-4CBD-9D24-BD63BD76DA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6" name="615 Flecha derecha">
          <a:extLst>
            <a:ext uri="{FF2B5EF4-FFF2-40B4-BE49-F238E27FC236}">
              <a16:creationId xmlns:a16="http://schemas.microsoft.com/office/drawing/2014/main" id="{DAA11996-2B72-4047-9B94-55B2EA0143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7" name="616 Flecha arriba">
          <a:extLst>
            <a:ext uri="{FF2B5EF4-FFF2-40B4-BE49-F238E27FC236}">
              <a16:creationId xmlns:a16="http://schemas.microsoft.com/office/drawing/2014/main" id="{AC0C222D-4155-4AFF-AA68-76AC148EB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8" name="617 Flecha derecha">
          <a:extLst>
            <a:ext uri="{FF2B5EF4-FFF2-40B4-BE49-F238E27FC236}">
              <a16:creationId xmlns:a16="http://schemas.microsoft.com/office/drawing/2014/main" id="{5150DB53-9EF2-4EC9-B29A-6BE3EF003F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9" name="618 Flecha arriba">
          <a:extLst>
            <a:ext uri="{FF2B5EF4-FFF2-40B4-BE49-F238E27FC236}">
              <a16:creationId xmlns:a16="http://schemas.microsoft.com/office/drawing/2014/main" id="{898D2AF3-FDD4-42F0-9D9D-A706D64FBB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0" name="619 Flecha derecha">
          <a:extLst>
            <a:ext uri="{FF2B5EF4-FFF2-40B4-BE49-F238E27FC236}">
              <a16:creationId xmlns:a16="http://schemas.microsoft.com/office/drawing/2014/main" id="{E61A2543-0AB1-4273-A375-6BA68FEBEC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1" name="620 Flecha arriba">
          <a:extLst>
            <a:ext uri="{FF2B5EF4-FFF2-40B4-BE49-F238E27FC236}">
              <a16:creationId xmlns:a16="http://schemas.microsoft.com/office/drawing/2014/main" id="{8AABEA7D-56BD-4CED-BEE0-BEC16FA944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2" name="621 Flecha derecha">
          <a:extLst>
            <a:ext uri="{FF2B5EF4-FFF2-40B4-BE49-F238E27FC236}">
              <a16:creationId xmlns:a16="http://schemas.microsoft.com/office/drawing/2014/main" id="{EA4ECE65-20C7-46B8-8B65-CF230D8F3E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3" name="622 Flecha arriba">
          <a:extLst>
            <a:ext uri="{FF2B5EF4-FFF2-40B4-BE49-F238E27FC236}">
              <a16:creationId xmlns:a16="http://schemas.microsoft.com/office/drawing/2014/main" id="{1BDCA355-B988-47B5-BCC7-868BCB71AF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4" name="623 Flecha derecha">
          <a:extLst>
            <a:ext uri="{FF2B5EF4-FFF2-40B4-BE49-F238E27FC236}">
              <a16:creationId xmlns:a16="http://schemas.microsoft.com/office/drawing/2014/main" id="{A13F18DB-1932-41D3-9324-952F804F8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5" name="624 Flecha arriba">
          <a:extLst>
            <a:ext uri="{FF2B5EF4-FFF2-40B4-BE49-F238E27FC236}">
              <a16:creationId xmlns:a16="http://schemas.microsoft.com/office/drawing/2014/main" id="{ADF0DD21-7F76-4680-86FB-EB992A13AC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6" name="625 Flecha derecha">
          <a:extLst>
            <a:ext uri="{FF2B5EF4-FFF2-40B4-BE49-F238E27FC236}">
              <a16:creationId xmlns:a16="http://schemas.microsoft.com/office/drawing/2014/main" id="{866FFB36-4FCE-458E-8E02-729E67D9C7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7" name="626 Flecha arriba">
          <a:extLst>
            <a:ext uri="{FF2B5EF4-FFF2-40B4-BE49-F238E27FC236}">
              <a16:creationId xmlns:a16="http://schemas.microsoft.com/office/drawing/2014/main" id="{C52FB54B-8106-47DA-8E5D-FAE2F01883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8" name="627 Flecha derecha">
          <a:extLst>
            <a:ext uri="{FF2B5EF4-FFF2-40B4-BE49-F238E27FC236}">
              <a16:creationId xmlns:a16="http://schemas.microsoft.com/office/drawing/2014/main" id="{3144D0C7-265A-4E1F-BE4D-EB0CE1986A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9" name="628 Flecha arriba">
          <a:extLst>
            <a:ext uri="{FF2B5EF4-FFF2-40B4-BE49-F238E27FC236}">
              <a16:creationId xmlns:a16="http://schemas.microsoft.com/office/drawing/2014/main" id="{13A738D3-69DF-4C57-8C77-B976A9A3BC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0" name="629 Flecha derecha">
          <a:extLst>
            <a:ext uri="{FF2B5EF4-FFF2-40B4-BE49-F238E27FC236}">
              <a16:creationId xmlns:a16="http://schemas.microsoft.com/office/drawing/2014/main" id="{608740E2-8C8E-4EDB-9A46-C61D4CAD3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1" name="630 Flecha arriba">
          <a:extLst>
            <a:ext uri="{FF2B5EF4-FFF2-40B4-BE49-F238E27FC236}">
              <a16:creationId xmlns:a16="http://schemas.microsoft.com/office/drawing/2014/main" id="{354E9B43-54D3-4FDB-88B5-88E331C4F2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2" name="631 Flecha derecha">
          <a:extLst>
            <a:ext uri="{FF2B5EF4-FFF2-40B4-BE49-F238E27FC236}">
              <a16:creationId xmlns:a16="http://schemas.microsoft.com/office/drawing/2014/main" id="{FDBFF79B-2066-46C9-9564-03426BC5B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3" name="632 Flecha arriba">
          <a:extLst>
            <a:ext uri="{FF2B5EF4-FFF2-40B4-BE49-F238E27FC236}">
              <a16:creationId xmlns:a16="http://schemas.microsoft.com/office/drawing/2014/main" id="{51D69F50-002B-4470-8636-D7320054A3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4" name="633 Flecha derecha">
          <a:extLst>
            <a:ext uri="{FF2B5EF4-FFF2-40B4-BE49-F238E27FC236}">
              <a16:creationId xmlns:a16="http://schemas.microsoft.com/office/drawing/2014/main" id="{4157D200-8642-4A1B-960F-032A3EA1BB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5" name="634 Flecha arriba">
          <a:extLst>
            <a:ext uri="{FF2B5EF4-FFF2-40B4-BE49-F238E27FC236}">
              <a16:creationId xmlns:a16="http://schemas.microsoft.com/office/drawing/2014/main" id="{E20D47D4-9316-4436-878C-6E35DF46B20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6" name="635 Flecha derecha">
          <a:extLst>
            <a:ext uri="{FF2B5EF4-FFF2-40B4-BE49-F238E27FC236}">
              <a16:creationId xmlns:a16="http://schemas.microsoft.com/office/drawing/2014/main" id="{4D0218E9-BE6F-4C10-AEF3-0FBF8953F55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7" name="636 Flecha arriba">
          <a:extLst>
            <a:ext uri="{FF2B5EF4-FFF2-40B4-BE49-F238E27FC236}">
              <a16:creationId xmlns:a16="http://schemas.microsoft.com/office/drawing/2014/main" id="{1F806292-B4C2-467F-A8F7-5C0870E059F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8" name="637 Flecha derecha">
          <a:extLst>
            <a:ext uri="{FF2B5EF4-FFF2-40B4-BE49-F238E27FC236}">
              <a16:creationId xmlns:a16="http://schemas.microsoft.com/office/drawing/2014/main" id="{7C990F7E-AAAF-4478-88BE-EF16C09B2D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9" name="638 Flecha arriba">
          <a:extLst>
            <a:ext uri="{FF2B5EF4-FFF2-40B4-BE49-F238E27FC236}">
              <a16:creationId xmlns:a16="http://schemas.microsoft.com/office/drawing/2014/main" id="{E04D8E76-EFA5-40D8-AC34-000CA72BF2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0" name="639 Flecha derecha">
          <a:extLst>
            <a:ext uri="{FF2B5EF4-FFF2-40B4-BE49-F238E27FC236}">
              <a16:creationId xmlns:a16="http://schemas.microsoft.com/office/drawing/2014/main" id="{5D534D85-30B3-46B0-B4F9-D72B723483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1" name="640 Flecha arriba">
          <a:extLst>
            <a:ext uri="{FF2B5EF4-FFF2-40B4-BE49-F238E27FC236}">
              <a16:creationId xmlns:a16="http://schemas.microsoft.com/office/drawing/2014/main" id="{5FFC185C-893E-4558-8F47-9D8D5A6C2B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2" name="641 Flecha derecha">
          <a:extLst>
            <a:ext uri="{FF2B5EF4-FFF2-40B4-BE49-F238E27FC236}">
              <a16:creationId xmlns:a16="http://schemas.microsoft.com/office/drawing/2014/main" id="{64A42191-48F5-4038-A9AE-1F510A73C6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3" name="642 Flecha arriba">
          <a:extLst>
            <a:ext uri="{FF2B5EF4-FFF2-40B4-BE49-F238E27FC236}">
              <a16:creationId xmlns:a16="http://schemas.microsoft.com/office/drawing/2014/main" id="{0187B5F5-2866-4343-9CE8-54341C55CE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4" name="643 Flecha derecha">
          <a:extLst>
            <a:ext uri="{FF2B5EF4-FFF2-40B4-BE49-F238E27FC236}">
              <a16:creationId xmlns:a16="http://schemas.microsoft.com/office/drawing/2014/main" id="{3F7E1853-D082-4C5E-AEE0-41CBA5E869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5" name="644 Flecha arriba">
          <a:extLst>
            <a:ext uri="{FF2B5EF4-FFF2-40B4-BE49-F238E27FC236}">
              <a16:creationId xmlns:a16="http://schemas.microsoft.com/office/drawing/2014/main" id="{A444DCA9-7927-42B4-8A93-176659918A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6" name="645 Flecha derecha">
          <a:extLst>
            <a:ext uri="{FF2B5EF4-FFF2-40B4-BE49-F238E27FC236}">
              <a16:creationId xmlns:a16="http://schemas.microsoft.com/office/drawing/2014/main" id="{5E867F04-D2AA-4A3D-904A-D604789397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7" name="646 Flecha arriba">
          <a:extLst>
            <a:ext uri="{FF2B5EF4-FFF2-40B4-BE49-F238E27FC236}">
              <a16:creationId xmlns:a16="http://schemas.microsoft.com/office/drawing/2014/main" id="{AA7C539D-4CF7-4D99-B993-76E58097B9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8" name="647 Flecha derecha">
          <a:extLst>
            <a:ext uri="{FF2B5EF4-FFF2-40B4-BE49-F238E27FC236}">
              <a16:creationId xmlns:a16="http://schemas.microsoft.com/office/drawing/2014/main" id="{9C5C4267-EF1A-49AF-9031-BAA3554AE7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9" name="648 Flecha arriba">
          <a:extLst>
            <a:ext uri="{FF2B5EF4-FFF2-40B4-BE49-F238E27FC236}">
              <a16:creationId xmlns:a16="http://schemas.microsoft.com/office/drawing/2014/main" id="{CC4880FE-25BE-4C63-8B42-3E3AA0ED68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0" name="649 Flecha derecha">
          <a:extLst>
            <a:ext uri="{FF2B5EF4-FFF2-40B4-BE49-F238E27FC236}">
              <a16:creationId xmlns:a16="http://schemas.microsoft.com/office/drawing/2014/main" id="{E0FF37CF-2A08-4011-BFB0-215ED9E3D0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1" name="650 Flecha arriba">
          <a:extLst>
            <a:ext uri="{FF2B5EF4-FFF2-40B4-BE49-F238E27FC236}">
              <a16:creationId xmlns:a16="http://schemas.microsoft.com/office/drawing/2014/main" id="{55D02698-3583-4FA2-96EB-F1D287E81D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2" name="651 Flecha derecha">
          <a:extLst>
            <a:ext uri="{FF2B5EF4-FFF2-40B4-BE49-F238E27FC236}">
              <a16:creationId xmlns:a16="http://schemas.microsoft.com/office/drawing/2014/main" id="{329DFC2C-7A1C-42E1-AD24-249FA7250B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3" name="652 Flecha arriba">
          <a:extLst>
            <a:ext uri="{FF2B5EF4-FFF2-40B4-BE49-F238E27FC236}">
              <a16:creationId xmlns:a16="http://schemas.microsoft.com/office/drawing/2014/main" id="{9CFADFB1-EAA9-4FEB-9E7A-88B4997FC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4" name="653 Flecha derecha">
          <a:extLst>
            <a:ext uri="{FF2B5EF4-FFF2-40B4-BE49-F238E27FC236}">
              <a16:creationId xmlns:a16="http://schemas.microsoft.com/office/drawing/2014/main" id="{483FDD78-45F1-4018-A839-66FCC85EC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5" name="654 Flecha arriba">
          <a:extLst>
            <a:ext uri="{FF2B5EF4-FFF2-40B4-BE49-F238E27FC236}">
              <a16:creationId xmlns:a16="http://schemas.microsoft.com/office/drawing/2014/main" id="{BC92B8A4-4B0B-40CD-93C8-154E7CEC0D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6" name="655 Flecha derecha">
          <a:extLst>
            <a:ext uri="{FF2B5EF4-FFF2-40B4-BE49-F238E27FC236}">
              <a16:creationId xmlns:a16="http://schemas.microsoft.com/office/drawing/2014/main" id="{BFC96BCA-DA31-412C-B801-C2256CE346E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7" name="656 Flecha arriba">
          <a:extLst>
            <a:ext uri="{FF2B5EF4-FFF2-40B4-BE49-F238E27FC236}">
              <a16:creationId xmlns:a16="http://schemas.microsoft.com/office/drawing/2014/main" id="{725E1914-D737-4FCE-9509-B7BA4E125C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8" name="657 Flecha derecha">
          <a:extLst>
            <a:ext uri="{FF2B5EF4-FFF2-40B4-BE49-F238E27FC236}">
              <a16:creationId xmlns:a16="http://schemas.microsoft.com/office/drawing/2014/main" id="{7B3B9406-BECC-4C8F-A948-CC2EC99664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9" name="658 Flecha arriba">
          <a:extLst>
            <a:ext uri="{FF2B5EF4-FFF2-40B4-BE49-F238E27FC236}">
              <a16:creationId xmlns:a16="http://schemas.microsoft.com/office/drawing/2014/main" id="{05D6C0D8-5994-4726-9AE0-0BB042149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0" name="659 Flecha derecha">
          <a:extLst>
            <a:ext uri="{FF2B5EF4-FFF2-40B4-BE49-F238E27FC236}">
              <a16:creationId xmlns:a16="http://schemas.microsoft.com/office/drawing/2014/main" id="{3D65AB06-D900-467F-AF4C-F8630A9DD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1" name="660 Flecha arriba">
          <a:extLst>
            <a:ext uri="{FF2B5EF4-FFF2-40B4-BE49-F238E27FC236}">
              <a16:creationId xmlns:a16="http://schemas.microsoft.com/office/drawing/2014/main" id="{B4ABF49B-88FA-4022-9654-55319BAF5C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2" name="661 Flecha derecha">
          <a:extLst>
            <a:ext uri="{FF2B5EF4-FFF2-40B4-BE49-F238E27FC236}">
              <a16:creationId xmlns:a16="http://schemas.microsoft.com/office/drawing/2014/main" id="{C943F21F-3C94-4480-A25A-762959946A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3" name="662 Flecha arriba">
          <a:extLst>
            <a:ext uri="{FF2B5EF4-FFF2-40B4-BE49-F238E27FC236}">
              <a16:creationId xmlns:a16="http://schemas.microsoft.com/office/drawing/2014/main" id="{00E326B5-B544-4B67-B54E-01E138BA6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4" name="663 Flecha derecha">
          <a:extLst>
            <a:ext uri="{FF2B5EF4-FFF2-40B4-BE49-F238E27FC236}">
              <a16:creationId xmlns:a16="http://schemas.microsoft.com/office/drawing/2014/main" id="{BA65DC5F-B6BA-4267-A538-9B061E0EBF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5" name="664 Flecha arriba">
          <a:extLst>
            <a:ext uri="{FF2B5EF4-FFF2-40B4-BE49-F238E27FC236}">
              <a16:creationId xmlns:a16="http://schemas.microsoft.com/office/drawing/2014/main" id="{E56F53DA-20B5-4AB8-B900-17592C4878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6" name="665 Flecha derecha">
          <a:extLst>
            <a:ext uri="{FF2B5EF4-FFF2-40B4-BE49-F238E27FC236}">
              <a16:creationId xmlns:a16="http://schemas.microsoft.com/office/drawing/2014/main" id="{64E475CD-7624-46E9-B536-FE9B168B246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7" name="666 Flecha arriba">
          <a:extLst>
            <a:ext uri="{FF2B5EF4-FFF2-40B4-BE49-F238E27FC236}">
              <a16:creationId xmlns:a16="http://schemas.microsoft.com/office/drawing/2014/main" id="{730D4242-F684-483C-9E4B-9632737A47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8" name="667 Flecha derecha">
          <a:extLst>
            <a:ext uri="{FF2B5EF4-FFF2-40B4-BE49-F238E27FC236}">
              <a16:creationId xmlns:a16="http://schemas.microsoft.com/office/drawing/2014/main" id="{71D7EB08-AFB2-4550-A66F-53126FB83E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9" name="668 Flecha arriba">
          <a:extLst>
            <a:ext uri="{FF2B5EF4-FFF2-40B4-BE49-F238E27FC236}">
              <a16:creationId xmlns:a16="http://schemas.microsoft.com/office/drawing/2014/main" id="{CE81201B-91D2-4DA2-A3AF-869D241DF7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0" name="669 Flecha derecha">
          <a:extLst>
            <a:ext uri="{FF2B5EF4-FFF2-40B4-BE49-F238E27FC236}">
              <a16:creationId xmlns:a16="http://schemas.microsoft.com/office/drawing/2014/main" id="{7DD1966D-CA6C-4FBF-AFEF-BEA6128A05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1" name="670 Flecha arriba">
          <a:extLst>
            <a:ext uri="{FF2B5EF4-FFF2-40B4-BE49-F238E27FC236}">
              <a16:creationId xmlns:a16="http://schemas.microsoft.com/office/drawing/2014/main" id="{FF551544-EF93-4C7E-A3E1-5343EB3BB3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2" name="671 Flecha derecha">
          <a:extLst>
            <a:ext uri="{FF2B5EF4-FFF2-40B4-BE49-F238E27FC236}">
              <a16:creationId xmlns:a16="http://schemas.microsoft.com/office/drawing/2014/main" id="{5F0FA1B1-1532-431C-9665-0C0B04F704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3" name="672 Flecha arriba">
          <a:extLst>
            <a:ext uri="{FF2B5EF4-FFF2-40B4-BE49-F238E27FC236}">
              <a16:creationId xmlns:a16="http://schemas.microsoft.com/office/drawing/2014/main" id="{0D372B5B-7D4D-47F2-A02C-5C59037332B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4" name="673 Flecha derecha">
          <a:extLst>
            <a:ext uri="{FF2B5EF4-FFF2-40B4-BE49-F238E27FC236}">
              <a16:creationId xmlns:a16="http://schemas.microsoft.com/office/drawing/2014/main" id="{83886BD6-32DF-46C8-B679-600AC0B06D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5" name="674 Flecha arriba">
          <a:extLst>
            <a:ext uri="{FF2B5EF4-FFF2-40B4-BE49-F238E27FC236}">
              <a16:creationId xmlns:a16="http://schemas.microsoft.com/office/drawing/2014/main" id="{E32C21D8-0463-47B0-8E15-411C916A78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6" name="675 Flecha derecha">
          <a:extLst>
            <a:ext uri="{FF2B5EF4-FFF2-40B4-BE49-F238E27FC236}">
              <a16:creationId xmlns:a16="http://schemas.microsoft.com/office/drawing/2014/main" id="{F0F24A69-FF07-4111-822A-12FBD73760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7" name="676 Flecha arriba">
          <a:extLst>
            <a:ext uri="{FF2B5EF4-FFF2-40B4-BE49-F238E27FC236}">
              <a16:creationId xmlns:a16="http://schemas.microsoft.com/office/drawing/2014/main" id="{255C53D7-C45C-41DA-AF5A-D762379D36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8" name="677 Flecha derecha">
          <a:extLst>
            <a:ext uri="{FF2B5EF4-FFF2-40B4-BE49-F238E27FC236}">
              <a16:creationId xmlns:a16="http://schemas.microsoft.com/office/drawing/2014/main" id="{D2211E5E-46CE-4E91-97BA-583DA4D3AF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9" name="678 Flecha arriba">
          <a:extLst>
            <a:ext uri="{FF2B5EF4-FFF2-40B4-BE49-F238E27FC236}">
              <a16:creationId xmlns:a16="http://schemas.microsoft.com/office/drawing/2014/main" id="{5BA5D167-28BD-4734-927A-1F4BA14D2A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0" name="679 Flecha derecha">
          <a:extLst>
            <a:ext uri="{FF2B5EF4-FFF2-40B4-BE49-F238E27FC236}">
              <a16:creationId xmlns:a16="http://schemas.microsoft.com/office/drawing/2014/main" id="{6581F9FA-1942-4EB3-8FD5-6B18A2D46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1" name="680 Flecha arriba">
          <a:extLst>
            <a:ext uri="{FF2B5EF4-FFF2-40B4-BE49-F238E27FC236}">
              <a16:creationId xmlns:a16="http://schemas.microsoft.com/office/drawing/2014/main" id="{017A94F0-AFC4-46DE-A466-0098DD983B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2" name="681 Flecha derecha">
          <a:extLst>
            <a:ext uri="{FF2B5EF4-FFF2-40B4-BE49-F238E27FC236}">
              <a16:creationId xmlns:a16="http://schemas.microsoft.com/office/drawing/2014/main" id="{4FAD64F3-2C2D-46B1-A153-E2F568C418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3" name="682 Flecha arriba">
          <a:extLst>
            <a:ext uri="{FF2B5EF4-FFF2-40B4-BE49-F238E27FC236}">
              <a16:creationId xmlns:a16="http://schemas.microsoft.com/office/drawing/2014/main" id="{CC2771D8-9107-4FC0-94E9-6AAF3B3DD8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4" name="683 Flecha derecha">
          <a:extLst>
            <a:ext uri="{FF2B5EF4-FFF2-40B4-BE49-F238E27FC236}">
              <a16:creationId xmlns:a16="http://schemas.microsoft.com/office/drawing/2014/main" id="{BD6ADA72-C709-46F3-9D92-881F355C7E6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5" name="684 Flecha arriba">
          <a:extLst>
            <a:ext uri="{FF2B5EF4-FFF2-40B4-BE49-F238E27FC236}">
              <a16:creationId xmlns:a16="http://schemas.microsoft.com/office/drawing/2014/main" id="{0287C19B-ED4B-4700-A3BE-4FB574FB0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6" name="685 Flecha derecha">
          <a:extLst>
            <a:ext uri="{FF2B5EF4-FFF2-40B4-BE49-F238E27FC236}">
              <a16:creationId xmlns:a16="http://schemas.microsoft.com/office/drawing/2014/main" id="{D14F1C30-84FD-411F-B147-B105ABB52C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7" name="686 Flecha arriba">
          <a:extLst>
            <a:ext uri="{FF2B5EF4-FFF2-40B4-BE49-F238E27FC236}">
              <a16:creationId xmlns:a16="http://schemas.microsoft.com/office/drawing/2014/main" id="{2DF6098F-0191-4780-9135-88CB04080E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8" name="687 Flecha derecha">
          <a:extLst>
            <a:ext uri="{FF2B5EF4-FFF2-40B4-BE49-F238E27FC236}">
              <a16:creationId xmlns:a16="http://schemas.microsoft.com/office/drawing/2014/main" id="{481F25C4-1496-4A97-9A43-3C85F824A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9" name="688 Flecha arriba">
          <a:extLst>
            <a:ext uri="{FF2B5EF4-FFF2-40B4-BE49-F238E27FC236}">
              <a16:creationId xmlns:a16="http://schemas.microsoft.com/office/drawing/2014/main" id="{6D657398-70B2-416E-A935-275A176643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0" name="689 Flecha derecha">
          <a:extLst>
            <a:ext uri="{FF2B5EF4-FFF2-40B4-BE49-F238E27FC236}">
              <a16:creationId xmlns:a16="http://schemas.microsoft.com/office/drawing/2014/main" id="{92C66E90-5820-4350-9917-233B6BE43A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1" name="690 Flecha arriba">
          <a:extLst>
            <a:ext uri="{FF2B5EF4-FFF2-40B4-BE49-F238E27FC236}">
              <a16:creationId xmlns:a16="http://schemas.microsoft.com/office/drawing/2014/main" id="{70F8BFC0-9880-4579-9DE9-B8559A0FA4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2" name="691 Flecha derecha">
          <a:extLst>
            <a:ext uri="{FF2B5EF4-FFF2-40B4-BE49-F238E27FC236}">
              <a16:creationId xmlns:a16="http://schemas.microsoft.com/office/drawing/2014/main" id="{AFA48E10-4012-474B-A226-952A0581843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3" name="692 Flecha arriba">
          <a:extLst>
            <a:ext uri="{FF2B5EF4-FFF2-40B4-BE49-F238E27FC236}">
              <a16:creationId xmlns:a16="http://schemas.microsoft.com/office/drawing/2014/main" id="{0EBE9D20-6F20-46BC-9930-493DDA7BBE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4" name="693 Flecha derecha">
          <a:extLst>
            <a:ext uri="{FF2B5EF4-FFF2-40B4-BE49-F238E27FC236}">
              <a16:creationId xmlns:a16="http://schemas.microsoft.com/office/drawing/2014/main" id="{08CE2DC0-7672-4BBD-92EA-345B9CE20A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5" name="694 Flecha arriba">
          <a:extLst>
            <a:ext uri="{FF2B5EF4-FFF2-40B4-BE49-F238E27FC236}">
              <a16:creationId xmlns:a16="http://schemas.microsoft.com/office/drawing/2014/main" id="{813E8411-233C-4A3C-9520-A7C8128FB6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6" name="695 Flecha derecha">
          <a:extLst>
            <a:ext uri="{FF2B5EF4-FFF2-40B4-BE49-F238E27FC236}">
              <a16:creationId xmlns:a16="http://schemas.microsoft.com/office/drawing/2014/main" id="{E233B01C-9355-4BBB-96EF-F129B78A79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7" name="696 Flecha arriba">
          <a:extLst>
            <a:ext uri="{FF2B5EF4-FFF2-40B4-BE49-F238E27FC236}">
              <a16:creationId xmlns:a16="http://schemas.microsoft.com/office/drawing/2014/main" id="{7BFA6178-69DB-4433-AD34-3E89647235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8" name="697 Flecha derecha">
          <a:extLst>
            <a:ext uri="{FF2B5EF4-FFF2-40B4-BE49-F238E27FC236}">
              <a16:creationId xmlns:a16="http://schemas.microsoft.com/office/drawing/2014/main" id="{B6B75D36-44A5-427F-9F82-5753E64C1D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9" name="698 Flecha arriba">
          <a:extLst>
            <a:ext uri="{FF2B5EF4-FFF2-40B4-BE49-F238E27FC236}">
              <a16:creationId xmlns:a16="http://schemas.microsoft.com/office/drawing/2014/main" id="{D218D805-AD64-49D0-85E9-428FAC733E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0" name="699 Flecha derecha">
          <a:extLst>
            <a:ext uri="{FF2B5EF4-FFF2-40B4-BE49-F238E27FC236}">
              <a16:creationId xmlns:a16="http://schemas.microsoft.com/office/drawing/2014/main" id="{B5A6307C-F997-4881-9F9E-689DDF4686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1" name="700 Flecha arriba">
          <a:extLst>
            <a:ext uri="{FF2B5EF4-FFF2-40B4-BE49-F238E27FC236}">
              <a16:creationId xmlns:a16="http://schemas.microsoft.com/office/drawing/2014/main" id="{4EC77FD5-F453-467D-8EED-63D752E464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2" name="701 Flecha derecha">
          <a:extLst>
            <a:ext uri="{FF2B5EF4-FFF2-40B4-BE49-F238E27FC236}">
              <a16:creationId xmlns:a16="http://schemas.microsoft.com/office/drawing/2014/main" id="{CC6B3B50-BCCA-43B6-908C-D370F0892C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3" name="702 Flecha arriba">
          <a:extLst>
            <a:ext uri="{FF2B5EF4-FFF2-40B4-BE49-F238E27FC236}">
              <a16:creationId xmlns:a16="http://schemas.microsoft.com/office/drawing/2014/main" id="{A9CE546C-3426-42C7-88D0-41D6426AAE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4" name="703 Flecha derecha">
          <a:extLst>
            <a:ext uri="{FF2B5EF4-FFF2-40B4-BE49-F238E27FC236}">
              <a16:creationId xmlns:a16="http://schemas.microsoft.com/office/drawing/2014/main" id="{CA19942B-46F1-4A47-985A-DDF41E0B8C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5" name="704 Flecha arriba">
          <a:extLst>
            <a:ext uri="{FF2B5EF4-FFF2-40B4-BE49-F238E27FC236}">
              <a16:creationId xmlns:a16="http://schemas.microsoft.com/office/drawing/2014/main" id="{9F8228C6-3AE7-460F-BB51-F7B1BB8FE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6" name="705 Flecha derecha">
          <a:extLst>
            <a:ext uri="{FF2B5EF4-FFF2-40B4-BE49-F238E27FC236}">
              <a16:creationId xmlns:a16="http://schemas.microsoft.com/office/drawing/2014/main" id="{CAEACE17-D073-4894-8BDA-26387138CD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7" name="706 Flecha arriba">
          <a:extLst>
            <a:ext uri="{FF2B5EF4-FFF2-40B4-BE49-F238E27FC236}">
              <a16:creationId xmlns:a16="http://schemas.microsoft.com/office/drawing/2014/main" id="{E30A3FFC-26FA-46FB-B729-AABEC8B9AF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8" name="707 Flecha derecha">
          <a:extLst>
            <a:ext uri="{FF2B5EF4-FFF2-40B4-BE49-F238E27FC236}">
              <a16:creationId xmlns:a16="http://schemas.microsoft.com/office/drawing/2014/main" id="{FA7A65C2-735C-4A0B-87CA-40EF44BAA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9" name="708 Flecha arriba">
          <a:extLst>
            <a:ext uri="{FF2B5EF4-FFF2-40B4-BE49-F238E27FC236}">
              <a16:creationId xmlns:a16="http://schemas.microsoft.com/office/drawing/2014/main" id="{58065B88-FE83-43F6-8A2C-6AA9BD0BB5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0" name="709 Flecha derecha">
          <a:extLst>
            <a:ext uri="{FF2B5EF4-FFF2-40B4-BE49-F238E27FC236}">
              <a16:creationId xmlns:a16="http://schemas.microsoft.com/office/drawing/2014/main" id="{521064F6-ED8B-4057-AB4E-3BA10BBE88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1" name="710 Flecha arriba">
          <a:extLst>
            <a:ext uri="{FF2B5EF4-FFF2-40B4-BE49-F238E27FC236}">
              <a16:creationId xmlns:a16="http://schemas.microsoft.com/office/drawing/2014/main" id="{851CB670-E06A-4C50-96F1-8F1255BB6B5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2" name="711 Flecha derecha">
          <a:extLst>
            <a:ext uri="{FF2B5EF4-FFF2-40B4-BE49-F238E27FC236}">
              <a16:creationId xmlns:a16="http://schemas.microsoft.com/office/drawing/2014/main" id="{623D020E-3D45-4425-BC91-1E7DF6DD49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3" name="712 Flecha arriba">
          <a:extLst>
            <a:ext uri="{FF2B5EF4-FFF2-40B4-BE49-F238E27FC236}">
              <a16:creationId xmlns:a16="http://schemas.microsoft.com/office/drawing/2014/main" id="{20C3BC0B-C7D2-49F4-BBF9-58A0679AF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4" name="713 Flecha derecha">
          <a:extLst>
            <a:ext uri="{FF2B5EF4-FFF2-40B4-BE49-F238E27FC236}">
              <a16:creationId xmlns:a16="http://schemas.microsoft.com/office/drawing/2014/main" id="{DDE00C21-A99D-406A-BBA2-FF7A83DA25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5" name="714 Flecha arriba">
          <a:extLst>
            <a:ext uri="{FF2B5EF4-FFF2-40B4-BE49-F238E27FC236}">
              <a16:creationId xmlns:a16="http://schemas.microsoft.com/office/drawing/2014/main" id="{9AE2CE97-5A59-4D73-85AC-53964DAB95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6" name="715 Flecha derecha">
          <a:extLst>
            <a:ext uri="{FF2B5EF4-FFF2-40B4-BE49-F238E27FC236}">
              <a16:creationId xmlns:a16="http://schemas.microsoft.com/office/drawing/2014/main" id="{7D11C904-19FB-451C-BA36-7EAD220EC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7" name="716 Flecha arriba">
          <a:extLst>
            <a:ext uri="{FF2B5EF4-FFF2-40B4-BE49-F238E27FC236}">
              <a16:creationId xmlns:a16="http://schemas.microsoft.com/office/drawing/2014/main" id="{C2D6BF28-6459-4137-A49F-86867E65B3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8" name="717 Flecha derecha">
          <a:extLst>
            <a:ext uri="{FF2B5EF4-FFF2-40B4-BE49-F238E27FC236}">
              <a16:creationId xmlns:a16="http://schemas.microsoft.com/office/drawing/2014/main" id="{5CB802DA-6459-4213-8C99-2737949A5B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9" name="718 Flecha arriba">
          <a:extLst>
            <a:ext uri="{FF2B5EF4-FFF2-40B4-BE49-F238E27FC236}">
              <a16:creationId xmlns:a16="http://schemas.microsoft.com/office/drawing/2014/main" id="{3FC49961-F678-475B-92CA-F9A19EB8CCA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0" name="719 Flecha derecha">
          <a:extLst>
            <a:ext uri="{FF2B5EF4-FFF2-40B4-BE49-F238E27FC236}">
              <a16:creationId xmlns:a16="http://schemas.microsoft.com/office/drawing/2014/main" id="{D10CD647-BCAF-459E-84C2-719FF642E0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1" name="720 Flecha arriba">
          <a:extLst>
            <a:ext uri="{FF2B5EF4-FFF2-40B4-BE49-F238E27FC236}">
              <a16:creationId xmlns:a16="http://schemas.microsoft.com/office/drawing/2014/main" id="{F35EEC8D-83ED-4CF9-8EEF-1445C2D8A6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2" name="721 Flecha derecha">
          <a:extLst>
            <a:ext uri="{FF2B5EF4-FFF2-40B4-BE49-F238E27FC236}">
              <a16:creationId xmlns:a16="http://schemas.microsoft.com/office/drawing/2014/main" id="{E2E9755E-0118-4B92-8270-C9151828D5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3" name="722 Flecha arriba">
          <a:extLst>
            <a:ext uri="{FF2B5EF4-FFF2-40B4-BE49-F238E27FC236}">
              <a16:creationId xmlns:a16="http://schemas.microsoft.com/office/drawing/2014/main" id="{A86A9E70-9937-4776-88D0-4B9B9D4E88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4" name="723 Flecha derecha">
          <a:extLst>
            <a:ext uri="{FF2B5EF4-FFF2-40B4-BE49-F238E27FC236}">
              <a16:creationId xmlns:a16="http://schemas.microsoft.com/office/drawing/2014/main" id="{7907961F-5FE7-413F-ADB2-E1793C7630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5" name="724 Flecha arriba">
          <a:extLst>
            <a:ext uri="{FF2B5EF4-FFF2-40B4-BE49-F238E27FC236}">
              <a16:creationId xmlns:a16="http://schemas.microsoft.com/office/drawing/2014/main" id="{FA062F1C-A05F-48E8-BE15-61774794E1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6" name="725 Flecha derecha">
          <a:extLst>
            <a:ext uri="{FF2B5EF4-FFF2-40B4-BE49-F238E27FC236}">
              <a16:creationId xmlns:a16="http://schemas.microsoft.com/office/drawing/2014/main" id="{C9F9A08D-F20B-46C5-9AA5-B9750377C9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7" name="726 Flecha arriba">
          <a:extLst>
            <a:ext uri="{FF2B5EF4-FFF2-40B4-BE49-F238E27FC236}">
              <a16:creationId xmlns:a16="http://schemas.microsoft.com/office/drawing/2014/main" id="{BF28B143-7564-4C7F-882E-FC2F31D097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8" name="727 Flecha derecha">
          <a:extLst>
            <a:ext uri="{FF2B5EF4-FFF2-40B4-BE49-F238E27FC236}">
              <a16:creationId xmlns:a16="http://schemas.microsoft.com/office/drawing/2014/main" id="{C6F222E7-30BA-44D5-9DCF-526AB7E26D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9" name="728 Flecha arriba">
          <a:extLst>
            <a:ext uri="{FF2B5EF4-FFF2-40B4-BE49-F238E27FC236}">
              <a16:creationId xmlns:a16="http://schemas.microsoft.com/office/drawing/2014/main" id="{CA0C0E9E-7CB4-42F1-90B9-884A9AE68A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0" name="729 Flecha derecha">
          <a:extLst>
            <a:ext uri="{FF2B5EF4-FFF2-40B4-BE49-F238E27FC236}">
              <a16:creationId xmlns:a16="http://schemas.microsoft.com/office/drawing/2014/main" id="{77DBE73A-0027-4FFF-A6E4-00A0CCDF78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1" name="730 Flecha arriba">
          <a:extLst>
            <a:ext uri="{FF2B5EF4-FFF2-40B4-BE49-F238E27FC236}">
              <a16:creationId xmlns:a16="http://schemas.microsoft.com/office/drawing/2014/main" id="{342BA742-F3AC-48AE-9ACA-4109A43E0A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2" name="731 Flecha derecha">
          <a:extLst>
            <a:ext uri="{FF2B5EF4-FFF2-40B4-BE49-F238E27FC236}">
              <a16:creationId xmlns:a16="http://schemas.microsoft.com/office/drawing/2014/main" id="{AAA93BAC-3A53-49E8-A2BD-78E08C879E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3" name="732 Flecha arriba">
          <a:extLst>
            <a:ext uri="{FF2B5EF4-FFF2-40B4-BE49-F238E27FC236}">
              <a16:creationId xmlns:a16="http://schemas.microsoft.com/office/drawing/2014/main" id="{3E9B41C0-AC3C-4BE5-B7C4-B291C540FFD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4" name="733 Flecha derecha">
          <a:extLst>
            <a:ext uri="{FF2B5EF4-FFF2-40B4-BE49-F238E27FC236}">
              <a16:creationId xmlns:a16="http://schemas.microsoft.com/office/drawing/2014/main" id="{379C4623-92C8-4956-B096-D03010A30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5" name="734 Flecha arriba">
          <a:extLst>
            <a:ext uri="{FF2B5EF4-FFF2-40B4-BE49-F238E27FC236}">
              <a16:creationId xmlns:a16="http://schemas.microsoft.com/office/drawing/2014/main" id="{39F32CB4-AFF3-44BA-9662-CA84B858D9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6" name="735 Flecha derecha">
          <a:extLst>
            <a:ext uri="{FF2B5EF4-FFF2-40B4-BE49-F238E27FC236}">
              <a16:creationId xmlns:a16="http://schemas.microsoft.com/office/drawing/2014/main" id="{127092C1-1DC2-4DC4-851F-CD988DC55E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7" name="736 Flecha arriba">
          <a:extLst>
            <a:ext uri="{FF2B5EF4-FFF2-40B4-BE49-F238E27FC236}">
              <a16:creationId xmlns:a16="http://schemas.microsoft.com/office/drawing/2014/main" id="{9DA9FD0A-E410-4F41-BFFD-2F4952243BB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8" name="737 Flecha derecha">
          <a:extLst>
            <a:ext uri="{FF2B5EF4-FFF2-40B4-BE49-F238E27FC236}">
              <a16:creationId xmlns:a16="http://schemas.microsoft.com/office/drawing/2014/main" id="{49A3126F-2FA2-4796-B6B4-3033D6711A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9" name="738 Flecha arriba">
          <a:extLst>
            <a:ext uri="{FF2B5EF4-FFF2-40B4-BE49-F238E27FC236}">
              <a16:creationId xmlns:a16="http://schemas.microsoft.com/office/drawing/2014/main" id="{4D3B33EA-76AD-4DA2-996D-CEC865840A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0" name="739 Flecha derecha">
          <a:extLst>
            <a:ext uri="{FF2B5EF4-FFF2-40B4-BE49-F238E27FC236}">
              <a16:creationId xmlns:a16="http://schemas.microsoft.com/office/drawing/2014/main" id="{D773872A-995C-4221-816D-DB95061DF7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1" name="740 Flecha arriba">
          <a:extLst>
            <a:ext uri="{FF2B5EF4-FFF2-40B4-BE49-F238E27FC236}">
              <a16:creationId xmlns:a16="http://schemas.microsoft.com/office/drawing/2014/main" id="{708F5D96-80AE-4EBD-8D2C-2B4744960F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2" name="741 Flecha derecha">
          <a:extLst>
            <a:ext uri="{FF2B5EF4-FFF2-40B4-BE49-F238E27FC236}">
              <a16:creationId xmlns:a16="http://schemas.microsoft.com/office/drawing/2014/main" id="{C767B012-CCB5-4F0F-9A17-93525B2E96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3" name="742 Flecha arriba">
          <a:extLst>
            <a:ext uri="{FF2B5EF4-FFF2-40B4-BE49-F238E27FC236}">
              <a16:creationId xmlns:a16="http://schemas.microsoft.com/office/drawing/2014/main" id="{A069916E-0417-47A6-918B-21C1D9195D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4" name="743 Flecha derecha">
          <a:extLst>
            <a:ext uri="{FF2B5EF4-FFF2-40B4-BE49-F238E27FC236}">
              <a16:creationId xmlns:a16="http://schemas.microsoft.com/office/drawing/2014/main" id="{2546E332-2A11-41C5-B04B-E118E73CA4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5" name="744 Flecha arriba">
          <a:extLst>
            <a:ext uri="{FF2B5EF4-FFF2-40B4-BE49-F238E27FC236}">
              <a16:creationId xmlns:a16="http://schemas.microsoft.com/office/drawing/2014/main" id="{1FCBC1CD-E8E2-44F5-968A-303346A65C7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6" name="745 Flecha derecha">
          <a:extLst>
            <a:ext uri="{FF2B5EF4-FFF2-40B4-BE49-F238E27FC236}">
              <a16:creationId xmlns:a16="http://schemas.microsoft.com/office/drawing/2014/main" id="{99F51549-79C8-4759-ABC2-9C14EA5146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7" name="746 Flecha arriba">
          <a:extLst>
            <a:ext uri="{FF2B5EF4-FFF2-40B4-BE49-F238E27FC236}">
              <a16:creationId xmlns:a16="http://schemas.microsoft.com/office/drawing/2014/main" id="{FEB3C4F6-6BC0-4E03-A40E-BC9E1DDCDE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8" name="747 Flecha derecha">
          <a:extLst>
            <a:ext uri="{FF2B5EF4-FFF2-40B4-BE49-F238E27FC236}">
              <a16:creationId xmlns:a16="http://schemas.microsoft.com/office/drawing/2014/main" id="{FF110B18-6516-4968-9920-C04BDE2748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9" name="748 Flecha arriba">
          <a:extLst>
            <a:ext uri="{FF2B5EF4-FFF2-40B4-BE49-F238E27FC236}">
              <a16:creationId xmlns:a16="http://schemas.microsoft.com/office/drawing/2014/main" id="{28A56670-262F-40AF-952A-0F6521E8FA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0" name="749 Flecha derecha">
          <a:extLst>
            <a:ext uri="{FF2B5EF4-FFF2-40B4-BE49-F238E27FC236}">
              <a16:creationId xmlns:a16="http://schemas.microsoft.com/office/drawing/2014/main" id="{0FB37922-06EC-474B-84EC-507B5FF685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1" name="750 Flecha arriba">
          <a:extLst>
            <a:ext uri="{FF2B5EF4-FFF2-40B4-BE49-F238E27FC236}">
              <a16:creationId xmlns:a16="http://schemas.microsoft.com/office/drawing/2014/main" id="{3CA76E7A-D49A-4769-903B-5961972D9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2" name="751 Flecha derecha">
          <a:extLst>
            <a:ext uri="{FF2B5EF4-FFF2-40B4-BE49-F238E27FC236}">
              <a16:creationId xmlns:a16="http://schemas.microsoft.com/office/drawing/2014/main" id="{63266190-10BB-4B70-9941-7211D1C028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3" name="752 Flecha arriba">
          <a:extLst>
            <a:ext uri="{FF2B5EF4-FFF2-40B4-BE49-F238E27FC236}">
              <a16:creationId xmlns:a16="http://schemas.microsoft.com/office/drawing/2014/main" id="{AE07CA21-D996-4DF9-8BC1-48534493A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4" name="753 Flecha derecha">
          <a:extLst>
            <a:ext uri="{FF2B5EF4-FFF2-40B4-BE49-F238E27FC236}">
              <a16:creationId xmlns:a16="http://schemas.microsoft.com/office/drawing/2014/main" id="{3ADEE563-3FF7-4400-B102-329056DD0F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5" name="754 Flecha arriba">
          <a:extLst>
            <a:ext uri="{FF2B5EF4-FFF2-40B4-BE49-F238E27FC236}">
              <a16:creationId xmlns:a16="http://schemas.microsoft.com/office/drawing/2014/main" id="{F91F88CB-27DE-4CFF-A7FD-6002B1D1DF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6" name="755 Flecha derecha">
          <a:extLst>
            <a:ext uri="{FF2B5EF4-FFF2-40B4-BE49-F238E27FC236}">
              <a16:creationId xmlns:a16="http://schemas.microsoft.com/office/drawing/2014/main" id="{532BCB5A-B40F-4372-A22D-EF63D738D5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7" name="756 Flecha arriba">
          <a:extLst>
            <a:ext uri="{FF2B5EF4-FFF2-40B4-BE49-F238E27FC236}">
              <a16:creationId xmlns:a16="http://schemas.microsoft.com/office/drawing/2014/main" id="{1F86805D-1EDE-43A2-B0A7-68BFE810B9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8" name="757 Flecha derecha">
          <a:extLst>
            <a:ext uri="{FF2B5EF4-FFF2-40B4-BE49-F238E27FC236}">
              <a16:creationId xmlns:a16="http://schemas.microsoft.com/office/drawing/2014/main" id="{9CC97698-9C89-410B-81AF-621898AE94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9" name="758 Flecha arriba">
          <a:extLst>
            <a:ext uri="{FF2B5EF4-FFF2-40B4-BE49-F238E27FC236}">
              <a16:creationId xmlns:a16="http://schemas.microsoft.com/office/drawing/2014/main" id="{EC01D522-2C59-4504-9AE0-485CA34BF10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0" name="759 Flecha derecha">
          <a:extLst>
            <a:ext uri="{FF2B5EF4-FFF2-40B4-BE49-F238E27FC236}">
              <a16:creationId xmlns:a16="http://schemas.microsoft.com/office/drawing/2014/main" id="{72BE31FE-58E7-44FD-A18C-5D28277688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1" name="760 Flecha arriba">
          <a:extLst>
            <a:ext uri="{FF2B5EF4-FFF2-40B4-BE49-F238E27FC236}">
              <a16:creationId xmlns:a16="http://schemas.microsoft.com/office/drawing/2014/main" id="{519CB218-93CD-4BFF-9C69-7D365C5E57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2" name="761 Flecha derecha">
          <a:extLst>
            <a:ext uri="{FF2B5EF4-FFF2-40B4-BE49-F238E27FC236}">
              <a16:creationId xmlns:a16="http://schemas.microsoft.com/office/drawing/2014/main" id="{DB420534-52D7-480F-A02D-9B883937B5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3" name="762 Flecha arriba">
          <a:extLst>
            <a:ext uri="{FF2B5EF4-FFF2-40B4-BE49-F238E27FC236}">
              <a16:creationId xmlns:a16="http://schemas.microsoft.com/office/drawing/2014/main" id="{E320DD57-7D6B-4B13-946C-F08EE124E2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4" name="763 Flecha derecha">
          <a:extLst>
            <a:ext uri="{FF2B5EF4-FFF2-40B4-BE49-F238E27FC236}">
              <a16:creationId xmlns:a16="http://schemas.microsoft.com/office/drawing/2014/main" id="{76EE9DE5-D580-40E5-87FF-4C23539E70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5" name="764 Flecha arriba">
          <a:extLst>
            <a:ext uri="{FF2B5EF4-FFF2-40B4-BE49-F238E27FC236}">
              <a16:creationId xmlns:a16="http://schemas.microsoft.com/office/drawing/2014/main" id="{7DFC3F3D-66D1-40D6-AAE3-6CF68A22767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6" name="765 Flecha derecha">
          <a:extLst>
            <a:ext uri="{FF2B5EF4-FFF2-40B4-BE49-F238E27FC236}">
              <a16:creationId xmlns:a16="http://schemas.microsoft.com/office/drawing/2014/main" id="{5400970C-191D-41C7-AD53-3613A616CE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7" name="766 Flecha arriba">
          <a:extLst>
            <a:ext uri="{FF2B5EF4-FFF2-40B4-BE49-F238E27FC236}">
              <a16:creationId xmlns:a16="http://schemas.microsoft.com/office/drawing/2014/main" id="{69C53690-D593-4D1B-9138-6020ACDE95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8" name="767 Flecha derecha">
          <a:extLst>
            <a:ext uri="{FF2B5EF4-FFF2-40B4-BE49-F238E27FC236}">
              <a16:creationId xmlns:a16="http://schemas.microsoft.com/office/drawing/2014/main" id="{64D3C660-E56F-484C-B34D-4684601013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9" name="768 Flecha arriba">
          <a:extLst>
            <a:ext uri="{FF2B5EF4-FFF2-40B4-BE49-F238E27FC236}">
              <a16:creationId xmlns:a16="http://schemas.microsoft.com/office/drawing/2014/main" id="{7F321764-0CBA-4E13-8726-69B62DB217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0" name="769 Flecha derecha">
          <a:extLst>
            <a:ext uri="{FF2B5EF4-FFF2-40B4-BE49-F238E27FC236}">
              <a16:creationId xmlns:a16="http://schemas.microsoft.com/office/drawing/2014/main" id="{114FFC64-9048-4B28-B831-65CDE6F5C2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1" name="770 Flecha arriba">
          <a:extLst>
            <a:ext uri="{FF2B5EF4-FFF2-40B4-BE49-F238E27FC236}">
              <a16:creationId xmlns:a16="http://schemas.microsoft.com/office/drawing/2014/main" id="{4AF30D20-1169-415A-9F38-B5D2DE802D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2" name="771 Flecha derecha">
          <a:extLst>
            <a:ext uri="{FF2B5EF4-FFF2-40B4-BE49-F238E27FC236}">
              <a16:creationId xmlns:a16="http://schemas.microsoft.com/office/drawing/2014/main" id="{E95C66A4-DF11-4B0B-A181-DAC9E0B06A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3" name="772 Flecha arriba">
          <a:extLst>
            <a:ext uri="{FF2B5EF4-FFF2-40B4-BE49-F238E27FC236}">
              <a16:creationId xmlns:a16="http://schemas.microsoft.com/office/drawing/2014/main" id="{7902E54C-71B7-4D04-88C8-985CC7B296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4" name="773 Flecha derecha">
          <a:extLst>
            <a:ext uri="{FF2B5EF4-FFF2-40B4-BE49-F238E27FC236}">
              <a16:creationId xmlns:a16="http://schemas.microsoft.com/office/drawing/2014/main" id="{66A22963-B88C-4140-9485-A25EE7B088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5" name="774 Flecha arriba">
          <a:extLst>
            <a:ext uri="{FF2B5EF4-FFF2-40B4-BE49-F238E27FC236}">
              <a16:creationId xmlns:a16="http://schemas.microsoft.com/office/drawing/2014/main" id="{85E7CA1B-5E97-4EA3-93F8-3FD3C6291B4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6" name="775 Flecha derecha">
          <a:extLst>
            <a:ext uri="{FF2B5EF4-FFF2-40B4-BE49-F238E27FC236}">
              <a16:creationId xmlns:a16="http://schemas.microsoft.com/office/drawing/2014/main" id="{35D0F57F-1B9A-460F-96BE-C4DF5764D0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7" name="776 Flecha arriba">
          <a:extLst>
            <a:ext uri="{FF2B5EF4-FFF2-40B4-BE49-F238E27FC236}">
              <a16:creationId xmlns:a16="http://schemas.microsoft.com/office/drawing/2014/main" id="{63CAD03C-7C04-453A-9EDD-6F221AA9CE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8" name="777 Flecha derecha">
          <a:extLst>
            <a:ext uri="{FF2B5EF4-FFF2-40B4-BE49-F238E27FC236}">
              <a16:creationId xmlns:a16="http://schemas.microsoft.com/office/drawing/2014/main" id="{88932AB8-5263-4D86-AA6C-64DB359D7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9" name="778 Flecha arriba">
          <a:extLst>
            <a:ext uri="{FF2B5EF4-FFF2-40B4-BE49-F238E27FC236}">
              <a16:creationId xmlns:a16="http://schemas.microsoft.com/office/drawing/2014/main" id="{06705E9A-5F0F-4037-80DD-311C1B887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0" name="779 Flecha derecha">
          <a:extLst>
            <a:ext uri="{FF2B5EF4-FFF2-40B4-BE49-F238E27FC236}">
              <a16:creationId xmlns:a16="http://schemas.microsoft.com/office/drawing/2014/main" id="{D417F0CB-6D9D-4002-BA7F-E59987376C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1" name="780 Flecha arriba">
          <a:extLst>
            <a:ext uri="{FF2B5EF4-FFF2-40B4-BE49-F238E27FC236}">
              <a16:creationId xmlns:a16="http://schemas.microsoft.com/office/drawing/2014/main" id="{616FAA75-10E0-4735-9239-F5FDF2B287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2" name="781 Flecha derecha">
          <a:extLst>
            <a:ext uri="{FF2B5EF4-FFF2-40B4-BE49-F238E27FC236}">
              <a16:creationId xmlns:a16="http://schemas.microsoft.com/office/drawing/2014/main" id="{1663724E-1B8B-49F7-BDC2-BE09341FD9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3" name="782 Flecha arriba">
          <a:extLst>
            <a:ext uri="{FF2B5EF4-FFF2-40B4-BE49-F238E27FC236}">
              <a16:creationId xmlns:a16="http://schemas.microsoft.com/office/drawing/2014/main" id="{27287BE5-CDB2-4BF4-8DE4-B655898942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4" name="783 Flecha derecha">
          <a:extLst>
            <a:ext uri="{FF2B5EF4-FFF2-40B4-BE49-F238E27FC236}">
              <a16:creationId xmlns:a16="http://schemas.microsoft.com/office/drawing/2014/main" id="{B9D0559F-8542-4BC9-A904-6938926E091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5" name="784 Flecha arriba">
          <a:extLst>
            <a:ext uri="{FF2B5EF4-FFF2-40B4-BE49-F238E27FC236}">
              <a16:creationId xmlns:a16="http://schemas.microsoft.com/office/drawing/2014/main" id="{412BD0AD-5A9C-4A85-8696-FF1FA401D7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6" name="785 Flecha derecha">
          <a:extLst>
            <a:ext uri="{FF2B5EF4-FFF2-40B4-BE49-F238E27FC236}">
              <a16:creationId xmlns:a16="http://schemas.microsoft.com/office/drawing/2014/main" id="{BAA9DBB1-8A7F-4DB2-96F6-47C52E8977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7" name="786 Flecha arriba">
          <a:extLst>
            <a:ext uri="{FF2B5EF4-FFF2-40B4-BE49-F238E27FC236}">
              <a16:creationId xmlns:a16="http://schemas.microsoft.com/office/drawing/2014/main" id="{E79DD063-79C9-4DE4-A5C3-06ED7D2FE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8" name="787 Flecha derecha">
          <a:extLst>
            <a:ext uri="{FF2B5EF4-FFF2-40B4-BE49-F238E27FC236}">
              <a16:creationId xmlns:a16="http://schemas.microsoft.com/office/drawing/2014/main" id="{01E7FA20-0B54-48FE-A0B6-CC7795AEC8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9" name="788 Flecha arriba">
          <a:extLst>
            <a:ext uri="{FF2B5EF4-FFF2-40B4-BE49-F238E27FC236}">
              <a16:creationId xmlns:a16="http://schemas.microsoft.com/office/drawing/2014/main" id="{D7DFCDDA-C6CD-4752-83B0-F234E7EA7E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0" name="789 Flecha derecha">
          <a:extLst>
            <a:ext uri="{FF2B5EF4-FFF2-40B4-BE49-F238E27FC236}">
              <a16:creationId xmlns:a16="http://schemas.microsoft.com/office/drawing/2014/main" id="{904313B2-AEE0-4AB1-AB99-44A04453E4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1" name="790 Flecha arriba">
          <a:extLst>
            <a:ext uri="{FF2B5EF4-FFF2-40B4-BE49-F238E27FC236}">
              <a16:creationId xmlns:a16="http://schemas.microsoft.com/office/drawing/2014/main" id="{A4AADC06-4FE2-4F4F-9258-DF6E4D72B0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2" name="791 Flecha derecha">
          <a:extLst>
            <a:ext uri="{FF2B5EF4-FFF2-40B4-BE49-F238E27FC236}">
              <a16:creationId xmlns:a16="http://schemas.microsoft.com/office/drawing/2014/main" id="{94FA7935-CDD9-4F72-AF2C-AE1645011A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3" name="792 Flecha arriba">
          <a:extLst>
            <a:ext uri="{FF2B5EF4-FFF2-40B4-BE49-F238E27FC236}">
              <a16:creationId xmlns:a16="http://schemas.microsoft.com/office/drawing/2014/main" id="{21C7FE45-C723-4EC0-BC77-931DBD7E69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4" name="793 Flecha derecha">
          <a:extLst>
            <a:ext uri="{FF2B5EF4-FFF2-40B4-BE49-F238E27FC236}">
              <a16:creationId xmlns:a16="http://schemas.microsoft.com/office/drawing/2014/main" id="{62C0C3FD-BD06-4E8B-98E9-72F310B3B5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5" name="794 Flecha arriba">
          <a:extLst>
            <a:ext uri="{FF2B5EF4-FFF2-40B4-BE49-F238E27FC236}">
              <a16:creationId xmlns:a16="http://schemas.microsoft.com/office/drawing/2014/main" id="{5B968CFC-A329-44E6-AE0E-88F7B99CE5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6" name="795 Flecha derecha">
          <a:extLst>
            <a:ext uri="{FF2B5EF4-FFF2-40B4-BE49-F238E27FC236}">
              <a16:creationId xmlns:a16="http://schemas.microsoft.com/office/drawing/2014/main" id="{FF57E179-64DC-4F49-91AE-537E79C3D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7" name="796 Flecha arriba">
          <a:extLst>
            <a:ext uri="{FF2B5EF4-FFF2-40B4-BE49-F238E27FC236}">
              <a16:creationId xmlns:a16="http://schemas.microsoft.com/office/drawing/2014/main" id="{7D2B6E65-1265-4E0A-85A6-ED434D6A5C5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8" name="797 Flecha derecha">
          <a:extLst>
            <a:ext uri="{FF2B5EF4-FFF2-40B4-BE49-F238E27FC236}">
              <a16:creationId xmlns:a16="http://schemas.microsoft.com/office/drawing/2014/main" id="{A0DCF2F3-4C06-4BF3-A3C4-DCE5187945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9" name="798 Flecha arriba">
          <a:extLst>
            <a:ext uri="{FF2B5EF4-FFF2-40B4-BE49-F238E27FC236}">
              <a16:creationId xmlns:a16="http://schemas.microsoft.com/office/drawing/2014/main" id="{D37E30FA-46B5-4145-9434-F41C202876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0" name="799 Flecha derecha">
          <a:extLst>
            <a:ext uri="{FF2B5EF4-FFF2-40B4-BE49-F238E27FC236}">
              <a16:creationId xmlns:a16="http://schemas.microsoft.com/office/drawing/2014/main" id="{EBE08F89-8178-42C2-BDC8-4657304EDB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1" name="800 Flecha arriba">
          <a:extLst>
            <a:ext uri="{FF2B5EF4-FFF2-40B4-BE49-F238E27FC236}">
              <a16:creationId xmlns:a16="http://schemas.microsoft.com/office/drawing/2014/main" id="{CDA145B1-4C45-4847-8B08-4465E94613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2" name="801 Flecha derecha">
          <a:extLst>
            <a:ext uri="{FF2B5EF4-FFF2-40B4-BE49-F238E27FC236}">
              <a16:creationId xmlns:a16="http://schemas.microsoft.com/office/drawing/2014/main" id="{7064A37F-82B9-44E4-9CFD-C382DBB48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3" name="802 Flecha arriba">
          <a:extLst>
            <a:ext uri="{FF2B5EF4-FFF2-40B4-BE49-F238E27FC236}">
              <a16:creationId xmlns:a16="http://schemas.microsoft.com/office/drawing/2014/main" id="{6ED1C917-4448-40D6-ABEC-FD4A9D431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4" name="803 Flecha derecha">
          <a:extLst>
            <a:ext uri="{FF2B5EF4-FFF2-40B4-BE49-F238E27FC236}">
              <a16:creationId xmlns:a16="http://schemas.microsoft.com/office/drawing/2014/main" id="{40F28E38-1952-47A7-8121-36A0BCFF90F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5" name="804 Flecha arriba">
          <a:extLst>
            <a:ext uri="{FF2B5EF4-FFF2-40B4-BE49-F238E27FC236}">
              <a16:creationId xmlns:a16="http://schemas.microsoft.com/office/drawing/2014/main" id="{ED7EA02D-107E-4F63-973C-C63FB88956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6" name="805 Flecha derecha">
          <a:extLst>
            <a:ext uri="{FF2B5EF4-FFF2-40B4-BE49-F238E27FC236}">
              <a16:creationId xmlns:a16="http://schemas.microsoft.com/office/drawing/2014/main" id="{1F677E13-9510-4586-83B8-124BB158F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7" name="806 Flecha arriba">
          <a:extLst>
            <a:ext uri="{FF2B5EF4-FFF2-40B4-BE49-F238E27FC236}">
              <a16:creationId xmlns:a16="http://schemas.microsoft.com/office/drawing/2014/main" id="{B4163E1B-C8B5-42AA-8AEC-13ACEED597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8" name="807 Flecha derecha">
          <a:extLst>
            <a:ext uri="{FF2B5EF4-FFF2-40B4-BE49-F238E27FC236}">
              <a16:creationId xmlns:a16="http://schemas.microsoft.com/office/drawing/2014/main" id="{67F50725-D696-43DE-AE1C-BBB34086AA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9" name="808 Flecha arriba">
          <a:extLst>
            <a:ext uri="{FF2B5EF4-FFF2-40B4-BE49-F238E27FC236}">
              <a16:creationId xmlns:a16="http://schemas.microsoft.com/office/drawing/2014/main" id="{B0956FE2-0220-4CD6-A883-50918CD2FE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0" name="809 Flecha derecha">
          <a:extLst>
            <a:ext uri="{FF2B5EF4-FFF2-40B4-BE49-F238E27FC236}">
              <a16:creationId xmlns:a16="http://schemas.microsoft.com/office/drawing/2014/main" id="{CB5CF6D3-0141-4A54-8E4B-3C7C84EDD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1" name="810 Flecha arriba">
          <a:extLst>
            <a:ext uri="{FF2B5EF4-FFF2-40B4-BE49-F238E27FC236}">
              <a16:creationId xmlns:a16="http://schemas.microsoft.com/office/drawing/2014/main" id="{BFE9A33B-FEF8-443E-ABF2-F711DAA76A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2" name="811 Flecha derecha">
          <a:extLst>
            <a:ext uri="{FF2B5EF4-FFF2-40B4-BE49-F238E27FC236}">
              <a16:creationId xmlns:a16="http://schemas.microsoft.com/office/drawing/2014/main" id="{9A6A2A0E-B7BA-419D-AC9D-4D06E12BE7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3" name="812 Flecha arriba">
          <a:extLst>
            <a:ext uri="{FF2B5EF4-FFF2-40B4-BE49-F238E27FC236}">
              <a16:creationId xmlns:a16="http://schemas.microsoft.com/office/drawing/2014/main" id="{1AF2CA0B-E5E9-4EDE-82DB-C7546047D15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4" name="813 Flecha derecha">
          <a:extLst>
            <a:ext uri="{FF2B5EF4-FFF2-40B4-BE49-F238E27FC236}">
              <a16:creationId xmlns:a16="http://schemas.microsoft.com/office/drawing/2014/main" id="{3207D58A-3711-4E02-98EB-1D70C16B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5" name="814 Flecha arriba">
          <a:extLst>
            <a:ext uri="{FF2B5EF4-FFF2-40B4-BE49-F238E27FC236}">
              <a16:creationId xmlns:a16="http://schemas.microsoft.com/office/drawing/2014/main" id="{ED93D14F-2C97-48B6-9C3B-79BA972AC8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6" name="815 Flecha derecha">
          <a:extLst>
            <a:ext uri="{FF2B5EF4-FFF2-40B4-BE49-F238E27FC236}">
              <a16:creationId xmlns:a16="http://schemas.microsoft.com/office/drawing/2014/main" id="{9CA1EF42-FFC1-4EB7-AF71-65F55CBCE5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7" name="816 Flecha arriba">
          <a:extLst>
            <a:ext uri="{FF2B5EF4-FFF2-40B4-BE49-F238E27FC236}">
              <a16:creationId xmlns:a16="http://schemas.microsoft.com/office/drawing/2014/main" id="{B5D08409-FDD1-48F7-87CB-FE9B34BDE9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8" name="817 Flecha derecha">
          <a:extLst>
            <a:ext uri="{FF2B5EF4-FFF2-40B4-BE49-F238E27FC236}">
              <a16:creationId xmlns:a16="http://schemas.microsoft.com/office/drawing/2014/main" id="{A98E19DB-B6D2-4422-A369-881EEA0920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9" name="818 Flecha arriba">
          <a:extLst>
            <a:ext uri="{FF2B5EF4-FFF2-40B4-BE49-F238E27FC236}">
              <a16:creationId xmlns:a16="http://schemas.microsoft.com/office/drawing/2014/main" id="{F8BD7038-DA5A-4C99-9283-11941A04DA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0" name="819 Flecha derecha">
          <a:extLst>
            <a:ext uri="{FF2B5EF4-FFF2-40B4-BE49-F238E27FC236}">
              <a16:creationId xmlns:a16="http://schemas.microsoft.com/office/drawing/2014/main" id="{F4E32489-5AE8-41A5-B817-059D051904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1" name="820 Flecha arriba">
          <a:extLst>
            <a:ext uri="{FF2B5EF4-FFF2-40B4-BE49-F238E27FC236}">
              <a16:creationId xmlns:a16="http://schemas.microsoft.com/office/drawing/2014/main" id="{3DE0546B-A07E-4AE8-89D7-3D5B303687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2" name="821 Flecha derecha">
          <a:extLst>
            <a:ext uri="{FF2B5EF4-FFF2-40B4-BE49-F238E27FC236}">
              <a16:creationId xmlns:a16="http://schemas.microsoft.com/office/drawing/2014/main" id="{B347D862-E250-4DC0-A86D-8FA50215BC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3" name="822 Flecha arriba">
          <a:extLst>
            <a:ext uri="{FF2B5EF4-FFF2-40B4-BE49-F238E27FC236}">
              <a16:creationId xmlns:a16="http://schemas.microsoft.com/office/drawing/2014/main" id="{E38C9D5B-6550-44C7-9639-1703E42200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4" name="823 Flecha derecha">
          <a:extLst>
            <a:ext uri="{FF2B5EF4-FFF2-40B4-BE49-F238E27FC236}">
              <a16:creationId xmlns:a16="http://schemas.microsoft.com/office/drawing/2014/main" id="{D9B175C1-7043-42E6-88D4-7F98FBCA5E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5" name="824 Flecha arriba">
          <a:extLst>
            <a:ext uri="{FF2B5EF4-FFF2-40B4-BE49-F238E27FC236}">
              <a16:creationId xmlns:a16="http://schemas.microsoft.com/office/drawing/2014/main" id="{102BC8DE-FBAD-4D8C-9011-D6FA924EAE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6" name="825 Flecha derecha">
          <a:extLst>
            <a:ext uri="{FF2B5EF4-FFF2-40B4-BE49-F238E27FC236}">
              <a16:creationId xmlns:a16="http://schemas.microsoft.com/office/drawing/2014/main" id="{090C6F00-3CD3-4870-B1DB-179DC14BE3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7" name="826 Flecha arriba">
          <a:extLst>
            <a:ext uri="{FF2B5EF4-FFF2-40B4-BE49-F238E27FC236}">
              <a16:creationId xmlns:a16="http://schemas.microsoft.com/office/drawing/2014/main" id="{38F8FB1F-8D5E-404A-ABCE-3DBE685033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8" name="827 Flecha derecha">
          <a:extLst>
            <a:ext uri="{FF2B5EF4-FFF2-40B4-BE49-F238E27FC236}">
              <a16:creationId xmlns:a16="http://schemas.microsoft.com/office/drawing/2014/main" id="{9978E1B5-1108-4D1A-9E92-74768BD87C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9" name="828 Flecha arriba">
          <a:extLst>
            <a:ext uri="{FF2B5EF4-FFF2-40B4-BE49-F238E27FC236}">
              <a16:creationId xmlns:a16="http://schemas.microsoft.com/office/drawing/2014/main" id="{DE10838C-BCCE-4130-8F3F-4DA1452E2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0" name="829 Flecha derecha">
          <a:extLst>
            <a:ext uri="{FF2B5EF4-FFF2-40B4-BE49-F238E27FC236}">
              <a16:creationId xmlns:a16="http://schemas.microsoft.com/office/drawing/2014/main" id="{9FAC9F4C-375D-4EAA-B6AA-47E7E8AC1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1" name="830 Flecha arriba">
          <a:extLst>
            <a:ext uri="{FF2B5EF4-FFF2-40B4-BE49-F238E27FC236}">
              <a16:creationId xmlns:a16="http://schemas.microsoft.com/office/drawing/2014/main" id="{9D53CD1C-B58E-427E-9EA7-5FB84A4B68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2" name="831 Flecha derecha">
          <a:extLst>
            <a:ext uri="{FF2B5EF4-FFF2-40B4-BE49-F238E27FC236}">
              <a16:creationId xmlns:a16="http://schemas.microsoft.com/office/drawing/2014/main" id="{879DBB8E-6BFF-4AFB-A3F5-55B410A518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3" name="832 Flecha arriba">
          <a:extLst>
            <a:ext uri="{FF2B5EF4-FFF2-40B4-BE49-F238E27FC236}">
              <a16:creationId xmlns:a16="http://schemas.microsoft.com/office/drawing/2014/main" id="{AF51924C-509B-4EEE-8512-F4D543AF65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4" name="833 Flecha derecha">
          <a:extLst>
            <a:ext uri="{FF2B5EF4-FFF2-40B4-BE49-F238E27FC236}">
              <a16:creationId xmlns:a16="http://schemas.microsoft.com/office/drawing/2014/main" id="{DEA3954C-D581-42A5-9DC9-4F617B2E8B3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5" name="834 Flecha arriba">
          <a:extLst>
            <a:ext uri="{FF2B5EF4-FFF2-40B4-BE49-F238E27FC236}">
              <a16:creationId xmlns:a16="http://schemas.microsoft.com/office/drawing/2014/main" id="{8C1715A6-4415-4742-BCE2-C6F1A25987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6" name="835 Flecha derecha">
          <a:extLst>
            <a:ext uri="{FF2B5EF4-FFF2-40B4-BE49-F238E27FC236}">
              <a16:creationId xmlns:a16="http://schemas.microsoft.com/office/drawing/2014/main" id="{6E9F3FD6-D2B7-462F-8E5B-F9CAB98D25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7" name="836 Flecha arriba">
          <a:extLst>
            <a:ext uri="{FF2B5EF4-FFF2-40B4-BE49-F238E27FC236}">
              <a16:creationId xmlns:a16="http://schemas.microsoft.com/office/drawing/2014/main" id="{93E58CD6-A863-48F9-9831-299D83D42E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8" name="837 Flecha derecha">
          <a:extLst>
            <a:ext uri="{FF2B5EF4-FFF2-40B4-BE49-F238E27FC236}">
              <a16:creationId xmlns:a16="http://schemas.microsoft.com/office/drawing/2014/main" id="{B30ECCFF-8387-4040-B5A3-DC77AA93C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9" name="838 Flecha arriba">
          <a:extLst>
            <a:ext uri="{FF2B5EF4-FFF2-40B4-BE49-F238E27FC236}">
              <a16:creationId xmlns:a16="http://schemas.microsoft.com/office/drawing/2014/main" id="{CC848AE7-2BD0-4A6D-8F65-1DF3E97400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0" name="839 Flecha derecha">
          <a:extLst>
            <a:ext uri="{FF2B5EF4-FFF2-40B4-BE49-F238E27FC236}">
              <a16:creationId xmlns:a16="http://schemas.microsoft.com/office/drawing/2014/main" id="{A02D543F-D439-4C48-8F7C-EB7AD9A6B5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1" name="840 Flecha arriba">
          <a:extLst>
            <a:ext uri="{FF2B5EF4-FFF2-40B4-BE49-F238E27FC236}">
              <a16:creationId xmlns:a16="http://schemas.microsoft.com/office/drawing/2014/main" id="{0098ADCD-6437-4FDC-BBF6-0B20D8616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2" name="841 Flecha derecha">
          <a:extLst>
            <a:ext uri="{FF2B5EF4-FFF2-40B4-BE49-F238E27FC236}">
              <a16:creationId xmlns:a16="http://schemas.microsoft.com/office/drawing/2014/main" id="{147FB0C3-B808-4F81-B40E-9CB8F9C2DC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3" name="842 Flecha arriba">
          <a:extLst>
            <a:ext uri="{FF2B5EF4-FFF2-40B4-BE49-F238E27FC236}">
              <a16:creationId xmlns:a16="http://schemas.microsoft.com/office/drawing/2014/main" id="{EA962E7C-5C57-42A7-8F64-68133CE936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4" name="843 Flecha derecha">
          <a:extLst>
            <a:ext uri="{FF2B5EF4-FFF2-40B4-BE49-F238E27FC236}">
              <a16:creationId xmlns:a16="http://schemas.microsoft.com/office/drawing/2014/main" id="{C099AF2E-B00B-40E9-839D-14F4BD3603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5" name="844 Flecha arriba">
          <a:extLst>
            <a:ext uri="{FF2B5EF4-FFF2-40B4-BE49-F238E27FC236}">
              <a16:creationId xmlns:a16="http://schemas.microsoft.com/office/drawing/2014/main" id="{E5D93BDD-B9B5-48A1-890A-805FCFF828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6" name="845 Flecha derecha">
          <a:extLst>
            <a:ext uri="{FF2B5EF4-FFF2-40B4-BE49-F238E27FC236}">
              <a16:creationId xmlns:a16="http://schemas.microsoft.com/office/drawing/2014/main" id="{720AA6F8-FC91-400C-B642-A20738E10F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7" name="846 Flecha arriba">
          <a:extLst>
            <a:ext uri="{FF2B5EF4-FFF2-40B4-BE49-F238E27FC236}">
              <a16:creationId xmlns:a16="http://schemas.microsoft.com/office/drawing/2014/main" id="{308068F7-AFC2-43FF-A9C1-B578CA1AAF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8" name="847 Flecha derecha">
          <a:extLst>
            <a:ext uri="{FF2B5EF4-FFF2-40B4-BE49-F238E27FC236}">
              <a16:creationId xmlns:a16="http://schemas.microsoft.com/office/drawing/2014/main" id="{87E91994-550D-4014-BFDD-371196A6A7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9" name="848 Flecha arriba">
          <a:extLst>
            <a:ext uri="{FF2B5EF4-FFF2-40B4-BE49-F238E27FC236}">
              <a16:creationId xmlns:a16="http://schemas.microsoft.com/office/drawing/2014/main" id="{E1C2BBC7-8257-4853-8072-9B1897B028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0" name="849 Flecha derecha">
          <a:extLst>
            <a:ext uri="{FF2B5EF4-FFF2-40B4-BE49-F238E27FC236}">
              <a16:creationId xmlns:a16="http://schemas.microsoft.com/office/drawing/2014/main" id="{F5B582A4-3DD7-4CEA-8AEF-E1EC970806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1" name="850 Flecha arriba">
          <a:extLst>
            <a:ext uri="{FF2B5EF4-FFF2-40B4-BE49-F238E27FC236}">
              <a16:creationId xmlns:a16="http://schemas.microsoft.com/office/drawing/2014/main" id="{9444894B-8293-45DD-812A-D15B725D63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2" name="851 Flecha derecha">
          <a:extLst>
            <a:ext uri="{FF2B5EF4-FFF2-40B4-BE49-F238E27FC236}">
              <a16:creationId xmlns:a16="http://schemas.microsoft.com/office/drawing/2014/main" id="{15AB1205-10E7-4A17-B316-AF0563BC5D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3" name="852 Flecha arriba">
          <a:extLst>
            <a:ext uri="{FF2B5EF4-FFF2-40B4-BE49-F238E27FC236}">
              <a16:creationId xmlns:a16="http://schemas.microsoft.com/office/drawing/2014/main" id="{7CF3BAA5-8DD2-4A46-8974-02E701B044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4" name="853 Flecha derecha">
          <a:extLst>
            <a:ext uri="{FF2B5EF4-FFF2-40B4-BE49-F238E27FC236}">
              <a16:creationId xmlns:a16="http://schemas.microsoft.com/office/drawing/2014/main" id="{96B275B3-943B-4044-B69E-78B2F79146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5" name="854 Flecha arriba">
          <a:extLst>
            <a:ext uri="{FF2B5EF4-FFF2-40B4-BE49-F238E27FC236}">
              <a16:creationId xmlns:a16="http://schemas.microsoft.com/office/drawing/2014/main" id="{B1642E13-88F0-415C-94E6-53FF1B2842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6" name="855 Flecha derecha">
          <a:extLst>
            <a:ext uri="{FF2B5EF4-FFF2-40B4-BE49-F238E27FC236}">
              <a16:creationId xmlns:a16="http://schemas.microsoft.com/office/drawing/2014/main" id="{DFA146CD-5E45-442D-A54B-C133E6EDE3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7" name="856 Flecha arriba">
          <a:extLst>
            <a:ext uri="{FF2B5EF4-FFF2-40B4-BE49-F238E27FC236}">
              <a16:creationId xmlns:a16="http://schemas.microsoft.com/office/drawing/2014/main" id="{1F5B70DD-EC2F-4AD7-847F-1F91D6DC54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8" name="857 Flecha derecha">
          <a:extLst>
            <a:ext uri="{FF2B5EF4-FFF2-40B4-BE49-F238E27FC236}">
              <a16:creationId xmlns:a16="http://schemas.microsoft.com/office/drawing/2014/main" id="{D4F59483-C0B8-47C1-94D9-24DC84EED05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9" name="858 Flecha arriba">
          <a:extLst>
            <a:ext uri="{FF2B5EF4-FFF2-40B4-BE49-F238E27FC236}">
              <a16:creationId xmlns:a16="http://schemas.microsoft.com/office/drawing/2014/main" id="{6DC7075E-F287-4B28-AE97-AEC2E839F8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0" name="859 Flecha derecha">
          <a:extLst>
            <a:ext uri="{FF2B5EF4-FFF2-40B4-BE49-F238E27FC236}">
              <a16:creationId xmlns:a16="http://schemas.microsoft.com/office/drawing/2014/main" id="{E77CC678-1191-4CAF-88C2-AF4B286586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1" name="860 Flecha arriba">
          <a:extLst>
            <a:ext uri="{FF2B5EF4-FFF2-40B4-BE49-F238E27FC236}">
              <a16:creationId xmlns:a16="http://schemas.microsoft.com/office/drawing/2014/main" id="{E06D7954-4DA1-4E26-8455-28740E80AB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2" name="861 Flecha derecha">
          <a:extLst>
            <a:ext uri="{FF2B5EF4-FFF2-40B4-BE49-F238E27FC236}">
              <a16:creationId xmlns:a16="http://schemas.microsoft.com/office/drawing/2014/main" id="{99BA1520-1E29-4190-AC77-D6030AC824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3" name="862 Flecha arriba">
          <a:extLst>
            <a:ext uri="{FF2B5EF4-FFF2-40B4-BE49-F238E27FC236}">
              <a16:creationId xmlns:a16="http://schemas.microsoft.com/office/drawing/2014/main" id="{C3FECF82-DFFD-4E7B-AFE7-2E4C761290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4" name="863 Flecha derecha">
          <a:extLst>
            <a:ext uri="{FF2B5EF4-FFF2-40B4-BE49-F238E27FC236}">
              <a16:creationId xmlns:a16="http://schemas.microsoft.com/office/drawing/2014/main" id="{2426D3E3-EE79-4DAC-9E6D-333DE2EB3B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5" name="864 Flecha arriba">
          <a:extLst>
            <a:ext uri="{FF2B5EF4-FFF2-40B4-BE49-F238E27FC236}">
              <a16:creationId xmlns:a16="http://schemas.microsoft.com/office/drawing/2014/main" id="{B34B8268-1CB0-442E-8B30-43A56A27A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6" name="865 Flecha derecha">
          <a:extLst>
            <a:ext uri="{FF2B5EF4-FFF2-40B4-BE49-F238E27FC236}">
              <a16:creationId xmlns:a16="http://schemas.microsoft.com/office/drawing/2014/main" id="{D50F7E9C-B347-424D-B942-90D767D96B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7" name="866 Flecha arriba">
          <a:extLst>
            <a:ext uri="{FF2B5EF4-FFF2-40B4-BE49-F238E27FC236}">
              <a16:creationId xmlns:a16="http://schemas.microsoft.com/office/drawing/2014/main" id="{BC663B0D-A631-4919-AFFC-FBD484E678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8" name="867 Flecha derecha">
          <a:extLst>
            <a:ext uri="{FF2B5EF4-FFF2-40B4-BE49-F238E27FC236}">
              <a16:creationId xmlns:a16="http://schemas.microsoft.com/office/drawing/2014/main" id="{886DCC04-7933-401D-A0D3-45DA72D3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9" name="868 Flecha arriba">
          <a:extLst>
            <a:ext uri="{FF2B5EF4-FFF2-40B4-BE49-F238E27FC236}">
              <a16:creationId xmlns:a16="http://schemas.microsoft.com/office/drawing/2014/main" id="{E63082F1-0835-44A6-B9AD-0FB600ECD9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0" name="869 Flecha derecha">
          <a:extLst>
            <a:ext uri="{FF2B5EF4-FFF2-40B4-BE49-F238E27FC236}">
              <a16:creationId xmlns:a16="http://schemas.microsoft.com/office/drawing/2014/main" id="{23028212-E751-4B4B-85BC-88F94DCBAC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1" name="870 Flecha arriba">
          <a:extLst>
            <a:ext uri="{FF2B5EF4-FFF2-40B4-BE49-F238E27FC236}">
              <a16:creationId xmlns:a16="http://schemas.microsoft.com/office/drawing/2014/main" id="{11E56F22-8480-468C-8E8D-6BE317C3AC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2" name="871 Flecha derecha">
          <a:extLst>
            <a:ext uri="{FF2B5EF4-FFF2-40B4-BE49-F238E27FC236}">
              <a16:creationId xmlns:a16="http://schemas.microsoft.com/office/drawing/2014/main" id="{A044979C-3422-4914-AB87-C4E24B9D27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3" name="872 Flecha arriba">
          <a:extLst>
            <a:ext uri="{FF2B5EF4-FFF2-40B4-BE49-F238E27FC236}">
              <a16:creationId xmlns:a16="http://schemas.microsoft.com/office/drawing/2014/main" id="{763E762F-7E8B-4869-A212-D23BA26EDA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4" name="873 Flecha derecha">
          <a:extLst>
            <a:ext uri="{FF2B5EF4-FFF2-40B4-BE49-F238E27FC236}">
              <a16:creationId xmlns:a16="http://schemas.microsoft.com/office/drawing/2014/main" id="{42A77D94-F527-47F6-B030-259E530B38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5" name="874 Flecha arriba">
          <a:extLst>
            <a:ext uri="{FF2B5EF4-FFF2-40B4-BE49-F238E27FC236}">
              <a16:creationId xmlns:a16="http://schemas.microsoft.com/office/drawing/2014/main" id="{972C82A2-147B-4BD3-92B3-B1198B2DFC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6" name="875 Flecha derecha">
          <a:extLst>
            <a:ext uri="{FF2B5EF4-FFF2-40B4-BE49-F238E27FC236}">
              <a16:creationId xmlns:a16="http://schemas.microsoft.com/office/drawing/2014/main" id="{195C58BB-46F0-4D61-8BC0-84C607666C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7" name="876 Flecha arriba">
          <a:extLst>
            <a:ext uri="{FF2B5EF4-FFF2-40B4-BE49-F238E27FC236}">
              <a16:creationId xmlns:a16="http://schemas.microsoft.com/office/drawing/2014/main" id="{29B4B8E6-41B2-4E82-A8A9-F26D3F303B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8" name="877 Flecha derecha">
          <a:extLst>
            <a:ext uri="{FF2B5EF4-FFF2-40B4-BE49-F238E27FC236}">
              <a16:creationId xmlns:a16="http://schemas.microsoft.com/office/drawing/2014/main" id="{B30AE830-3CDC-400E-AE94-1ECB5C5666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9" name="878 Flecha arriba">
          <a:extLst>
            <a:ext uri="{FF2B5EF4-FFF2-40B4-BE49-F238E27FC236}">
              <a16:creationId xmlns:a16="http://schemas.microsoft.com/office/drawing/2014/main" id="{34CCA6CC-4A34-48C3-A18C-1D0262413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0" name="879 Flecha derecha">
          <a:extLst>
            <a:ext uri="{FF2B5EF4-FFF2-40B4-BE49-F238E27FC236}">
              <a16:creationId xmlns:a16="http://schemas.microsoft.com/office/drawing/2014/main" id="{9D8B0794-753B-46B1-A718-D63E6341F9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1" name="880 Flecha arriba">
          <a:extLst>
            <a:ext uri="{FF2B5EF4-FFF2-40B4-BE49-F238E27FC236}">
              <a16:creationId xmlns:a16="http://schemas.microsoft.com/office/drawing/2014/main" id="{2550D8B5-B7DA-4B0A-BE73-E94327DA57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2" name="881 Flecha derecha">
          <a:extLst>
            <a:ext uri="{FF2B5EF4-FFF2-40B4-BE49-F238E27FC236}">
              <a16:creationId xmlns:a16="http://schemas.microsoft.com/office/drawing/2014/main" id="{5ED7A343-8AAA-4718-A689-1DDFBF378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3" name="882 Flecha arriba">
          <a:extLst>
            <a:ext uri="{FF2B5EF4-FFF2-40B4-BE49-F238E27FC236}">
              <a16:creationId xmlns:a16="http://schemas.microsoft.com/office/drawing/2014/main" id="{02C2551F-D78D-466E-A51A-95891236CA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4" name="883 Flecha derecha">
          <a:extLst>
            <a:ext uri="{FF2B5EF4-FFF2-40B4-BE49-F238E27FC236}">
              <a16:creationId xmlns:a16="http://schemas.microsoft.com/office/drawing/2014/main" id="{4F379FA7-8ED7-4843-9E25-AD3970E3AC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5" name="884 Flecha arriba">
          <a:extLst>
            <a:ext uri="{FF2B5EF4-FFF2-40B4-BE49-F238E27FC236}">
              <a16:creationId xmlns:a16="http://schemas.microsoft.com/office/drawing/2014/main" id="{90A4959B-A7DD-4E20-992C-9D239CC007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6" name="885 Flecha derecha">
          <a:extLst>
            <a:ext uri="{FF2B5EF4-FFF2-40B4-BE49-F238E27FC236}">
              <a16:creationId xmlns:a16="http://schemas.microsoft.com/office/drawing/2014/main" id="{F7D68863-7048-477F-B937-8255ADC30B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7" name="886 Flecha arriba">
          <a:extLst>
            <a:ext uri="{FF2B5EF4-FFF2-40B4-BE49-F238E27FC236}">
              <a16:creationId xmlns:a16="http://schemas.microsoft.com/office/drawing/2014/main" id="{5A8DE866-171F-44A9-A081-4E41B8B33C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8" name="887 Flecha derecha">
          <a:extLst>
            <a:ext uri="{FF2B5EF4-FFF2-40B4-BE49-F238E27FC236}">
              <a16:creationId xmlns:a16="http://schemas.microsoft.com/office/drawing/2014/main" id="{9E25FFB1-2A72-4262-B1F4-4AC5E95AEC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9" name="888 Flecha arriba">
          <a:extLst>
            <a:ext uri="{FF2B5EF4-FFF2-40B4-BE49-F238E27FC236}">
              <a16:creationId xmlns:a16="http://schemas.microsoft.com/office/drawing/2014/main" id="{FDFF857A-07C6-4DB6-B459-E76432C404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0" name="889 Flecha derecha">
          <a:extLst>
            <a:ext uri="{FF2B5EF4-FFF2-40B4-BE49-F238E27FC236}">
              <a16:creationId xmlns:a16="http://schemas.microsoft.com/office/drawing/2014/main" id="{42C07A0D-8F08-4FEF-9B83-662F6B835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1" name="890 Flecha arriba">
          <a:extLst>
            <a:ext uri="{FF2B5EF4-FFF2-40B4-BE49-F238E27FC236}">
              <a16:creationId xmlns:a16="http://schemas.microsoft.com/office/drawing/2014/main" id="{B760590A-40CA-4F6D-A97D-EABE8BF35B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2" name="891 Flecha derecha">
          <a:extLst>
            <a:ext uri="{FF2B5EF4-FFF2-40B4-BE49-F238E27FC236}">
              <a16:creationId xmlns:a16="http://schemas.microsoft.com/office/drawing/2014/main" id="{C5189FAF-4D29-46FD-B1F7-67091F266A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3" name="892 Flecha arriba">
          <a:extLst>
            <a:ext uri="{FF2B5EF4-FFF2-40B4-BE49-F238E27FC236}">
              <a16:creationId xmlns:a16="http://schemas.microsoft.com/office/drawing/2014/main" id="{292ECCFC-300B-4AD0-9C90-A0B6783121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4" name="893 Flecha derecha">
          <a:extLst>
            <a:ext uri="{FF2B5EF4-FFF2-40B4-BE49-F238E27FC236}">
              <a16:creationId xmlns:a16="http://schemas.microsoft.com/office/drawing/2014/main" id="{3E0C1CAA-33E5-47A0-BC15-36FC58FE293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5" name="894 Flecha arriba">
          <a:extLst>
            <a:ext uri="{FF2B5EF4-FFF2-40B4-BE49-F238E27FC236}">
              <a16:creationId xmlns:a16="http://schemas.microsoft.com/office/drawing/2014/main" id="{CC595951-D8BC-4D9C-ADC9-45285FD9F5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6" name="895 Flecha derecha">
          <a:extLst>
            <a:ext uri="{FF2B5EF4-FFF2-40B4-BE49-F238E27FC236}">
              <a16:creationId xmlns:a16="http://schemas.microsoft.com/office/drawing/2014/main" id="{DBFDB121-869E-4C70-8025-D040EA16B5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7" name="896 Flecha arriba">
          <a:extLst>
            <a:ext uri="{FF2B5EF4-FFF2-40B4-BE49-F238E27FC236}">
              <a16:creationId xmlns:a16="http://schemas.microsoft.com/office/drawing/2014/main" id="{B1D650AD-B764-44A7-BEE5-3CDFA8356B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8" name="897 Flecha derecha">
          <a:extLst>
            <a:ext uri="{FF2B5EF4-FFF2-40B4-BE49-F238E27FC236}">
              <a16:creationId xmlns:a16="http://schemas.microsoft.com/office/drawing/2014/main" id="{6BFC60CA-F6E2-4383-A8FE-41BF7C6241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9" name="898 Flecha arriba">
          <a:extLst>
            <a:ext uri="{FF2B5EF4-FFF2-40B4-BE49-F238E27FC236}">
              <a16:creationId xmlns:a16="http://schemas.microsoft.com/office/drawing/2014/main" id="{AEAF40B9-CF18-47BC-9D5D-33A731F3AA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0" name="899 Flecha derecha">
          <a:extLst>
            <a:ext uri="{FF2B5EF4-FFF2-40B4-BE49-F238E27FC236}">
              <a16:creationId xmlns:a16="http://schemas.microsoft.com/office/drawing/2014/main" id="{AA623ADD-7C78-4863-A330-C158C2C8AD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1" name="900 Flecha arriba">
          <a:extLst>
            <a:ext uri="{FF2B5EF4-FFF2-40B4-BE49-F238E27FC236}">
              <a16:creationId xmlns:a16="http://schemas.microsoft.com/office/drawing/2014/main" id="{0283CA71-BA5E-4D4B-9CC6-83B3DA1FF7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2" name="901 Flecha derecha">
          <a:extLst>
            <a:ext uri="{FF2B5EF4-FFF2-40B4-BE49-F238E27FC236}">
              <a16:creationId xmlns:a16="http://schemas.microsoft.com/office/drawing/2014/main" id="{EDA92E28-643C-4F75-A9A9-D769DB4D8CA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3" name="902 Flecha arriba">
          <a:extLst>
            <a:ext uri="{FF2B5EF4-FFF2-40B4-BE49-F238E27FC236}">
              <a16:creationId xmlns:a16="http://schemas.microsoft.com/office/drawing/2014/main" id="{788B0A39-087F-4C6E-80C2-F2BEF1B7B3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4" name="903 Flecha derecha">
          <a:extLst>
            <a:ext uri="{FF2B5EF4-FFF2-40B4-BE49-F238E27FC236}">
              <a16:creationId xmlns:a16="http://schemas.microsoft.com/office/drawing/2014/main" id="{4345535E-7C64-420D-AD4F-147F90526B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5" name="904 Flecha arriba">
          <a:extLst>
            <a:ext uri="{FF2B5EF4-FFF2-40B4-BE49-F238E27FC236}">
              <a16:creationId xmlns:a16="http://schemas.microsoft.com/office/drawing/2014/main" id="{DC030709-9E6B-4C87-9643-96682EE9DB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6" name="905 Flecha derecha">
          <a:extLst>
            <a:ext uri="{FF2B5EF4-FFF2-40B4-BE49-F238E27FC236}">
              <a16:creationId xmlns:a16="http://schemas.microsoft.com/office/drawing/2014/main" id="{2FAA0AEF-10D1-4050-BFC2-8E24C7A96CC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7" name="906 Flecha arriba">
          <a:extLst>
            <a:ext uri="{FF2B5EF4-FFF2-40B4-BE49-F238E27FC236}">
              <a16:creationId xmlns:a16="http://schemas.microsoft.com/office/drawing/2014/main" id="{D89449F4-6673-4C4D-A31C-DD695DBB1B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8" name="907 Flecha derecha">
          <a:extLst>
            <a:ext uri="{FF2B5EF4-FFF2-40B4-BE49-F238E27FC236}">
              <a16:creationId xmlns:a16="http://schemas.microsoft.com/office/drawing/2014/main" id="{80E198EB-F216-489A-8103-92AE97B3B3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9" name="908 Flecha arriba">
          <a:extLst>
            <a:ext uri="{FF2B5EF4-FFF2-40B4-BE49-F238E27FC236}">
              <a16:creationId xmlns:a16="http://schemas.microsoft.com/office/drawing/2014/main" id="{65E1E80C-1E94-4AB5-83F2-55DD5A003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0" name="909 Flecha derecha">
          <a:extLst>
            <a:ext uri="{FF2B5EF4-FFF2-40B4-BE49-F238E27FC236}">
              <a16:creationId xmlns:a16="http://schemas.microsoft.com/office/drawing/2014/main" id="{1F351D2C-7CC7-43CB-AA1E-F69A0C13E1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1" name="910 Flecha arriba">
          <a:extLst>
            <a:ext uri="{FF2B5EF4-FFF2-40B4-BE49-F238E27FC236}">
              <a16:creationId xmlns:a16="http://schemas.microsoft.com/office/drawing/2014/main" id="{EC46A0A7-10B3-4D2F-A304-BA6103CC27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2" name="911 Flecha derecha">
          <a:extLst>
            <a:ext uri="{FF2B5EF4-FFF2-40B4-BE49-F238E27FC236}">
              <a16:creationId xmlns:a16="http://schemas.microsoft.com/office/drawing/2014/main" id="{855CFD21-7BB4-4034-8C69-308BD199AD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3" name="912 Flecha arriba">
          <a:extLst>
            <a:ext uri="{FF2B5EF4-FFF2-40B4-BE49-F238E27FC236}">
              <a16:creationId xmlns:a16="http://schemas.microsoft.com/office/drawing/2014/main" id="{AD91D538-3CB7-4304-ADC9-FFE5020C2F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4" name="913 Flecha derecha">
          <a:extLst>
            <a:ext uri="{FF2B5EF4-FFF2-40B4-BE49-F238E27FC236}">
              <a16:creationId xmlns:a16="http://schemas.microsoft.com/office/drawing/2014/main" id="{43B7965B-1C8B-484A-B377-38C6AAFE8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5" name="914 Flecha arriba">
          <a:extLst>
            <a:ext uri="{FF2B5EF4-FFF2-40B4-BE49-F238E27FC236}">
              <a16:creationId xmlns:a16="http://schemas.microsoft.com/office/drawing/2014/main" id="{1F020EF8-5ABA-446D-A62D-7013C17CC0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6" name="915 Flecha derecha">
          <a:extLst>
            <a:ext uri="{FF2B5EF4-FFF2-40B4-BE49-F238E27FC236}">
              <a16:creationId xmlns:a16="http://schemas.microsoft.com/office/drawing/2014/main" id="{BC602C06-85AB-44E0-A4FE-F8AE6947A3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7" name="916 Flecha arriba">
          <a:extLst>
            <a:ext uri="{FF2B5EF4-FFF2-40B4-BE49-F238E27FC236}">
              <a16:creationId xmlns:a16="http://schemas.microsoft.com/office/drawing/2014/main" id="{16F30F63-189B-41E0-98C0-C32A2BD3AD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8" name="917 Flecha derecha">
          <a:extLst>
            <a:ext uri="{FF2B5EF4-FFF2-40B4-BE49-F238E27FC236}">
              <a16:creationId xmlns:a16="http://schemas.microsoft.com/office/drawing/2014/main" id="{687D6727-8E34-4E45-B43A-CAF71FA806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9" name="918 Flecha arriba">
          <a:extLst>
            <a:ext uri="{FF2B5EF4-FFF2-40B4-BE49-F238E27FC236}">
              <a16:creationId xmlns:a16="http://schemas.microsoft.com/office/drawing/2014/main" id="{73D8D2F0-72A3-42B2-A30C-16B228DA6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0" name="919 Flecha derecha">
          <a:extLst>
            <a:ext uri="{FF2B5EF4-FFF2-40B4-BE49-F238E27FC236}">
              <a16:creationId xmlns:a16="http://schemas.microsoft.com/office/drawing/2014/main" id="{A03ADD6B-A671-4D96-9C8B-78ED59D85E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1" name="920 Flecha arriba">
          <a:extLst>
            <a:ext uri="{FF2B5EF4-FFF2-40B4-BE49-F238E27FC236}">
              <a16:creationId xmlns:a16="http://schemas.microsoft.com/office/drawing/2014/main" id="{B940E805-98BE-4338-94C3-D8AC07EA10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2" name="921 Flecha derecha">
          <a:extLst>
            <a:ext uri="{FF2B5EF4-FFF2-40B4-BE49-F238E27FC236}">
              <a16:creationId xmlns:a16="http://schemas.microsoft.com/office/drawing/2014/main" id="{667C4EF9-9B57-47ED-9F76-9ADDCDB095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3" name="922 Flecha arriba">
          <a:extLst>
            <a:ext uri="{FF2B5EF4-FFF2-40B4-BE49-F238E27FC236}">
              <a16:creationId xmlns:a16="http://schemas.microsoft.com/office/drawing/2014/main" id="{3266A6BA-506A-4A39-8AE9-91E9820FA8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4" name="923 Flecha derecha">
          <a:extLst>
            <a:ext uri="{FF2B5EF4-FFF2-40B4-BE49-F238E27FC236}">
              <a16:creationId xmlns:a16="http://schemas.microsoft.com/office/drawing/2014/main" id="{FBB86917-2B62-42C7-AE16-4689CDA451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5" name="924 Flecha arriba">
          <a:extLst>
            <a:ext uri="{FF2B5EF4-FFF2-40B4-BE49-F238E27FC236}">
              <a16:creationId xmlns:a16="http://schemas.microsoft.com/office/drawing/2014/main" id="{606B6B23-70EA-4F1D-8E20-06C907270D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6" name="925 Flecha derecha">
          <a:extLst>
            <a:ext uri="{FF2B5EF4-FFF2-40B4-BE49-F238E27FC236}">
              <a16:creationId xmlns:a16="http://schemas.microsoft.com/office/drawing/2014/main" id="{D10ADDFE-09F1-4DF3-A824-61BDA9E054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7" name="926 Flecha arriba">
          <a:extLst>
            <a:ext uri="{FF2B5EF4-FFF2-40B4-BE49-F238E27FC236}">
              <a16:creationId xmlns:a16="http://schemas.microsoft.com/office/drawing/2014/main" id="{D8972C48-C95E-40E6-A22F-7DD6355231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8" name="927 Flecha derecha">
          <a:extLst>
            <a:ext uri="{FF2B5EF4-FFF2-40B4-BE49-F238E27FC236}">
              <a16:creationId xmlns:a16="http://schemas.microsoft.com/office/drawing/2014/main" id="{EB87DEB2-9A10-4CE6-A6F8-BAC29459E5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9" name="928 Flecha arriba">
          <a:extLst>
            <a:ext uri="{FF2B5EF4-FFF2-40B4-BE49-F238E27FC236}">
              <a16:creationId xmlns:a16="http://schemas.microsoft.com/office/drawing/2014/main" id="{A500AAE7-10B3-465B-85E0-23DB57C9A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0" name="929 Flecha derecha">
          <a:extLst>
            <a:ext uri="{FF2B5EF4-FFF2-40B4-BE49-F238E27FC236}">
              <a16:creationId xmlns:a16="http://schemas.microsoft.com/office/drawing/2014/main" id="{402792B6-19E7-490B-8BF7-EBF1BBC915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1" name="930 Flecha arriba">
          <a:extLst>
            <a:ext uri="{FF2B5EF4-FFF2-40B4-BE49-F238E27FC236}">
              <a16:creationId xmlns:a16="http://schemas.microsoft.com/office/drawing/2014/main" id="{26549B20-47EE-4AF0-9C45-4A60B0D35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2" name="931 Flecha derecha">
          <a:extLst>
            <a:ext uri="{FF2B5EF4-FFF2-40B4-BE49-F238E27FC236}">
              <a16:creationId xmlns:a16="http://schemas.microsoft.com/office/drawing/2014/main" id="{26308792-2847-45DC-AD1E-75A3F07567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3" name="932 Flecha arriba">
          <a:extLst>
            <a:ext uri="{FF2B5EF4-FFF2-40B4-BE49-F238E27FC236}">
              <a16:creationId xmlns:a16="http://schemas.microsoft.com/office/drawing/2014/main" id="{1F3008E5-49A3-463E-BB39-7918BEEEF7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4" name="933 Flecha derecha">
          <a:extLst>
            <a:ext uri="{FF2B5EF4-FFF2-40B4-BE49-F238E27FC236}">
              <a16:creationId xmlns:a16="http://schemas.microsoft.com/office/drawing/2014/main" id="{CBF891B9-E0F1-4BE9-B839-ABB8CCE65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5" name="934 Flecha arriba">
          <a:extLst>
            <a:ext uri="{FF2B5EF4-FFF2-40B4-BE49-F238E27FC236}">
              <a16:creationId xmlns:a16="http://schemas.microsoft.com/office/drawing/2014/main" id="{C2E0E503-7AB2-49EA-AA89-0BF7E3B68E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6" name="935 Flecha derecha">
          <a:extLst>
            <a:ext uri="{FF2B5EF4-FFF2-40B4-BE49-F238E27FC236}">
              <a16:creationId xmlns:a16="http://schemas.microsoft.com/office/drawing/2014/main" id="{6897F276-0C83-4027-A321-04EE14E8C44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7" name="936 Flecha arriba">
          <a:extLst>
            <a:ext uri="{FF2B5EF4-FFF2-40B4-BE49-F238E27FC236}">
              <a16:creationId xmlns:a16="http://schemas.microsoft.com/office/drawing/2014/main" id="{0B41685A-DA1B-461D-A748-D0A434950C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8" name="937 Flecha derecha">
          <a:extLst>
            <a:ext uri="{FF2B5EF4-FFF2-40B4-BE49-F238E27FC236}">
              <a16:creationId xmlns:a16="http://schemas.microsoft.com/office/drawing/2014/main" id="{919B485A-E064-46EE-B720-9D57F2E952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9" name="938 Flecha arriba">
          <a:extLst>
            <a:ext uri="{FF2B5EF4-FFF2-40B4-BE49-F238E27FC236}">
              <a16:creationId xmlns:a16="http://schemas.microsoft.com/office/drawing/2014/main" id="{E85409E5-D2D9-43C7-AC48-06D538F2E6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0" name="939 Flecha derecha">
          <a:extLst>
            <a:ext uri="{FF2B5EF4-FFF2-40B4-BE49-F238E27FC236}">
              <a16:creationId xmlns:a16="http://schemas.microsoft.com/office/drawing/2014/main" id="{DC7DD4E3-CBBE-48B7-A423-4923FC74C8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1" name="940 Flecha arriba">
          <a:extLst>
            <a:ext uri="{FF2B5EF4-FFF2-40B4-BE49-F238E27FC236}">
              <a16:creationId xmlns:a16="http://schemas.microsoft.com/office/drawing/2014/main" id="{5CC125F5-F763-4300-80C9-836F02CAA3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2" name="941 Flecha derecha">
          <a:extLst>
            <a:ext uri="{FF2B5EF4-FFF2-40B4-BE49-F238E27FC236}">
              <a16:creationId xmlns:a16="http://schemas.microsoft.com/office/drawing/2014/main" id="{BED4EE97-F51A-4A87-8BE0-8341A43887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3" name="942 Flecha arriba">
          <a:extLst>
            <a:ext uri="{FF2B5EF4-FFF2-40B4-BE49-F238E27FC236}">
              <a16:creationId xmlns:a16="http://schemas.microsoft.com/office/drawing/2014/main" id="{D9112B5C-D63A-4D72-8747-C5722BB1F4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4" name="943 Flecha derecha">
          <a:extLst>
            <a:ext uri="{FF2B5EF4-FFF2-40B4-BE49-F238E27FC236}">
              <a16:creationId xmlns:a16="http://schemas.microsoft.com/office/drawing/2014/main" id="{83FB5461-C67E-4A2C-9C5E-8A7BC41438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5" name="944 Flecha arriba">
          <a:extLst>
            <a:ext uri="{FF2B5EF4-FFF2-40B4-BE49-F238E27FC236}">
              <a16:creationId xmlns:a16="http://schemas.microsoft.com/office/drawing/2014/main" id="{14C51909-A2A7-48B7-A2DD-AC030DF95A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6" name="945 Flecha derecha">
          <a:extLst>
            <a:ext uri="{FF2B5EF4-FFF2-40B4-BE49-F238E27FC236}">
              <a16:creationId xmlns:a16="http://schemas.microsoft.com/office/drawing/2014/main" id="{7C28298C-7151-48EF-B2ED-204A291852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7" name="946 Flecha arriba">
          <a:extLst>
            <a:ext uri="{FF2B5EF4-FFF2-40B4-BE49-F238E27FC236}">
              <a16:creationId xmlns:a16="http://schemas.microsoft.com/office/drawing/2014/main" id="{11497DF4-820F-42F5-BB5D-4DE12BC133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8" name="947 Flecha derecha">
          <a:extLst>
            <a:ext uri="{FF2B5EF4-FFF2-40B4-BE49-F238E27FC236}">
              <a16:creationId xmlns:a16="http://schemas.microsoft.com/office/drawing/2014/main" id="{0F054F6B-A844-4E65-989C-CED30773CD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9" name="948 Flecha arriba">
          <a:extLst>
            <a:ext uri="{FF2B5EF4-FFF2-40B4-BE49-F238E27FC236}">
              <a16:creationId xmlns:a16="http://schemas.microsoft.com/office/drawing/2014/main" id="{E1F3FCFE-EE13-476A-9A9F-3A31CFD0E2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0" name="949 Flecha derecha">
          <a:extLst>
            <a:ext uri="{FF2B5EF4-FFF2-40B4-BE49-F238E27FC236}">
              <a16:creationId xmlns:a16="http://schemas.microsoft.com/office/drawing/2014/main" id="{7DAF765D-8B76-4EAB-944A-EDDDD62547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1" name="950 Flecha arriba">
          <a:extLst>
            <a:ext uri="{FF2B5EF4-FFF2-40B4-BE49-F238E27FC236}">
              <a16:creationId xmlns:a16="http://schemas.microsoft.com/office/drawing/2014/main" id="{6F5346B9-79FB-4F90-96CE-9490BB1406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2" name="951 Flecha derecha">
          <a:extLst>
            <a:ext uri="{FF2B5EF4-FFF2-40B4-BE49-F238E27FC236}">
              <a16:creationId xmlns:a16="http://schemas.microsoft.com/office/drawing/2014/main" id="{4413F00E-2BF9-4A48-A4F7-14AF618062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3" name="952 Flecha arriba">
          <a:extLst>
            <a:ext uri="{FF2B5EF4-FFF2-40B4-BE49-F238E27FC236}">
              <a16:creationId xmlns:a16="http://schemas.microsoft.com/office/drawing/2014/main" id="{4B29E8B7-818F-406F-B2BC-019F3F2E95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4" name="953 Flecha derecha">
          <a:extLst>
            <a:ext uri="{FF2B5EF4-FFF2-40B4-BE49-F238E27FC236}">
              <a16:creationId xmlns:a16="http://schemas.microsoft.com/office/drawing/2014/main" id="{3D8FB986-37E7-4E88-8AFC-7F22665D1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5" name="954 Flecha arriba">
          <a:extLst>
            <a:ext uri="{FF2B5EF4-FFF2-40B4-BE49-F238E27FC236}">
              <a16:creationId xmlns:a16="http://schemas.microsoft.com/office/drawing/2014/main" id="{2366B6ED-31A0-47CB-8CAA-EDE9FBA4AE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6" name="955 Flecha derecha">
          <a:extLst>
            <a:ext uri="{FF2B5EF4-FFF2-40B4-BE49-F238E27FC236}">
              <a16:creationId xmlns:a16="http://schemas.microsoft.com/office/drawing/2014/main" id="{358EDF67-9F0B-4431-8ACA-7346B6AFBB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7" name="956 Flecha arriba">
          <a:extLst>
            <a:ext uri="{FF2B5EF4-FFF2-40B4-BE49-F238E27FC236}">
              <a16:creationId xmlns:a16="http://schemas.microsoft.com/office/drawing/2014/main" id="{34C8026F-9DF0-4BCC-84F3-66D80B111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8" name="957 Flecha derecha">
          <a:extLst>
            <a:ext uri="{FF2B5EF4-FFF2-40B4-BE49-F238E27FC236}">
              <a16:creationId xmlns:a16="http://schemas.microsoft.com/office/drawing/2014/main" id="{67EEDAB2-C617-465A-80C2-67B1CE6CDF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9" name="958 Flecha arriba">
          <a:extLst>
            <a:ext uri="{FF2B5EF4-FFF2-40B4-BE49-F238E27FC236}">
              <a16:creationId xmlns:a16="http://schemas.microsoft.com/office/drawing/2014/main" id="{010C31D3-B86C-44C2-98CA-DE3A57566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0" name="959 Flecha derecha">
          <a:extLst>
            <a:ext uri="{FF2B5EF4-FFF2-40B4-BE49-F238E27FC236}">
              <a16:creationId xmlns:a16="http://schemas.microsoft.com/office/drawing/2014/main" id="{609B2469-0585-4A5E-8DAE-C297499487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1" name="960 Flecha arriba">
          <a:extLst>
            <a:ext uri="{FF2B5EF4-FFF2-40B4-BE49-F238E27FC236}">
              <a16:creationId xmlns:a16="http://schemas.microsoft.com/office/drawing/2014/main" id="{2DA35649-2BAD-4F15-AC96-B88AE6435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2" name="961 Flecha derecha">
          <a:extLst>
            <a:ext uri="{FF2B5EF4-FFF2-40B4-BE49-F238E27FC236}">
              <a16:creationId xmlns:a16="http://schemas.microsoft.com/office/drawing/2014/main" id="{6017A346-8709-49D4-90E1-E28176349D0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3" name="962 Flecha arriba">
          <a:extLst>
            <a:ext uri="{FF2B5EF4-FFF2-40B4-BE49-F238E27FC236}">
              <a16:creationId xmlns:a16="http://schemas.microsoft.com/office/drawing/2014/main" id="{B4762779-E728-4C44-9130-0F4774F8AF3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4" name="963 Flecha derecha">
          <a:extLst>
            <a:ext uri="{FF2B5EF4-FFF2-40B4-BE49-F238E27FC236}">
              <a16:creationId xmlns:a16="http://schemas.microsoft.com/office/drawing/2014/main" id="{995F47E0-2200-42CD-9120-90E45A53BF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5" name="964 Flecha arriba">
          <a:extLst>
            <a:ext uri="{FF2B5EF4-FFF2-40B4-BE49-F238E27FC236}">
              <a16:creationId xmlns:a16="http://schemas.microsoft.com/office/drawing/2014/main" id="{A7B97799-50B5-488D-993D-536176AAE5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6" name="965 Flecha derecha">
          <a:extLst>
            <a:ext uri="{FF2B5EF4-FFF2-40B4-BE49-F238E27FC236}">
              <a16:creationId xmlns:a16="http://schemas.microsoft.com/office/drawing/2014/main" id="{61F03AE9-0461-419D-9127-933FBC6B41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7" name="966 Flecha arriba">
          <a:extLst>
            <a:ext uri="{FF2B5EF4-FFF2-40B4-BE49-F238E27FC236}">
              <a16:creationId xmlns:a16="http://schemas.microsoft.com/office/drawing/2014/main" id="{283773DE-F74C-48E0-86DE-C2CFAF6FB7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8" name="967 Flecha derecha">
          <a:extLst>
            <a:ext uri="{FF2B5EF4-FFF2-40B4-BE49-F238E27FC236}">
              <a16:creationId xmlns:a16="http://schemas.microsoft.com/office/drawing/2014/main" id="{FEC69765-55AA-4BAB-B6D0-A807F1D78A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9" name="968 Flecha arriba">
          <a:extLst>
            <a:ext uri="{FF2B5EF4-FFF2-40B4-BE49-F238E27FC236}">
              <a16:creationId xmlns:a16="http://schemas.microsoft.com/office/drawing/2014/main" id="{38EBA38A-3ED7-4EA1-9012-F72BFDBE3B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0" name="969 Flecha derecha">
          <a:extLst>
            <a:ext uri="{FF2B5EF4-FFF2-40B4-BE49-F238E27FC236}">
              <a16:creationId xmlns:a16="http://schemas.microsoft.com/office/drawing/2014/main" id="{3A84A187-DE49-43FF-9EA0-3ED4EFFCAC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1" name="970 Flecha arriba">
          <a:extLst>
            <a:ext uri="{FF2B5EF4-FFF2-40B4-BE49-F238E27FC236}">
              <a16:creationId xmlns:a16="http://schemas.microsoft.com/office/drawing/2014/main" id="{E63E7937-625D-42F7-AE2A-AD4EDFA489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2" name="971 Flecha derecha">
          <a:extLst>
            <a:ext uri="{FF2B5EF4-FFF2-40B4-BE49-F238E27FC236}">
              <a16:creationId xmlns:a16="http://schemas.microsoft.com/office/drawing/2014/main" id="{61022E5C-3B93-4E53-8EA5-4E4562D303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3" name="972 Flecha arriba">
          <a:extLst>
            <a:ext uri="{FF2B5EF4-FFF2-40B4-BE49-F238E27FC236}">
              <a16:creationId xmlns:a16="http://schemas.microsoft.com/office/drawing/2014/main" id="{71D5C6C6-89A8-4A62-AD08-A53AA83D5D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4" name="973 Flecha derecha">
          <a:extLst>
            <a:ext uri="{FF2B5EF4-FFF2-40B4-BE49-F238E27FC236}">
              <a16:creationId xmlns:a16="http://schemas.microsoft.com/office/drawing/2014/main" id="{D66D6908-DD0E-4C6A-8F88-7465A3996F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5" name="974 Flecha arriba">
          <a:extLst>
            <a:ext uri="{FF2B5EF4-FFF2-40B4-BE49-F238E27FC236}">
              <a16:creationId xmlns:a16="http://schemas.microsoft.com/office/drawing/2014/main" id="{E7E30B26-B025-4F9B-94BE-AA7EE1A4AF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6" name="975 Flecha derecha">
          <a:extLst>
            <a:ext uri="{FF2B5EF4-FFF2-40B4-BE49-F238E27FC236}">
              <a16:creationId xmlns:a16="http://schemas.microsoft.com/office/drawing/2014/main" id="{83752538-43A7-47C8-8847-DEB8ED812B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7" name="976 Flecha arriba">
          <a:extLst>
            <a:ext uri="{FF2B5EF4-FFF2-40B4-BE49-F238E27FC236}">
              <a16:creationId xmlns:a16="http://schemas.microsoft.com/office/drawing/2014/main" id="{7FEF8E24-B6F9-45B1-9406-928FA7E9A8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8" name="977 Flecha derecha">
          <a:extLst>
            <a:ext uri="{FF2B5EF4-FFF2-40B4-BE49-F238E27FC236}">
              <a16:creationId xmlns:a16="http://schemas.microsoft.com/office/drawing/2014/main" id="{CA0B98D8-A750-4A66-B462-41B3C035EE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9" name="978 Flecha arriba">
          <a:extLst>
            <a:ext uri="{FF2B5EF4-FFF2-40B4-BE49-F238E27FC236}">
              <a16:creationId xmlns:a16="http://schemas.microsoft.com/office/drawing/2014/main" id="{8BBD6EC7-C7FE-4B2A-9993-4BB58767759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0" name="979 Flecha derecha">
          <a:extLst>
            <a:ext uri="{FF2B5EF4-FFF2-40B4-BE49-F238E27FC236}">
              <a16:creationId xmlns:a16="http://schemas.microsoft.com/office/drawing/2014/main" id="{1780C868-5902-4788-BE87-026290837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1" name="980 Flecha arriba">
          <a:extLst>
            <a:ext uri="{FF2B5EF4-FFF2-40B4-BE49-F238E27FC236}">
              <a16:creationId xmlns:a16="http://schemas.microsoft.com/office/drawing/2014/main" id="{1469F35A-B256-464E-91F1-4FB3CCBB27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2" name="981 Flecha derecha">
          <a:extLst>
            <a:ext uri="{FF2B5EF4-FFF2-40B4-BE49-F238E27FC236}">
              <a16:creationId xmlns:a16="http://schemas.microsoft.com/office/drawing/2014/main" id="{4D8A90EC-B905-4A41-AA72-2817EE8296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3" name="982 Flecha arriba">
          <a:extLst>
            <a:ext uri="{FF2B5EF4-FFF2-40B4-BE49-F238E27FC236}">
              <a16:creationId xmlns:a16="http://schemas.microsoft.com/office/drawing/2014/main" id="{4ADA525E-1BCC-4C11-917C-64060AF1FC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4" name="983 Flecha derecha">
          <a:extLst>
            <a:ext uri="{FF2B5EF4-FFF2-40B4-BE49-F238E27FC236}">
              <a16:creationId xmlns:a16="http://schemas.microsoft.com/office/drawing/2014/main" id="{1B6B7067-2FFC-4C52-A924-22E569604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5" name="984 Flecha arriba">
          <a:extLst>
            <a:ext uri="{FF2B5EF4-FFF2-40B4-BE49-F238E27FC236}">
              <a16:creationId xmlns:a16="http://schemas.microsoft.com/office/drawing/2014/main" id="{5E19014B-63D0-4878-9E30-1ED46FBC2E3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6" name="985 Flecha derecha">
          <a:extLst>
            <a:ext uri="{FF2B5EF4-FFF2-40B4-BE49-F238E27FC236}">
              <a16:creationId xmlns:a16="http://schemas.microsoft.com/office/drawing/2014/main" id="{664A7F52-82F2-4A57-911C-FF0D0D85BC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7" name="986 Flecha arriba">
          <a:extLst>
            <a:ext uri="{FF2B5EF4-FFF2-40B4-BE49-F238E27FC236}">
              <a16:creationId xmlns:a16="http://schemas.microsoft.com/office/drawing/2014/main" id="{149C7248-825D-4766-ACE4-3B04991BAB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8" name="987 Flecha derecha">
          <a:extLst>
            <a:ext uri="{FF2B5EF4-FFF2-40B4-BE49-F238E27FC236}">
              <a16:creationId xmlns:a16="http://schemas.microsoft.com/office/drawing/2014/main" id="{9E4F9A0F-5115-4D1B-B76F-ABB2897D50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9" name="988 Flecha arriba">
          <a:extLst>
            <a:ext uri="{FF2B5EF4-FFF2-40B4-BE49-F238E27FC236}">
              <a16:creationId xmlns:a16="http://schemas.microsoft.com/office/drawing/2014/main" id="{D46A75FF-FA7C-4C57-B813-DA2FED268E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0" name="989 Flecha derecha">
          <a:extLst>
            <a:ext uri="{FF2B5EF4-FFF2-40B4-BE49-F238E27FC236}">
              <a16:creationId xmlns:a16="http://schemas.microsoft.com/office/drawing/2014/main" id="{FEA51F51-9DB5-4D2A-9CC5-FB01D01C6D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1" name="990 Flecha arriba">
          <a:extLst>
            <a:ext uri="{FF2B5EF4-FFF2-40B4-BE49-F238E27FC236}">
              <a16:creationId xmlns:a16="http://schemas.microsoft.com/office/drawing/2014/main" id="{C875B265-DBFF-4FD1-B25B-9D0D4EA7A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2" name="991 Flecha derecha">
          <a:extLst>
            <a:ext uri="{FF2B5EF4-FFF2-40B4-BE49-F238E27FC236}">
              <a16:creationId xmlns:a16="http://schemas.microsoft.com/office/drawing/2014/main" id="{10BEBFF8-4509-4D73-BDF5-6F232BE83C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3" name="992 Flecha arriba">
          <a:extLst>
            <a:ext uri="{FF2B5EF4-FFF2-40B4-BE49-F238E27FC236}">
              <a16:creationId xmlns:a16="http://schemas.microsoft.com/office/drawing/2014/main" id="{F9AEA71D-6A6E-4886-94E3-6A82674C27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4" name="993 Flecha derecha">
          <a:extLst>
            <a:ext uri="{FF2B5EF4-FFF2-40B4-BE49-F238E27FC236}">
              <a16:creationId xmlns:a16="http://schemas.microsoft.com/office/drawing/2014/main" id="{CFB4AC2F-44FC-49A9-9115-5376B0584B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5" name="994 Flecha arriba">
          <a:extLst>
            <a:ext uri="{FF2B5EF4-FFF2-40B4-BE49-F238E27FC236}">
              <a16:creationId xmlns:a16="http://schemas.microsoft.com/office/drawing/2014/main" id="{C25AD0A6-672E-4DF3-B923-8746B9C0D5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6" name="995 Flecha derecha">
          <a:extLst>
            <a:ext uri="{FF2B5EF4-FFF2-40B4-BE49-F238E27FC236}">
              <a16:creationId xmlns:a16="http://schemas.microsoft.com/office/drawing/2014/main" id="{B086DF32-64B6-4EDA-B72A-863CDEDB4C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7" name="996 Flecha arriba">
          <a:extLst>
            <a:ext uri="{FF2B5EF4-FFF2-40B4-BE49-F238E27FC236}">
              <a16:creationId xmlns:a16="http://schemas.microsoft.com/office/drawing/2014/main" id="{E5865064-9E42-4D3C-97D5-4B3C24E9B8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8" name="997 Flecha derecha">
          <a:extLst>
            <a:ext uri="{FF2B5EF4-FFF2-40B4-BE49-F238E27FC236}">
              <a16:creationId xmlns:a16="http://schemas.microsoft.com/office/drawing/2014/main" id="{D56B7B1D-1341-4B3E-959C-81DE617501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9" name="998 Flecha arriba">
          <a:extLst>
            <a:ext uri="{FF2B5EF4-FFF2-40B4-BE49-F238E27FC236}">
              <a16:creationId xmlns:a16="http://schemas.microsoft.com/office/drawing/2014/main" id="{BA026170-9636-4EAE-B3C7-59E49105BA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0" name="999 Flecha derecha">
          <a:extLst>
            <a:ext uri="{FF2B5EF4-FFF2-40B4-BE49-F238E27FC236}">
              <a16:creationId xmlns:a16="http://schemas.microsoft.com/office/drawing/2014/main" id="{05E39345-4C04-4A88-8943-1C6BA1E958A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1" name="1000 Flecha arriba">
          <a:extLst>
            <a:ext uri="{FF2B5EF4-FFF2-40B4-BE49-F238E27FC236}">
              <a16:creationId xmlns:a16="http://schemas.microsoft.com/office/drawing/2014/main" id="{E0EB9100-289B-42C0-97B0-FE269CFD1B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2" name="1001 Flecha derecha">
          <a:extLst>
            <a:ext uri="{FF2B5EF4-FFF2-40B4-BE49-F238E27FC236}">
              <a16:creationId xmlns:a16="http://schemas.microsoft.com/office/drawing/2014/main" id="{0DD78A3E-DD62-4A95-93D5-A8166FBB5B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3" name="1002 Flecha arriba">
          <a:extLst>
            <a:ext uri="{FF2B5EF4-FFF2-40B4-BE49-F238E27FC236}">
              <a16:creationId xmlns:a16="http://schemas.microsoft.com/office/drawing/2014/main" id="{DD5DB50D-5867-4DDD-ABFB-58177A2B0C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4" name="1003 Flecha derecha">
          <a:extLst>
            <a:ext uri="{FF2B5EF4-FFF2-40B4-BE49-F238E27FC236}">
              <a16:creationId xmlns:a16="http://schemas.microsoft.com/office/drawing/2014/main" id="{C62A6DB5-4D97-44C8-B3B7-FC0497A8B7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5" name="1004 Flecha arriba">
          <a:extLst>
            <a:ext uri="{FF2B5EF4-FFF2-40B4-BE49-F238E27FC236}">
              <a16:creationId xmlns:a16="http://schemas.microsoft.com/office/drawing/2014/main" id="{30EB9165-A2D9-4D92-BB42-68B352D4AF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6" name="1005 Flecha derecha">
          <a:extLst>
            <a:ext uri="{FF2B5EF4-FFF2-40B4-BE49-F238E27FC236}">
              <a16:creationId xmlns:a16="http://schemas.microsoft.com/office/drawing/2014/main" id="{C0DEA28C-356C-4D6E-9348-BC21F95437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7" name="1006 Flecha arriba">
          <a:extLst>
            <a:ext uri="{FF2B5EF4-FFF2-40B4-BE49-F238E27FC236}">
              <a16:creationId xmlns:a16="http://schemas.microsoft.com/office/drawing/2014/main" id="{212C8322-FD4C-4662-A18E-A85ECC7199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8" name="1007 Flecha derecha">
          <a:extLst>
            <a:ext uri="{FF2B5EF4-FFF2-40B4-BE49-F238E27FC236}">
              <a16:creationId xmlns:a16="http://schemas.microsoft.com/office/drawing/2014/main" id="{32549BF7-97BF-4D97-9E9E-651BC5D4D5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9" name="1008 Flecha arriba">
          <a:extLst>
            <a:ext uri="{FF2B5EF4-FFF2-40B4-BE49-F238E27FC236}">
              <a16:creationId xmlns:a16="http://schemas.microsoft.com/office/drawing/2014/main" id="{59A4F8D4-EB91-4B93-B837-8A1929B536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0" name="1009 Flecha derecha">
          <a:extLst>
            <a:ext uri="{FF2B5EF4-FFF2-40B4-BE49-F238E27FC236}">
              <a16:creationId xmlns:a16="http://schemas.microsoft.com/office/drawing/2014/main" id="{34E4DEA4-CB88-4221-927F-287360B0A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1" name="1010 Flecha arriba">
          <a:extLst>
            <a:ext uri="{FF2B5EF4-FFF2-40B4-BE49-F238E27FC236}">
              <a16:creationId xmlns:a16="http://schemas.microsoft.com/office/drawing/2014/main" id="{CA5EFAFF-E056-4B4A-81D7-88E120D83B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2" name="1011 Flecha derecha">
          <a:extLst>
            <a:ext uri="{FF2B5EF4-FFF2-40B4-BE49-F238E27FC236}">
              <a16:creationId xmlns:a16="http://schemas.microsoft.com/office/drawing/2014/main" id="{D45FF374-96DD-49C2-A1A3-AEB4599CB7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3" name="1012 Flecha arriba">
          <a:extLst>
            <a:ext uri="{FF2B5EF4-FFF2-40B4-BE49-F238E27FC236}">
              <a16:creationId xmlns:a16="http://schemas.microsoft.com/office/drawing/2014/main" id="{45B12540-AEB3-441B-9479-D4E339957F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4" name="1013 Flecha derecha">
          <a:extLst>
            <a:ext uri="{FF2B5EF4-FFF2-40B4-BE49-F238E27FC236}">
              <a16:creationId xmlns:a16="http://schemas.microsoft.com/office/drawing/2014/main" id="{18CF5ACE-7DE6-409C-895F-A6AD23D73B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5" name="1014 Flecha arriba">
          <a:extLst>
            <a:ext uri="{FF2B5EF4-FFF2-40B4-BE49-F238E27FC236}">
              <a16:creationId xmlns:a16="http://schemas.microsoft.com/office/drawing/2014/main" id="{39BA8A67-22AF-4376-AD3E-35417A8990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6" name="1015 Flecha derecha">
          <a:extLst>
            <a:ext uri="{FF2B5EF4-FFF2-40B4-BE49-F238E27FC236}">
              <a16:creationId xmlns:a16="http://schemas.microsoft.com/office/drawing/2014/main" id="{7E377490-8248-4349-AE16-8F3293D32A2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7" name="1016 Flecha arriba">
          <a:extLst>
            <a:ext uri="{FF2B5EF4-FFF2-40B4-BE49-F238E27FC236}">
              <a16:creationId xmlns:a16="http://schemas.microsoft.com/office/drawing/2014/main" id="{BC7303C2-9EC6-4056-91F6-6A237AD91F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8" name="1017 Flecha derecha">
          <a:extLst>
            <a:ext uri="{FF2B5EF4-FFF2-40B4-BE49-F238E27FC236}">
              <a16:creationId xmlns:a16="http://schemas.microsoft.com/office/drawing/2014/main" id="{FAAD9F59-8C10-4459-9F48-5E167BA0BB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9" name="1018 Flecha arriba">
          <a:extLst>
            <a:ext uri="{FF2B5EF4-FFF2-40B4-BE49-F238E27FC236}">
              <a16:creationId xmlns:a16="http://schemas.microsoft.com/office/drawing/2014/main" id="{FBE35620-27AB-423E-8081-E8B6676827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0" name="1019 Flecha derecha">
          <a:extLst>
            <a:ext uri="{FF2B5EF4-FFF2-40B4-BE49-F238E27FC236}">
              <a16:creationId xmlns:a16="http://schemas.microsoft.com/office/drawing/2014/main" id="{BDE101AB-704E-425D-A1F9-495E99E9DE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1" name="1020 Flecha arriba">
          <a:extLst>
            <a:ext uri="{FF2B5EF4-FFF2-40B4-BE49-F238E27FC236}">
              <a16:creationId xmlns:a16="http://schemas.microsoft.com/office/drawing/2014/main" id="{A350F4A3-51C9-4938-9115-C5B44F5F25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2" name="1021 Flecha derecha">
          <a:extLst>
            <a:ext uri="{FF2B5EF4-FFF2-40B4-BE49-F238E27FC236}">
              <a16:creationId xmlns:a16="http://schemas.microsoft.com/office/drawing/2014/main" id="{13000D70-3A09-4695-960F-6D63BC3974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3" name="1022 Flecha arriba">
          <a:extLst>
            <a:ext uri="{FF2B5EF4-FFF2-40B4-BE49-F238E27FC236}">
              <a16:creationId xmlns:a16="http://schemas.microsoft.com/office/drawing/2014/main" id="{F95F2155-D677-403E-9F50-F99B0D052D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4" name="1023 Flecha derecha">
          <a:extLst>
            <a:ext uri="{FF2B5EF4-FFF2-40B4-BE49-F238E27FC236}">
              <a16:creationId xmlns:a16="http://schemas.microsoft.com/office/drawing/2014/main" id="{F134F446-4A92-4E7D-8ABF-D3677F6757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5" name="1024 Flecha arriba">
          <a:extLst>
            <a:ext uri="{FF2B5EF4-FFF2-40B4-BE49-F238E27FC236}">
              <a16:creationId xmlns:a16="http://schemas.microsoft.com/office/drawing/2014/main" id="{C48628CC-9815-4274-9C6E-860F4C83EF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6" name="1025 Flecha derecha">
          <a:extLst>
            <a:ext uri="{FF2B5EF4-FFF2-40B4-BE49-F238E27FC236}">
              <a16:creationId xmlns:a16="http://schemas.microsoft.com/office/drawing/2014/main" id="{3A8E52D4-E997-4C79-8AB3-0AC449952F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7" name="1026 Flecha arriba">
          <a:extLst>
            <a:ext uri="{FF2B5EF4-FFF2-40B4-BE49-F238E27FC236}">
              <a16:creationId xmlns:a16="http://schemas.microsoft.com/office/drawing/2014/main" id="{10EC017D-A14C-4D7E-86FF-F9194D58A3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8" name="1027 Flecha derecha">
          <a:extLst>
            <a:ext uri="{FF2B5EF4-FFF2-40B4-BE49-F238E27FC236}">
              <a16:creationId xmlns:a16="http://schemas.microsoft.com/office/drawing/2014/main" id="{C29D8729-973F-4DA5-9252-D3DECAA6916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9" name="1028 Flecha arriba">
          <a:extLst>
            <a:ext uri="{FF2B5EF4-FFF2-40B4-BE49-F238E27FC236}">
              <a16:creationId xmlns:a16="http://schemas.microsoft.com/office/drawing/2014/main" id="{4E5E0B83-8CBC-41F1-A63E-82E0DDF573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0" name="1029 Flecha derecha">
          <a:extLst>
            <a:ext uri="{FF2B5EF4-FFF2-40B4-BE49-F238E27FC236}">
              <a16:creationId xmlns:a16="http://schemas.microsoft.com/office/drawing/2014/main" id="{3B266214-0A24-4DD6-A6D1-806C3F4217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1" name="1030 Flecha arriba">
          <a:extLst>
            <a:ext uri="{FF2B5EF4-FFF2-40B4-BE49-F238E27FC236}">
              <a16:creationId xmlns:a16="http://schemas.microsoft.com/office/drawing/2014/main" id="{08B70F83-DD18-4B92-A610-08D7BE29E1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2" name="1031 Flecha derecha">
          <a:extLst>
            <a:ext uri="{FF2B5EF4-FFF2-40B4-BE49-F238E27FC236}">
              <a16:creationId xmlns:a16="http://schemas.microsoft.com/office/drawing/2014/main" id="{B6807B28-2AD2-4C62-BD5C-D0DAB2E7ED9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3" name="1032 Flecha arriba">
          <a:extLst>
            <a:ext uri="{FF2B5EF4-FFF2-40B4-BE49-F238E27FC236}">
              <a16:creationId xmlns:a16="http://schemas.microsoft.com/office/drawing/2014/main" id="{A6663768-7B1C-4932-83B5-B6D6CE9924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4" name="1033 Flecha derecha">
          <a:extLst>
            <a:ext uri="{FF2B5EF4-FFF2-40B4-BE49-F238E27FC236}">
              <a16:creationId xmlns:a16="http://schemas.microsoft.com/office/drawing/2014/main" id="{F82A8654-9229-4A1C-A9E0-57D1FE3B93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5" name="1034 Flecha arriba">
          <a:extLst>
            <a:ext uri="{FF2B5EF4-FFF2-40B4-BE49-F238E27FC236}">
              <a16:creationId xmlns:a16="http://schemas.microsoft.com/office/drawing/2014/main" id="{F09F1577-4C5B-4DF8-8303-8A1667CD9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6" name="1035 Flecha derecha">
          <a:extLst>
            <a:ext uri="{FF2B5EF4-FFF2-40B4-BE49-F238E27FC236}">
              <a16:creationId xmlns:a16="http://schemas.microsoft.com/office/drawing/2014/main" id="{8A02D54D-6673-412A-90D5-1908A19DA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7" name="1036 Flecha arriba">
          <a:extLst>
            <a:ext uri="{FF2B5EF4-FFF2-40B4-BE49-F238E27FC236}">
              <a16:creationId xmlns:a16="http://schemas.microsoft.com/office/drawing/2014/main" id="{5DB8A6AB-B351-43EE-B00B-D03A9807AF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8" name="1037 Flecha derecha">
          <a:extLst>
            <a:ext uri="{FF2B5EF4-FFF2-40B4-BE49-F238E27FC236}">
              <a16:creationId xmlns:a16="http://schemas.microsoft.com/office/drawing/2014/main" id="{AF56DADB-2456-4B40-905E-64D15E2B33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9" name="1038 Flecha arriba">
          <a:extLst>
            <a:ext uri="{FF2B5EF4-FFF2-40B4-BE49-F238E27FC236}">
              <a16:creationId xmlns:a16="http://schemas.microsoft.com/office/drawing/2014/main" id="{3E3146F4-7424-427E-BDCB-9C0A863D9C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0" name="1039 Flecha derecha">
          <a:extLst>
            <a:ext uri="{FF2B5EF4-FFF2-40B4-BE49-F238E27FC236}">
              <a16:creationId xmlns:a16="http://schemas.microsoft.com/office/drawing/2014/main" id="{638ADB03-DD60-4BFC-AF92-EC9DB3C2C3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1" name="1040 Flecha arriba">
          <a:extLst>
            <a:ext uri="{FF2B5EF4-FFF2-40B4-BE49-F238E27FC236}">
              <a16:creationId xmlns:a16="http://schemas.microsoft.com/office/drawing/2014/main" id="{8A2599A6-895E-4B9C-802B-9CB105FFA8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2" name="1041 Flecha derecha">
          <a:extLst>
            <a:ext uri="{FF2B5EF4-FFF2-40B4-BE49-F238E27FC236}">
              <a16:creationId xmlns:a16="http://schemas.microsoft.com/office/drawing/2014/main" id="{0A31CFF6-B179-440F-B65D-24E777142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3" name="1042 Flecha arriba">
          <a:extLst>
            <a:ext uri="{FF2B5EF4-FFF2-40B4-BE49-F238E27FC236}">
              <a16:creationId xmlns:a16="http://schemas.microsoft.com/office/drawing/2014/main" id="{A4FAAFBF-FA05-4FD4-AE6A-CCD84666C7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4" name="1043 Flecha derecha">
          <a:extLst>
            <a:ext uri="{FF2B5EF4-FFF2-40B4-BE49-F238E27FC236}">
              <a16:creationId xmlns:a16="http://schemas.microsoft.com/office/drawing/2014/main" id="{D1FF9C85-2D10-44E7-A2A7-D0DEABC9E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5" name="1044 Flecha arriba">
          <a:extLst>
            <a:ext uri="{FF2B5EF4-FFF2-40B4-BE49-F238E27FC236}">
              <a16:creationId xmlns:a16="http://schemas.microsoft.com/office/drawing/2014/main" id="{AF1439C9-30E3-439F-A6FC-83B79CF945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6" name="1045 Flecha derecha">
          <a:extLst>
            <a:ext uri="{FF2B5EF4-FFF2-40B4-BE49-F238E27FC236}">
              <a16:creationId xmlns:a16="http://schemas.microsoft.com/office/drawing/2014/main" id="{E5BCDE94-1EF1-4236-A7E1-100313C99D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7" name="1046 Flecha arriba">
          <a:extLst>
            <a:ext uri="{FF2B5EF4-FFF2-40B4-BE49-F238E27FC236}">
              <a16:creationId xmlns:a16="http://schemas.microsoft.com/office/drawing/2014/main" id="{314D420A-7519-40D9-B245-6F612BD296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8" name="1047 Flecha derecha">
          <a:extLst>
            <a:ext uri="{FF2B5EF4-FFF2-40B4-BE49-F238E27FC236}">
              <a16:creationId xmlns:a16="http://schemas.microsoft.com/office/drawing/2014/main" id="{57510962-DA40-44DE-8213-85DF150B9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9" name="1048 Flecha arriba">
          <a:extLst>
            <a:ext uri="{FF2B5EF4-FFF2-40B4-BE49-F238E27FC236}">
              <a16:creationId xmlns:a16="http://schemas.microsoft.com/office/drawing/2014/main" id="{4C78CC67-A81B-4473-9616-513ACB9E3D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0" name="1049 Flecha derecha">
          <a:extLst>
            <a:ext uri="{FF2B5EF4-FFF2-40B4-BE49-F238E27FC236}">
              <a16:creationId xmlns:a16="http://schemas.microsoft.com/office/drawing/2014/main" id="{B4A51B31-B3C8-47CE-BF78-A606234D76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1" name="1050 Flecha arriba">
          <a:extLst>
            <a:ext uri="{FF2B5EF4-FFF2-40B4-BE49-F238E27FC236}">
              <a16:creationId xmlns:a16="http://schemas.microsoft.com/office/drawing/2014/main" id="{686DE395-9A39-470E-8612-52945F2ABD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2" name="1051 Flecha derecha">
          <a:extLst>
            <a:ext uri="{FF2B5EF4-FFF2-40B4-BE49-F238E27FC236}">
              <a16:creationId xmlns:a16="http://schemas.microsoft.com/office/drawing/2014/main" id="{0FA25B46-B989-4B54-8B23-FA15C95438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3" name="1052 Flecha arriba">
          <a:extLst>
            <a:ext uri="{FF2B5EF4-FFF2-40B4-BE49-F238E27FC236}">
              <a16:creationId xmlns:a16="http://schemas.microsoft.com/office/drawing/2014/main" id="{CFDE140F-BA02-46E0-8AE5-C413981C9C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4" name="1053 Flecha derecha">
          <a:extLst>
            <a:ext uri="{FF2B5EF4-FFF2-40B4-BE49-F238E27FC236}">
              <a16:creationId xmlns:a16="http://schemas.microsoft.com/office/drawing/2014/main" id="{6D533549-792A-46A7-A526-5F5FFE8900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5" name="1054 Flecha arriba">
          <a:extLst>
            <a:ext uri="{FF2B5EF4-FFF2-40B4-BE49-F238E27FC236}">
              <a16:creationId xmlns:a16="http://schemas.microsoft.com/office/drawing/2014/main" id="{CC647CAF-8DFB-40BA-B25C-E551C0AA81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6" name="1055 Flecha derecha">
          <a:extLst>
            <a:ext uri="{FF2B5EF4-FFF2-40B4-BE49-F238E27FC236}">
              <a16:creationId xmlns:a16="http://schemas.microsoft.com/office/drawing/2014/main" id="{29FD3D4E-635B-4E4D-87B7-D8D0DFE1A4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7" name="1056 Flecha arriba">
          <a:extLst>
            <a:ext uri="{FF2B5EF4-FFF2-40B4-BE49-F238E27FC236}">
              <a16:creationId xmlns:a16="http://schemas.microsoft.com/office/drawing/2014/main" id="{1B884F51-80E9-4434-A71C-0074C63A47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8" name="1057 Flecha derecha">
          <a:extLst>
            <a:ext uri="{FF2B5EF4-FFF2-40B4-BE49-F238E27FC236}">
              <a16:creationId xmlns:a16="http://schemas.microsoft.com/office/drawing/2014/main" id="{F16D6D50-3EEA-483B-99A7-C2EBAB0D17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9" name="1058 Flecha arriba">
          <a:extLst>
            <a:ext uri="{FF2B5EF4-FFF2-40B4-BE49-F238E27FC236}">
              <a16:creationId xmlns:a16="http://schemas.microsoft.com/office/drawing/2014/main" id="{554C20AF-9066-4B7C-A166-CD8F5F675C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0" name="1059 Flecha derecha">
          <a:extLst>
            <a:ext uri="{FF2B5EF4-FFF2-40B4-BE49-F238E27FC236}">
              <a16:creationId xmlns:a16="http://schemas.microsoft.com/office/drawing/2014/main" id="{FA98C585-6CA4-41B8-89CE-F566E51894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1" name="1060 Flecha arriba">
          <a:extLst>
            <a:ext uri="{FF2B5EF4-FFF2-40B4-BE49-F238E27FC236}">
              <a16:creationId xmlns:a16="http://schemas.microsoft.com/office/drawing/2014/main" id="{DBAC00AC-5284-419D-9275-E61F1A3D0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2" name="1061 Flecha derecha">
          <a:extLst>
            <a:ext uri="{FF2B5EF4-FFF2-40B4-BE49-F238E27FC236}">
              <a16:creationId xmlns:a16="http://schemas.microsoft.com/office/drawing/2014/main" id="{D237150D-099B-4CC0-94DE-56C0C00893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3" name="1062 Flecha arriba">
          <a:extLst>
            <a:ext uri="{FF2B5EF4-FFF2-40B4-BE49-F238E27FC236}">
              <a16:creationId xmlns:a16="http://schemas.microsoft.com/office/drawing/2014/main" id="{58ACFDBF-8D8C-465E-B90D-FD58198543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4" name="1063 Flecha derecha">
          <a:extLst>
            <a:ext uri="{FF2B5EF4-FFF2-40B4-BE49-F238E27FC236}">
              <a16:creationId xmlns:a16="http://schemas.microsoft.com/office/drawing/2014/main" id="{450ACF6B-BA05-433A-84A9-28BB2C89E1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5" name="1064 Flecha arriba">
          <a:extLst>
            <a:ext uri="{FF2B5EF4-FFF2-40B4-BE49-F238E27FC236}">
              <a16:creationId xmlns:a16="http://schemas.microsoft.com/office/drawing/2014/main" id="{7790B717-8D0F-473A-831B-3A38258BA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6" name="1065 Flecha derecha">
          <a:extLst>
            <a:ext uri="{FF2B5EF4-FFF2-40B4-BE49-F238E27FC236}">
              <a16:creationId xmlns:a16="http://schemas.microsoft.com/office/drawing/2014/main" id="{E65A7D71-2979-4DED-9806-451DFD4FB1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7" name="1066 Flecha arriba">
          <a:extLst>
            <a:ext uri="{FF2B5EF4-FFF2-40B4-BE49-F238E27FC236}">
              <a16:creationId xmlns:a16="http://schemas.microsoft.com/office/drawing/2014/main" id="{7742F8A3-2DBA-4ECB-9F24-C61B462844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8" name="1067 Flecha derecha">
          <a:extLst>
            <a:ext uri="{FF2B5EF4-FFF2-40B4-BE49-F238E27FC236}">
              <a16:creationId xmlns:a16="http://schemas.microsoft.com/office/drawing/2014/main" id="{2A9D5BE1-0BF6-498D-8B62-94FB5E64E9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9" name="1068 Flecha arriba">
          <a:extLst>
            <a:ext uri="{FF2B5EF4-FFF2-40B4-BE49-F238E27FC236}">
              <a16:creationId xmlns:a16="http://schemas.microsoft.com/office/drawing/2014/main" id="{02083382-8B1E-402A-84EC-3427E2419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0" name="1069 Flecha derecha">
          <a:extLst>
            <a:ext uri="{FF2B5EF4-FFF2-40B4-BE49-F238E27FC236}">
              <a16:creationId xmlns:a16="http://schemas.microsoft.com/office/drawing/2014/main" id="{C828909C-7A1B-4589-B28D-69644A3CA8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1" name="1070 Flecha arriba">
          <a:extLst>
            <a:ext uri="{FF2B5EF4-FFF2-40B4-BE49-F238E27FC236}">
              <a16:creationId xmlns:a16="http://schemas.microsoft.com/office/drawing/2014/main" id="{FB47486F-CB94-40C2-A9B2-108D7F0476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2" name="1071 Flecha derecha">
          <a:extLst>
            <a:ext uri="{FF2B5EF4-FFF2-40B4-BE49-F238E27FC236}">
              <a16:creationId xmlns:a16="http://schemas.microsoft.com/office/drawing/2014/main" id="{A3903410-86FC-4537-A35B-6113FEC49B9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3" name="1072 Flecha arriba">
          <a:extLst>
            <a:ext uri="{FF2B5EF4-FFF2-40B4-BE49-F238E27FC236}">
              <a16:creationId xmlns:a16="http://schemas.microsoft.com/office/drawing/2014/main" id="{FB395464-EC53-4A63-9135-1ACE87759C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4" name="1073 Flecha derecha">
          <a:extLst>
            <a:ext uri="{FF2B5EF4-FFF2-40B4-BE49-F238E27FC236}">
              <a16:creationId xmlns:a16="http://schemas.microsoft.com/office/drawing/2014/main" id="{B14A7C8F-0859-436F-95F7-447201976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5" name="1074 Flecha arriba">
          <a:extLst>
            <a:ext uri="{FF2B5EF4-FFF2-40B4-BE49-F238E27FC236}">
              <a16:creationId xmlns:a16="http://schemas.microsoft.com/office/drawing/2014/main" id="{DD93DF0C-57A3-4EDD-A461-49E820C512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6" name="1075 Flecha derecha">
          <a:extLst>
            <a:ext uri="{FF2B5EF4-FFF2-40B4-BE49-F238E27FC236}">
              <a16:creationId xmlns:a16="http://schemas.microsoft.com/office/drawing/2014/main" id="{90D810EB-B0BD-4A7F-B334-6D79300342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7" name="1076 Flecha arriba">
          <a:extLst>
            <a:ext uri="{FF2B5EF4-FFF2-40B4-BE49-F238E27FC236}">
              <a16:creationId xmlns:a16="http://schemas.microsoft.com/office/drawing/2014/main" id="{A9A5DCB2-2E9C-4A1F-92A0-7B27E02F91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8" name="1077 Flecha derecha">
          <a:extLst>
            <a:ext uri="{FF2B5EF4-FFF2-40B4-BE49-F238E27FC236}">
              <a16:creationId xmlns:a16="http://schemas.microsoft.com/office/drawing/2014/main" id="{689647CB-72B6-4531-8922-650E3CE414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9" name="1078 Flecha arriba">
          <a:extLst>
            <a:ext uri="{FF2B5EF4-FFF2-40B4-BE49-F238E27FC236}">
              <a16:creationId xmlns:a16="http://schemas.microsoft.com/office/drawing/2014/main" id="{F87A3363-D9AC-4B8D-87BD-38364D06F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0" name="1079 Flecha derecha">
          <a:extLst>
            <a:ext uri="{FF2B5EF4-FFF2-40B4-BE49-F238E27FC236}">
              <a16:creationId xmlns:a16="http://schemas.microsoft.com/office/drawing/2014/main" id="{DCC836D1-A00D-4B8B-B0DB-43605CC4C4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1" name="1080 Flecha arriba">
          <a:extLst>
            <a:ext uri="{FF2B5EF4-FFF2-40B4-BE49-F238E27FC236}">
              <a16:creationId xmlns:a16="http://schemas.microsoft.com/office/drawing/2014/main" id="{E4B5293F-5855-460D-90B1-884E5BAB8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2" name="1081 Flecha derecha">
          <a:extLst>
            <a:ext uri="{FF2B5EF4-FFF2-40B4-BE49-F238E27FC236}">
              <a16:creationId xmlns:a16="http://schemas.microsoft.com/office/drawing/2014/main" id="{2EE2A56F-7303-410D-9783-411CA8CB65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3" name="1082 Flecha arriba">
          <a:extLst>
            <a:ext uri="{FF2B5EF4-FFF2-40B4-BE49-F238E27FC236}">
              <a16:creationId xmlns:a16="http://schemas.microsoft.com/office/drawing/2014/main" id="{5D158E48-3D4E-40B1-9E0F-E331BDA0E9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4" name="1083 Flecha derecha">
          <a:extLst>
            <a:ext uri="{FF2B5EF4-FFF2-40B4-BE49-F238E27FC236}">
              <a16:creationId xmlns:a16="http://schemas.microsoft.com/office/drawing/2014/main" id="{7E15F578-7E5C-4837-A5AE-6FA39D64D0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5" name="1084 Flecha arriba">
          <a:extLst>
            <a:ext uri="{FF2B5EF4-FFF2-40B4-BE49-F238E27FC236}">
              <a16:creationId xmlns:a16="http://schemas.microsoft.com/office/drawing/2014/main" id="{89708DC1-2C0F-4B95-B160-FEB2CD0AD7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6" name="1085 Flecha derecha">
          <a:extLst>
            <a:ext uri="{FF2B5EF4-FFF2-40B4-BE49-F238E27FC236}">
              <a16:creationId xmlns:a16="http://schemas.microsoft.com/office/drawing/2014/main" id="{A8A62DD4-3BE5-48EB-A535-01D9263439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7" name="1086 Flecha arriba">
          <a:extLst>
            <a:ext uri="{FF2B5EF4-FFF2-40B4-BE49-F238E27FC236}">
              <a16:creationId xmlns:a16="http://schemas.microsoft.com/office/drawing/2014/main" id="{FA5C7A6F-199A-4732-9896-31B252F48B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8" name="1087 Flecha derecha">
          <a:extLst>
            <a:ext uri="{FF2B5EF4-FFF2-40B4-BE49-F238E27FC236}">
              <a16:creationId xmlns:a16="http://schemas.microsoft.com/office/drawing/2014/main" id="{1C28873D-25A0-4FB0-9C7B-846AAE9A3E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9" name="1088 Flecha arriba">
          <a:extLst>
            <a:ext uri="{FF2B5EF4-FFF2-40B4-BE49-F238E27FC236}">
              <a16:creationId xmlns:a16="http://schemas.microsoft.com/office/drawing/2014/main" id="{65121E5D-8841-40AA-A503-E3E66776E0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0" name="1089 Flecha derecha">
          <a:extLst>
            <a:ext uri="{FF2B5EF4-FFF2-40B4-BE49-F238E27FC236}">
              <a16:creationId xmlns:a16="http://schemas.microsoft.com/office/drawing/2014/main" id="{8E028564-E51A-449F-B59C-2A049B4620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1" name="1090 Flecha arriba">
          <a:extLst>
            <a:ext uri="{FF2B5EF4-FFF2-40B4-BE49-F238E27FC236}">
              <a16:creationId xmlns:a16="http://schemas.microsoft.com/office/drawing/2014/main" id="{01A76BB2-08DC-4F02-AAB6-21A592F7F7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2" name="1091 Flecha derecha">
          <a:extLst>
            <a:ext uri="{FF2B5EF4-FFF2-40B4-BE49-F238E27FC236}">
              <a16:creationId xmlns:a16="http://schemas.microsoft.com/office/drawing/2014/main" id="{9AC04F68-29F8-424A-8DC6-938E15C016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3" name="1092 Flecha arriba">
          <a:extLst>
            <a:ext uri="{FF2B5EF4-FFF2-40B4-BE49-F238E27FC236}">
              <a16:creationId xmlns:a16="http://schemas.microsoft.com/office/drawing/2014/main" id="{1D954647-AFBC-4205-81DA-EAF52748C2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4" name="1093 Flecha derecha">
          <a:extLst>
            <a:ext uri="{FF2B5EF4-FFF2-40B4-BE49-F238E27FC236}">
              <a16:creationId xmlns:a16="http://schemas.microsoft.com/office/drawing/2014/main" id="{45EF8628-D1A2-4E08-81B4-B0A1FE9CCAF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5" name="1094 Flecha arriba">
          <a:extLst>
            <a:ext uri="{FF2B5EF4-FFF2-40B4-BE49-F238E27FC236}">
              <a16:creationId xmlns:a16="http://schemas.microsoft.com/office/drawing/2014/main" id="{64C62856-42CE-4919-A06F-D6246F1EAF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6" name="1095 Flecha derecha">
          <a:extLst>
            <a:ext uri="{FF2B5EF4-FFF2-40B4-BE49-F238E27FC236}">
              <a16:creationId xmlns:a16="http://schemas.microsoft.com/office/drawing/2014/main" id="{3AF3E229-56E7-4A59-8803-381144A681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7" name="1096 Flecha arriba">
          <a:extLst>
            <a:ext uri="{FF2B5EF4-FFF2-40B4-BE49-F238E27FC236}">
              <a16:creationId xmlns:a16="http://schemas.microsoft.com/office/drawing/2014/main" id="{932EDB9F-5FCF-465D-9AA6-AD9CBF7DC4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8" name="1097 Flecha derecha">
          <a:extLst>
            <a:ext uri="{FF2B5EF4-FFF2-40B4-BE49-F238E27FC236}">
              <a16:creationId xmlns:a16="http://schemas.microsoft.com/office/drawing/2014/main" id="{89DC2E5F-28CC-4DA0-BAB2-AEC2A1A6E4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9" name="1098 Flecha arriba">
          <a:extLst>
            <a:ext uri="{FF2B5EF4-FFF2-40B4-BE49-F238E27FC236}">
              <a16:creationId xmlns:a16="http://schemas.microsoft.com/office/drawing/2014/main" id="{2ED7AADA-90D4-441D-BDFC-5FBB13FAA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0" name="1099 Flecha derecha">
          <a:extLst>
            <a:ext uri="{FF2B5EF4-FFF2-40B4-BE49-F238E27FC236}">
              <a16:creationId xmlns:a16="http://schemas.microsoft.com/office/drawing/2014/main" id="{D15CCF05-2DC2-4CB4-AB8C-25A9EEABA8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1" name="1100 Flecha arriba">
          <a:extLst>
            <a:ext uri="{FF2B5EF4-FFF2-40B4-BE49-F238E27FC236}">
              <a16:creationId xmlns:a16="http://schemas.microsoft.com/office/drawing/2014/main" id="{24B1E3E2-3DC9-4CCB-9DBC-2C863C6DC2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2" name="1101 Flecha derecha">
          <a:extLst>
            <a:ext uri="{FF2B5EF4-FFF2-40B4-BE49-F238E27FC236}">
              <a16:creationId xmlns:a16="http://schemas.microsoft.com/office/drawing/2014/main" id="{EB7C3CAE-37B4-43BF-85B8-652B37AEE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3" name="1102 Flecha arriba">
          <a:extLst>
            <a:ext uri="{FF2B5EF4-FFF2-40B4-BE49-F238E27FC236}">
              <a16:creationId xmlns:a16="http://schemas.microsoft.com/office/drawing/2014/main" id="{198221E6-22D2-41AB-8DB3-30C01D620A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4" name="1103 Flecha derecha">
          <a:extLst>
            <a:ext uri="{FF2B5EF4-FFF2-40B4-BE49-F238E27FC236}">
              <a16:creationId xmlns:a16="http://schemas.microsoft.com/office/drawing/2014/main" id="{E3F81F3B-9A7B-4BFE-B70E-59FB677CA0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5" name="1104 Flecha arriba">
          <a:extLst>
            <a:ext uri="{FF2B5EF4-FFF2-40B4-BE49-F238E27FC236}">
              <a16:creationId xmlns:a16="http://schemas.microsoft.com/office/drawing/2014/main" id="{CA3AB2AC-819E-41FE-BEAC-63E4C355A2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6" name="1105 Flecha derecha">
          <a:extLst>
            <a:ext uri="{FF2B5EF4-FFF2-40B4-BE49-F238E27FC236}">
              <a16:creationId xmlns:a16="http://schemas.microsoft.com/office/drawing/2014/main" id="{4483443B-8AA2-42BD-B196-B73CB38986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7" name="1106 Flecha arriba">
          <a:extLst>
            <a:ext uri="{FF2B5EF4-FFF2-40B4-BE49-F238E27FC236}">
              <a16:creationId xmlns:a16="http://schemas.microsoft.com/office/drawing/2014/main" id="{C9A96C7D-3FF5-41CC-A1AE-F5609AE39A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8" name="1107 Flecha derecha">
          <a:extLst>
            <a:ext uri="{FF2B5EF4-FFF2-40B4-BE49-F238E27FC236}">
              <a16:creationId xmlns:a16="http://schemas.microsoft.com/office/drawing/2014/main" id="{A7D73700-2F79-4001-9016-249ADF484A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9" name="1108 Flecha arriba">
          <a:extLst>
            <a:ext uri="{FF2B5EF4-FFF2-40B4-BE49-F238E27FC236}">
              <a16:creationId xmlns:a16="http://schemas.microsoft.com/office/drawing/2014/main" id="{003FD7B5-2DAD-4C9A-88FA-984FB99DBE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0" name="1109 Flecha derecha">
          <a:extLst>
            <a:ext uri="{FF2B5EF4-FFF2-40B4-BE49-F238E27FC236}">
              <a16:creationId xmlns:a16="http://schemas.microsoft.com/office/drawing/2014/main" id="{54C643DD-5765-4AD1-833A-7FC3366337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1" name="1110 Flecha arriba">
          <a:extLst>
            <a:ext uri="{FF2B5EF4-FFF2-40B4-BE49-F238E27FC236}">
              <a16:creationId xmlns:a16="http://schemas.microsoft.com/office/drawing/2014/main" id="{F071089D-BB95-41F1-8E2C-208C9AC818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2" name="1111 Flecha derecha">
          <a:extLst>
            <a:ext uri="{FF2B5EF4-FFF2-40B4-BE49-F238E27FC236}">
              <a16:creationId xmlns:a16="http://schemas.microsoft.com/office/drawing/2014/main" id="{5E4BEEBF-E04D-4521-90D0-061944EEFD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3" name="1112 Flecha arriba">
          <a:extLst>
            <a:ext uri="{FF2B5EF4-FFF2-40B4-BE49-F238E27FC236}">
              <a16:creationId xmlns:a16="http://schemas.microsoft.com/office/drawing/2014/main" id="{5D87D8FF-CF1D-4438-B236-232C47092E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4" name="1113 Flecha derecha">
          <a:extLst>
            <a:ext uri="{FF2B5EF4-FFF2-40B4-BE49-F238E27FC236}">
              <a16:creationId xmlns:a16="http://schemas.microsoft.com/office/drawing/2014/main" id="{103EB402-4AD6-4283-9061-7DECC43E8B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5" name="1114 Flecha arriba">
          <a:extLst>
            <a:ext uri="{FF2B5EF4-FFF2-40B4-BE49-F238E27FC236}">
              <a16:creationId xmlns:a16="http://schemas.microsoft.com/office/drawing/2014/main" id="{E4854435-F497-48D5-BB61-557632AEA0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6" name="1115 Flecha derecha">
          <a:extLst>
            <a:ext uri="{FF2B5EF4-FFF2-40B4-BE49-F238E27FC236}">
              <a16:creationId xmlns:a16="http://schemas.microsoft.com/office/drawing/2014/main" id="{6D2253C2-102D-4C22-8BF6-1300A93744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7" name="1116 Flecha arriba">
          <a:extLst>
            <a:ext uri="{FF2B5EF4-FFF2-40B4-BE49-F238E27FC236}">
              <a16:creationId xmlns:a16="http://schemas.microsoft.com/office/drawing/2014/main" id="{D77E88F1-7B89-4DF4-B37A-8F39EEDB08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8" name="1117 Flecha derecha">
          <a:extLst>
            <a:ext uri="{FF2B5EF4-FFF2-40B4-BE49-F238E27FC236}">
              <a16:creationId xmlns:a16="http://schemas.microsoft.com/office/drawing/2014/main" id="{735F5026-9866-4878-8C6A-EB875EC44F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9" name="1118 Flecha arriba">
          <a:extLst>
            <a:ext uri="{FF2B5EF4-FFF2-40B4-BE49-F238E27FC236}">
              <a16:creationId xmlns:a16="http://schemas.microsoft.com/office/drawing/2014/main" id="{7F6695D7-F962-4D3A-8EC7-F2CEA42616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0" name="1119 Flecha derecha">
          <a:extLst>
            <a:ext uri="{FF2B5EF4-FFF2-40B4-BE49-F238E27FC236}">
              <a16:creationId xmlns:a16="http://schemas.microsoft.com/office/drawing/2014/main" id="{534C8232-E4DA-420C-8356-EC20708A2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1" name="1120 Flecha arriba">
          <a:extLst>
            <a:ext uri="{FF2B5EF4-FFF2-40B4-BE49-F238E27FC236}">
              <a16:creationId xmlns:a16="http://schemas.microsoft.com/office/drawing/2014/main" id="{ADFEADD9-3AA0-4F5E-93C0-0DABB2FBF1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2" name="1121 Flecha derecha">
          <a:extLst>
            <a:ext uri="{FF2B5EF4-FFF2-40B4-BE49-F238E27FC236}">
              <a16:creationId xmlns:a16="http://schemas.microsoft.com/office/drawing/2014/main" id="{ED1DB469-03B6-473A-A094-89CC954EEE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3" name="1122 Flecha arriba">
          <a:extLst>
            <a:ext uri="{FF2B5EF4-FFF2-40B4-BE49-F238E27FC236}">
              <a16:creationId xmlns:a16="http://schemas.microsoft.com/office/drawing/2014/main" id="{518F2DE6-7D04-410F-8AD4-884363A704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4" name="1123 Flecha derecha">
          <a:extLst>
            <a:ext uri="{FF2B5EF4-FFF2-40B4-BE49-F238E27FC236}">
              <a16:creationId xmlns:a16="http://schemas.microsoft.com/office/drawing/2014/main" id="{5D02CA98-CE07-4075-8A1E-9A84A7893B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5" name="1124 Flecha arriba">
          <a:extLst>
            <a:ext uri="{FF2B5EF4-FFF2-40B4-BE49-F238E27FC236}">
              <a16:creationId xmlns:a16="http://schemas.microsoft.com/office/drawing/2014/main" id="{A042F2CC-1FE0-448F-88A6-0D3CCF159B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6" name="1125 Flecha derecha">
          <a:extLst>
            <a:ext uri="{FF2B5EF4-FFF2-40B4-BE49-F238E27FC236}">
              <a16:creationId xmlns:a16="http://schemas.microsoft.com/office/drawing/2014/main" id="{72CAC0F9-6B90-4D76-B413-ABA1C7FE31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7" name="1126 Flecha arriba">
          <a:extLst>
            <a:ext uri="{FF2B5EF4-FFF2-40B4-BE49-F238E27FC236}">
              <a16:creationId xmlns:a16="http://schemas.microsoft.com/office/drawing/2014/main" id="{720BB104-D2A1-4742-B557-0F45764BF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8" name="1127 Flecha derecha">
          <a:extLst>
            <a:ext uri="{FF2B5EF4-FFF2-40B4-BE49-F238E27FC236}">
              <a16:creationId xmlns:a16="http://schemas.microsoft.com/office/drawing/2014/main" id="{9E1F68A8-FC79-4A55-83FD-6ABB8CD7CF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9" name="1128 Flecha arriba">
          <a:extLst>
            <a:ext uri="{FF2B5EF4-FFF2-40B4-BE49-F238E27FC236}">
              <a16:creationId xmlns:a16="http://schemas.microsoft.com/office/drawing/2014/main" id="{EA40E18E-6C46-4893-AC7E-2682DCFF4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0" name="1129 Flecha derecha">
          <a:extLst>
            <a:ext uri="{FF2B5EF4-FFF2-40B4-BE49-F238E27FC236}">
              <a16:creationId xmlns:a16="http://schemas.microsoft.com/office/drawing/2014/main" id="{106D52C0-4901-4E9B-B4D0-A05DA0EF51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1" name="1130 Flecha arriba">
          <a:extLst>
            <a:ext uri="{FF2B5EF4-FFF2-40B4-BE49-F238E27FC236}">
              <a16:creationId xmlns:a16="http://schemas.microsoft.com/office/drawing/2014/main" id="{DDBED6D5-8D54-4F5A-A179-5983630E31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2" name="1131 Flecha derecha">
          <a:extLst>
            <a:ext uri="{FF2B5EF4-FFF2-40B4-BE49-F238E27FC236}">
              <a16:creationId xmlns:a16="http://schemas.microsoft.com/office/drawing/2014/main" id="{94A65B18-9D33-490F-A1AB-D113463CAB4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3" name="1132 Flecha arriba">
          <a:extLst>
            <a:ext uri="{FF2B5EF4-FFF2-40B4-BE49-F238E27FC236}">
              <a16:creationId xmlns:a16="http://schemas.microsoft.com/office/drawing/2014/main" id="{64CAEFEA-B5DF-448E-990B-D0282BA71F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4" name="1133 Flecha derecha">
          <a:extLst>
            <a:ext uri="{FF2B5EF4-FFF2-40B4-BE49-F238E27FC236}">
              <a16:creationId xmlns:a16="http://schemas.microsoft.com/office/drawing/2014/main" id="{36A7B356-DB61-4322-977A-1082953312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5" name="1134 Flecha arriba">
          <a:extLst>
            <a:ext uri="{FF2B5EF4-FFF2-40B4-BE49-F238E27FC236}">
              <a16:creationId xmlns:a16="http://schemas.microsoft.com/office/drawing/2014/main" id="{1F4C36B6-280A-4BB5-A423-58AA402B81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6" name="1135 Flecha derecha">
          <a:extLst>
            <a:ext uri="{FF2B5EF4-FFF2-40B4-BE49-F238E27FC236}">
              <a16:creationId xmlns:a16="http://schemas.microsoft.com/office/drawing/2014/main" id="{6D69D82A-F967-4985-8763-0D486CE20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7" name="1136 Flecha arriba">
          <a:extLst>
            <a:ext uri="{FF2B5EF4-FFF2-40B4-BE49-F238E27FC236}">
              <a16:creationId xmlns:a16="http://schemas.microsoft.com/office/drawing/2014/main" id="{FB00E65D-15CC-4CDF-8373-24932169C8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8" name="1137 Flecha derecha">
          <a:extLst>
            <a:ext uri="{FF2B5EF4-FFF2-40B4-BE49-F238E27FC236}">
              <a16:creationId xmlns:a16="http://schemas.microsoft.com/office/drawing/2014/main" id="{F3082676-D364-481F-8C6F-E711A7C885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9" name="1138 Flecha arriba">
          <a:extLst>
            <a:ext uri="{FF2B5EF4-FFF2-40B4-BE49-F238E27FC236}">
              <a16:creationId xmlns:a16="http://schemas.microsoft.com/office/drawing/2014/main" id="{D6DD138A-4BC9-4F51-B926-76349681189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0" name="1139 Flecha derecha">
          <a:extLst>
            <a:ext uri="{FF2B5EF4-FFF2-40B4-BE49-F238E27FC236}">
              <a16:creationId xmlns:a16="http://schemas.microsoft.com/office/drawing/2014/main" id="{5C140EDC-7E9D-4129-AD5E-1A4982BD80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1" name="1140 Flecha arriba">
          <a:extLst>
            <a:ext uri="{FF2B5EF4-FFF2-40B4-BE49-F238E27FC236}">
              <a16:creationId xmlns:a16="http://schemas.microsoft.com/office/drawing/2014/main" id="{B83D7062-8E69-4622-9E76-E28C9F3ABE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2" name="1141 Flecha derecha">
          <a:extLst>
            <a:ext uri="{FF2B5EF4-FFF2-40B4-BE49-F238E27FC236}">
              <a16:creationId xmlns:a16="http://schemas.microsoft.com/office/drawing/2014/main" id="{0ECF19C2-C6C1-41C6-9517-6364E1F31A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3" name="1142 Flecha arriba">
          <a:extLst>
            <a:ext uri="{FF2B5EF4-FFF2-40B4-BE49-F238E27FC236}">
              <a16:creationId xmlns:a16="http://schemas.microsoft.com/office/drawing/2014/main" id="{AA79E15A-704A-4F5F-B666-B348CD3106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4" name="1143 Flecha derecha">
          <a:extLst>
            <a:ext uri="{FF2B5EF4-FFF2-40B4-BE49-F238E27FC236}">
              <a16:creationId xmlns:a16="http://schemas.microsoft.com/office/drawing/2014/main" id="{78181EEA-8E19-4731-97C8-D11C904AC8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5" name="1144 Flecha arriba">
          <a:extLst>
            <a:ext uri="{FF2B5EF4-FFF2-40B4-BE49-F238E27FC236}">
              <a16:creationId xmlns:a16="http://schemas.microsoft.com/office/drawing/2014/main" id="{F167E1D1-23A6-45CE-9DF2-348194C776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6" name="1145 Flecha derecha">
          <a:extLst>
            <a:ext uri="{FF2B5EF4-FFF2-40B4-BE49-F238E27FC236}">
              <a16:creationId xmlns:a16="http://schemas.microsoft.com/office/drawing/2014/main" id="{4F0CABC9-0E31-427E-9A3D-52F3EAEC20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7" name="1146 Flecha arriba">
          <a:extLst>
            <a:ext uri="{FF2B5EF4-FFF2-40B4-BE49-F238E27FC236}">
              <a16:creationId xmlns:a16="http://schemas.microsoft.com/office/drawing/2014/main" id="{D5DD6AB6-BD0E-4E04-A30A-B0AA373C7A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8" name="1147 Flecha derecha">
          <a:extLst>
            <a:ext uri="{FF2B5EF4-FFF2-40B4-BE49-F238E27FC236}">
              <a16:creationId xmlns:a16="http://schemas.microsoft.com/office/drawing/2014/main" id="{B6C255AA-3AB1-40CA-8605-21BD678E15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9" name="1148 Flecha arriba">
          <a:extLst>
            <a:ext uri="{FF2B5EF4-FFF2-40B4-BE49-F238E27FC236}">
              <a16:creationId xmlns:a16="http://schemas.microsoft.com/office/drawing/2014/main" id="{EA016948-4684-47AD-A0FD-289E54726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0" name="1149 Flecha derecha">
          <a:extLst>
            <a:ext uri="{FF2B5EF4-FFF2-40B4-BE49-F238E27FC236}">
              <a16:creationId xmlns:a16="http://schemas.microsoft.com/office/drawing/2014/main" id="{8A9D6E8F-ECC3-4F11-8B34-9FBB66FFED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1" name="1150 Flecha arriba">
          <a:extLst>
            <a:ext uri="{FF2B5EF4-FFF2-40B4-BE49-F238E27FC236}">
              <a16:creationId xmlns:a16="http://schemas.microsoft.com/office/drawing/2014/main" id="{9CB1CBF4-BC74-4C04-8940-69CAC40E10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2" name="1151 Flecha derecha">
          <a:extLst>
            <a:ext uri="{FF2B5EF4-FFF2-40B4-BE49-F238E27FC236}">
              <a16:creationId xmlns:a16="http://schemas.microsoft.com/office/drawing/2014/main" id="{4E789FBE-D5C7-419B-8DD5-BDED29D021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3" name="1152 Flecha arriba">
          <a:extLst>
            <a:ext uri="{FF2B5EF4-FFF2-40B4-BE49-F238E27FC236}">
              <a16:creationId xmlns:a16="http://schemas.microsoft.com/office/drawing/2014/main" id="{8188A55E-2201-4F76-92AD-73878108CB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4" name="1153 Flecha derecha">
          <a:extLst>
            <a:ext uri="{FF2B5EF4-FFF2-40B4-BE49-F238E27FC236}">
              <a16:creationId xmlns:a16="http://schemas.microsoft.com/office/drawing/2014/main" id="{DB961C65-424B-4DFB-9301-0AAECE4EF5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5" name="1154 Flecha arriba">
          <a:extLst>
            <a:ext uri="{FF2B5EF4-FFF2-40B4-BE49-F238E27FC236}">
              <a16:creationId xmlns:a16="http://schemas.microsoft.com/office/drawing/2014/main" id="{EC74F777-7E65-41E4-B6BA-4B8C800A47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6" name="1155 Flecha derecha">
          <a:extLst>
            <a:ext uri="{FF2B5EF4-FFF2-40B4-BE49-F238E27FC236}">
              <a16:creationId xmlns:a16="http://schemas.microsoft.com/office/drawing/2014/main" id="{111168DC-2929-4FE2-95F5-CCB61E9F8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7" name="1156 Flecha arriba">
          <a:extLst>
            <a:ext uri="{FF2B5EF4-FFF2-40B4-BE49-F238E27FC236}">
              <a16:creationId xmlns:a16="http://schemas.microsoft.com/office/drawing/2014/main" id="{C07F7ED4-AD38-46AC-A92D-5BA9989DB6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8" name="1157 Flecha derecha">
          <a:extLst>
            <a:ext uri="{FF2B5EF4-FFF2-40B4-BE49-F238E27FC236}">
              <a16:creationId xmlns:a16="http://schemas.microsoft.com/office/drawing/2014/main" id="{7BC231CD-A2AF-4DA5-B762-DD1AD52287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9" name="1158 Flecha arriba">
          <a:extLst>
            <a:ext uri="{FF2B5EF4-FFF2-40B4-BE49-F238E27FC236}">
              <a16:creationId xmlns:a16="http://schemas.microsoft.com/office/drawing/2014/main" id="{A9C00F35-A4B4-4CE2-A1EC-3D5C2C454A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0" name="1159 Flecha derecha">
          <a:extLst>
            <a:ext uri="{FF2B5EF4-FFF2-40B4-BE49-F238E27FC236}">
              <a16:creationId xmlns:a16="http://schemas.microsoft.com/office/drawing/2014/main" id="{77494ADA-E657-4139-A129-968E5EF75C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1" name="1160 Flecha arriba">
          <a:extLst>
            <a:ext uri="{FF2B5EF4-FFF2-40B4-BE49-F238E27FC236}">
              <a16:creationId xmlns:a16="http://schemas.microsoft.com/office/drawing/2014/main" id="{C3CED045-2F3A-4588-8DBD-E8EC6280E3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2" name="1161 Flecha derecha">
          <a:extLst>
            <a:ext uri="{FF2B5EF4-FFF2-40B4-BE49-F238E27FC236}">
              <a16:creationId xmlns:a16="http://schemas.microsoft.com/office/drawing/2014/main" id="{773B7812-066A-42DF-B809-BE43E3142E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3" name="1162 Flecha arriba">
          <a:extLst>
            <a:ext uri="{FF2B5EF4-FFF2-40B4-BE49-F238E27FC236}">
              <a16:creationId xmlns:a16="http://schemas.microsoft.com/office/drawing/2014/main" id="{E1DFF3F5-505A-4BFA-97D4-8DF662A5E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4" name="1163 Flecha derecha">
          <a:extLst>
            <a:ext uri="{FF2B5EF4-FFF2-40B4-BE49-F238E27FC236}">
              <a16:creationId xmlns:a16="http://schemas.microsoft.com/office/drawing/2014/main" id="{603A0BAF-FA84-4D05-95B6-EC5AE3DEF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5" name="1164 Flecha arriba">
          <a:extLst>
            <a:ext uri="{FF2B5EF4-FFF2-40B4-BE49-F238E27FC236}">
              <a16:creationId xmlns:a16="http://schemas.microsoft.com/office/drawing/2014/main" id="{686C133A-7BAA-406D-BDAA-4C6D07E451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6" name="1165 Flecha derecha">
          <a:extLst>
            <a:ext uri="{FF2B5EF4-FFF2-40B4-BE49-F238E27FC236}">
              <a16:creationId xmlns:a16="http://schemas.microsoft.com/office/drawing/2014/main" id="{A36FEDFE-0FFF-419B-B770-EF9F15ABF6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7" name="1166 Flecha arriba">
          <a:extLst>
            <a:ext uri="{FF2B5EF4-FFF2-40B4-BE49-F238E27FC236}">
              <a16:creationId xmlns:a16="http://schemas.microsoft.com/office/drawing/2014/main" id="{62731844-DDD0-42EF-93AD-5C6153BD7E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8" name="1167 Flecha derecha">
          <a:extLst>
            <a:ext uri="{FF2B5EF4-FFF2-40B4-BE49-F238E27FC236}">
              <a16:creationId xmlns:a16="http://schemas.microsoft.com/office/drawing/2014/main" id="{B2105740-1C63-4D78-B21E-B4841B9425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9" name="1168 Flecha arriba">
          <a:extLst>
            <a:ext uri="{FF2B5EF4-FFF2-40B4-BE49-F238E27FC236}">
              <a16:creationId xmlns:a16="http://schemas.microsoft.com/office/drawing/2014/main" id="{6C7E8077-10C2-42FC-B274-6F01C64F27E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0" name="1169 Flecha derecha">
          <a:extLst>
            <a:ext uri="{FF2B5EF4-FFF2-40B4-BE49-F238E27FC236}">
              <a16:creationId xmlns:a16="http://schemas.microsoft.com/office/drawing/2014/main" id="{EF40959D-341F-44B7-8BD6-8FCEA23D4E5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1" name="1170 Flecha arriba">
          <a:extLst>
            <a:ext uri="{FF2B5EF4-FFF2-40B4-BE49-F238E27FC236}">
              <a16:creationId xmlns:a16="http://schemas.microsoft.com/office/drawing/2014/main" id="{931B2140-B9C9-441E-9F90-F1F2A646FD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2" name="1171 Flecha derecha">
          <a:extLst>
            <a:ext uri="{FF2B5EF4-FFF2-40B4-BE49-F238E27FC236}">
              <a16:creationId xmlns:a16="http://schemas.microsoft.com/office/drawing/2014/main" id="{66A368A1-4E83-4C0B-A3F2-10FE11DA9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3" name="1172 Flecha arriba">
          <a:extLst>
            <a:ext uri="{FF2B5EF4-FFF2-40B4-BE49-F238E27FC236}">
              <a16:creationId xmlns:a16="http://schemas.microsoft.com/office/drawing/2014/main" id="{93B58838-8D9C-47D6-B25D-E9D46BBF44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4" name="1173 Flecha derecha">
          <a:extLst>
            <a:ext uri="{FF2B5EF4-FFF2-40B4-BE49-F238E27FC236}">
              <a16:creationId xmlns:a16="http://schemas.microsoft.com/office/drawing/2014/main" id="{A0C1EC8D-9418-4955-BEA2-826C36200AB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5" name="1174 Flecha arriba">
          <a:extLst>
            <a:ext uri="{FF2B5EF4-FFF2-40B4-BE49-F238E27FC236}">
              <a16:creationId xmlns:a16="http://schemas.microsoft.com/office/drawing/2014/main" id="{FD234092-782F-4351-9D5B-4B2F618737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6" name="1175 Flecha derecha">
          <a:extLst>
            <a:ext uri="{FF2B5EF4-FFF2-40B4-BE49-F238E27FC236}">
              <a16:creationId xmlns:a16="http://schemas.microsoft.com/office/drawing/2014/main" id="{8D058F71-AE5A-47AC-82E8-8968CD7CD9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7" name="1176 Flecha arriba">
          <a:extLst>
            <a:ext uri="{FF2B5EF4-FFF2-40B4-BE49-F238E27FC236}">
              <a16:creationId xmlns:a16="http://schemas.microsoft.com/office/drawing/2014/main" id="{57F8834E-516A-44D7-B88B-C274BF0753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8" name="1177 Flecha derecha">
          <a:extLst>
            <a:ext uri="{FF2B5EF4-FFF2-40B4-BE49-F238E27FC236}">
              <a16:creationId xmlns:a16="http://schemas.microsoft.com/office/drawing/2014/main" id="{91964A05-C9F1-46BE-8D9E-AE40893FF9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9" name="1178 Flecha arriba">
          <a:extLst>
            <a:ext uri="{FF2B5EF4-FFF2-40B4-BE49-F238E27FC236}">
              <a16:creationId xmlns:a16="http://schemas.microsoft.com/office/drawing/2014/main" id="{9E5D0FD9-69F4-4CB3-87F8-93DB6D1BB3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0" name="1179 Flecha derecha">
          <a:extLst>
            <a:ext uri="{FF2B5EF4-FFF2-40B4-BE49-F238E27FC236}">
              <a16:creationId xmlns:a16="http://schemas.microsoft.com/office/drawing/2014/main" id="{6F665E79-95FE-4828-837B-E816C213D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1" name="1180 Flecha arriba">
          <a:extLst>
            <a:ext uri="{FF2B5EF4-FFF2-40B4-BE49-F238E27FC236}">
              <a16:creationId xmlns:a16="http://schemas.microsoft.com/office/drawing/2014/main" id="{E9556ABF-B763-4D17-9599-7E0E8341CE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2" name="1181 Flecha derecha">
          <a:extLst>
            <a:ext uri="{FF2B5EF4-FFF2-40B4-BE49-F238E27FC236}">
              <a16:creationId xmlns:a16="http://schemas.microsoft.com/office/drawing/2014/main" id="{31F972F3-8F28-475F-898E-81D2B08A69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3" name="1182 Flecha arriba">
          <a:extLst>
            <a:ext uri="{FF2B5EF4-FFF2-40B4-BE49-F238E27FC236}">
              <a16:creationId xmlns:a16="http://schemas.microsoft.com/office/drawing/2014/main" id="{A923AABB-2DF2-42FC-B420-13BBA4FD92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4" name="1183 Flecha derecha">
          <a:extLst>
            <a:ext uri="{FF2B5EF4-FFF2-40B4-BE49-F238E27FC236}">
              <a16:creationId xmlns:a16="http://schemas.microsoft.com/office/drawing/2014/main" id="{10F97804-4922-4580-B654-258E251F060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5" name="1184 Flecha arriba">
          <a:extLst>
            <a:ext uri="{FF2B5EF4-FFF2-40B4-BE49-F238E27FC236}">
              <a16:creationId xmlns:a16="http://schemas.microsoft.com/office/drawing/2014/main" id="{F5D2742F-E59E-4FF6-972B-C981729B8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6" name="1185 Flecha derecha">
          <a:extLst>
            <a:ext uri="{FF2B5EF4-FFF2-40B4-BE49-F238E27FC236}">
              <a16:creationId xmlns:a16="http://schemas.microsoft.com/office/drawing/2014/main" id="{2F50FC8A-C63A-48AF-8E21-488430D269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7" name="1186 Flecha arriba">
          <a:extLst>
            <a:ext uri="{FF2B5EF4-FFF2-40B4-BE49-F238E27FC236}">
              <a16:creationId xmlns:a16="http://schemas.microsoft.com/office/drawing/2014/main" id="{B1EB446B-1EDF-4C1C-8CEF-B397FACA5F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8" name="1187 Flecha derecha">
          <a:extLst>
            <a:ext uri="{FF2B5EF4-FFF2-40B4-BE49-F238E27FC236}">
              <a16:creationId xmlns:a16="http://schemas.microsoft.com/office/drawing/2014/main" id="{3E97040F-0379-4227-91AA-63E66CA898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9" name="1188 Flecha arriba">
          <a:extLst>
            <a:ext uri="{FF2B5EF4-FFF2-40B4-BE49-F238E27FC236}">
              <a16:creationId xmlns:a16="http://schemas.microsoft.com/office/drawing/2014/main" id="{0B67AD46-94C7-4D78-BAC1-FDB40B188C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0" name="1189 Flecha derecha">
          <a:extLst>
            <a:ext uri="{FF2B5EF4-FFF2-40B4-BE49-F238E27FC236}">
              <a16:creationId xmlns:a16="http://schemas.microsoft.com/office/drawing/2014/main" id="{6A6F091A-74AA-44CD-A0E9-E8D1E1EEB1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1" name="1190 Flecha arriba">
          <a:extLst>
            <a:ext uri="{FF2B5EF4-FFF2-40B4-BE49-F238E27FC236}">
              <a16:creationId xmlns:a16="http://schemas.microsoft.com/office/drawing/2014/main" id="{AE96350B-D223-4A6E-9A6A-3340048739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2" name="1191 Flecha derecha">
          <a:extLst>
            <a:ext uri="{FF2B5EF4-FFF2-40B4-BE49-F238E27FC236}">
              <a16:creationId xmlns:a16="http://schemas.microsoft.com/office/drawing/2014/main" id="{9C4A82C0-38AE-4B1F-86E1-1085208509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3" name="1192 Flecha arriba">
          <a:extLst>
            <a:ext uri="{FF2B5EF4-FFF2-40B4-BE49-F238E27FC236}">
              <a16:creationId xmlns:a16="http://schemas.microsoft.com/office/drawing/2014/main" id="{B541E1CC-2B8F-4043-969B-842ABBA69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4" name="1193 Flecha derecha">
          <a:extLst>
            <a:ext uri="{FF2B5EF4-FFF2-40B4-BE49-F238E27FC236}">
              <a16:creationId xmlns:a16="http://schemas.microsoft.com/office/drawing/2014/main" id="{A0B42585-C093-4AF3-85BF-302DB1B655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5" name="1194 Flecha arriba">
          <a:extLst>
            <a:ext uri="{FF2B5EF4-FFF2-40B4-BE49-F238E27FC236}">
              <a16:creationId xmlns:a16="http://schemas.microsoft.com/office/drawing/2014/main" id="{C07A81C0-D9CA-4473-A549-78E2ED57FD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6" name="1195 Flecha derecha">
          <a:extLst>
            <a:ext uri="{FF2B5EF4-FFF2-40B4-BE49-F238E27FC236}">
              <a16:creationId xmlns:a16="http://schemas.microsoft.com/office/drawing/2014/main" id="{45D5FDEF-EB23-4F39-8DBB-1F8445DD8B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7" name="1196 Flecha arriba">
          <a:extLst>
            <a:ext uri="{FF2B5EF4-FFF2-40B4-BE49-F238E27FC236}">
              <a16:creationId xmlns:a16="http://schemas.microsoft.com/office/drawing/2014/main" id="{F0A373C5-BFCF-47E3-A1FB-137B2982D0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8" name="1197 Flecha derecha">
          <a:extLst>
            <a:ext uri="{FF2B5EF4-FFF2-40B4-BE49-F238E27FC236}">
              <a16:creationId xmlns:a16="http://schemas.microsoft.com/office/drawing/2014/main" id="{6CA62E92-BF36-4FA9-99DC-B91F60B4F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9" name="1198 Flecha arriba">
          <a:extLst>
            <a:ext uri="{FF2B5EF4-FFF2-40B4-BE49-F238E27FC236}">
              <a16:creationId xmlns:a16="http://schemas.microsoft.com/office/drawing/2014/main" id="{07218815-A0FD-4199-9BDB-1A76B10EEF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0" name="1199 Flecha derecha">
          <a:extLst>
            <a:ext uri="{FF2B5EF4-FFF2-40B4-BE49-F238E27FC236}">
              <a16:creationId xmlns:a16="http://schemas.microsoft.com/office/drawing/2014/main" id="{777E0118-B1AA-4BB2-9019-1B320B48B0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1" name="1200 Flecha arriba">
          <a:extLst>
            <a:ext uri="{FF2B5EF4-FFF2-40B4-BE49-F238E27FC236}">
              <a16:creationId xmlns:a16="http://schemas.microsoft.com/office/drawing/2014/main" id="{90810D93-F99B-4722-814C-D974531B67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2" name="1201 Flecha derecha">
          <a:extLst>
            <a:ext uri="{FF2B5EF4-FFF2-40B4-BE49-F238E27FC236}">
              <a16:creationId xmlns:a16="http://schemas.microsoft.com/office/drawing/2014/main" id="{74F05E5D-19C6-40D1-92AB-355A43589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3" name="1202 Flecha arriba">
          <a:extLst>
            <a:ext uri="{FF2B5EF4-FFF2-40B4-BE49-F238E27FC236}">
              <a16:creationId xmlns:a16="http://schemas.microsoft.com/office/drawing/2014/main" id="{78BC4A86-DEB6-4061-AB3E-3245E152DF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4" name="1203 Flecha derecha">
          <a:extLst>
            <a:ext uri="{FF2B5EF4-FFF2-40B4-BE49-F238E27FC236}">
              <a16:creationId xmlns:a16="http://schemas.microsoft.com/office/drawing/2014/main" id="{3CF22EDE-DE2E-4A47-88D9-841F5B1DC8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5" name="1204 Flecha arriba">
          <a:extLst>
            <a:ext uri="{FF2B5EF4-FFF2-40B4-BE49-F238E27FC236}">
              <a16:creationId xmlns:a16="http://schemas.microsoft.com/office/drawing/2014/main" id="{6E56C1B1-0BD5-44F8-B85A-8FB759B1DE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6" name="1205 Flecha derecha">
          <a:extLst>
            <a:ext uri="{FF2B5EF4-FFF2-40B4-BE49-F238E27FC236}">
              <a16:creationId xmlns:a16="http://schemas.microsoft.com/office/drawing/2014/main" id="{3FB970A4-9741-4216-8125-E96DC9C509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7" name="1206 Flecha arriba">
          <a:extLst>
            <a:ext uri="{FF2B5EF4-FFF2-40B4-BE49-F238E27FC236}">
              <a16:creationId xmlns:a16="http://schemas.microsoft.com/office/drawing/2014/main" id="{9315903F-A0DA-4892-9547-241F1DE0C0E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8" name="1207 Flecha derecha">
          <a:extLst>
            <a:ext uri="{FF2B5EF4-FFF2-40B4-BE49-F238E27FC236}">
              <a16:creationId xmlns:a16="http://schemas.microsoft.com/office/drawing/2014/main" id="{3C791544-A938-4269-808F-1187426FE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9" name="1208 Flecha arriba">
          <a:extLst>
            <a:ext uri="{FF2B5EF4-FFF2-40B4-BE49-F238E27FC236}">
              <a16:creationId xmlns:a16="http://schemas.microsoft.com/office/drawing/2014/main" id="{F9E769EF-EFA8-482C-9D5E-F85E162459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0" name="1209 Flecha derecha">
          <a:extLst>
            <a:ext uri="{FF2B5EF4-FFF2-40B4-BE49-F238E27FC236}">
              <a16:creationId xmlns:a16="http://schemas.microsoft.com/office/drawing/2014/main" id="{78463C4D-C09C-4622-8B29-E7EE2A9E7F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1" name="1210 Flecha arriba">
          <a:extLst>
            <a:ext uri="{FF2B5EF4-FFF2-40B4-BE49-F238E27FC236}">
              <a16:creationId xmlns:a16="http://schemas.microsoft.com/office/drawing/2014/main" id="{60E7FB41-2128-4540-BF63-F3CC314740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2" name="1211 Flecha derecha">
          <a:extLst>
            <a:ext uri="{FF2B5EF4-FFF2-40B4-BE49-F238E27FC236}">
              <a16:creationId xmlns:a16="http://schemas.microsoft.com/office/drawing/2014/main" id="{1396408B-3F70-49C9-8AE7-5896C8DE42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3" name="1212 Flecha arriba">
          <a:extLst>
            <a:ext uri="{FF2B5EF4-FFF2-40B4-BE49-F238E27FC236}">
              <a16:creationId xmlns:a16="http://schemas.microsoft.com/office/drawing/2014/main" id="{8B1EA6BA-F670-4834-A232-EED239948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4" name="1213 Flecha derecha">
          <a:extLst>
            <a:ext uri="{FF2B5EF4-FFF2-40B4-BE49-F238E27FC236}">
              <a16:creationId xmlns:a16="http://schemas.microsoft.com/office/drawing/2014/main" id="{F7322F6B-96F1-418B-A9E8-B6429E7A19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5" name="1214 Flecha arriba">
          <a:extLst>
            <a:ext uri="{FF2B5EF4-FFF2-40B4-BE49-F238E27FC236}">
              <a16:creationId xmlns:a16="http://schemas.microsoft.com/office/drawing/2014/main" id="{22798C4C-9D56-475B-8560-1B20BB8198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6" name="1215 Flecha derecha">
          <a:extLst>
            <a:ext uri="{FF2B5EF4-FFF2-40B4-BE49-F238E27FC236}">
              <a16:creationId xmlns:a16="http://schemas.microsoft.com/office/drawing/2014/main" id="{9AD3611E-CF5E-43D0-BD8A-0CBC1B7CC0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7" name="1216 Flecha arriba">
          <a:extLst>
            <a:ext uri="{FF2B5EF4-FFF2-40B4-BE49-F238E27FC236}">
              <a16:creationId xmlns:a16="http://schemas.microsoft.com/office/drawing/2014/main" id="{96B5F0C3-C042-4B38-B14A-C210389DF1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8" name="1217 Flecha derecha">
          <a:extLst>
            <a:ext uri="{FF2B5EF4-FFF2-40B4-BE49-F238E27FC236}">
              <a16:creationId xmlns:a16="http://schemas.microsoft.com/office/drawing/2014/main" id="{6E46B73A-845A-4A9F-BEE3-73D4AF628C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9" name="1218 Flecha arriba">
          <a:extLst>
            <a:ext uri="{FF2B5EF4-FFF2-40B4-BE49-F238E27FC236}">
              <a16:creationId xmlns:a16="http://schemas.microsoft.com/office/drawing/2014/main" id="{5628C709-CE88-4D04-8122-82835202A2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0" name="1219 Flecha derecha">
          <a:extLst>
            <a:ext uri="{FF2B5EF4-FFF2-40B4-BE49-F238E27FC236}">
              <a16:creationId xmlns:a16="http://schemas.microsoft.com/office/drawing/2014/main" id="{222ED6F9-830C-4766-B110-C2EDB6FC224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1" name="1220 Flecha arriba">
          <a:extLst>
            <a:ext uri="{FF2B5EF4-FFF2-40B4-BE49-F238E27FC236}">
              <a16:creationId xmlns:a16="http://schemas.microsoft.com/office/drawing/2014/main" id="{58E09816-53F3-4719-8783-DDAD6945BF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2" name="1221 Flecha derecha">
          <a:extLst>
            <a:ext uri="{FF2B5EF4-FFF2-40B4-BE49-F238E27FC236}">
              <a16:creationId xmlns:a16="http://schemas.microsoft.com/office/drawing/2014/main" id="{56CF1CBF-AABD-466F-AC3F-CF1AD4179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3" name="1222 Flecha arriba">
          <a:extLst>
            <a:ext uri="{FF2B5EF4-FFF2-40B4-BE49-F238E27FC236}">
              <a16:creationId xmlns:a16="http://schemas.microsoft.com/office/drawing/2014/main" id="{B0488CC5-12EF-4B90-BABF-0CCC3BB853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4" name="1223 Flecha derecha">
          <a:extLst>
            <a:ext uri="{FF2B5EF4-FFF2-40B4-BE49-F238E27FC236}">
              <a16:creationId xmlns:a16="http://schemas.microsoft.com/office/drawing/2014/main" id="{D3965CFF-4506-4E58-B123-9FE58942BA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5" name="1224 Flecha arriba">
          <a:extLst>
            <a:ext uri="{FF2B5EF4-FFF2-40B4-BE49-F238E27FC236}">
              <a16:creationId xmlns:a16="http://schemas.microsoft.com/office/drawing/2014/main" id="{6393607C-5E93-4B63-97FD-B52A4D40AF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6" name="1225 Flecha derecha">
          <a:extLst>
            <a:ext uri="{FF2B5EF4-FFF2-40B4-BE49-F238E27FC236}">
              <a16:creationId xmlns:a16="http://schemas.microsoft.com/office/drawing/2014/main" id="{F6B5A422-00BE-4C90-AE81-2FC2C2AE19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7" name="1226 Flecha arriba">
          <a:extLst>
            <a:ext uri="{FF2B5EF4-FFF2-40B4-BE49-F238E27FC236}">
              <a16:creationId xmlns:a16="http://schemas.microsoft.com/office/drawing/2014/main" id="{99784F24-D4C3-498F-AADA-8F3DF14755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8" name="1227 Flecha derecha">
          <a:extLst>
            <a:ext uri="{FF2B5EF4-FFF2-40B4-BE49-F238E27FC236}">
              <a16:creationId xmlns:a16="http://schemas.microsoft.com/office/drawing/2014/main" id="{F0D6FD25-EE20-4993-A21D-0DE4C292B8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9" name="1228 Flecha arriba">
          <a:extLst>
            <a:ext uri="{FF2B5EF4-FFF2-40B4-BE49-F238E27FC236}">
              <a16:creationId xmlns:a16="http://schemas.microsoft.com/office/drawing/2014/main" id="{FB498FA7-910F-4B5E-9B45-C72E1EBF25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0" name="1229 Flecha derecha">
          <a:extLst>
            <a:ext uri="{FF2B5EF4-FFF2-40B4-BE49-F238E27FC236}">
              <a16:creationId xmlns:a16="http://schemas.microsoft.com/office/drawing/2014/main" id="{6E455F5A-855C-4C15-97A1-977776D89A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1" name="1230 Flecha arriba">
          <a:extLst>
            <a:ext uri="{FF2B5EF4-FFF2-40B4-BE49-F238E27FC236}">
              <a16:creationId xmlns:a16="http://schemas.microsoft.com/office/drawing/2014/main" id="{615D1FBE-1B1F-4242-A886-D55B72C54E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2" name="1231 Flecha derecha">
          <a:extLst>
            <a:ext uri="{FF2B5EF4-FFF2-40B4-BE49-F238E27FC236}">
              <a16:creationId xmlns:a16="http://schemas.microsoft.com/office/drawing/2014/main" id="{90240BC1-2CDE-4435-99A6-CDDB95B6DC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3" name="1232 Flecha arriba">
          <a:extLst>
            <a:ext uri="{FF2B5EF4-FFF2-40B4-BE49-F238E27FC236}">
              <a16:creationId xmlns:a16="http://schemas.microsoft.com/office/drawing/2014/main" id="{AF7DFCA6-B8E0-4113-AE97-FA5371CD88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4" name="1233 Flecha derecha">
          <a:extLst>
            <a:ext uri="{FF2B5EF4-FFF2-40B4-BE49-F238E27FC236}">
              <a16:creationId xmlns:a16="http://schemas.microsoft.com/office/drawing/2014/main" id="{8ADA8696-2CB1-4B0E-BF05-47C1B42D27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5" name="1234 Flecha arriba">
          <a:extLst>
            <a:ext uri="{FF2B5EF4-FFF2-40B4-BE49-F238E27FC236}">
              <a16:creationId xmlns:a16="http://schemas.microsoft.com/office/drawing/2014/main" id="{3F031F37-75D1-4009-847D-EE717BD5481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6" name="1235 Flecha derecha">
          <a:extLst>
            <a:ext uri="{FF2B5EF4-FFF2-40B4-BE49-F238E27FC236}">
              <a16:creationId xmlns:a16="http://schemas.microsoft.com/office/drawing/2014/main" id="{AD9EF197-B452-4118-8A39-2C0129914B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7" name="1236 Flecha arriba">
          <a:extLst>
            <a:ext uri="{FF2B5EF4-FFF2-40B4-BE49-F238E27FC236}">
              <a16:creationId xmlns:a16="http://schemas.microsoft.com/office/drawing/2014/main" id="{A5897113-5FCF-4F4D-A1C7-22EFE859AD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8" name="1237 Flecha derecha">
          <a:extLst>
            <a:ext uri="{FF2B5EF4-FFF2-40B4-BE49-F238E27FC236}">
              <a16:creationId xmlns:a16="http://schemas.microsoft.com/office/drawing/2014/main" id="{A0027512-A936-444A-BE39-19C30E6891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9" name="1238 Flecha arriba">
          <a:extLst>
            <a:ext uri="{FF2B5EF4-FFF2-40B4-BE49-F238E27FC236}">
              <a16:creationId xmlns:a16="http://schemas.microsoft.com/office/drawing/2014/main" id="{C922E631-8810-430B-8A0F-942EB706EB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0" name="1239 Flecha derecha">
          <a:extLst>
            <a:ext uri="{FF2B5EF4-FFF2-40B4-BE49-F238E27FC236}">
              <a16:creationId xmlns:a16="http://schemas.microsoft.com/office/drawing/2014/main" id="{3EA7D165-3BC4-45FF-8E1C-E7DFC24BDE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1" name="1240 Flecha arriba">
          <a:extLst>
            <a:ext uri="{FF2B5EF4-FFF2-40B4-BE49-F238E27FC236}">
              <a16:creationId xmlns:a16="http://schemas.microsoft.com/office/drawing/2014/main" id="{E4034395-3511-411B-90AC-1906C071C9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2" name="1241 Flecha derecha">
          <a:extLst>
            <a:ext uri="{FF2B5EF4-FFF2-40B4-BE49-F238E27FC236}">
              <a16:creationId xmlns:a16="http://schemas.microsoft.com/office/drawing/2014/main" id="{3CEFAAE2-C278-438B-8F70-C86F710619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3" name="1242 Flecha arriba">
          <a:extLst>
            <a:ext uri="{FF2B5EF4-FFF2-40B4-BE49-F238E27FC236}">
              <a16:creationId xmlns:a16="http://schemas.microsoft.com/office/drawing/2014/main" id="{19BE64C5-46B6-4C7D-B0C4-CEBFE173B2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4" name="1243 Flecha derecha">
          <a:extLst>
            <a:ext uri="{FF2B5EF4-FFF2-40B4-BE49-F238E27FC236}">
              <a16:creationId xmlns:a16="http://schemas.microsoft.com/office/drawing/2014/main" id="{52B835BE-C8C0-46B9-8E63-B2ECA58509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5" name="1244 Flecha arriba">
          <a:extLst>
            <a:ext uri="{FF2B5EF4-FFF2-40B4-BE49-F238E27FC236}">
              <a16:creationId xmlns:a16="http://schemas.microsoft.com/office/drawing/2014/main" id="{02E410E7-5D63-412D-B9A2-0EEADC7710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6" name="1245 Flecha derecha">
          <a:extLst>
            <a:ext uri="{FF2B5EF4-FFF2-40B4-BE49-F238E27FC236}">
              <a16:creationId xmlns:a16="http://schemas.microsoft.com/office/drawing/2014/main" id="{C8552EEB-E7BF-46CE-8AAE-6CF39240A4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7" name="1246 Flecha arriba">
          <a:extLst>
            <a:ext uri="{FF2B5EF4-FFF2-40B4-BE49-F238E27FC236}">
              <a16:creationId xmlns:a16="http://schemas.microsoft.com/office/drawing/2014/main" id="{6D01D2EE-B19E-4FF2-B667-3F131EFA1E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8" name="1247 Flecha derecha">
          <a:extLst>
            <a:ext uri="{FF2B5EF4-FFF2-40B4-BE49-F238E27FC236}">
              <a16:creationId xmlns:a16="http://schemas.microsoft.com/office/drawing/2014/main" id="{D8B834B9-4F99-4EDA-A672-BC1E695DA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9" name="1248 Flecha arriba">
          <a:extLst>
            <a:ext uri="{FF2B5EF4-FFF2-40B4-BE49-F238E27FC236}">
              <a16:creationId xmlns:a16="http://schemas.microsoft.com/office/drawing/2014/main" id="{BAA79E40-54F9-4824-9B55-8A620F62F2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0" name="1249 Flecha derecha">
          <a:extLst>
            <a:ext uri="{FF2B5EF4-FFF2-40B4-BE49-F238E27FC236}">
              <a16:creationId xmlns:a16="http://schemas.microsoft.com/office/drawing/2014/main" id="{F467A1E4-2AD5-4F3C-9655-FC2BE5E19A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1" name="1250 Flecha arriba">
          <a:extLst>
            <a:ext uri="{FF2B5EF4-FFF2-40B4-BE49-F238E27FC236}">
              <a16:creationId xmlns:a16="http://schemas.microsoft.com/office/drawing/2014/main" id="{D1475F79-8364-4559-9DEE-5E8981C198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2" name="1251 Flecha derecha">
          <a:extLst>
            <a:ext uri="{FF2B5EF4-FFF2-40B4-BE49-F238E27FC236}">
              <a16:creationId xmlns:a16="http://schemas.microsoft.com/office/drawing/2014/main" id="{32E350EE-BA90-4542-BF05-19009167BD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3" name="1252 Flecha arriba">
          <a:extLst>
            <a:ext uri="{FF2B5EF4-FFF2-40B4-BE49-F238E27FC236}">
              <a16:creationId xmlns:a16="http://schemas.microsoft.com/office/drawing/2014/main" id="{5C32C317-7990-4217-8323-B0BD1878507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4" name="1253 Flecha derecha">
          <a:extLst>
            <a:ext uri="{FF2B5EF4-FFF2-40B4-BE49-F238E27FC236}">
              <a16:creationId xmlns:a16="http://schemas.microsoft.com/office/drawing/2014/main" id="{5F6A1CFF-9A27-4C98-9292-6FB7B406DF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5" name="1254 Flecha arriba">
          <a:extLst>
            <a:ext uri="{FF2B5EF4-FFF2-40B4-BE49-F238E27FC236}">
              <a16:creationId xmlns:a16="http://schemas.microsoft.com/office/drawing/2014/main" id="{2E118E5E-178A-4348-8B2C-50E6C16758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6" name="1255 Flecha derecha">
          <a:extLst>
            <a:ext uri="{FF2B5EF4-FFF2-40B4-BE49-F238E27FC236}">
              <a16:creationId xmlns:a16="http://schemas.microsoft.com/office/drawing/2014/main" id="{D778B2D3-3BD9-4E4E-8768-87F8F3518D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7" name="1256 Flecha arriba">
          <a:extLst>
            <a:ext uri="{FF2B5EF4-FFF2-40B4-BE49-F238E27FC236}">
              <a16:creationId xmlns:a16="http://schemas.microsoft.com/office/drawing/2014/main" id="{93B595BC-00AC-4F4E-A657-2D6D265B2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8" name="1257 Flecha derecha">
          <a:extLst>
            <a:ext uri="{FF2B5EF4-FFF2-40B4-BE49-F238E27FC236}">
              <a16:creationId xmlns:a16="http://schemas.microsoft.com/office/drawing/2014/main" id="{DBEE2136-4833-49C6-B06D-11817D5302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9" name="1258 Flecha arriba">
          <a:extLst>
            <a:ext uri="{FF2B5EF4-FFF2-40B4-BE49-F238E27FC236}">
              <a16:creationId xmlns:a16="http://schemas.microsoft.com/office/drawing/2014/main" id="{F4BD7FCD-CFCE-4264-BC35-DD6903F04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0" name="1259 Flecha derecha">
          <a:extLst>
            <a:ext uri="{FF2B5EF4-FFF2-40B4-BE49-F238E27FC236}">
              <a16:creationId xmlns:a16="http://schemas.microsoft.com/office/drawing/2014/main" id="{D803A2E7-5F17-4A17-9C58-FE05F18C120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1" name="1260 Flecha arriba">
          <a:extLst>
            <a:ext uri="{FF2B5EF4-FFF2-40B4-BE49-F238E27FC236}">
              <a16:creationId xmlns:a16="http://schemas.microsoft.com/office/drawing/2014/main" id="{059007E7-C397-4F40-A0E0-314185CD18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2" name="1261 Flecha derecha">
          <a:extLst>
            <a:ext uri="{FF2B5EF4-FFF2-40B4-BE49-F238E27FC236}">
              <a16:creationId xmlns:a16="http://schemas.microsoft.com/office/drawing/2014/main" id="{8555161A-B94C-4E20-99D1-9913426210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3" name="1262 Flecha arriba">
          <a:extLst>
            <a:ext uri="{FF2B5EF4-FFF2-40B4-BE49-F238E27FC236}">
              <a16:creationId xmlns:a16="http://schemas.microsoft.com/office/drawing/2014/main" id="{3E6426AD-219A-4442-9A33-BDDB501CBF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4" name="1263 Flecha derecha">
          <a:extLst>
            <a:ext uri="{FF2B5EF4-FFF2-40B4-BE49-F238E27FC236}">
              <a16:creationId xmlns:a16="http://schemas.microsoft.com/office/drawing/2014/main" id="{3DD90C24-810F-4027-BBCE-3AEA1D72E4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5" name="1264 Flecha arriba">
          <a:extLst>
            <a:ext uri="{FF2B5EF4-FFF2-40B4-BE49-F238E27FC236}">
              <a16:creationId xmlns:a16="http://schemas.microsoft.com/office/drawing/2014/main" id="{23ABBD34-548E-4484-A2E3-D61882CFA5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6" name="1265 Flecha derecha">
          <a:extLst>
            <a:ext uri="{FF2B5EF4-FFF2-40B4-BE49-F238E27FC236}">
              <a16:creationId xmlns:a16="http://schemas.microsoft.com/office/drawing/2014/main" id="{ADE0E58D-4869-4F67-AD92-2068AF0EB8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7" name="1266 Flecha arriba">
          <a:extLst>
            <a:ext uri="{FF2B5EF4-FFF2-40B4-BE49-F238E27FC236}">
              <a16:creationId xmlns:a16="http://schemas.microsoft.com/office/drawing/2014/main" id="{E9DB9DC4-9702-4E92-89FD-BBE0D6A9D1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8" name="1267 Flecha derecha">
          <a:extLst>
            <a:ext uri="{FF2B5EF4-FFF2-40B4-BE49-F238E27FC236}">
              <a16:creationId xmlns:a16="http://schemas.microsoft.com/office/drawing/2014/main" id="{30574923-B708-40C0-B4A1-538A64C9B8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9" name="1268 Flecha arriba">
          <a:extLst>
            <a:ext uri="{FF2B5EF4-FFF2-40B4-BE49-F238E27FC236}">
              <a16:creationId xmlns:a16="http://schemas.microsoft.com/office/drawing/2014/main" id="{EA4E3D81-B3DC-4E0F-A12E-61D59341580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0" name="1269 Flecha derecha">
          <a:extLst>
            <a:ext uri="{FF2B5EF4-FFF2-40B4-BE49-F238E27FC236}">
              <a16:creationId xmlns:a16="http://schemas.microsoft.com/office/drawing/2014/main" id="{DE0EADF1-BA17-406D-9BF0-31B52D2139D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1" name="1270 Flecha arriba">
          <a:extLst>
            <a:ext uri="{FF2B5EF4-FFF2-40B4-BE49-F238E27FC236}">
              <a16:creationId xmlns:a16="http://schemas.microsoft.com/office/drawing/2014/main" id="{B0791311-5C9D-4D99-B042-A15C2A583A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2" name="1271 Flecha derecha">
          <a:extLst>
            <a:ext uri="{FF2B5EF4-FFF2-40B4-BE49-F238E27FC236}">
              <a16:creationId xmlns:a16="http://schemas.microsoft.com/office/drawing/2014/main" id="{F1DF555C-9C10-490F-93C4-4F33EE8EBF2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3" name="1272 Flecha arriba">
          <a:extLst>
            <a:ext uri="{FF2B5EF4-FFF2-40B4-BE49-F238E27FC236}">
              <a16:creationId xmlns:a16="http://schemas.microsoft.com/office/drawing/2014/main" id="{FEB05CFA-284A-41B8-8BAE-5958F04E2A1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4" name="1273 Flecha derecha">
          <a:extLst>
            <a:ext uri="{FF2B5EF4-FFF2-40B4-BE49-F238E27FC236}">
              <a16:creationId xmlns:a16="http://schemas.microsoft.com/office/drawing/2014/main" id="{8A4D71FC-6DB2-4D13-B45D-33D8BF5AE0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5" name="1274 Flecha arriba">
          <a:extLst>
            <a:ext uri="{FF2B5EF4-FFF2-40B4-BE49-F238E27FC236}">
              <a16:creationId xmlns:a16="http://schemas.microsoft.com/office/drawing/2014/main" id="{F7EB0B9D-8B75-48B8-9717-6CF01D7FC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6" name="1275 Flecha derecha">
          <a:extLst>
            <a:ext uri="{FF2B5EF4-FFF2-40B4-BE49-F238E27FC236}">
              <a16:creationId xmlns:a16="http://schemas.microsoft.com/office/drawing/2014/main" id="{4CF56923-583E-4CE6-AA79-245BC84CF5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7" name="1276 Flecha arriba">
          <a:extLst>
            <a:ext uri="{FF2B5EF4-FFF2-40B4-BE49-F238E27FC236}">
              <a16:creationId xmlns:a16="http://schemas.microsoft.com/office/drawing/2014/main" id="{EEC14F87-0C78-4323-A61C-6613459CE4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8" name="1277 Flecha derecha">
          <a:extLst>
            <a:ext uri="{FF2B5EF4-FFF2-40B4-BE49-F238E27FC236}">
              <a16:creationId xmlns:a16="http://schemas.microsoft.com/office/drawing/2014/main" id="{9CC54FA1-1C53-412E-8D0C-FBCCE39B96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9" name="1278 Flecha arriba">
          <a:extLst>
            <a:ext uri="{FF2B5EF4-FFF2-40B4-BE49-F238E27FC236}">
              <a16:creationId xmlns:a16="http://schemas.microsoft.com/office/drawing/2014/main" id="{BB99D7D4-1FBA-4AC7-AF5D-C5238ABE5D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0" name="1279 Flecha derecha">
          <a:extLst>
            <a:ext uri="{FF2B5EF4-FFF2-40B4-BE49-F238E27FC236}">
              <a16:creationId xmlns:a16="http://schemas.microsoft.com/office/drawing/2014/main" id="{92C89FB9-86D4-4D1D-916E-3CDA1DB35F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1" name="1280 Flecha arriba">
          <a:extLst>
            <a:ext uri="{FF2B5EF4-FFF2-40B4-BE49-F238E27FC236}">
              <a16:creationId xmlns:a16="http://schemas.microsoft.com/office/drawing/2014/main" id="{83A92DCB-F5D7-4860-A10D-846EAE3E9D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2" name="1281 Flecha derecha">
          <a:extLst>
            <a:ext uri="{FF2B5EF4-FFF2-40B4-BE49-F238E27FC236}">
              <a16:creationId xmlns:a16="http://schemas.microsoft.com/office/drawing/2014/main" id="{0D27C1A9-FF6E-4747-A6D5-5F528A840D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3" name="1282 Flecha arriba">
          <a:extLst>
            <a:ext uri="{FF2B5EF4-FFF2-40B4-BE49-F238E27FC236}">
              <a16:creationId xmlns:a16="http://schemas.microsoft.com/office/drawing/2014/main" id="{BAF95341-5BDE-42E8-9415-2B22D99DF0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4" name="1283 Flecha derecha">
          <a:extLst>
            <a:ext uri="{FF2B5EF4-FFF2-40B4-BE49-F238E27FC236}">
              <a16:creationId xmlns:a16="http://schemas.microsoft.com/office/drawing/2014/main" id="{85E151EC-F309-43FE-82A4-1939C34284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5" name="1284 Flecha arriba">
          <a:extLst>
            <a:ext uri="{FF2B5EF4-FFF2-40B4-BE49-F238E27FC236}">
              <a16:creationId xmlns:a16="http://schemas.microsoft.com/office/drawing/2014/main" id="{C1198F05-6102-4338-B544-661A60E0293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6" name="1285 Flecha derecha">
          <a:extLst>
            <a:ext uri="{FF2B5EF4-FFF2-40B4-BE49-F238E27FC236}">
              <a16:creationId xmlns:a16="http://schemas.microsoft.com/office/drawing/2014/main" id="{7ED2157D-164A-4795-8CD5-A131C0E07F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7" name="1286 Flecha arriba">
          <a:extLst>
            <a:ext uri="{FF2B5EF4-FFF2-40B4-BE49-F238E27FC236}">
              <a16:creationId xmlns:a16="http://schemas.microsoft.com/office/drawing/2014/main" id="{A64BECE2-8A58-44DA-9DD5-81DA988CE2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8" name="1287 Flecha derecha">
          <a:extLst>
            <a:ext uri="{FF2B5EF4-FFF2-40B4-BE49-F238E27FC236}">
              <a16:creationId xmlns:a16="http://schemas.microsoft.com/office/drawing/2014/main" id="{2C0DEFB7-26CA-4275-A5E5-75658B17D9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9" name="1288 Flecha arriba">
          <a:extLst>
            <a:ext uri="{FF2B5EF4-FFF2-40B4-BE49-F238E27FC236}">
              <a16:creationId xmlns:a16="http://schemas.microsoft.com/office/drawing/2014/main" id="{793AAD85-2121-47E8-9DB1-FD519B85AF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0" name="1289 Flecha derecha">
          <a:extLst>
            <a:ext uri="{FF2B5EF4-FFF2-40B4-BE49-F238E27FC236}">
              <a16:creationId xmlns:a16="http://schemas.microsoft.com/office/drawing/2014/main" id="{C119A08A-7720-4BF0-9E70-CE6687C64A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1" name="1290 Flecha arriba">
          <a:extLst>
            <a:ext uri="{FF2B5EF4-FFF2-40B4-BE49-F238E27FC236}">
              <a16:creationId xmlns:a16="http://schemas.microsoft.com/office/drawing/2014/main" id="{2435A5B9-497F-4800-8CBE-F657E7DB50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2" name="1291 Flecha derecha">
          <a:extLst>
            <a:ext uri="{FF2B5EF4-FFF2-40B4-BE49-F238E27FC236}">
              <a16:creationId xmlns:a16="http://schemas.microsoft.com/office/drawing/2014/main" id="{1968E1A6-C47E-4CCA-99EE-803B708E90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3" name="1292 Flecha arriba">
          <a:extLst>
            <a:ext uri="{FF2B5EF4-FFF2-40B4-BE49-F238E27FC236}">
              <a16:creationId xmlns:a16="http://schemas.microsoft.com/office/drawing/2014/main" id="{89AFD0B6-4EE0-45F2-A06A-40B7500F80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4" name="1293 Flecha derecha">
          <a:extLst>
            <a:ext uri="{FF2B5EF4-FFF2-40B4-BE49-F238E27FC236}">
              <a16:creationId xmlns:a16="http://schemas.microsoft.com/office/drawing/2014/main" id="{B1D91984-4B6C-40EB-9637-5955F8AB89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5" name="1294 Flecha arriba">
          <a:extLst>
            <a:ext uri="{FF2B5EF4-FFF2-40B4-BE49-F238E27FC236}">
              <a16:creationId xmlns:a16="http://schemas.microsoft.com/office/drawing/2014/main" id="{20A1C71B-AC0F-4362-B946-D9541A78DA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6" name="1295 Flecha derecha">
          <a:extLst>
            <a:ext uri="{FF2B5EF4-FFF2-40B4-BE49-F238E27FC236}">
              <a16:creationId xmlns:a16="http://schemas.microsoft.com/office/drawing/2014/main" id="{19571419-0572-41B2-86DA-B3876FA81D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7" name="1296 Flecha arriba">
          <a:extLst>
            <a:ext uri="{FF2B5EF4-FFF2-40B4-BE49-F238E27FC236}">
              <a16:creationId xmlns:a16="http://schemas.microsoft.com/office/drawing/2014/main" id="{6A9C7F36-94CD-46A7-8D16-2A9BFC0C01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142875</xdr:colOff>
      <xdr:row>87</xdr:row>
      <xdr:rowOff>38100</xdr:rowOff>
    </xdr:from>
    <xdr:to>
      <xdr:col>16</xdr:col>
      <xdr:colOff>381000</xdr:colOff>
      <xdr:row>89</xdr:row>
      <xdr:rowOff>9525</xdr:rowOff>
    </xdr:to>
    <xdr:sp macro="" textlink="">
      <xdr:nvSpPr>
        <xdr:cNvPr id="1298" name="Abrir llave 1297">
          <a:extLst>
            <a:ext uri="{FF2B5EF4-FFF2-40B4-BE49-F238E27FC236}">
              <a16:creationId xmlns:a16="http://schemas.microsoft.com/office/drawing/2014/main" id="{7ED7ACD0-2A29-44F5-BE9F-0BC2E3700A84}"/>
            </a:ext>
          </a:extLst>
        </xdr:cNvPr>
        <xdr:cNvSpPr/>
      </xdr:nvSpPr>
      <xdr:spPr>
        <a:xfrm>
          <a:off x="13154025" y="18316575"/>
          <a:ext cx="23812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238125</xdr:colOff>
      <xdr:row>85</xdr:row>
      <xdr:rowOff>47625</xdr:rowOff>
    </xdr:from>
    <xdr:to>
      <xdr:col>16</xdr:col>
      <xdr:colOff>552450</xdr:colOff>
      <xdr:row>86</xdr:row>
      <xdr:rowOff>180975</xdr:rowOff>
    </xdr:to>
    <xdr:sp macro="" textlink="">
      <xdr:nvSpPr>
        <xdr:cNvPr id="1299" name="Abrir corchete 1298">
          <a:extLst>
            <a:ext uri="{FF2B5EF4-FFF2-40B4-BE49-F238E27FC236}">
              <a16:creationId xmlns:a16="http://schemas.microsoft.com/office/drawing/2014/main" id="{0971EB19-3E7C-4987-BA33-832AD600BF68}"/>
            </a:ext>
          </a:extLst>
        </xdr:cNvPr>
        <xdr:cNvSpPr/>
      </xdr:nvSpPr>
      <xdr:spPr>
        <a:xfrm>
          <a:off x="13249275" y="17926050"/>
          <a:ext cx="314325" cy="33337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942975</xdr:colOff>
      <xdr:row>94</xdr:row>
      <xdr:rowOff>38100</xdr:rowOff>
    </xdr:from>
    <xdr:to>
      <xdr:col>16</xdr:col>
      <xdr:colOff>542925</xdr:colOff>
      <xdr:row>96</xdr:row>
      <xdr:rowOff>28575</xdr:rowOff>
    </xdr:to>
    <xdr:sp macro="" textlink="">
      <xdr:nvSpPr>
        <xdr:cNvPr id="1300" name="Abrir llave 1299">
          <a:extLst>
            <a:ext uri="{FF2B5EF4-FFF2-40B4-BE49-F238E27FC236}">
              <a16:creationId xmlns:a16="http://schemas.microsoft.com/office/drawing/2014/main" id="{DDCA493D-79B8-4391-8B87-06800572A583}"/>
            </a:ext>
          </a:extLst>
        </xdr:cNvPr>
        <xdr:cNvSpPr/>
      </xdr:nvSpPr>
      <xdr:spPr>
        <a:xfrm>
          <a:off x="12925425" y="19735800"/>
          <a:ext cx="628650" cy="390525"/>
        </a:xfrm>
        <a:prstGeom prst="lef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619124</xdr:colOff>
      <xdr:row>99</xdr:row>
      <xdr:rowOff>190500</xdr:rowOff>
    </xdr:from>
    <xdr:to>
      <xdr:col>16</xdr:col>
      <xdr:colOff>371475</xdr:colOff>
      <xdr:row>105</xdr:row>
      <xdr:rowOff>9525</xdr:rowOff>
    </xdr:to>
    <xdr:sp macro="" textlink="">
      <xdr:nvSpPr>
        <xdr:cNvPr id="1302" name="Abrir llave 1301">
          <a:extLst>
            <a:ext uri="{FF2B5EF4-FFF2-40B4-BE49-F238E27FC236}">
              <a16:creationId xmlns:a16="http://schemas.microsoft.com/office/drawing/2014/main" id="{EAA541A8-9D0C-4ACF-8CE6-CE73A5D10C12}"/>
            </a:ext>
          </a:extLst>
        </xdr:cNvPr>
        <xdr:cNvSpPr/>
      </xdr:nvSpPr>
      <xdr:spPr>
        <a:xfrm>
          <a:off x="12601574" y="20916900"/>
          <a:ext cx="781051" cy="12954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428625</xdr:colOff>
      <xdr:row>106</xdr:row>
      <xdr:rowOff>180975</xdr:rowOff>
    </xdr:from>
    <xdr:to>
      <xdr:col>16</xdr:col>
      <xdr:colOff>866775</xdr:colOff>
      <xdr:row>109</xdr:row>
      <xdr:rowOff>0</xdr:rowOff>
    </xdr:to>
    <xdr:sp macro="" textlink="">
      <xdr:nvSpPr>
        <xdr:cNvPr id="1304" name="Abrir llave 1303">
          <a:extLst>
            <a:ext uri="{FF2B5EF4-FFF2-40B4-BE49-F238E27FC236}">
              <a16:creationId xmlns:a16="http://schemas.microsoft.com/office/drawing/2014/main" id="{F33BAECA-123A-46BE-A836-17008B3043AE}"/>
            </a:ext>
          </a:extLst>
        </xdr:cNvPr>
        <xdr:cNvSpPr/>
      </xdr:nvSpPr>
      <xdr:spPr>
        <a:xfrm>
          <a:off x="12411075" y="22774275"/>
          <a:ext cx="1466850" cy="4191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47625</xdr:colOff>
      <xdr:row>109</xdr:row>
      <xdr:rowOff>66675</xdr:rowOff>
    </xdr:from>
    <xdr:to>
      <xdr:col>16</xdr:col>
      <xdr:colOff>895350</xdr:colOff>
      <xdr:row>112</xdr:row>
      <xdr:rowOff>9525</xdr:rowOff>
    </xdr:to>
    <xdr:sp macro="" textlink="">
      <xdr:nvSpPr>
        <xdr:cNvPr id="1305" name="Abrir corchete 1304">
          <a:extLst>
            <a:ext uri="{FF2B5EF4-FFF2-40B4-BE49-F238E27FC236}">
              <a16:creationId xmlns:a16="http://schemas.microsoft.com/office/drawing/2014/main" id="{A2B4B906-804D-4383-8B39-46F33DECAAA4}"/>
            </a:ext>
          </a:extLst>
        </xdr:cNvPr>
        <xdr:cNvSpPr/>
      </xdr:nvSpPr>
      <xdr:spPr>
        <a:xfrm>
          <a:off x="13058775" y="23260050"/>
          <a:ext cx="847725" cy="54292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142875</xdr:colOff>
      <xdr:row>112</xdr:row>
      <xdr:rowOff>47625</xdr:rowOff>
    </xdr:from>
    <xdr:to>
      <xdr:col>16</xdr:col>
      <xdr:colOff>895350</xdr:colOff>
      <xdr:row>115</xdr:row>
      <xdr:rowOff>9525</xdr:rowOff>
    </xdr:to>
    <xdr:sp macro="" textlink="">
      <xdr:nvSpPr>
        <xdr:cNvPr id="1306" name="Abrir llave 1305">
          <a:extLst>
            <a:ext uri="{FF2B5EF4-FFF2-40B4-BE49-F238E27FC236}">
              <a16:creationId xmlns:a16="http://schemas.microsoft.com/office/drawing/2014/main" id="{F6504416-9732-4490-9B5E-EE22525C686D}"/>
            </a:ext>
          </a:extLst>
        </xdr:cNvPr>
        <xdr:cNvSpPr/>
      </xdr:nvSpPr>
      <xdr:spPr>
        <a:xfrm>
          <a:off x="12125325" y="23841075"/>
          <a:ext cx="1781175" cy="5715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390525</xdr:colOff>
      <xdr:row>120</xdr:row>
      <xdr:rowOff>9525</xdr:rowOff>
    </xdr:from>
    <xdr:to>
      <xdr:col>16</xdr:col>
      <xdr:colOff>714375</xdr:colOff>
      <xdr:row>123</xdr:row>
      <xdr:rowOff>38100</xdr:rowOff>
    </xdr:to>
    <xdr:sp macro="" textlink="">
      <xdr:nvSpPr>
        <xdr:cNvPr id="1301" name="Cerrar llave 1300">
          <a:extLst>
            <a:ext uri="{FF2B5EF4-FFF2-40B4-BE49-F238E27FC236}">
              <a16:creationId xmlns:a16="http://schemas.microsoft.com/office/drawing/2014/main" id="{B6077C5D-D7AC-42BB-9254-5052D7E75E2E}"/>
            </a:ext>
          </a:extLst>
        </xdr:cNvPr>
        <xdr:cNvSpPr/>
      </xdr:nvSpPr>
      <xdr:spPr>
        <a:xfrm>
          <a:off x="11410950" y="25403175"/>
          <a:ext cx="2314575" cy="6286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123</xdr:row>
      <xdr:rowOff>76200</xdr:rowOff>
    </xdr:from>
    <xdr:to>
      <xdr:col>16</xdr:col>
      <xdr:colOff>809625</xdr:colOff>
      <xdr:row>125</xdr:row>
      <xdr:rowOff>19050</xdr:rowOff>
    </xdr:to>
    <xdr:sp macro="" textlink="">
      <xdr:nvSpPr>
        <xdr:cNvPr id="1303" name="Cerrar llave 1302">
          <a:extLst>
            <a:ext uri="{FF2B5EF4-FFF2-40B4-BE49-F238E27FC236}">
              <a16:creationId xmlns:a16="http://schemas.microsoft.com/office/drawing/2014/main" id="{D4B61F9B-7259-4783-894D-41EEA31F70EA}"/>
            </a:ext>
          </a:extLst>
        </xdr:cNvPr>
        <xdr:cNvSpPr/>
      </xdr:nvSpPr>
      <xdr:spPr>
        <a:xfrm>
          <a:off x="12287250" y="26069925"/>
          <a:ext cx="15335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695325</xdr:colOff>
      <xdr:row>125</xdr:row>
      <xdr:rowOff>19050</xdr:rowOff>
    </xdr:from>
    <xdr:to>
      <xdr:col>16</xdr:col>
      <xdr:colOff>809625</xdr:colOff>
      <xdr:row>127</xdr:row>
      <xdr:rowOff>38100</xdr:rowOff>
    </xdr:to>
    <xdr:sp macro="" textlink="">
      <xdr:nvSpPr>
        <xdr:cNvPr id="1307" name="Cerrar llave 1306">
          <a:extLst>
            <a:ext uri="{FF2B5EF4-FFF2-40B4-BE49-F238E27FC236}">
              <a16:creationId xmlns:a16="http://schemas.microsoft.com/office/drawing/2014/main" id="{FA499ABA-FDBB-4EE3-AE82-DF1940CD7761}"/>
            </a:ext>
          </a:extLst>
        </xdr:cNvPr>
        <xdr:cNvSpPr/>
      </xdr:nvSpPr>
      <xdr:spPr>
        <a:xfrm>
          <a:off x="11715750" y="26412825"/>
          <a:ext cx="2105025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295275</xdr:colOff>
      <xdr:row>127</xdr:row>
      <xdr:rowOff>38100</xdr:rowOff>
    </xdr:from>
    <xdr:to>
      <xdr:col>17</xdr:col>
      <xdr:colOff>142875</xdr:colOff>
      <xdr:row>129</xdr:row>
      <xdr:rowOff>0</xdr:rowOff>
    </xdr:to>
    <xdr:sp macro="" textlink="">
      <xdr:nvSpPr>
        <xdr:cNvPr id="1308" name="Cerrar llave 1307">
          <a:extLst>
            <a:ext uri="{FF2B5EF4-FFF2-40B4-BE49-F238E27FC236}">
              <a16:creationId xmlns:a16="http://schemas.microsoft.com/office/drawing/2014/main" id="{4F81733A-FDB2-4C4C-AB89-695493860318}"/>
            </a:ext>
          </a:extLst>
        </xdr:cNvPr>
        <xdr:cNvSpPr/>
      </xdr:nvSpPr>
      <xdr:spPr>
        <a:xfrm>
          <a:off x="12277725" y="26831925"/>
          <a:ext cx="1781175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9526</xdr:colOff>
      <xdr:row>129</xdr:row>
      <xdr:rowOff>28574</xdr:rowOff>
    </xdr:from>
    <xdr:to>
      <xdr:col>17</xdr:col>
      <xdr:colOff>66675</xdr:colOff>
      <xdr:row>132</xdr:row>
      <xdr:rowOff>9524</xdr:rowOff>
    </xdr:to>
    <xdr:sp macro="" textlink="">
      <xdr:nvSpPr>
        <xdr:cNvPr id="1309" name="Cerrar llave 1308">
          <a:extLst>
            <a:ext uri="{FF2B5EF4-FFF2-40B4-BE49-F238E27FC236}">
              <a16:creationId xmlns:a16="http://schemas.microsoft.com/office/drawing/2014/main" id="{7FB1A67F-1B26-4BDC-A3A8-199980BCD9F9}"/>
            </a:ext>
          </a:extLst>
        </xdr:cNvPr>
        <xdr:cNvSpPr/>
      </xdr:nvSpPr>
      <xdr:spPr>
        <a:xfrm>
          <a:off x="11991976" y="27222449"/>
          <a:ext cx="1990724" cy="5810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847725</xdr:colOff>
      <xdr:row>132</xdr:row>
      <xdr:rowOff>0</xdr:rowOff>
    </xdr:from>
    <xdr:to>
      <xdr:col>16</xdr:col>
      <xdr:colOff>885825</xdr:colOff>
      <xdr:row>137</xdr:row>
      <xdr:rowOff>9525</xdr:rowOff>
    </xdr:to>
    <xdr:sp macro="" textlink="">
      <xdr:nvSpPr>
        <xdr:cNvPr id="1310" name="Cerrar llave 1309">
          <a:extLst>
            <a:ext uri="{FF2B5EF4-FFF2-40B4-BE49-F238E27FC236}">
              <a16:creationId xmlns:a16="http://schemas.microsoft.com/office/drawing/2014/main" id="{948A9C0B-575A-4031-AE51-474508A03A50}"/>
            </a:ext>
          </a:extLst>
        </xdr:cNvPr>
        <xdr:cNvSpPr/>
      </xdr:nvSpPr>
      <xdr:spPr>
        <a:xfrm>
          <a:off x="11868150" y="27793950"/>
          <a:ext cx="2028825" cy="10096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171450</xdr:colOff>
      <xdr:row>137</xdr:row>
      <xdr:rowOff>28575</xdr:rowOff>
    </xdr:from>
    <xdr:to>
      <xdr:col>16</xdr:col>
      <xdr:colOff>714375</xdr:colOff>
      <xdr:row>140</xdr:row>
      <xdr:rowOff>28575</xdr:rowOff>
    </xdr:to>
    <xdr:sp macro="" textlink="">
      <xdr:nvSpPr>
        <xdr:cNvPr id="1311" name="Cerrar llave 1310">
          <a:extLst>
            <a:ext uri="{FF2B5EF4-FFF2-40B4-BE49-F238E27FC236}">
              <a16:creationId xmlns:a16="http://schemas.microsoft.com/office/drawing/2014/main" id="{7B7E1075-D00B-48E1-A5CF-5B06AA765175}"/>
            </a:ext>
          </a:extLst>
        </xdr:cNvPr>
        <xdr:cNvSpPr/>
      </xdr:nvSpPr>
      <xdr:spPr>
        <a:xfrm>
          <a:off x="12153900" y="28822650"/>
          <a:ext cx="1571625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209550</xdr:colOff>
      <xdr:row>140</xdr:row>
      <xdr:rowOff>57150</xdr:rowOff>
    </xdr:from>
    <xdr:to>
      <xdr:col>16</xdr:col>
      <xdr:colOff>161925</xdr:colOff>
      <xdr:row>145</xdr:row>
      <xdr:rowOff>9525</xdr:rowOff>
    </xdr:to>
    <xdr:sp macro="" textlink="">
      <xdr:nvSpPr>
        <xdr:cNvPr id="1313" name="Cerrar corchete 1312">
          <a:extLst>
            <a:ext uri="{FF2B5EF4-FFF2-40B4-BE49-F238E27FC236}">
              <a16:creationId xmlns:a16="http://schemas.microsoft.com/office/drawing/2014/main" id="{7399987B-DBC0-4483-89C9-AFA41DD862B9}"/>
            </a:ext>
          </a:extLst>
        </xdr:cNvPr>
        <xdr:cNvSpPr/>
      </xdr:nvSpPr>
      <xdr:spPr>
        <a:xfrm>
          <a:off x="12192000" y="29451300"/>
          <a:ext cx="981075" cy="9525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145</xdr:row>
      <xdr:rowOff>9525</xdr:rowOff>
    </xdr:from>
    <xdr:to>
      <xdr:col>16</xdr:col>
      <xdr:colOff>876300</xdr:colOff>
      <xdr:row>146</xdr:row>
      <xdr:rowOff>190500</xdr:rowOff>
    </xdr:to>
    <xdr:sp macro="" textlink="">
      <xdr:nvSpPr>
        <xdr:cNvPr id="1315" name="Cerrar llave 1314">
          <a:extLst>
            <a:ext uri="{FF2B5EF4-FFF2-40B4-BE49-F238E27FC236}">
              <a16:creationId xmlns:a16="http://schemas.microsoft.com/office/drawing/2014/main" id="{C8855D53-709D-46D0-88CA-F87E45A7C1F9}"/>
            </a:ext>
          </a:extLst>
        </xdr:cNvPr>
        <xdr:cNvSpPr/>
      </xdr:nvSpPr>
      <xdr:spPr>
        <a:xfrm>
          <a:off x="12287250" y="30403800"/>
          <a:ext cx="1600200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876300</xdr:colOff>
      <xdr:row>5</xdr:row>
      <xdr:rowOff>95250</xdr:rowOff>
    </xdr:from>
    <xdr:to>
      <xdr:col>27</xdr:col>
      <xdr:colOff>323851</xdr:colOff>
      <xdr:row>8</xdr:row>
      <xdr:rowOff>190500</xdr:rowOff>
    </xdr:to>
    <xdr:sp macro="" textlink="">
      <xdr:nvSpPr>
        <xdr:cNvPr id="1312" name="Cerrar llave 1311">
          <a:extLst>
            <a:ext uri="{FF2B5EF4-FFF2-40B4-BE49-F238E27FC236}">
              <a16:creationId xmlns:a16="http://schemas.microsoft.com/office/drawing/2014/main" id="{2606EEA2-5637-413B-B21B-6645AE439093}"/>
            </a:ext>
          </a:extLst>
        </xdr:cNvPr>
        <xdr:cNvSpPr/>
      </xdr:nvSpPr>
      <xdr:spPr>
        <a:xfrm>
          <a:off x="20935950" y="1781175"/>
          <a:ext cx="2238376" cy="7048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152400</xdr:colOff>
      <xdr:row>10</xdr:row>
      <xdr:rowOff>76200</xdr:rowOff>
    </xdr:from>
    <xdr:to>
      <xdr:col>26</xdr:col>
      <xdr:colOff>180975</xdr:colOff>
      <xdr:row>10</xdr:row>
      <xdr:rowOff>85725</xdr:rowOff>
    </xdr:to>
    <xdr:cxnSp macro="">
      <xdr:nvCxnSpPr>
        <xdr:cNvPr id="1316" name="Conector recto de flecha 1315">
          <a:extLst>
            <a:ext uri="{FF2B5EF4-FFF2-40B4-BE49-F238E27FC236}">
              <a16:creationId xmlns:a16="http://schemas.microsoft.com/office/drawing/2014/main" id="{0FDA9883-E76A-42CC-AAAA-9E666C141EB9}"/>
            </a:ext>
          </a:extLst>
        </xdr:cNvPr>
        <xdr:cNvCxnSpPr/>
      </xdr:nvCxnSpPr>
      <xdr:spPr>
        <a:xfrm flipV="1">
          <a:off x="21174075" y="2771775"/>
          <a:ext cx="1057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11</xdr:row>
      <xdr:rowOff>19050</xdr:rowOff>
    </xdr:from>
    <xdr:to>
      <xdr:col>26</xdr:col>
      <xdr:colOff>361950</xdr:colOff>
      <xdr:row>14</xdr:row>
      <xdr:rowOff>9525</xdr:rowOff>
    </xdr:to>
    <xdr:sp macro="" textlink="">
      <xdr:nvSpPr>
        <xdr:cNvPr id="1317" name="Cerrar llave 1316">
          <a:extLst>
            <a:ext uri="{FF2B5EF4-FFF2-40B4-BE49-F238E27FC236}">
              <a16:creationId xmlns:a16="http://schemas.microsoft.com/office/drawing/2014/main" id="{E27235B0-8F52-407B-9263-79CEFA067AE9}"/>
            </a:ext>
          </a:extLst>
        </xdr:cNvPr>
        <xdr:cNvSpPr/>
      </xdr:nvSpPr>
      <xdr:spPr>
        <a:xfrm>
          <a:off x="20250150" y="2914650"/>
          <a:ext cx="2162175" cy="5905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47625</xdr:colOff>
      <xdr:row>16</xdr:row>
      <xdr:rowOff>9525</xdr:rowOff>
    </xdr:from>
    <xdr:to>
      <xdr:col>27</xdr:col>
      <xdr:colOff>276225</xdr:colOff>
      <xdr:row>18</xdr:row>
      <xdr:rowOff>28575</xdr:rowOff>
    </xdr:to>
    <xdr:sp macro="" textlink="">
      <xdr:nvSpPr>
        <xdr:cNvPr id="1318" name="Cerrar llave 1317">
          <a:extLst>
            <a:ext uri="{FF2B5EF4-FFF2-40B4-BE49-F238E27FC236}">
              <a16:creationId xmlns:a16="http://schemas.microsoft.com/office/drawing/2014/main" id="{87C3A831-278A-41C4-8ADC-376FAA0568ED}"/>
            </a:ext>
          </a:extLst>
        </xdr:cNvPr>
        <xdr:cNvSpPr/>
      </xdr:nvSpPr>
      <xdr:spPr>
        <a:xfrm>
          <a:off x="21069300" y="3905250"/>
          <a:ext cx="2057400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476250</xdr:colOff>
      <xdr:row>14</xdr:row>
      <xdr:rowOff>57150</xdr:rowOff>
    </xdr:from>
    <xdr:to>
      <xdr:col>26</xdr:col>
      <xdr:colOff>447675</xdr:colOff>
      <xdr:row>15</xdr:row>
      <xdr:rowOff>180975</xdr:rowOff>
    </xdr:to>
    <xdr:sp macro="" textlink="">
      <xdr:nvSpPr>
        <xdr:cNvPr id="1319" name="Cerrar llave 1318">
          <a:extLst>
            <a:ext uri="{FF2B5EF4-FFF2-40B4-BE49-F238E27FC236}">
              <a16:creationId xmlns:a16="http://schemas.microsoft.com/office/drawing/2014/main" id="{0B70BCFD-6BCB-4DF9-8616-72169A458587}"/>
            </a:ext>
          </a:extLst>
        </xdr:cNvPr>
        <xdr:cNvSpPr/>
      </xdr:nvSpPr>
      <xdr:spPr>
        <a:xfrm>
          <a:off x="20535900" y="3552825"/>
          <a:ext cx="1962150" cy="3238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18</xdr:row>
      <xdr:rowOff>19050</xdr:rowOff>
    </xdr:from>
    <xdr:to>
      <xdr:col>26</xdr:col>
      <xdr:colOff>180975</xdr:colOff>
      <xdr:row>20</xdr:row>
      <xdr:rowOff>28575</xdr:rowOff>
    </xdr:to>
    <xdr:sp macro="" textlink="">
      <xdr:nvSpPr>
        <xdr:cNvPr id="1320" name="Cerrar llave 1319">
          <a:extLst>
            <a:ext uri="{FF2B5EF4-FFF2-40B4-BE49-F238E27FC236}">
              <a16:creationId xmlns:a16="http://schemas.microsoft.com/office/drawing/2014/main" id="{A06E2645-1931-4399-A3DB-628B8DC014B7}"/>
            </a:ext>
          </a:extLst>
        </xdr:cNvPr>
        <xdr:cNvSpPr/>
      </xdr:nvSpPr>
      <xdr:spPr>
        <a:xfrm>
          <a:off x="20955000" y="4314825"/>
          <a:ext cx="1276350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914400</xdr:colOff>
      <xdr:row>20</xdr:row>
      <xdr:rowOff>57150</xdr:rowOff>
    </xdr:from>
    <xdr:to>
      <xdr:col>26</xdr:col>
      <xdr:colOff>257175</xdr:colOff>
      <xdr:row>23</xdr:row>
      <xdr:rowOff>57150</xdr:rowOff>
    </xdr:to>
    <xdr:sp macro="" textlink="">
      <xdr:nvSpPr>
        <xdr:cNvPr id="1321" name="Cerrar llave 1320">
          <a:extLst>
            <a:ext uri="{FF2B5EF4-FFF2-40B4-BE49-F238E27FC236}">
              <a16:creationId xmlns:a16="http://schemas.microsoft.com/office/drawing/2014/main" id="{C4B62BDF-9644-44AF-9283-9780E69D0937}"/>
            </a:ext>
          </a:extLst>
        </xdr:cNvPr>
        <xdr:cNvSpPr/>
      </xdr:nvSpPr>
      <xdr:spPr>
        <a:xfrm>
          <a:off x="20974050" y="4752975"/>
          <a:ext cx="1333500" cy="6000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533400</xdr:colOff>
      <xdr:row>23</xdr:row>
      <xdr:rowOff>38100</xdr:rowOff>
    </xdr:from>
    <xdr:to>
      <xdr:col>26</xdr:col>
      <xdr:colOff>161925</xdr:colOff>
      <xdr:row>27</xdr:row>
      <xdr:rowOff>57150</xdr:rowOff>
    </xdr:to>
    <xdr:sp macro="" textlink="">
      <xdr:nvSpPr>
        <xdr:cNvPr id="1314" name="Cerrar corchete 1313">
          <a:extLst>
            <a:ext uri="{FF2B5EF4-FFF2-40B4-BE49-F238E27FC236}">
              <a16:creationId xmlns:a16="http://schemas.microsoft.com/office/drawing/2014/main" id="{EED81EE7-AF5C-48F6-A426-13EC194C955F}"/>
            </a:ext>
          </a:extLst>
        </xdr:cNvPr>
        <xdr:cNvSpPr/>
      </xdr:nvSpPr>
      <xdr:spPr>
        <a:xfrm>
          <a:off x="20593050" y="5334000"/>
          <a:ext cx="1619250" cy="8191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27</xdr:row>
      <xdr:rowOff>76200</xdr:rowOff>
    </xdr:from>
    <xdr:to>
      <xdr:col>26</xdr:col>
      <xdr:colOff>85724</xdr:colOff>
      <xdr:row>30</xdr:row>
      <xdr:rowOff>28575</xdr:rowOff>
    </xdr:to>
    <xdr:sp macro="" textlink="">
      <xdr:nvSpPr>
        <xdr:cNvPr id="1322" name="Cerrar llave 1321">
          <a:extLst>
            <a:ext uri="{FF2B5EF4-FFF2-40B4-BE49-F238E27FC236}">
              <a16:creationId xmlns:a16="http://schemas.microsoft.com/office/drawing/2014/main" id="{71E8E56C-16E8-4E72-9E1F-08EEA9B2B2B3}"/>
            </a:ext>
          </a:extLst>
        </xdr:cNvPr>
        <xdr:cNvSpPr/>
      </xdr:nvSpPr>
      <xdr:spPr>
        <a:xfrm>
          <a:off x="20955000" y="6172200"/>
          <a:ext cx="1181099" cy="5524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31</xdr:row>
      <xdr:rowOff>190500</xdr:rowOff>
    </xdr:from>
    <xdr:to>
      <xdr:col>26</xdr:col>
      <xdr:colOff>123825</xdr:colOff>
      <xdr:row>35</xdr:row>
      <xdr:rowOff>38100</xdr:rowOff>
    </xdr:to>
    <xdr:sp macro="" textlink="">
      <xdr:nvSpPr>
        <xdr:cNvPr id="1323" name="Cerrar corchete 1322">
          <a:extLst>
            <a:ext uri="{FF2B5EF4-FFF2-40B4-BE49-F238E27FC236}">
              <a16:creationId xmlns:a16="http://schemas.microsoft.com/office/drawing/2014/main" id="{BA78C082-39F5-498A-A2FA-8A04276A6B51}"/>
            </a:ext>
          </a:extLst>
        </xdr:cNvPr>
        <xdr:cNvSpPr/>
      </xdr:nvSpPr>
      <xdr:spPr>
        <a:xfrm>
          <a:off x="20888325" y="7086600"/>
          <a:ext cx="1285875" cy="6477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409575</xdr:colOff>
      <xdr:row>35</xdr:row>
      <xdr:rowOff>38100</xdr:rowOff>
    </xdr:from>
    <xdr:to>
      <xdr:col>27</xdr:col>
      <xdr:colOff>504825</xdr:colOff>
      <xdr:row>37</xdr:row>
      <xdr:rowOff>0</xdr:rowOff>
    </xdr:to>
    <xdr:sp macro="" textlink="">
      <xdr:nvSpPr>
        <xdr:cNvPr id="1324" name="Cerrar llave 1323">
          <a:extLst>
            <a:ext uri="{FF2B5EF4-FFF2-40B4-BE49-F238E27FC236}">
              <a16:creationId xmlns:a16="http://schemas.microsoft.com/office/drawing/2014/main" id="{BBFBC8F6-6633-42BD-9D9D-68A484FA63C9}"/>
            </a:ext>
          </a:extLst>
        </xdr:cNvPr>
        <xdr:cNvSpPr/>
      </xdr:nvSpPr>
      <xdr:spPr>
        <a:xfrm>
          <a:off x="20469225" y="7734300"/>
          <a:ext cx="2886075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428625</xdr:colOff>
      <xdr:row>29</xdr:row>
      <xdr:rowOff>171450</xdr:rowOff>
    </xdr:from>
    <xdr:to>
      <xdr:col>27</xdr:col>
      <xdr:colOff>742950</xdr:colOff>
      <xdr:row>32</xdr:row>
      <xdr:rowOff>9525</xdr:rowOff>
    </xdr:to>
    <xdr:sp macro="" textlink="">
      <xdr:nvSpPr>
        <xdr:cNvPr id="1325" name="Cerrar llave 1324">
          <a:extLst>
            <a:ext uri="{FF2B5EF4-FFF2-40B4-BE49-F238E27FC236}">
              <a16:creationId xmlns:a16="http://schemas.microsoft.com/office/drawing/2014/main" id="{5FC18447-2792-4C06-9E8A-70DDAB8DB565}"/>
            </a:ext>
          </a:extLst>
        </xdr:cNvPr>
        <xdr:cNvSpPr/>
      </xdr:nvSpPr>
      <xdr:spPr>
        <a:xfrm>
          <a:off x="20488275" y="6667500"/>
          <a:ext cx="3105150" cy="438150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542924</xdr:colOff>
      <xdr:row>37</xdr:row>
      <xdr:rowOff>9525</xdr:rowOff>
    </xdr:from>
    <xdr:to>
      <xdr:col>26</xdr:col>
      <xdr:colOff>85724</xdr:colOff>
      <xdr:row>38</xdr:row>
      <xdr:rowOff>180975</xdr:rowOff>
    </xdr:to>
    <xdr:sp macro="" textlink="">
      <xdr:nvSpPr>
        <xdr:cNvPr id="1326" name="Cerrar corchete 1325">
          <a:extLst>
            <a:ext uri="{FF2B5EF4-FFF2-40B4-BE49-F238E27FC236}">
              <a16:creationId xmlns:a16="http://schemas.microsoft.com/office/drawing/2014/main" id="{D0614F36-35A4-4A65-AF0C-D46388002C35}"/>
            </a:ext>
          </a:extLst>
        </xdr:cNvPr>
        <xdr:cNvSpPr/>
      </xdr:nvSpPr>
      <xdr:spPr>
        <a:xfrm>
          <a:off x="20602574" y="8105775"/>
          <a:ext cx="1533525" cy="3714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447675</xdr:colOff>
      <xdr:row>42</xdr:row>
      <xdr:rowOff>28575</xdr:rowOff>
    </xdr:from>
    <xdr:to>
      <xdr:col>27</xdr:col>
      <xdr:colOff>390525</xdr:colOff>
      <xdr:row>44</xdr:row>
      <xdr:rowOff>9525</xdr:rowOff>
    </xdr:to>
    <xdr:sp macro="" textlink="">
      <xdr:nvSpPr>
        <xdr:cNvPr id="1327" name="Cerrar llave 1326">
          <a:extLst>
            <a:ext uri="{FF2B5EF4-FFF2-40B4-BE49-F238E27FC236}">
              <a16:creationId xmlns:a16="http://schemas.microsoft.com/office/drawing/2014/main" id="{39B5827B-1E0B-4A49-80CE-A043F7663759}"/>
            </a:ext>
          </a:extLst>
        </xdr:cNvPr>
        <xdr:cNvSpPr/>
      </xdr:nvSpPr>
      <xdr:spPr>
        <a:xfrm>
          <a:off x="20507325" y="9144000"/>
          <a:ext cx="2733675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85725</xdr:colOff>
      <xdr:row>39</xdr:row>
      <xdr:rowOff>38100</xdr:rowOff>
    </xdr:from>
    <xdr:to>
      <xdr:col>27</xdr:col>
      <xdr:colOff>257175</xdr:colOff>
      <xdr:row>41</xdr:row>
      <xdr:rowOff>9525</xdr:rowOff>
    </xdr:to>
    <xdr:sp macro="" textlink="">
      <xdr:nvSpPr>
        <xdr:cNvPr id="1328" name="Cerrar llave 1327">
          <a:extLst>
            <a:ext uri="{FF2B5EF4-FFF2-40B4-BE49-F238E27FC236}">
              <a16:creationId xmlns:a16="http://schemas.microsoft.com/office/drawing/2014/main" id="{5629DFC7-8605-47F4-8471-17F7793AA887}"/>
            </a:ext>
          </a:extLst>
        </xdr:cNvPr>
        <xdr:cNvSpPr/>
      </xdr:nvSpPr>
      <xdr:spPr>
        <a:xfrm>
          <a:off x="20145375" y="8534400"/>
          <a:ext cx="2962275" cy="3905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733425</xdr:colOff>
      <xdr:row>44</xdr:row>
      <xdr:rowOff>38100</xdr:rowOff>
    </xdr:from>
    <xdr:to>
      <xdr:col>26</xdr:col>
      <xdr:colOff>180975</xdr:colOff>
      <xdr:row>46</xdr:row>
      <xdr:rowOff>0</xdr:rowOff>
    </xdr:to>
    <xdr:sp macro="" textlink="">
      <xdr:nvSpPr>
        <xdr:cNvPr id="1329" name="Cerrar corchete 1328">
          <a:extLst>
            <a:ext uri="{FF2B5EF4-FFF2-40B4-BE49-F238E27FC236}">
              <a16:creationId xmlns:a16="http://schemas.microsoft.com/office/drawing/2014/main" id="{20622863-5C75-402C-94B8-1111BA30ED37}"/>
            </a:ext>
          </a:extLst>
        </xdr:cNvPr>
        <xdr:cNvSpPr/>
      </xdr:nvSpPr>
      <xdr:spPr>
        <a:xfrm>
          <a:off x="20793075" y="9553575"/>
          <a:ext cx="1438275" cy="3619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866776</xdr:colOff>
      <xdr:row>46</xdr:row>
      <xdr:rowOff>38100</xdr:rowOff>
    </xdr:from>
    <xdr:to>
      <xdr:col>26</xdr:col>
      <xdr:colOff>657226</xdr:colOff>
      <xdr:row>48</xdr:row>
      <xdr:rowOff>9525</xdr:rowOff>
    </xdr:to>
    <xdr:sp macro="" textlink="">
      <xdr:nvSpPr>
        <xdr:cNvPr id="1331" name="Cerrar llave 1330">
          <a:extLst>
            <a:ext uri="{FF2B5EF4-FFF2-40B4-BE49-F238E27FC236}">
              <a16:creationId xmlns:a16="http://schemas.microsoft.com/office/drawing/2014/main" id="{C6FA522E-1ACC-488F-9CAC-19B77A22D068}"/>
            </a:ext>
          </a:extLst>
        </xdr:cNvPr>
        <xdr:cNvSpPr/>
      </xdr:nvSpPr>
      <xdr:spPr>
        <a:xfrm>
          <a:off x="19888201" y="9953625"/>
          <a:ext cx="2819400" cy="3714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114300</xdr:colOff>
      <xdr:row>41</xdr:row>
      <xdr:rowOff>0</xdr:rowOff>
    </xdr:from>
    <xdr:to>
      <xdr:col>27</xdr:col>
      <xdr:colOff>28575</xdr:colOff>
      <xdr:row>41</xdr:row>
      <xdr:rowOff>66675</xdr:rowOff>
    </xdr:to>
    <xdr:cxnSp macro="">
      <xdr:nvCxnSpPr>
        <xdr:cNvPr id="1333" name="Conector recto de flecha 1332">
          <a:extLst>
            <a:ext uri="{FF2B5EF4-FFF2-40B4-BE49-F238E27FC236}">
              <a16:creationId xmlns:a16="http://schemas.microsoft.com/office/drawing/2014/main" id="{7E2B42D0-E7EE-47A9-93C2-7FFA92D7CA04}"/>
            </a:ext>
          </a:extLst>
        </xdr:cNvPr>
        <xdr:cNvCxnSpPr/>
      </xdr:nvCxnSpPr>
      <xdr:spPr>
        <a:xfrm flipV="1">
          <a:off x="21135975" y="8915400"/>
          <a:ext cx="1743075" cy="66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48</xdr:row>
      <xdr:rowOff>38100</xdr:rowOff>
    </xdr:from>
    <xdr:to>
      <xdr:col>26</xdr:col>
      <xdr:colOff>228600</xdr:colOff>
      <xdr:row>50</xdr:row>
      <xdr:rowOff>9525</xdr:rowOff>
    </xdr:to>
    <xdr:sp macro="" textlink="">
      <xdr:nvSpPr>
        <xdr:cNvPr id="1334" name="Cerrar corchete 1333">
          <a:extLst>
            <a:ext uri="{FF2B5EF4-FFF2-40B4-BE49-F238E27FC236}">
              <a16:creationId xmlns:a16="http://schemas.microsoft.com/office/drawing/2014/main" id="{BEC6498B-9DE9-4790-9EF2-A87FA61926D3}"/>
            </a:ext>
          </a:extLst>
        </xdr:cNvPr>
        <xdr:cNvSpPr/>
      </xdr:nvSpPr>
      <xdr:spPr>
        <a:xfrm>
          <a:off x="20554950" y="10353675"/>
          <a:ext cx="172402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923926</xdr:colOff>
      <xdr:row>51</xdr:row>
      <xdr:rowOff>28575</xdr:rowOff>
    </xdr:from>
    <xdr:to>
      <xdr:col>26</xdr:col>
      <xdr:colOff>352426</xdr:colOff>
      <xdr:row>54</xdr:row>
      <xdr:rowOff>28575</xdr:rowOff>
    </xdr:to>
    <xdr:sp macro="" textlink="">
      <xdr:nvSpPr>
        <xdr:cNvPr id="1335" name="Cerrar llave 1334">
          <a:extLst>
            <a:ext uri="{FF2B5EF4-FFF2-40B4-BE49-F238E27FC236}">
              <a16:creationId xmlns:a16="http://schemas.microsoft.com/office/drawing/2014/main" id="{D3276FE1-B03A-40BA-ADBB-AADE609DAE95}"/>
            </a:ext>
          </a:extLst>
        </xdr:cNvPr>
        <xdr:cNvSpPr/>
      </xdr:nvSpPr>
      <xdr:spPr>
        <a:xfrm>
          <a:off x="19945351" y="10944225"/>
          <a:ext cx="2457450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742950</xdr:colOff>
      <xdr:row>50</xdr:row>
      <xdr:rowOff>114300</xdr:rowOff>
    </xdr:from>
    <xdr:to>
      <xdr:col>26</xdr:col>
      <xdr:colOff>238125</xdr:colOff>
      <xdr:row>50</xdr:row>
      <xdr:rowOff>171450</xdr:rowOff>
    </xdr:to>
    <xdr:cxnSp macro="">
      <xdr:nvCxnSpPr>
        <xdr:cNvPr id="1337" name="Conector recto de flecha 1336">
          <a:extLst>
            <a:ext uri="{FF2B5EF4-FFF2-40B4-BE49-F238E27FC236}">
              <a16:creationId xmlns:a16="http://schemas.microsoft.com/office/drawing/2014/main" id="{1E824C22-7B8F-4CDF-9635-567D0384F189}"/>
            </a:ext>
          </a:extLst>
        </xdr:cNvPr>
        <xdr:cNvCxnSpPr/>
      </xdr:nvCxnSpPr>
      <xdr:spPr>
        <a:xfrm flipV="1">
          <a:off x="20802600" y="10829925"/>
          <a:ext cx="1485900" cy="57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857250</xdr:colOff>
      <xdr:row>54</xdr:row>
      <xdr:rowOff>28575</xdr:rowOff>
    </xdr:from>
    <xdr:to>
      <xdr:col>26</xdr:col>
      <xdr:colOff>276225</xdr:colOff>
      <xdr:row>56</xdr:row>
      <xdr:rowOff>9525</xdr:rowOff>
    </xdr:to>
    <xdr:sp macro="" textlink="">
      <xdr:nvSpPr>
        <xdr:cNvPr id="1338" name="Cerrar corchete 1337">
          <a:extLst>
            <a:ext uri="{FF2B5EF4-FFF2-40B4-BE49-F238E27FC236}">
              <a16:creationId xmlns:a16="http://schemas.microsoft.com/office/drawing/2014/main" id="{67CD4495-FE0F-42F8-B253-9E0445A032C5}"/>
            </a:ext>
          </a:extLst>
        </xdr:cNvPr>
        <xdr:cNvSpPr/>
      </xdr:nvSpPr>
      <xdr:spPr>
        <a:xfrm>
          <a:off x="19878675" y="11544300"/>
          <a:ext cx="244792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895350</xdr:colOff>
      <xdr:row>60</xdr:row>
      <xdr:rowOff>9525</xdr:rowOff>
    </xdr:from>
    <xdr:to>
      <xdr:col>26</xdr:col>
      <xdr:colOff>180975</xdr:colOff>
      <xdr:row>61</xdr:row>
      <xdr:rowOff>190500</xdr:rowOff>
    </xdr:to>
    <xdr:sp macro="" textlink="">
      <xdr:nvSpPr>
        <xdr:cNvPr id="1339" name="Cerrar corchete 1338">
          <a:extLst>
            <a:ext uri="{FF2B5EF4-FFF2-40B4-BE49-F238E27FC236}">
              <a16:creationId xmlns:a16="http://schemas.microsoft.com/office/drawing/2014/main" id="{53FDDFD2-51C0-4200-835B-D43C25FCEF48}"/>
            </a:ext>
          </a:extLst>
        </xdr:cNvPr>
        <xdr:cNvSpPr/>
      </xdr:nvSpPr>
      <xdr:spPr>
        <a:xfrm>
          <a:off x="19916775" y="12725400"/>
          <a:ext cx="231457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56</xdr:row>
      <xdr:rowOff>19050</xdr:rowOff>
    </xdr:from>
    <xdr:to>
      <xdr:col>26</xdr:col>
      <xdr:colOff>714375</xdr:colOff>
      <xdr:row>60</xdr:row>
      <xdr:rowOff>19050</xdr:rowOff>
    </xdr:to>
    <xdr:sp macro="" textlink="">
      <xdr:nvSpPr>
        <xdr:cNvPr id="1340" name="Cerrar llave 1339">
          <a:extLst>
            <a:ext uri="{FF2B5EF4-FFF2-40B4-BE49-F238E27FC236}">
              <a16:creationId xmlns:a16="http://schemas.microsoft.com/office/drawing/2014/main" id="{EA0F8770-58C0-4B27-9F2D-C99C3385E7D7}"/>
            </a:ext>
          </a:extLst>
        </xdr:cNvPr>
        <xdr:cNvSpPr/>
      </xdr:nvSpPr>
      <xdr:spPr>
        <a:xfrm>
          <a:off x="20088225" y="11934825"/>
          <a:ext cx="2676525" cy="800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628650</xdr:colOff>
      <xdr:row>62</xdr:row>
      <xdr:rowOff>19050</xdr:rowOff>
    </xdr:from>
    <xdr:to>
      <xdr:col>26</xdr:col>
      <xdr:colOff>590550</xdr:colOff>
      <xdr:row>64</xdr:row>
      <xdr:rowOff>28575</xdr:rowOff>
    </xdr:to>
    <xdr:sp macro="" textlink="">
      <xdr:nvSpPr>
        <xdr:cNvPr id="1341" name="Cerrar llave 1340">
          <a:extLst>
            <a:ext uri="{FF2B5EF4-FFF2-40B4-BE49-F238E27FC236}">
              <a16:creationId xmlns:a16="http://schemas.microsoft.com/office/drawing/2014/main" id="{E9EE2361-2FFC-48B0-8448-55FB48B433D4}"/>
            </a:ext>
          </a:extLst>
        </xdr:cNvPr>
        <xdr:cNvSpPr/>
      </xdr:nvSpPr>
      <xdr:spPr>
        <a:xfrm>
          <a:off x="20688300" y="13134975"/>
          <a:ext cx="1952625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142875</xdr:colOff>
      <xdr:row>64</xdr:row>
      <xdr:rowOff>38100</xdr:rowOff>
    </xdr:from>
    <xdr:to>
      <xdr:col>26</xdr:col>
      <xdr:colOff>133350</xdr:colOff>
      <xdr:row>67</xdr:row>
      <xdr:rowOff>0</xdr:rowOff>
    </xdr:to>
    <xdr:sp macro="" textlink="">
      <xdr:nvSpPr>
        <xdr:cNvPr id="1343" name="Cerrar corchete 1342">
          <a:extLst>
            <a:ext uri="{FF2B5EF4-FFF2-40B4-BE49-F238E27FC236}">
              <a16:creationId xmlns:a16="http://schemas.microsoft.com/office/drawing/2014/main" id="{F711CEED-ED9A-4429-9E93-9DA7EDDF88CF}"/>
            </a:ext>
          </a:extLst>
        </xdr:cNvPr>
        <xdr:cNvSpPr/>
      </xdr:nvSpPr>
      <xdr:spPr>
        <a:xfrm>
          <a:off x="20202525" y="13554075"/>
          <a:ext cx="1981200" cy="5619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0</xdr:colOff>
      <xdr:row>66</xdr:row>
      <xdr:rowOff>190500</xdr:rowOff>
    </xdr:from>
    <xdr:to>
      <xdr:col>27</xdr:col>
      <xdr:colOff>695325</xdr:colOff>
      <xdr:row>69</xdr:row>
      <xdr:rowOff>28575</xdr:rowOff>
    </xdr:to>
    <xdr:sp macro="" textlink="">
      <xdr:nvSpPr>
        <xdr:cNvPr id="1345" name="Cerrar llave 1344">
          <a:extLst>
            <a:ext uri="{FF2B5EF4-FFF2-40B4-BE49-F238E27FC236}">
              <a16:creationId xmlns:a16="http://schemas.microsoft.com/office/drawing/2014/main" id="{254F047D-9561-4EB6-8105-2739C02C489F}"/>
            </a:ext>
          </a:extLst>
        </xdr:cNvPr>
        <xdr:cNvSpPr/>
      </xdr:nvSpPr>
      <xdr:spPr>
        <a:xfrm>
          <a:off x="20059650" y="14106525"/>
          <a:ext cx="3486150" cy="4381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69</xdr:row>
      <xdr:rowOff>28575</xdr:rowOff>
    </xdr:from>
    <xdr:to>
      <xdr:col>26</xdr:col>
      <xdr:colOff>95250</xdr:colOff>
      <xdr:row>71</xdr:row>
      <xdr:rowOff>0</xdr:rowOff>
    </xdr:to>
    <xdr:sp macro="" textlink="">
      <xdr:nvSpPr>
        <xdr:cNvPr id="1346" name="Cerrar corchete 1345">
          <a:extLst>
            <a:ext uri="{FF2B5EF4-FFF2-40B4-BE49-F238E27FC236}">
              <a16:creationId xmlns:a16="http://schemas.microsoft.com/office/drawing/2014/main" id="{9CC261D7-DBCC-472E-BD4D-A1AD9315B16D}"/>
            </a:ext>
          </a:extLst>
        </xdr:cNvPr>
        <xdr:cNvSpPr/>
      </xdr:nvSpPr>
      <xdr:spPr>
        <a:xfrm>
          <a:off x="19831050" y="14544675"/>
          <a:ext cx="231457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771525</xdr:colOff>
      <xdr:row>71</xdr:row>
      <xdr:rowOff>38100</xdr:rowOff>
    </xdr:from>
    <xdr:to>
      <xdr:col>26</xdr:col>
      <xdr:colOff>323850</xdr:colOff>
      <xdr:row>72</xdr:row>
      <xdr:rowOff>171450</xdr:rowOff>
    </xdr:to>
    <xdr:sp macro="" textlink="">
      <xdr:nvSpPr>
        <xdr:cNvPr id="1347" name="Cerrar llave 1346">
          <a:extLst>
            <a:ext uri="{FF2B5EF4-FFF2-40B4-BE49-F238E27FC236}">
              <a16:creationId xmlns:a16="http://schemas.microsoft.com/office/drawing/2014/main" id="{8BBFBF83-1EB2-4EDB-9CCB-3D155B58A29C}"/>
            </a:ext>
          </a:extLst>
        </xdr:cNvPr>
        <xdr:cNvSpPr/>
      </xdr:nvSpPr>
      <xdr:spPr>
        <a:xfrm>
          <a:off x="20831175" y="14954250"/>
          <a:ext cx="1543050" cy="3333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57150</xdr:colOff>
      <xdr:row>73</xdr:row>
      <xdr:rowOff>9525</xdr:rowOff>
    </xdr:from>
    <xdr:to>
      <xdr:col>26</xdr:col>
      <xdr:colOff>323850</xdr:colOff>
      <xdr:row>75</xdr:row>
      <xdr:rowOff>19050</xdr:rowOff>
    </xdr:to>
    <xdr:sp macro="" textlink="">
      <xdr:nvSpPr>
        <xdr:cNvPr id="1348" name="Cerrar llave 1347">
          <a:extLst>
            <a:ext uri="{FF2B5EF4-FFF2-40B4-BE49-F238E27FC236}">
              <a16:creationId xmlns:a16="http://schemas.microsoft.com/office/drawing/2014/main" id="{53DFAD88-FEA0-4A6E-82E2-B4C9094DF865}"/>
            </a:ext>
          </a:extLst>
        </xdr:cNvPr>
        <xdr:cNvSpPr/>
      </xdr:nvSpPr>
      <xdr:spPr>
        <a:xfrm>
          <a:off x="20116800" y="15325725"/>
          <a:ext cx="2257425" cy="409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933450</xdr:colOff>
      <xdr:row>75</xdr:row>
      <xdr:rowOff>114300</xdr:rowOff>
    </xdr:from>
    <xdr:to>
      <xdr:col>26</xdr:col>
      <xdr:colOff>295275</xdr:colOff>
      <xdr:row>76</xdr:row>
      <xdr:rowOff>295275</xdr:rowOff>
    </xdr:to>
    <xdr:sp macro="" textlink="">
      <xdr:nvSpPr>
        <xdr:cNvPr id="1349" name="Flecha: cheurón 1348">
          <a:extLst>
            <a:ext uri="{FF2B5EF4-FFF2-40B4-BE49-F238E27FC236}">
              <a16:creationId xmlns:a16="http://schemas.microsoft.com/office/drawing/2014/main" id="{CFBBEC30-0571-47E1-AA37-1FAE460843E3}"/>
            </a:ext>
          </a:extLst>
        </xdr:cNvPr>
        <xdr:cNvSpPr/>
      </xdr:nvSpPr>
      <xdr:spPr>
        <a:xfrm>
          <a:off x="20993100" y="15830550"/>
          <a:ext cx="1352550" cy="381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571500</xdr:colOff>
      <xdr:row>78</xdr:row>
      <xdr:rowOff>19050</xdr:rowOff>
    </xdr:from>
    <xdr:to>
      <xdr:col>26</xdr:col>
      <xdr:colOff>114300</xdr:colOff>
      <xdr:row>80</xdr:row>
      <xdr:rowOff>9525</xdr:rowOff>
    </xdr:to>
    <xdr:sp macro="" textlink="">
      <xdr:nvSpPr>
        <xdr:cNvPr id="1330" name="Cerrar corchete 1329">
          <a:extLst>
            <a:ext uri="{FF2B5EF4-FFF2-40B4-BE49-F238E27FC236}">
              <a16:creationId xmlns:a16="http://schemas.microsoft.com/office/drawing/2014/main" id="{35D13EF0-F011-4786-B283-AFF25C4FF1AB}"/>
            </a:ext>
          </a:extLst>
        </xdr:cNvPr>
        <xdr:cNvSpPr/>
      </xdr:nvSpPr>
      <xdr:spPr>
        <a:xfrm>
          <a:off x="19592925" y="16478250"/>
          <a:ext cx="2571750" cy="39052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</xdr:colOff>
      <xdr:row>77</xdr:row>
      <xdr:rowOff>38100</xdr:rowOff>
    </xdr:from>
    <xdr:to>
      <xdr:col>26</xdr:col>
      <xdr:colOff>228600</xdr:colOff>
      <xdr:row>77</xdr:row>
      <xdr:rowOff>85725</xdr:rowOff>
    </xdr:to>
    <xdr:cxnSp macro="">
      <xdr:nvCxnSpPr>
        <xdr:cNvPr id="1336" name="Conector recto de flecha 1335">
          <a:extLst>
            <a:ext uri="{FF2B5EF4-FFF2-40B4-BE49-F238E27FC236}">
              <a16:creationId xmlns:a16="http://schemas.microsoft.com/office/drawing/2014/main" id="{52262B3E-A820-4C25-8140-F1AF18836E8F}"/>
            </a:ext>
          </a:extLst>
        </xdr:cNvPr>
        <xdr:cNvCxnSpPr/>
      </xdr:nvCxnSpPr>
      <xdr:spPr>
        <a:xfrm>
          <a:off x="20107275" y="16297275"/>
          <a:ext cx="2171700" cy="47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981075</xdr:colOff>
      <xdr:row>80</xdr:row>
      <xdr:rowOff>57150</xdr:rowOff>
    </xdr:from>
    <xdr:to>
      <xdr:col>27</xdr:col>
      <xdr:colOff>19050</xdr:colOff>
      <xdr:row>84</xdr:row>
      <xdr:rowOff>28575</xdr:rowOff>
    </xdr:to>
    <xdr:sp macro="" textlink="">
      <xdr:nvSpPr>
        <xdr:cNvPr id="1342" name="Cerrar llave 1341">
          <a:extLst>
            <a:ext uri="{FF2B5EF4-FFF2-40B4-BE49-F238E27FC236}">
              <a16:creationId xmlns:a16="http://schemas.microsoft.com/office/drawing/2014/main" id="{7F5605E4-7504-4237-8B50-43CDCFAF7C8C}"/>
            </a:ext>
          </a:extLst>
        </xdr:cNvPr>
        <xdr:cNvSpPr/>
      </xdr:nvSpPr>
      <xdr:spPr>
        <a:xfrm>
          <a:off x="20002500" y="16916400"/>
          <a:ext cx="2867025" cy="790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923925</xdr:colOff>
      <xdr:row>84</xdr:row>
      <xdr:rowOff>66676</xdr:rowOff>
    </xdr:from>
    <xdr:to>
      <xdr:col>26</xdr:col>
      <xdr:colOff>123825</xdr:colOff>
      <xdr:row>84</xdr:row>
      <xdr:rowOff>85725</xdr:rowOff>
    </xdr:to>
    <xdr:cxnSp macro="">
      <xdr:nvCxnSpPr>
        <xdr:cNvPr id="1350" name="Conector recto de flecha 1349">
          <a:extLst>
            <a:ext uri="{FF2B5EF4-FFF2-40B4-BE49-F238E27FC236}">
              <a16:creationId xmlns:a16="http://schemas.microsoft.com/office/drawing/2014/main" id="{E0109906-42DA-4C75-86E7-4606463E1180}"/>
            </a:ext>
          </a:extLst>
        </xdr:cNvPr>
        <xdr:cNvCxnSpPr/>
      </xdr:nvCxnSpPr>
      <xdr:spPr>
        <a:xfrm flipV="1">
          <a:off x="20983575" y="17745076"/>
          <a:ext cx="1190625" cy="19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876300</xdr:colOff>
      <xdr:row>85</xdr:row>
      <xdr:rowOff>76200</xdr:rowOff>
    </xdr:from>
    <xdr:to>
      <xdr:col>26</xdr:col>
      <xdr:colOff>152400</xdr:colOff>
      <xdr:row>85</xdr:row>
      <xdr:rowOff>121919</xdr:rowOff>
    </xdr:to>
    <xdr:sp macro="" textlink="">
      <xdr:nvSpPr>
        <xdr:cNvPr id="1353" name="Flecha: a la derecha 1352">
          <a:extLst>
            <a:ext uri="{FF2B5EF4-FFF2-40B4-BE49-F238E27FC236}">
              <a16:creationId xmlns:a16="http://schemas.microsoft.com/office/drawing/2014/main" id="{11B613B1-4FF8-4BFA-ACE7-43476629B0B7}"/>
            </a:ext>
          </a:extLst>
        </xdr:cNvPr>
        <xdr:cNvSpPr/>
      </xdr:nvSpPr>
      <xdr:spPr>
        <a:xfrm>
          <a:off x="20935950" y="17954625"/>
          <a:ext cx="1266825" cy="45719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809625</xdr:colOff>
      <xdr:row>86</xdr:row>
      <xdr:rowOff>28575</xdr:rowOff>
    </xdr:from>
    <xdr:to>
      <xdr:col>26</xdr:col>
      <xdr:colOff>180975</xdr:colOff>
      <xdr:row>88</xdr:row>
      <xdr:rowOff>28575</xdr:rowOff>
    </xdr:to>
    <xdr:sp macro="" textlink="">
      <xdr:nvSpPr>
        <xdr:cNvPr id="1354" name="Cerrar corchete 1353">
          <a:extLst>
            <a:ext uri="{FF2B5EF4-FFF2-40B4-BE49-F238E27FC236}">
              <a16:creationId xmlns:a16="http://schemas.microsoft.com/office/drawing/2014/main" id="{F2E97BA1-404D-417D-BBD7-C92098C88074}"/>
            </a:ext>
          </a:extLst>
        </xdr:cNvPr>
        <xdr:cNvSpPr/>
      </xdr:nvSpPr>
      <xdr:spPr>
        <a:xfrm>
          <a:off x="20869275" y="18107025"/>
          <a:ext cx="1362075" cy="4000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914400</xdr:colOff>
      <xdr:row>88</xdr:row>
      <xdr:rowOff>19050</xdr:rowOff>
    </xdr:from>
    <xdr:to>
      <xdr:col>28</xdr:col>
      <xdr:colOff>123825</xdr:colOff>
      <xdr:row>90</xdr:row>
      <xdr:rowOff>9525</xdr:rowOff>
    </xdr:to>
    <xdr:sp macro="" textlink="">
      <xdr:nvSpPr>
        <xdr:cNvPr id="1358" name="Cerrar llave 1357">
          <a:extLst>
            <a:ext uri="{FF2B5EF4-FFF2-40B4-BE49-F238E27FC236}">
              <a16:creationId xmlns:a16="http://schemas.microsoft.com/office/drawing/2014/main" id="{EB747A47-4FC9-4F2C-8979-2DE1FCCE2676}"/>
            </a:ext>
          </a:extLst>
        </xdr:cNvPr>
        <xdr:cNvSpPr/>
      </xdr:nvSpPr>
      <xdr:spPr>
        <a:xfrm>
          <a:off x="19935825" y="18497550"/>
          <a:ext cx="3838575" cy="4000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561975</xdr:colOff>
      <xdr:row>90</xdr:row>
      <xdr:rowOff>9525</xdr:rowOff>
    </xdr:from>
    <xdr:to>
      <xdr:col>26</xdr:col>
      <xdr:colOff>76201</xdr:colOff>
      <xdr:row>92</xdr:row>
      <xdr:rowOff>180975</xdr:rowOff>
    </xdr:to>
    <xdr:sp macro="" textlink="">
      <xdr:nvSpPr>
        <xdr:cNvPr id="1344" name="Cerrar corchete 1343">
          <a:extLst>
            <a:ext uri="{FF2B5EF4-FFF2-40B4-BE49-F238E27FC236}">
              <a16:creationId xmlns:a16="http://schemas.microsoft.com/office/drawing/2014/main" id="{3DADEFC1-0E4B-472A-9E39-2B87913D679B}"/>
            </a:ext>
          </a:extLst>
        </xdr:cNvPr>
        <xdr:cNvSpPr/>
      </xdr:nvSpPr>
      <xdr:spPr>
        <a:xfrm>
          <a:off x="19583400" y="18897600"/>
          <a:ext cx="2543176" cy="571500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180975</xdr:colOff>
      <xdr:row>93</xdr:row>
      <xdr:rowOff>38100</xdr:rowOff>
    </xdr:from>
    <xdr:to>
      <xdr:col>26</xdr:col>
      <xdr:colOff>95250</xdr:colOff>
      <xdr:row>95</xdr:row>
      <xdr:rowOff>190500</xdr:rowOff>
    </xdr:to>
    <xdr:sp macro="" textlink="">
      <xdr:nvSpPr>
        <xdr:cNvPr id="1351" name="Cerrar llave 1350">
          <a:extLst>
            <a:ext uri="{FF2B5EF4-FFF2-40B4-BE49-F238E27FC236}">
              <a16:creationId xmlns:a16="http://schemas.microsoft.com/office/drawing/2014/main" id="{2DEEB6F0-17BF-4743-B03C-6ADA1951970D}"/>
            </a:ext>
          </a:extLst>
        </xdr:cNvPr>
        <xdr:cNvSpPr/>
      </xdr:nvSpPr>
      <xdr:spPr>
        <a:xfrm>
          <a:off x="20240625" y="19535775"/>
          <a:ext cx="1905000" cy="552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733425</xdr:colOff>
      <xdr:row>96</xdr:row>
      <xdr:rowOff>0</xdr:rowOff>
    </xdr:from>
    <xdr:to>
      <xdr:col>26</xdr:col>
      <xdr:colOff>123825</xdr:colOff>
      <xdr:row>98</xdr:row>
      <xdr:rowOff>28575</xdr:rowOff>
    </xdr:to>
    <xdr:sp macro="" textlink="">
      <xdr:nvSpPr>
        <xdr:cNvPr id="1356" name="Cerrar corchete 1355">
          <a:extLst>
            <a:ext uri="{FF2B5EF4-FFF2-40B4-BE49-F238E27FC236}">
              <a16:creationId xmlns:a16="http://schemas.microsoft.com/office/drawing/2014/main" id="{FAC1DBC3-F137-428E-A455-3A2FEE5F4267}"/>
            </a:ext>
          </a:extLst>
        </xdr:cNvPr>
        <xdr:cNvSpPr/>
      </xdr:nvSpPr>
      <xdr:spPr>
        <a:xfrm>
          <a:off x="19754850" y="20107275"/>
          <a:ext cx="2419350" cy="4381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590550</xdr:colOff>
      <xdr:row>98</xdr:row>
      <xdr:rowOff>38100</xdr:rowOff>
    </xdr:from>
    <xdr:to>
      <xdr:col>26</xdr:col>
      <xdr:colOff>57150</xdr:colOff>
      <xdr:row>101</xdr:row>
      <xdr:rowOff>0</xdr:rowOff>
    </xdr:to>
    <xdr:sp macro="" textlink="">
      <xdr:nvSpPr>
        <xdr:cNvPr id="1357" name="Cerrar llave 1356">
          <a:extLst>
            <a:ext uri="{FF2B5EF4-FFF2-40B4-BE49-F238E27FC236}">
              <a16:creationId xmlns:a16="http://schemas.microsoft.com/office/drawing/2014/main" id="{E1EF51E9-A584-4257-A92E-4D94767DE4B6}"/>
            </a:ext>
          </a:extLst>
        </xdr:cNvPr>
        <xdr:cNvSpPr/>
      </xdr:nvSpPr>
      <xdr:spPr>
        <a:xfrm>
          <a:off x="20650200" y="20554950"/>
          <a:ext cx="1457325" cy="58102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152400</xdr:colOff>
      <xdr:row>101</xdr:row>
      <xdr:rowOff>28575</xdr:rowOff>
    </xdr:from>
    <xdr:to>
      <xdr:col>26</xdr:col>
      <xdr:colOff>104775</xdr:colOff>
      <xdr:row>102</xdr:row>
      <xdr:rowOff>266700</xdr:rowOff>
    </xdr:to>
    <xdr:cxnSp macro="">
      <xdr:nvCxnSpPr>
        <xdr:cNvPr id="1360" name="Conector: angular 1359">
          <a:extLst>
            <a:ext uri="{FF2B5EF4-FFF2-40B4-BE49-F238E27FC236}">
              <a16:creationId xmlns:a16="http://schemas.microsoft.com/office/drawing/2014/main" id="{D692DD00-4173-41A9-8F51-3E79A2BD9597}"/>
            </a:ext>
          </a:extLst>
        </xdr:cNvPr>
        <xdr:cNvCxnSpPr/>
      </xdr:nvCxnSpPr>
      <xdr:spPr>
        <a:xfrm>
          <a:off x="20212050" y="21164550"/>
          <a:ext cx="1943100" cy="4381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1028700</xdr:colOff>
      <xdr:row>103</xdr:row>
      <xdr:rowOff>57150</xdr:rowOff>
    </xdr:from>
    <xdr:to>
      <xdr:col>26</xdr:col>
      <xdr:colOff>209550</xdr:colOff>
      <xdr:row>104</xdr:row>
      <xdr:rowOff>180975</xdr:rowOff>
    </xdr:to>
    <xdr:sp macro="" textlink="">
      <xdr:nvSpPr>
        <xdr:cNvPr id="1362" name="Cerrar llave 1361">
          <a:extLst>
            <a:ext uri="{FF2B5EF4-FFF2-40B4-BE49-F238E27FC236}">
              <a16:creationId xmlns:a16="http://schemas.microsoft.com/office/drawing/2014/main" id="{EB3C877F-4E94-491B-8C5F-6520CAE9093B}"/>
            </a:ext>
          </a:extLst>
        </xdr:cNvPr>
        <xdr:cNvSpPr/>
      </xdr:nvSpPr>
      <xdr:spPr>
        <a:xfrm>
          <a:off x="20050125" y="21678900"/>
          <a:ext cx="2209800" cy="6953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571500</xdr:colOff>
      <xdr:row>105</xdr:row>
      <xdr:rowOff>19050</xdr:rowOff>
    </xdr:from>
    <xdr:to>
      <xdr:col>26</xdr:col>
      <xdr:colOff>171450</xdr:colOff>
      <xdr:row>106</xdr:row>
      <xdr:rowOff>190500</xdr:rowOff>
    </xdr:to>
    <xdr:sp macro="" textlink="">
      <xdr:nvSpPr>
        <xdr:cNvPr id="1363" name="Cerrar corchete 1362">
          <a:extLst>
            <a:ext uri="{FF2B5EF4-FFF2-40B4-BE49-F238E27FC236}">
              <a16:creationId xmlns:a16="http://schemas.microsoft.com/office/drawing/2014/main" id="{1682DFEA-19F6-4569-BC25-6E2650DA8D4E}"/>
            </a:ext>
          </a:extLst>
        </xdr:cNvPr>
        <xdr:cNvSpPr/>
      </xdr:nvSpPr>
      <xdr:spPr>
        <a:xfrm>
          <a:off x="19592925" y="22412325"/>
          <a:ext cx="2628900" cy="371475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761999</xdr:colOff>
      <xdr:row>107</xdr:row>
      <xdr:rowOff>190500</xdr:rowOff>
    </xdr:from>
    <xdr:to>
      <xdr:col>26</xdr:col>
      <xdr:colOff>123824</xdr:colOff>
      <xdr:row>111</xdr:row>
      <xdr:rowOff>19050</xdr:rowOff>
    </xdr:to>
    <xdr:sp macro="" textlink="">
      <xdr:nvSpPr>
        <xdr:cNvPr id="1365" name="Cerrar llave 1364">
          <a:extLst>
            <a:ext uri="{FF2B5EF4-FFF2-40B4-BE49-F238E27FC236}">
              <a16:creationId xmlns:a16="http://schemas.microsoft.com/office/drawing/2014/main" id="{04D2A16C-1A6B-48B5-886D-9D09411C6F79}"/>
            </a:ext>
          </a:extLst>
        </xdr:cNvPr>
        <xdr:cNvSpPr/>
      </xdr:nvSpPr>
      <xdr:spPr>
        <a:xfrm>
          <a:off x="19783424" y="22983825"/>
          <a:ext cx="2390775" cy="742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0</xdr:colOff>
      <xdr:row>111</xdr:row>
      <xdr:rowOff>114300</xdr:rowOff>
    </xdr:from>
    <xdr:to>
      <xdr:col>26</xdr:col>
      <xdr:colOff>171450</xdr:colOff>
      <xdr:row>111</xdr:row>
      <xdr:rowOff>123825</xdr:rowOff>
    </xdr:to>
    <xdr:cxnSp macro="">
      <xdr:nvCxnSpPr>
        <xdr:cNvPr id="1367" name="Conector recto de flecha 1366">
          <a:extLst>
            <a:ext uri="{FF2B5EF4-FFF2-40B4-BE49-F238E27FC236}">
              <a16:creationId xmlns:a16="http://schemas.microsoft.com/office/drawing/2014/main" id="{864C764C-F4E1-454A-9C94-A30F400E62C9}"/>
            </a:ext>
          </a:extLst>
        </xdr:cNvPr>
        <xdr:cNvCxnSpPr/>
      </xdr:nvCxnSpPr>
      <xdr:spPr>
        <a:xfrm flipV="1">
          <a:off x="21021675" y="23822025"/>
          <a:ext cx="1200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781050</xdr:colOff>
      <xdr:row>112</xdr:row>
      <xdr:rowOff>28575</xdr:rowOff>
    </xdr:from>
    <xdr:to>
      <xdr:col>26</xdr:col>
      <xdr:colOff>238125</xdr:colOff>
      <xdr:row>113</xdr:row>
      <xdr:rowOff>0</xdr:rowOff>
    </xdr:to>
    <xdr:sp macro="" textlink="">
      <xdr:nvSpPr>
        <xdr:cNvPr id="1368" name="Cerrar corchete 1367">
          <a:extLst>
            <a:ext uri="{FF2B5EF4-FFF2-40B4-BE49-F238E27FC236}">
              <a16:creationId xmlns:a16="http://schemas.microsoft.com/office/drawing/2014/main" id="{EA7D7545-CDE3-4A07-B735-74C982B7FB70}"/>
            </a:ext>
          </a:extLst>
        </xdr:cNvPr>
        <xdr:cNvSpPr/>
      </xdr:nvSpPr>
      <xdr:spPr>
        <a:xfrm>
          <a:off x="19802475" y="23936325"/>
          <a:ext cx="2486025" cy="1714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113</xdr:row>
      <xdr:rowOff>9525</xdr:rowOff>
    </xdr:from>
    <xdr:to>
      <xdr:col>26</xdr:col>
      <xdr:colOff>352425</xdr:colOff>
      <xdr:row>114</xdr:row>
      <xdr:rowOff>0</xdr:rowOff>
    </xdr:to>
    <xdr:sp macro="" textlink="">
      <xdr:nvSpPr>
        <xdr:cNvPr id="1369" name="Cerrar llave 1368">
          <a:extLst>
            <a:ext uri="{FF2B5EF4-FFF2-40B4-BE49-F238E27FC236}">
              <a16:creationId xmlns:a16="http://schemas.microsoft.com/office/drawing/2014/main" id="{2CB69378-FBE4-4266-B26A-010BB4B47A46}"/>
            </a:ext>
          </a:extLst>
        </xdr:cNvPr>
        <xdr:cNvSpPr/>
      </xdr:nvSpPr>
      <xdr:spPr>
        <a:xfrm>
          <a:off x="20888325" y="24117300"/>
          <a:ext cx="1514475" cy="1905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409575</xdr:colOff>
      <xdr:row>114</xdr:row>
      <xdr:rowOff>28575</xdr:rowOff>
    </xdr:from>
    <xdr:to>
      <xdr:col>26</xdr:col>
      <xdr:colOff>123824</xdr:colOff>
      <xdr:row>115</xdr:row>
      <xdr:rowOff>0</xdr:rowOff>
    </xdr:to>
    <xdr:sp macro="" textlink="">
      <xdr:nvSpPr>
        <xdr:cNvPr id="1332" name="Cerrar corchete 1331">
          <a:extLst>
            <a:ext uri="{FF2B5EF4-FFF2-40B4-BE49-F238E27FC236}">
              <a16:creationId xmlns:a16="http://schemas.microsoft.com/office/drawing/2014/main" id="{A4F4264E-6D62-4FAC-92D3-12954F8620CF}"/>
            </a:ext>
          </a:extLst>
        </xdr:cNvPr>
        <xdr:cNvSpPr/>
      </xdr:nvSpPr>
      <xdr:spPr>
        <a:xfrm>
          <a:off x="19431000" y="24336375"/>
          <a:ext cx="2743199" cy="171450"/>
        </a:xfrm>
        <a:prstGeom prst="rightBracket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390525</xdr:colOff>
      <xdr:row>115</xdr:row>
      <xdr:rowOff>38100</xdr:rowOff>
    </xdr:from>
    <xdr:to>
      <xdr:col>26</xdr:col>
      <xdr:colOff>171450</xdr:colOff>
      <xdr:row>116</xdr:row>
      <xdr:rowOff>0</xdr:rowOff>
    </xdr:to>
    <xdr:sp macro="" textlink="">
      <xdr:nvSpPr>
        <xdr:cNvPr id="1352" name="Cerrar llave 1351">
          <a:extLst>
            <a:ext uri="{FF2B5EF4-FFF2-40B4-BE49-F238E27FC236}">
              <a16:creationId xmlns:a16="http://schemas.microsoft.com/office/drawing/2014/main" id="{222D4060-F82C-4768-8199-A1747CA5D1F1}"/>
            </a:ext>
          </a:extLst>
        </xdr:cNvPr>
        <xdr:cNvSpPr/>
      </xdr:nvSpPr>
      <xdr:spPr>
        <a:xfrm>
          <a:off x="20450175" y="24545925"/>
          <a:ext cx="1771650" cy="1619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1028700</xdr:colOff>
      <xdr:row>116</xdr:row>
      <xdr:rowOff>95250</xdr:rowOff>
    </xdr:from>
    <xdr:to>
      <xdr:col>26</xdr:col>
      <xdr:colOff>200025</xdr:colOff>
      <xdr:row>116</xdr:row>
      <xdr:rowOff>104775</xdr:rowOff>
    </xdr:to>
    <xdr:cxnSp macro="">
      <xdr:nvCxnSpPr>
        <xdr:cNvPr id="1359" name="Conector recto de flecha 1358">
          <a:extLst>
            <a:ext uri="{FF2B5EF4-FFF2-40B4-BE49-F238E27FC236}">
              <a16:creationId xmlns:a16="http://schemas.microsoft.com/office/drawing/2014/main" id="{8F6E6698-B479-4F9F-B447-4A94B39195C4}"/>
            </a:ext>
          </a:extLst>
        </xdr:cNvPr>
        <xdr:cNvCxnSpPr/>
      </xdr:nvCxnSpPr>
      <xdr:spPr>
        <a:xfrm>
          <a:off x="20050125" y="24803100"/>
          <a:ext cx="2200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</xdr:colOff>
      <xdr:row>117</xdr:row>
      <xdr:rowOff>9525</xdr:rowOff>
    </xdr:from>
    <xdr:to>
      <xdr:col>26</xdr:col>
      <xdr:colOff>142875</xdr:colOff>
      <xdr:row>117</xdr:row>
      <xdr:rowOff>180975</xdr:rowOff>
    </xdr:to>
    <xdr:sp macro="" textlink="">
      <xdr:nvSpPr>
        <xdr:cNvPr id="1364" name="Cerrar corchete 1363">
          <a:extLst>
            <a:ext uri="{FF2B5EF4-FFF2-40B4-BE49-F238E27FC236}">
              <a16:creationId xmlns:a16="http://schemas.microsoft.com/office/drawing/2014/main" id="{17377018-AB34-437A-9F5B-F733E0C438CD}"/>
            </a:ext>
          </a:extLst>
        </xdr:cNvPr>
        <xdr:cNvSpPr/>
      </xdr:nvSpPr>
      <xdr:spPr>
        <a:xfrm>
          <a:off x="20145375" y="24917400"/>
          <a:ext cx="2047875" cy="1714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118</xdr:row>
      <xdr:rowOff>47625</xdr:rowOff>
    </xdr:from>
    <xdr:to>
      <xdr:col>26</xdr:col>
      <xdr:colOff>85725</xdr:colOff>
      <xdr:row>119</xdr:row>
      <xdr:rowOff>9525</xdr:rowOff>
    </xdr:to>
    <xdr:sp macro="" textlink="">
      <xdr:nvSpPr>
        <xdr:cNvPr id="1366" name="Cerrar llave 1365">
          <a:extLst>
            <a:ext uri="{FF2B5EF4-FFF2-40B4-BE49-F238E27FC236}">
              <a16:creationId xmlns:a16="http://schemas.microsoft.com/office/drawing/2014/main" id="{BE0F60EB-A48D-4B8D-BE61-AC768301660C}"/>
            </a:ext>
          </a:extLst>
        </xdr:cNvPr>
        <xdr:cNvSpPr/>
      </xdr:nvSpPr>
      <xdr:spPr>
        <a:xfrm>
          <a:off x="19831050" y="25155525"/>
          <a:ext cx="2305050" cy="1619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9525</xdr:colOff>
      <xdr:row>119</xdr:row>
      <xdr:rowOff>9525</xdr:rowOff>
    </xdr:from>
    <xdr:to>
      <xdr:col>26</xdr:col>
      <xdr:colOff>171449</xdr:colOff>
      <xdr:row>119</xdr:row>
      <xdr:rowOff>190500</xdr:rowOff>
    </xdr:to>
    <xdr:sp macro="" textlink="">
      <xdr:nvSpPr>
        <xdr:cNvPr id="1370" name="Cerrar corchete 1369">
          <a:extLst>
            <a:ext uri="{FF2B5EF4-FFF2-40B4-BE49-F238E27FC236}">
              <a16:creationId xmlns:a16="http://schemas.microsoft.com/office/drawing/2014/main" id="{DA18DD16-9092-4691-99A9-DF74577B1ADA}"/>
            </a:ext>
          </a:extLst>
        </xdr:cNvPr>
        <xdr:cNvSpPr/>
      </xdr:nvSpPr>
      <xdr:spPr>
        <a:xfrm>
          <a:off x="20069175" y="25317450"/>
          <a:ext cx="2152649" cy="1809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120</xdr:row>
      <xdr:rowOff>9525</xdr:rowOff>
    </xdr:from>
    <xdr:to>
      <xdr:col>26</xdr:col>
      <xdr:colOff>114300</xdr:colOff>
      <xdr:row>121</xdr:row>
      <xdr:rowOff>28575</xdr:rowOff>
    </xdr:to>
    <xdr:sp macro="" textlink="">
      <xdr:nvSpPr>
        <xdr:cNvPr id="1371" name="Cerrar llave 1370">
          <a:extLst>
            <a:ext uri="{FF2B5EF4-FFF2-40B4-BE49-F238E27FC236}">
              <a16:creationId xmlns:a16="http://schemas.microsoft.com/office/drawing/2014/main" id="{169FB784-53A0-4F87-86B2-72CC33A43163}"/>
            </a:ext>
          </a:extLst>
        </xdr:cNvPr>
        <xdr:cNvSpPr/>
      </xdr:nvSpPr>
      <xdr:spPr>
        <a:xfrm>
          <a:off x="20088225" y="25517475"/>
          <a:ext cx="2076450" cy="2190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180975</xdr:colOff>
      <xdr:row>120</xdr:row>
      <xdr:rowOff>190500</xdr:rowOff>
    </xdr:from>
    <xdr:to>
      <xdr:col>26</xdr:col>
      <xdr:colOff>57151</xdr:colOff>
      <xdr:row>122</xdr:row>
      <xdr:rowOff>171450</xdr:rowOff>
    </xdr:to>
    <xdr:sp macro="" textlink="">
      <xdr:nvSpPr>
        <xdr:cNvPr id="1372" name="Cerrar corchete 1371">
          <a:extLst>
            <a:ext uri="{FF2B5EF4-FFF2-40B4-BE49-F238E27FC236}">
              <a16:creationId xmlns:a16="http://schemas.microsoft.com/office/drawing/2014/main" id="{D8F168F5-0DA1-424A-B14C-E4AC2625DF0C}"/>
            </a:ext>
          </a:extLst>
        </xdr:cNvPr>
        <xdr:cNvSpPr/>
      </xdr:nvSpPr>
      <xdr:spPr>
        <a:xfrm>
          <a:off x="19202400" y="25698450"/>
          <a:ext cx="2905126" cy="3810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3624</xdr:row>
      <xdr:rowOff>66674</xdr:rowOff>
    </xdr:from>
    <xdr:to>
      <xdr:col>2</xdr:col>
      <xdr:colOff>0</xdr:colOff>
      <xdr:row>3629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2CB44BF-8402-4AF3-9CA6-EF65BB50135C}"/>
            </a:ext>
          </a:extLst>
        </xdr:cNvPr>
        <xdr:cNvSpPr/>
      </xdr:nvSpPr>
      <xdr:spPr>
        <a:xfrm rot="16200000">
          <a:off x="10863264" y="68971001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0</xdr:colOff>
      <xdr:row>3822</xdr:row>
      <xdr:rowOff>19053</xdr:rowOff>
    </xdr:from>
    <xdr:to>
      <xdr:col>2</xdr:col>
      <xdr:colOff>0</xdr:colOff>
      <xdr:row>3825</xdr:row>
      <xdr:rowOff>30707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F24074A5-5602-4F82-AB02-ACB523746975}"/>
            </a:ext>
          </a:extLst>
        </xdr:cNvPr>
        <xdr:cNvSpPr/>
      </xdr:nvSpPr>
      <xdr:spPr>
        <a:xfrm rot="5400000">
          <a:off x="7188090" y="734247438"/>
          <a:ext cx="592679" cy="4110360"/>
        </a:xfrm>
        <a:prstGeom prst="rightBrace">
          <a:avLst>
            <a:gd name="adj1" fmla="val 8333"/>
            <a:gd name="adj2" fmla="val 50274"/>
          </a:avLst>
        </a:prstGeom>
        <a:noFill/>
        <a:ln w="19050" cap="flat" cmpd="sng" algn="ctr">
          <a:solidFill>
            <a:srgbClr val="4472C4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=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923928</xdr:colOff>
      <xdr:row>3623</xdr:row>
      <xdr:rowOff>66674</xdr:rowOff>
    </xdr:from>
    <xdr:to>
      <xdr:col>9</xdr:col>
      <xdr:colOff>533400</xdr:colOff>
      <xdr:row>3628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C9A5B4D-98C3-4190-A880-23B46453388E}"/>
            </a:ext>
          </a:extLst>
        </xdr:cNvPr>
        <xdr:cNvSpPr/>
      </xdr:nvSpPr>
      <xdr:spPr>
        <a:xfrm rot="16200000">
          <a:off x="9205913" y="698130114"/>
          <a:ext cx="971551" cy="2962272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PRODUCTOS%20PARA%20%20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9"/>
  <sheetViews>
    <sheetView topLeftCell="A674" workbookViewId="0">
      <selection activeCell="D697" sqref="D696:D697"/>
    </sheetView>
  </sheetViews>
  <sheetFormatPr baseColWidth="10" defaultRowHeight="15" x14ac:dyDescent="0.25"/>
  <cols>
    <col min="1" max="1" width="14.85546875" style="40" customWidth="1"/>
    <col min="2" max="2" width="12.28515625" style="59" customWidth="1"/>
    <col min="3" max="3" width="16" style="59" customWidth="1"/>
    <col min="4" max="4" width="59.85546875" style="7" bestFit="1" customWidth="1"/>
    <col min="5" max="5" width="21" style="3" bestFit="1" customWidth="1"/>
    <col min="6" max="6" width="24.42578125" style="42" customWidth="1"/>
    <col min="7" max="7" width="26.7109375" style="3" bestFit="1" customWidth="1"/>
    <col min="8" max="8" width="21" style="3" bestFit="1" customWidth="1"/>
    <col min="9" max="9" width="11.42578125" style="7"/>
    <col min="10" max="10" width="14.140625" style="7" bestFit="1" customWidth="1"/>
    <col min="11" max="16384" width="11.42578125" style="7"/>
  </cols>
  <sheetData>
    <row r="1" spans="1:9" ht="37.5" customHeight="1" x14ac:dyDescent="0.4">
      <c r="A1" s="378" t="s">
        <v>290</v>
      </c>
      <c r="B1" s="378"/>
      <c r="C1" s="378"/>
      <c r="D1" s="378"/>
      <c r="E1" s="378"/>
      <c r="F1" s="378"/>
      <c r="G1" s="378"/>
      <c r="H1" s="32"/>
    </row>
    <row r="2" spans="1:9" ht="31.5" customHeight="1" thickBot="1" x14ac:dyDescent="0.35">
      <c r="A2" s="33" t="s">
        <v>260</v>
      </c>
      <c r="B2" s="34" t="s">
        <v>261</v>
      </c>
      <c r="C2" s="34" t="s">
        <v>262</v>
      </c>
      <c r="D2" s="35" t="s">
        <v>291</v>
      </c>
      <c r="E2" s="36" t="s">
        <v>263</v>
      </c>
      <c r="F2" s="37" t="s">
        <v>264</v>
      </c>
      <c r="G2" s="38" t="str">
        <f t="shared" ref="G2" si="0">E2</f>
        <v>IMPORTE</v>
      </c>
      <c r="H2" s="39" t="s">
        <v>265</v>
      </c>
    </row>
    <row r="3" spans="1:9" ht="16.5" thickTop="1" x14ac:dyDescent="0.25">
      <c r="A3" s="40">
        <v>42795</v>
      </c>
      <c r="B3" s="41" t="s">
        <v>324</v>
      </c>
      <c r="C3" s="6">
        <v>102812</v>
      </c>
      <c r="D3" s="7" t="s">
        <v>72</v>
      </c>
      <c r="E3" s="3">
        <v>2300</v>
      </c>
      <c r="F3" s="42">
        <v>42796</v>
      </c>
      <c r="G3" s="3">
        <f t="shared" ref="G3:G34" si="1">E3</f>
        <v>2300</v>
      </c>
      <c r="H3" s="3">
        <f t="shared" ref="H3:H66" si="2">E3-G3</f>
        <v>0</v>
      </c>
    </row>
    <row r="4" spans="1:9" ht="15.75" x14ac:dyDescent="0.25">
      <c r="A4" s="40">
        <v>42796</v>
      </c>
      <c r="B4" s="41" t="s">
        <v>458</v>
      </c>
      <c r="C4" s="6">
        <v>102946</v>
      </c>
      <c r="D4" s="7" t="s">
        <v>72</v>
      </c>
      <c r="E4" s="3">
        <v>3698.4</v>
      </c>
      <c r="F4" s="42">
        <v>42796</v>
      </c>
      <c r="G4" s="3">
        <f t="shared" si="1"/>
        <v>3698.4</v>
      </c>
      <c r="H4" s="3">
        <f t="shared" si="2"/>
        <v>0</v>
      </c>
    </row>
    <row r="5" spans="1:9" ht="15.75" x14ac:dyDescent="0.25">
      <c r="A5" s="40">
        <v>42797</v>
      </c>
      <c r="B5" s="41" t="s">
        <v>630</v>
      </c>
      <c r="C5" s="6">
        <v>103112</v>
      </c>
      <c r="D5" s="7" t="s">
        <v>72</v>
      </c>
      <c r="E5" s="3">
        <v>2760</v>
      </c>
      <c r="F5" s="42">
        <v>42798</v>
      </c>
      <c r="G5" s="3">
        <f t="shared" si="1"/>
        <v>2760</v>
      </c>
      <c r="H5" s="3">
        <f t="shared" si="2"/>
        <v>0</v>
      </c>
    </row>
    <row r="6" spans="1:9" ht="15.75" x14ac:dyDescent="0.25">
      <c r="A6" s="40">
        <v>42798</v>
      </c>
      <c r="B6" s="41" t="s">
        <v>778</v>
      </c>
      <c r="C6" s="6">
        <v>103255</v>
      </c>
      <c r="D6" s="7" t="s">
        <v>72</v>
      </c>
      <c r="E6" s="3">
        <v>2309.1999999999998</v>
      </c>
      <c r="F6" s="42">
        <v>42800</v>
      </c>
      <c r="G6" s="3">
        <f t="shared" si="1"/>
        <v>2309.1999999999998</v>
      </c>
      <c r="H6" s="3">
        <f t="shared" si="2"/>
        <v>0</v>
      </c>
      <c r="I6" s="17"/>
    </row>
    <row r="7" spans="1:9" ht="15.75" x14ac:dyDescent="0.25">
      <c r="A7" s="40">
        <v>42800</v>
      </c>
      <c r="B7" s="41" t="s">
        <v>927</v>
      </c>
      <c r="C7" s="6">
        <v>103401</v>
      </c>
      <c r="D7" s="7" t="s">
        <v>72</v>
      </c>
      <c r="E7" s="3">
        <v>3689.2</v>
      </c>
      <c r="F7" s="42">
        <v>42800</v>
      </c>
      <c r="G7" s="3">
        <f t="shared" si="1"/>
        <v>3689.2</v>
      </c>
      <c r="H7" s="3">
        <f t="shared" si="2"/>
        <v>0</v>
      </c>
      <c r="I7" s="17"/>
    </row>
    <row r="8" spans="1:9" ht="15.75" x14ac:dyDescent="0.25">
      <c r="A8" s="40">
        <v>42801</v>
      </c>
      <c r="B8" s="41" t="s">
        <v>1044</v>
      </c>
      <c r="C8" s="6">
        <v>103517</v>
      </c>
      <c r="D8" s="1" t="s">
        <v>72</v>
      </c>
      <c r="E8" s="2">
        <v>0</v>
      </c>
      <c r="F8" s="44" t="s">
        <v>37</v>
      </c>
      <c r="G8" s="2">
        <f t="shared" si="1"/>
        <v>0</v>
      </c>
      <c r="H8" s="2">
        <f t="shared" si="2"/>
        <v>0</v>
      </c>
      <c r="I8" s="17"/>
    </row>
    <row r="9" spans="1:9" ht="15" customHeight="1" x14ac:dyDescent="0.25">
      <c r="A9" s="40">
        <v>42801</v>
      </c>
      <c r="B9" s="41" t="s">
        <v>1054</v>
      </c>
      <c r="C9" s="6">
        <v>103527</v>
      </c>
      <c r="D9" s="7" t="s">
        <v>72</v>
      </c>
      <c r="E9" s="3">
        <v>2313.8000000000002</v>
      </c>
      <c r="F9" s="42">
        <v>42801</v>
      </c>
      <c r="G9" s="3">
        <f t="shared" si="1"/>
        <v>2313.8000000000002</v>
      </c>
      <c r="H9" s="3">
        <f t="shared" si="2"/>
        <v>0</v>
      </c>
      <c r="I9" s="17"/>
    </row>
    <row r="10" spans="1:9" ht="15" customHeight="1" x14ac:dyDescent="0.25">
      <c r="A10" s="40">
        <v>42803</v>
      </c>
      <c r="B10" s="41" t="s">
        <v>1333</v>
      </c>
      <c r="C10" s="6">
        <v>103800</v>
      </c>
      <c r="D10" s="7" t="s">
        <v>72</v>
      </c>
      <c r="E10" s="3">
        <v>3760</v>
      </c>
      <c r="F10" s="42">
        <v>42804</v>
      </c>
      <c r="G10" s="3">
        <f t="shared" si="1"/>
        <v>3760</v>
      </c>
      <c r="H10" s="3">
        <f t="shared" si="2"/>
        <v>0</v>
      </c>
      <c r="I10" s="17"/>
    </row>
    <row r="11" spans="1:9" ht="15" customHeight="1" x14ac:dyDescent="0.25">
      <c r="A11" s="40">
        <v>42804</v>
      </c>
      <c r="B11" s="41" t="s">
        <v>1466</v>
      </c>
      <c r="C11" s="6">
        <v>103930</v>
      </c>
      <c r="D11" s="7" t="s">
        <v>72</v>
      </c>
      <c r="E11" s="3">
        <v>3290</v>
      </c>
      <c r="F11" s="42">
        <v>42805</v>
      </c>
      <c r="G11" s="3">
        <f t="shared" si="1"/>
        <v>3290</v>
      </c>
      <c r="H11" s="3">
        <f t="shared" si="2"/>
        <v>0</v>
      </c>
      <c r="I11" s="17"/>
    </row>
    <row r="12" spans="1:9" ht="15" customHeight="1" x14ac:dyDescent="0.25">
      <c r="A12" s="40">
        <v>42805</v>
      </c>
      <c r="B12" s="41" t="s">
        <v>1589</v>
      </c>
      <c r="C12" s="6">
        <v>104052</v>
      </c>
      <c r="D12" s="7" t="s">
        <v>72</v>
      </c>
      <c r="E12" s="3">
        <v>5640</v>
      </c>
      <c r="F12" s="42">
        <v>42808</v>
      </c>
      <c r="G12" s="3">
        <f t="shared" si="1"/>
        <v>5640</v>
      </c>
      <c r="H12" s="3">
        <f t="shared" si="2"/>
        <v>0</v>
      </c>
      <c r="I12" s="17"/>
    </row>
    <row r="13" spans="1:9" ht="15" customHeight="1" x14ac:dyDescent="0.25">
      <c r="A13" s="40">
        <v>42805</v>
      </c>
      <c r="B13" s="41" t="s">
        <v>1608</v>
      </c>
      <c r="C13" s="6">
        <v>104071</v>
      </c>
      <c r="D13" s="7" t="s">
        <v>72</v>
      </c>
      <c r="E13" s="3">
        <v>2815.2</v>
      </c>
      <c r="F13" s="42">
        <v>42808</v>
      </c>
      <c r="G13" s="3">
        <f t="shared" si="1"/>
        <v>2815.2</v>
      </c>
      <c r="H13" s="3">
        <f t="shared" si="2"/>
        <v>0</v>
      </c>
      <c r="I13" s="17"/>
    </row>
    <row r="14" spans="1:9" ht="15" customHeight="1" x14ac:dyDescent="0.25">
      <c r="A14" s="40">
        <v>42807</v>
      </c>
      <c r="B14" s="41" t="s">
        <v>1783</v>
      </c>
      <c r="C14" s="6">
        <v>104241</v>
      </c>
      <c r="D14" s="7" t="s">
        <v>72</v>
      </c>
      <c r="E14" s="3">
        <v>2345.3000000000002</v>
      </c>
      <c r="F14" s="42">
        <v>42809</v>
      </c>
      <c r="G14" s="3">
        <f t="shared" si="1"/>
        <v>2345.3000000000002</v>
      </c>
      <c r="H14" s="3">
        <f t="shared" si="2"/>
        <v>0</v>
      </c>
      <c r="I14" s="17"/>
    </row>
    <row r="15" spans="1:9" ht="15" customHeight="1" x14ac:dyDescent="0.25">
      <c r="A15" s="40">
        <v>42808</v>
      </c>
      <c r="B15" s="41" t="s">
        <v>1916</v>
      </c>
      <c r="C15" s="6">
        <v>104372</v>
      </c>
      <c r="D15" s="7" t="s">
        <v>72</v>
      </c>
      <c r="E15" s="3">
        <v>2350</v>
      </c>
      <c r="F15" s="42">
        <v>42809</v>
      </c>
      <c r="G15" s="3">
        <f t="shared" si="1"/>
        <v>2350</v>
      </c>
      <c r="H15" s="3">
        <f t="shared" si="2"/>
        <v>0</v>
      </c>
      <c r="I15" s="17"/>
    </row>
    <row r="16" spans="1:9" ht="15" customHeight="1" x14ac:dyDescent="0.25">
      <c r="A16" s="40">
        <v>42810</v>
      </c>
      <c r="B16" s="41" t="s">
        <v>2161</v>
      </c>
      <c r="C16" s="6">
        <v>104614</v>
      </c>
      <c r="D16" s="7" t="s">
        <v>72</v>
      </c>
      <c r="E16" s="3">
        <v>3760</v>
      </c>
      <c r="F16" s="42">
        <v>42811</v>
      </c>
      <c r="G16" s="3">
        <f t="shared" si="1"/>
        <v>3760</v>
      </c>
      <c r="H16" s="3">
        <f t="shared" si="2"/>
        <v>0</v>
      </c>
      <c r="I16" s="17"/>
    </row>
    <row r="17" spans="1:9" ht="15" customHeight="1" x14ac:dyDescent="0.25">
      <c r="A17" s="40">
        <v>42811</v>
      </c>
      <c r="B17" s="41" t="s">
        <v>2294</v>
      </c>
      <c r="C17" s="6">
        <v>104745</v>
      </c>
      <c r="D17" s="7" t="s">
        <v>72</v>
      </c>
      <c r="E17" s="3">
        <v>4800</v>
      </c>
      <c r="F17" s="42">
        <v>42812</v>
      </c>
      <c r="G17" s="3">
        <f t="shared" si="1"/>
        <v>4800</v>
      </c>
      <c r="H17" s="3">
        <f t="shared" si="2"/>
        <v>0</v>
      </c>
      <c r="I17" s="17"/>
    </row>
    <row r="18" spans="1:9" ht="15" customHeight="1" x14ac:dyDescent="0.25">
      <c r="A18" s="40">
        <v>42812</v>
      </c>
      <c r="B18" s="41" t="s">
        <v>2445</v>
      </c>
      <c r="C18" s="6">
        <v>104892</v>
      </c>
      <c r="D18" s="7" t="s">
        <v>72</v>
      </c>
      <c r="E18" s="3">
        <v>4800</v>
      </c>
      <c r="G18" s="3">
        <f t="shared" si="1"/>
        <v>4800</v>
      </c>
      <c r="H18" s="3">
        <f t="shared" si="2"/>
        <v>0</v>
      </c>
      <c r="I18" s="17"/>
    </row>
    <row r="19" spans="1:9" ht="15" customHeight="1" x14ac:dyDescent="0.25">
      <c r="A19" s="40">
        <v>42814</v>
      </c>
      <c r="B19" s="41" t="s">
        <v>2648</v>
      </c>
      <c r="C19" s="6">
        <v>105086</v>
      </c>
      <c r="D19" s="7" t="s">
        <v>72</v>
      </c>
      <c r="E19" s="3">
        <v>1920</v>
      </c>
      <c r="F19" s="42">
        <v>42816</v>
      </c>
      <c r="G19" s="3">
        <f t="shared" si="1"/>
        <v>1920</v>
      </c>
      <c r="H19" s="3">
        <f t="shared" si="2"/>
        <v>0</v>
      </c>
      <c r="I19" s="17"/>
    </row>
    <row r="20" spans="1:9" ht="15" customHeight="1" x14ac:dyDescent="0.25">
      <c r="A20" s="40">
        <v>42815</v>
      </c>
      <c r="B20" s="41" t="s">
        <v>2780</v>
      </c>
      <c r="C20" s="6">
        <v>105218</v>
      </c>
      <c r="D20" s="7" t="s">
        <v>72</v>
      </c>
      <c r="E20" s="3">
        <v>3840</v>
      </c>
      <c r="F20" s="42">
        <v>42818</v>
      </c>
      <c r="G20" s="3">
        <f t="shared" si="1"/>
        <v>3840</v>
      </c>
      <c r="H20" s="3">
        <f t="shared" si="2"/>
        <v>0</v>
      </c>
      <c r="I20" s="17"/>
    </row>
    <row r="21" spans="1:9" ht="15" customHeight="1" x14ac:dyDescent="0.25">
      <c r="A21" s="40">
        <v>42815</v>
      </c>
      <c r="B21" s="41" t="s">
        <v>2782</v>
      </c>
      <c r="C21" s="6">
        <v>105220</v>
      </c>
      <c r="D21" s="7" t="s">
        <v>72</v>
      </c>
      <c r="E21" s="3">
        <v>2793.6</v>
      </c>
      <c r="F21" s="42">
        <v>42818</v>
      </c>
      <c r="G21" s="3">
        <f t="shared" si="1"/>
        <v>2793.6</v>
      </c>
      <c r="H21" s="3">
        <f t="shared" si="2"/>
        <v>0</v>
      </c>
      <c r="I21" s="17"/>
    </row>
    <row r="22" spans="1:9" ht="15" customHeight="1" x14ac:dyDescent="0.25">
      <c r="A22" s="40">
        <v>42816</v>
      </c>
      <c r="B22" s="41" t="s">
        <v>2890</v>
      </c>
      <c r="C22" s="6">
        <v>105328</v>
      </c>
      <c r="D22" s="7" t="s">
        <v>72</v>
      </c>
      <c r="E22" s="3">
        <v>2450</v>
      </c>
      <c r="F22" s="42">
        <v>43062</v>
      </c>
      <c r="G22" s="3">
        <f t="shared" si="1"/>
        <v>2450</v>
      </c>
      <c r="H22" s="3">
        <f t="shared" si="2"/>
        <v>0</v>
      </c>
      <c r="I22" s="17"/>
    </row>
    <row r="23" spans="1:9" ht="15" customHeight="1" x14ac:dyDescent="0.25">
      <c r="A23" s="40">
        <v>42817</v>
      </c>
      <c r="B23" s="41" t="s">
        <v>3016</v>
      </c>
      <c r="C23" s="6">
        <v>105447</v>
      </c>
      <c r="D23" s="7" t="s">
        <v>72</v>
      </c>
      <c r="E23" s="3">
        <v>2464.6999999999998</v>
      </c>
      <c r="F23" s="42">
        <v>42818</v>
      </c>
      <c r="G23" s="3">
        <f t="shared" si="1"/>
        <v>2464.6999999999998</v>
      </c>
      <c r="H23" s="3">
        <f t="shared" si="2"/>
        <v>0</v>
      </c>
      <c r="I23" s="17"/>
    </row>
    <row r="24" spans="1:9" ht="15" customHeight="1" x14ac:dyDescent="0.25">
      <c r="A24" s="40">
        <v>42818</v>
      </c>
      <c r="B24" s="41" t="s">
        <v>3128</v>
      </c>
      <c r="C24" s="6">
        <v>105558</v>
      </c>
      <c r="D24" s="7" t="s">
        <v>72</v>
      </c>
      <c r="E24" s="3">
        <v>2030.4</v>
      </c>
      <c r="F24" s="42">
        <v>42791</v>
      </c>
      <c r="G24" s="3">
        <f t="shared" si="1"/>
        <v>2030.4</v>
      </c>
      <c r="H24" s="3">
        <f t="shared" si="2"/>
        <v>0</v>
      </c>
      <c r="I24" s="17"/>
    </row>
    <row r="25" spans="1:9" ht="15" customHeight="1" x14ac:dyDescent="0.25">
      <c r="A25" s="40">
        <v>42819</v>
      </c>
      <c r="B25" s="41" t="s">
        <v>3313</v>
      </c>
      <c r="C25" s="6">
        <v>105737</v>
      </c>
      <c r="D25" s="7" t="s">
        <v>72</v>
      </c>
      <c r="E25" s="3">
        <v>4949</v>
      </c>
      <c r="F25" s="42">
        <v>42821</v>
      </c>
      <c r="G25" s="3">
        <f t="shared" si="1"/>
        <v>4949</v>
      </c>
      <c r="H25" s="3">
        <f t="shared" si="2"/>
        <v>0</v>
      </c>
      <c r="I25" s="17"/>
    </row>
    <row r="26" spans="1:9" ht="15.75" x14ac:dyDescent="0.25">
      <c r="A26" s="40">
        <v>42821</v>
      </c>
      <c r="B26" s="41" t="s">
        <v>3501</v>
      </c>
      <c r="C26" s="6">
        <v>105921</v>
      </c>
      <c r="D26" s="7" t="s">
        <v>72</v>
      </c>
      <c r="E26" s="3">
        <v>3680</v>
      </c>
      <c r="F26" s="42">
        <v>42822</v>
      </c>
      <c r="G26" s="3">
        <f t="shared" si="1"/>
        <v>3680</v>
      </c>
      <c r="H26" s="3">
        <f t="shared" si="2"/>
        <v>0</v>
      </c>
      <c r="I26" s="17"/>
    </row>
    <row r="27" spans="1:9" ht="15.75" x14ac:dyDescent="0.25">
      <c r="A27" s="40">
        <v>42823</v>
      </c>
      <c r="B27" s="41" t="s">
        <v>3747</v>
      </c>
      <c r="C27" s="6">
        <v>106161</v>
      </c>
      <c r="D27" s="7" t="s">
        <v>72</v>
      </c>
      <c r="E27" s="3">
        <v>2300</v>
      </c>
      <c r="F27" s="42">
        <v>42824</v>
      </c>
      <c r="G27" s="3">
        <f t="shared" si="1"/>
        <v>2300</v>
      </c>
      <c r="H27" s="3">
        <f t="shared" si="2"/>
        <v>0</v>
      </c>
      <c r="I27" s="17"/>
    </row>
    <row r="28" spans="1:9" ht="15.75" x14ac:dyDescent="0.25">
      <c r="A28" s="40">
        <v>42824</v>
      </c>
      <c r="B28" s="41" t="s">
        <v>3853</v>
      </c>
      <c r="C28" s="6">
        <v>106266</v>
      </c>
      <c r="D28" s="7" t="s">
        <v>72</v>
      </c>
      <c r="E28" s="3">
        <v>3680</v>
      </c>
      <c r="F28" s="42">
        <v>42825</v>
      </c>
      <c r="G28" s="3">
        <f t="shared" si="1"/>
        <v>3680</v>
      </c>
      <c r="H28" s="3">
        <f t="shared" si="2"/>
        <v>0</v>
      </c>
      <c r="I28" s="17"/>
    </row>
    <row r="29" spans="1:9" ht="15.75" x14ac:dyDescent="0.25">
      <c r="A29" s="40">
        <v>42825</v>
      </c>
      <c r="B29" s="41" t="s">
        <v>3997</v>
      </c>
      <c r="C29" s="6">
        <v>106406</v>
      </c>
      <c r="D29" s="7" t="s">
        <v>72</v>
      </c>
      <c r="E29" s="3">
        <v>3600</v>
      </c>
      <c r="F29" s="42">
        <v>42826</v>
      </c>
      <c r="G29" s="3">
        <f t="shared" si="1"/>
        <v>3600</v>
      </c>
      <c r="H29" s="3">
        <f t="shared" si="2"/>
        <v>0</v>
      </c>
      <c r="I29" s="17"/>
    </row>
    <row r="30" spans="1:9" ht="15.75" x14ac:dyDescent="0.25">
      <c r="A30" s="40">
        <v>42797</v>
      </c>
      <c r="B30" s="41" t="s">
        <v>635</v>
      </c>
      <c r="C30" s="6">
        <v>103117</v>
      </c>
      <c r="D30" s="7" t="s">
        <v>46</v>
      </c>
      <c r="E30" s="3">
        <v>30939.81</v>
      </c>
      <c r="F30" s="42">
        <v>42797</v>
      </c>
      <c r="G30" s="3">
        <f t="shared" si="1"/>
        <v>30939.81</v>
      </c>
      <c r="H30" s="3">
        <f t="shared" si="2"/>
        <v>0</v>
      </c>
      <c r="I30" s="17"/>
    </row>
    <row r="31" spans="1:9" ht="15.75" x14ac:dyDescent="0.25">
      <c r="A31" s="40">
        <v>42808</v>
      </c>
      <c r="B31" s="41" t="s">
        <v>1909</v>
      </c>
      <c r="C31" s="6">
        <v>104365</v>
      </c>
      <c r="D31" s="7" t="s">
        <v>46</v>
      </c>
      <c r="E31" s="3">
        <v>32386.36</v>
      </c>
      <c r="F31" s="42">
        <v>42809</v>
      </c>
      <c r="G31" s="3">
        <f t="shared" si="1"/>
        <v>32386.36</v>
      </c>
      <c r="H31" s="3">
        <f t="shared" si="2"/>
        <v>0</v>
      </c>
      <c r="I31" s="17"/>
    </row>
    <row r="32" spans="1:9" ht="15.75" x14ac:dyDescent="0.25">
      <c r="A32" s="40">
        <v>42808</v>
      </c>
      <c r="B32" s="41" t="s">
        <v>1914</v>
      </c>
      <c r="C32" s="6">
        <v>104370</v>
      </c>
      <c r="D32" s="7" t="s">
        <v>46</v>
      </c>
      <c r="E32" s="3">
        <v>3663</v>
      </c>
      <c r="F32" s="42">
        <v>42809</v>
      </c>
      <c r="G32" s="3">
        <f t="shared" si="1"/>
        <v>3663</v>
      </c>
      <c r="H32" s="3">
        <f t="shared" si="2"/>
        <v>0</v>
      </c>
      <c r="I32" s="17"/>
    </row>
    <row r="33" spans="1:9" ht="15.75" x14ac:dyDescent="0.25">
      <c r="A33" s="40">
        <v>42812</v>
      </c>
      <c r="B33" s="41" t="s">
        <v>2452</v>
      </c>
      <c r="C33" s="6">
        <v>104898</v>
      </c>
      <c r="D33" s="7" t="s">
        <v>46</v>
      </c>
      <c r="E33" s="3">
        <v>2972.4</v>
      </c>
      <c r="F33" s="42">
        <v>42812</v>
      </c>
      <c r="G33" s="3">
        <f t="shared" si="1"/>
        <v>2972.4</v>
      </c>
      <c r="H33" s="3">
        <f t="shared" si="2"/>
        <v>0</v>
      </c>
      <c r="I33" s="17"/>
    </row>
    <row r="34" spans="1:9" ht="15.75" x14ac:dyDescent="0.25">
      <c r="A34" s="40">
        <v>42813</v>
      </c>
      <c r="B34" s="41" t="s">
        <v>2516</v>
      </c>
      <c r="C34" s="6">
        <v>104960</v>
      </c>
      <c r="D34" s="7" t="s">
        <v>46</v>
      </c>
      <c r="E34" s="3">
        <v>32830</v>
      </c>
      <c r="G34" s="3">
        <f t="shared" si="1"/>
        <v>32830</v>
      </c>
      <c r="H34" s="3">
        <f t="shared" si="2"/>
        <v>0</v>
      </c>
      <c r="I34" s="17"/>
    </row>
    <row r="35" spans="1:9" ht="15.75" x14ac:dyDescent="0.25">
      <c r="A35" s="40">
        <v>42815</v>
      </c>
      <c r="B35" s="41" t="s">
        <v>2771</v>
      </c>
      <c r="C35" s="6">
        <v>105209</v>
      </c>
      <c r="D35" s="7" t="s">
        <v>46</v>
      </c>
      <c r="E35" s="3">
        <v>32546.5</v>
      </c>
      <c r="F35" s="42">
        <v>42815</v>
      </c>
      <c r="G35" s="3">
        <f t="shared" ref="G35:G66" si="3">E35</f>
        <v>32546.5</v>
      </c>
      <c r="H35" s="3">
        <f t="shared" si="2"/>
        <v>0</v>
      </c>
      <c r="I35" s="17"/>
    </row>
    <row r="36" spans="1:9" ht="15.75" x14ac:dyDescent="0.25">
      <c r="A36" s="40">
        <v>42822</v>
      </c>
      <c r="B36" s="41" t="s">
        <v>3619</v>
      </c>
      <c r="C36" s="6">
        <v>106035</v>
      </c>
      <c r="D36" s="7" t="s">
        <v>46</v>
      </c>
      <c r="E36" s="3">
        <v>31769.599999999999</v>
      </c>
      <c r="F36" s="42">
        <v>42822</v>
      </c>
      <c r="G36" s="3">
        <f t="shared" si="3"/>
        <v>31769.599999999999</v>
      </c>
      <c r="H36" s="3">
        <f t="shared" si="2"/>
        <v>0</v>
      </c>
      <c r="I36" s="17"/>
    </row>
    <row r="37" spans="1:9" ht="15.75" x14ac:dyDescent="0.25">
      <c r="A37" s="40">
        <v>42825</v>
      </c>
      <c r="B37" s="41" t="s">
        <v>4021</v>
      </c>
      <c r="C37" s="6">
        <v>106430</v>
      </c>
      <c r="D37" s="7" t="s">
        <v>46</v>
      </c>
      <c r="E37" s="3">
        <v>2560.8000000000002</v>
      </c>
      <c r="F37" s="42">
        <v>42826</v>
      </c>
      <c r="G37" s="3">
        <f t="shared" si="3"/>
        <v>2560.8000000000002</v>
      </c>
      <c r="H37" s="3">
        <f t="shared" si="2"/>
        <v>0</v>
      </c>
      <c r="I37" s="17"/>
    </row>
    <row r="38" spans="1:9" ht="15.75" x14ac:dyDescent="0.25">
      <c r="A38" s="40">
        <v>42795</v>
      </c>
      <c r="B38" s="41" t="s">
        <v>339</v>
      </c>
      <c r="C38" s="6">
        <v>102827</v>
      </c>
      <c r="D38" s="7" t="s">
        <v>53</v>
      </c>
      <c r="E38" s="3">
        <v>3783</v>
      </c>
      <c r="F38" s="42">
        <v>42795</v>
      </c>
      <c r="G38" s="3">
        <f t="shared" si="3"/>
        <v>3783</v>
      </c>
      <c r="H38" s="3">
        <f t="shared" si="2"/>
        <v>0</v>
      </c>
      <c r="I38" s="17"/>
    </row>
    <row r="39" spans="1:9" ht="15.75" x14ac:dyDescent="0.25">
      <c r="A39" s="40">
        <v>42804</v>
      </c>
      <c r="B39" s="41" t="s">
        <v>1458</v>
      </c>
      <c r="C39" s="6">
        <v>103922</v>
      </c>
      <c r="D39" s="7" t="s">
        <v>53</v>
      </c>
      <c r="E39" s="3">
        <v>899.1</v>
      </c>
      <c r="F39" s="42">
        <v>42804</v>
      </c>
      <c r="G39" s="3">
        <f t="shared" si="3"/>
        <v>899.1</v>
      </c>
      <c r="H39" s="3">
        <f t="shared" si="2"/>
        <v>0</v>
      </c>
      <c r="I39" s="17"/>
    </row>
    <row r="40" spans="1:9" ht="15.75" x14ac:dyDescent="0.25">
      <c r="A40" s="40">
        <v>42810</v>
      </c>
      <c r="B40" s="41" t="s">
        <v>2146</v>
      </c>
      <c r="C40" s="6">
        <v>104599</v>
      </c>
      <c r="D40" s="7" t="s">
        <v>53</v>
      </c>
      <c r="E40" s="3">
        <v>3886</v>
      </c>
      <c r="F40" s="42">
        <v>42810</v>
      </c>
      <c r="G40" s="3">
        <f t="shared" si="3"/>
        <v>3886</v>
      </c>
      <c r="H40" s="3">
        <f t="shared" si="2"/>
        <v>0</v>
      </c>
      <c r="I40" s="17"/>
    </row>
    <row r="41" spans="1:9" ht="15.75" x14ac:dyDescent="0.25">
      <c r="A41" s="40">
        <v>42823</v>
      </c>
      <c r="B41" s="41" t="s">
        <v>3715</v>
      </c>
      <c r="C41" s="6">
        <v>106129</v>
      </c>
      <c r="D41" s="7" t="s">
        <v>53</v>
      </c>
      <c r="E41" s="3">
        <v>3082</v>
      </c>
      <c r="F41" s="42">
        <v>42822</v>
      </c>
      <c r="G41" s="3">
        <f t="shared" si="3"/>
        <v>3082</v>
      </c>
      <c r="H41" s="3">
        <f t="shared" si="2"/>
        <v>0</v>
      </c>
      <c r="I41" s="17"/>
    </row>
    <row r="42" spans="1:9" ht="15.75" x14ac:dyDescent="0.25">
      <c r="A42" s="40">
        <v>42825</v>
      </c>
      <c r="B42" s="41" t="s">
        <v>3992</v>
      </c>
      <c r="C42" s="6">
        <v>106401</v>
      </c>
      <c r="D42" s="7" t="s">
        <v>53</v>
      </c>
      <c r="E42" s="3">
        <v>828.8</v>
      </c>
      <c r="F42" s="42">
        <v>42825</v>
      </c>
      <c r="G42" s="3">
        <f t="shared" si="3"/>
        <v>828.8</v>
      </c>
      <c r="H42" s="3">
        <f t="shared" si="2"/>
        <v>0</v>
      </c>
      <c r="I42" s="17"/>
    </row>
    <row r="43" spans="1:9" ht="15.75" x14ac:dyDescent="0.25">
      <c r="A43" s="40">
        <v>42796</v>
      </c>
      <c r="B43" s="41" t="s">
        <v>402</v>
      </c>
      <c r="C43" s="6">
        <v>102890</v>
      </c>
      <c r="D43" s="7" t="s">
        <v>158</v>
      </c>
      <c r="E43" s="3">
        <v>3177.6</v>
      </c>
      <c r="F43" s="42">
        <v>42796</v>
      </c>
      <c r="G43" s="3">
        <f t="shared" si="3"/>
        <v>3177.6</v>
      </c>
      <c r="H43" s="3">
        <f t="shared" si="2"/>
        <v>0</v>
      </c>
      <c r="I43" s="17"/>
    </row>
    <row r="44" spans="1:9" ht="15.75" x14ac:dyDescent="0.25">
      <c r="A44" s="40">
        <v>42797</v>
      </c>
      <c r="B44" s="41" t="s">
        <v>590</v>
      </c>
      <c r="C44" s="6">
        <v>103073</v>
      </c>
      <c r="D44" s="7" t="s">
        <v>158</v>
      </c>
      <c r="E44" s="3">
        <v>3024</v>
      </c>
      <c r="F44" s="42">
        <v>42797</v>
      </c>
      <c r="G44" s="3">
        <f t="shared" si="3"/>
        <v>3024</v>
      </c>
      <c r="H44" s="3">
        <f t="shared" si="2"/>
        <v>0</v>
      </c>
      <c r="I44" s="17"/>
    </row>
    <row r="45" spans="1:9" ht="15.75" x14ac:dyDescent="0.25">
      <c r="A45" s="40">
        <v>42798</v>
      </c>
      <c r="B45" s="41" t="s">
        <v>712</v>
      </c>
      <c r="C45" s="6">
        <v>103189</v>
      </c>
      <c r="D45" s="7" t="s">
        <v>158</v>
      </c>
      <c r="E45" s="3">
        <v>5270.4</v>
      </c>
      <c r="F45" s="42">
        <v>42798</v>
      </c>
      <c r="G45" s="3">
        <f t="shared" si="3"/>
        <v>5270.4</v>
      </c>
      <c r="H45" s="3">
        <f t="shared" si="2"/>
        <v>0</v>
      </c>
      <c r="I45" s="17"/>
    </row>
    <row r="46" spans="1:9" ht="15.75" x14ac:dyDescent="0.25">
      <c r="A46" s="40">
        <v>42799</v>
      </c>
      <c r="B46" s="41" t="s">
        <v>833</v>
      </c>
      <c r="C46" s="6">
        <v>103308</v>
      </c>
      <c r="D46" s="7" t="s">
        <v>158</v>
      </c>
      <c r="E46" s="3">
        <v>5011.2</v>
      </c>
      <c r="F46" s="42">
        <v>42800</v>
      </c>
      <c r="G46" s="3">
        <f t="shared" si="3"/>
        <v>5011.2</v>
      </c>
      <c r="H46" s="3">
        <f t="shared" si="2"/>
        <v>0</v>
      </c>
      <c r="I46" s="17"/>
    </row>
    <row r="47" spans="1:9" ht="15.75" x14ac:dyDescent="0.25">
      <c r="A47" s="40">
        <v>42804</v>
      </c>
      <c r="B47" s="41" t="s">
        <v>1386</v>
      </c>
      <c r="C47" s="6">
        <v>103851</v>
      </c>
      <c r="D47" s="7" t="s">
        <v>158</v>
      </c>
      <c r="E47" s="3">
        <v>3665.2</v>
      </c>
      <c r="F47" s="42">
        <v>42804</v>
      </c>
      <c r="G47" s="3">
        <f t="shared" si="3"/>
        <v>3665.2</v>
      </c>
      <c r="H47" s="3">
        <f t="shared" si="2"/>
        <v>0</v>
      </c>
      <c r="I47" s="17"/>
    </row>
    <row r="48" spans="1:9" ht="15.75" x14ac:dyDescent="0.25">
      <c r="A48" s="40">
        <v>42805</v>
      </c>
      <c r="B48" s="41" t="s">
        <v>1528</v>
      </c>
      <c r="C48" s="6">
        <v>103991</v>
      </c>
      <c r="D48" s="7" t="s">
        <v>158</v>
      </c>
      <c r="E48" s="3">
        <v>4978.3999999999996</v>
      </c>
      <c r="F48" s="42">
        <v>42805</v>
      </c>
      <c r="G48" s="3">
        <f t="shared" si="3"/>
        <v>4978.3999999999996</v>
      </c>
      <c r="H48" s="3">
        <f t="shared" si="2"/>
        <v>0</v>
      </c>
      <c r="I48" s="17"/>
    </row>
    <row r="49" spans="1:9" ht="15.75" x14ac:dyDescent="0.25">
      <c r="A49" s="40">
        <v>42806</v>
      </c>
      <c r="B49" s="41" t="s">
        <v>1663</v>
      </c>
      <c r="C49" s="6">
        <v>104123</v>
      </c>
      <c r="D49" s="7" t="s">
        <v>158</v>
      </c>
      <c r="E49" s="3">
        <v>5633.4</v>
      </c>
      <c r="F49" s="42">
        <v>42807</v>
      </c>
      <c r="G49" s="3">
        <f t="shared" si="3"/>
        <v>5633.4</v>
      </c>
      <c r="H49" s="3">
        <f t="shared" si="2"/>
        <v>0</v>
      </c>
      <c r="I49" s="17"/>
    </row>
    <row r="50" spans="1:9" ht="15.75" x14ac:dyDescent="0.25">
      <c r="A50" s="40">
        <v>42811</v>
      </c>
      <c r="B50" s="41" t="s">
        <v>2232</v>
      </c>
      <c r="C50" s="6">
        <v>104685</v>
      </c>
      <c r="D50" s="7" t="s">
        <v>158</v>
      </c>
      <c r="E50" s="3">
        <v>5335</v>
      </c>
      <c r="F50" s="42">
        <v>42811</v>
      </c>
      <c r="G50" s="3">
        <f t="shared" si="3"/>
        <v>5335</v>
      </c>
      <c r="H50" s="3">
        <f t="shared" si="2"/>
        <v>0</v>
      </c>
      <c r="I50" s="17"/>
    </row>
    <row r="51" spans="1:9" ht="15.75" x14ac:dyDescent="0.25">
      <c r="A51" s="40">
        <v>42812</v>
      </c>
      <c r="B51" s="41" t="s">
        <v>2402</v>
      </c>
      <c r="C51" s="6">
        <v>104851</v>
      </c>
      <c r="D51" s="7" t="s">
        <v>158</v>
      </c>
      <c r="E51" s="3">
        <v>5271.5</v>
      </c>
      <c r="F51" s="42">
        <v>42812</v>
      </c>
      <c r="G51" s="3">
        <f t="shared" si="3"/>
        <v>5271.5</v>
      </c>
      <c r="H51" s="3">
        <f t="shared" si="2"/>
        <v>0</v>
      </c>
      <c r="I51" s="17"/>
    </row>
    <row r="52" spans="1:9" ht="15.75" x14ac:dyDescent="0.25">
      <c r="A52" s="40">
        <v>42815</v>
      </c>
      <c r="B52" s="41" t="s">
        <v>2693</v>
      </c>
      <c r="C52" s="6">
        <v>105131</v>
      </c>
      <c r="D52" s="7" t="s">
        <v>158</v>
      </c>
      <c r="E52" s="3">
        <v>5265</v>
      </c>
      <c r="F52" s="42">
        <v>42815</v>
      </c>
      <c r="G52" s="3">
        <f t="shared" si="3"/>
        <v>5265</v>
      </c>
      <c r="H52" s="3">
        <f t="shared" si="2"/>
        <v>0</v>
      </c>
      <c r="I52" s="17"/>
    </row>
    <row r="53" spans="1:9" ht="15.75" x14ac:dyDescent="0.25">
      <c r="A53" s="40">
        <v>42816</v>
      </c>
      <c r="B53" s="41" t="s">
        <v>2839</v>
      </c>
      <c r="C53" s="6">
        <v>105277</v>
      </c>
      <c r="D53" s="7" t="s">
        <v>158</v>
      </c>
      <c r="E53" s="3">
        <v>3891.3</v>
      </c>
      <c r="F53" s="42">
        <v>42816</v>
      </c>
      <c r="G53" s="3">
        <f t="shared" si="3"/>
        <v>3891.3</v>
      </c>
      <c r="H53" s="3">
        <f t="shared" si="2"/>
        <v>0</v>
      </c>
      <c r="I53" s="17"/>
    </row>
    <row r="54" spans="1:9" ht="15.75" x14ac:dyDescent="0.25">
      <c r="A54" s="40">
        <v>42818</v>
      </c>
      <c r="B54" s="41" t="s">
        <v>3108</v>
      </c>
      <c r="C54" s="6">
        <v>105538</v>
      </c>
      <c r="D54" s="7" t="s">
        <v>158</v>
      </c>
      <c r="E54" s="3">
        <v>5400</v>
      </c>
      <c r="F54" s="42">
        <v>42818</v>
      </c>
      <c r="G54" s="3">
        <f t="shared" si="3"/>
        <v>5400</v>
      </c>
      <c r="H54" s="3">
        <f t="shared" si="2"/>
        <v>0</v>
      </c>
      <c r="I54" s="17"/>
    </row>
    <row r="55" spans="1:9" ht="15.75" x14ac:dyDescent="0.25">
      <c r="A55" s="40">
        <v>42819</v>
      </c>
      <c r="B55" s="41" t="s">
        <v>3278</v>
      </c>
      <c r="C55" s="6">
        <v>105702</v>
      </c>
      <c r="D55" s="7" t="s">
        <v>158</v>
      </c>
      <c r="E55" s="3">
        <v>6190</v>
      </c>
      <c r="F55" s="42">
        <v>42821</v>
      </c>
      <c r="G55" s="3">
        <f t="shared" si="3"/>
        <v>6190</v>
      </c>
      <c r="H55" s="3">
        <f t="shared" si="2"/>
        <v>0</v>
      </c>
      <c r="I55" s="17"/>
    </row>
    <row r="56" spans="1:9" ht="15.75" x14ac:dyDescent="0.25">
      <c r="A56" s="40">
        <v>42820</v>
      </c>
      <c r="B56" s="41" t="s">
        <v>3352</v>
      </c>
      <c r="C56" s="6">
        <v>105776</v>
      </c>
      <c r="D56" s="7" t="s">
        <v>158</v>
      </c>
      <c r="E56" s="3">
        <v>4108.8</v>
      </c>
      <c r="F56" s="42">
        <v>42821</v>
      </c>
      <c r="G56" s="3">
        <f t="shared" si="3"/>
        <v>4108.8</v>
      </c>
      <c r="H56" s="3">
        <f t="shared" si="2"/>
        <v>0</v>
      </c>
      <c r="I56" s="17"/>
    </row>
    <row r="57" spans="1:9" ht="15.75" x14ac:dyDescent="0.25">
      <c r="A57" s="40">
        <v>42823</v>
      </c>
      <c r="B57" s="41" t="s">
        <v>3686</v>
      </c>
      <c r="C57" s="6">
        <v>106100</v>
      </c>
      <c r="D57" s="7" t="s">
        <v>158</v>
      </c>
      <c r="E57" s="3">
        <v>5280</v>
      </c>
      <c r="F57" s="42">
        <v>42822</v>
      </c>
      <c r="G57" s="3">
        <f t="shared" si="3"/>
        <v>5280</v>
      </c>
      <c r="H57" s="3">
        <f t="shared" si="2"/>
        <v>0</v>
      </c>
      <c r="I57" s="17"/>
    </row>
    <row r="58" spans="1:9" ht="15.75" x14ac:dyDescent="0.25">
      <c r="A58" s="40">
        <v>42824</v>
      </c>
      <c r="B58" s="41" t="s">
        <v>3812</v>
      </c>
      <c r="C58" s="6">
        <v>106226</v>
      </c>
      <c r="D58" s="7" t="s">
        <v>158</v>
      </c>
      <c r="E58" s="3">
        <v>4253.6000000000004</v>
      </c>
      <c r="F58" s="42">
        <v>42825</v>
      </c>
      <c r="G58" s="3">
        <f t="shared" si="3"/>
        <v>4253.6000000000004</v>
      </c>
      <c r="H58" s="3">
        <f t="shared" si="2"/>
        <v>0</v>
      </c>
      <c r="I58" s="17"/>
    </row>
    <row r="59" spans="1:9" ht="15.75" x14ac:dyDescent="0.25">
      <c r="A59" s="40">
        <v>42825</v>
      </c>
      <c r="B59" s="41" t="s">
        <v>3954</v>
      </c>
      <c r="C59" s="6">
        <v>106363</v>
      </c>
      <c r="D59" s="7" t="s">
        <v>158</v>
      </c>
      <c r="E59" s="3">
        <v>2500.4</v>
      </c>
      <c r="F59" s="42">
        <v>42825</v>
      </c>
      <c r="G59" s="3">
        <f t="shared" si="3"/>
        <v>2500.4</v>
      </c>
      <c r="H59" s="3">
        <f t="shared" si="2"/>
        <v>0</v>
      </c>
      <c r="I59" s="17"/>
    </row>
    <row r="60" spans="1:9" ht="15.75" x14ac:dyDescent="0.25">
      <c r="A60" s="40">
        <v>42795</v>
      </c>
      <c r="B60" s="41" t="s">
        <v>292</v>
      </c>
      <c r="C60" s="6">
        <v>102781</v>
      </c>
      <c r="D60" s="7" t="s">
        <v>131</v>
      </c>
      <c r="E60" s="3">
        <v>2435</v>
      </c>
      <c r="F60" s="42" t="s">
        <v>255</v>
      </c>
      <c r="G60" s="3">
        <f t="shared" si="3"/>
        <v>2435</v>
      </c>
      <c r="H60" s="3">
        <f t="shared" si="2"/>
        <v>0</v>
      </c>
      <c r="I60" s="17"/>
    </row>
    <row r="61" spans="1:9" ht="15.75" x14ac:dyDescent="0.25">
      <c r="A61" s="40">
        <v>42795</v>
      </c>
      <c r="B61" s="41" t="s">
        <v>353</v>
      </c>
      <c r="C61" s="6">
        <v>102841</v>
      </c>
      <c r="D61" s="7" t="s">
        <v>131</v>
      </c>
      <c r="E61" s="3">
        <v>140</v>
      </c>
      <c r="F61" s="42" t="s">
        <v>255</v>
      </c>
      <c r="G61" s="3">
        <f t="shared" si="3"/>
        <v>140</v>
      </c>
      <c r="H61" s="3">
        <f t="shared" si="2"/>
        <v>0</v>
      </c>
      <c r="I61" s="17"/>
    </row>
    <row r="62" spans="1:9" ht="15.75" x14ac:dyDescent="0.25">
      <c r="A62" s="40">
        <v>42796</v>
      </c>
      <c r="B62" s="41" t="s">
        <v>384</v>
      </c>
      <c r="C62" s="6">
        <v>102872</v>
      </c>
      <c r="D62" s="7" t="s">
        <v>131</v>
      </c>
      <c r="E62" s="3">
        <v>2591.6999999999998</v>
      </c>
      <c r="F62" s="42" t="s">
        <v>255</v>
      </c>
      <c r="G62" s="3">
        <f t="shared" si="3"/>
        <v>2591.6999999999998</v>
      </c>
      <c r="H62" s="3">
        <f t="shared" si="2"/>
        <v>0</v>
      </c>
      <c r="I62" s="17"/>
    </row>
    <row r="63" spans="1:9" ht="15.75" x14ac:dyDescent="0.25">
      <c r="A63" s="40">
        <v>42797</v>
      </c>
      <c r="B63" s="41" t="s">
        <v>531</v>
      </c>
      <c r="C63" s="6">
        <v>103016</v>
      </c>
      <c r="D63" s="7" t="s">
        <v>131</v>
      </c>
      <c r="E63" s="3">
        <v>1800.1</v>
      </c>
      <c r="F63" s="42">
        <v>42800</v>
      </c>
      <c r="G63" s="3">
        <f t="shared" si="3"/>
        <v>1800.1</v>
      </c>
      <c r="H63" s="3">
        <f t="shared" si="2"/>
        <v>0</v>
      </c>
      <c r="I63" s="17"/>
    </row>
    <row r="64" spans="1:9" ht="15.75" x14ac:dyDescent="0.25">
      <c r="A64" s="40">
        <v>42798</v>
      </c>
      <c r="B64" s="41" t="s">
        <v>671</v>
      </c>
      <c r="C64" s="6">
        <v>103151</v>
      </c>
      <c r="D64" s="7" t="s">
        <v>131</v>
      </c>
      <c r="E64" s="3">
        <v>1927</v>
      </c>
      <c r="F64" s="42">
        <v>42800</v>
      </c>
      <c r="G64" s="3">
        <f t="shared" si="3"/>
        <v>1927</v>
      </c>
      <c r="H64" s="3">
        <f t="shared" si="2"/>
        <v>0</v>
      </c>
      <c r="I64" s="17"/>
    </row>
    <row r="65" spans="1:9" ht="15.75" x14ac:dyDescent="0.25">
      <c r="A65" s="40">
        <v>42798</v>
      </c>
      <c r="B65" s="41" t="s">
        <v>752</v>
      </c>
      <c r="C65" s="6">
        <v>103229</v>
      </c>
      <c r="D65" s="7" t="s">
        <v>131</v>
      </c>
      <c r="E65" s="3">
        <v>935.2</v>
      </c>
      <c r="F65" s="42">
        <v>42801</v>
      </c>
      <c r="G65" s="3">
        <f t="shared" si="3"/>
        <v>935.2</v>
      </c>
      <c r="H65" s="3">
        <f t="shared" si="2"/>
        <v>0</v>
      </c>
      <c r="I65" s="17"/>
    </row>
    <row r="66" spans="1:9" ht="15.75" x14ac:dyDescent="0.25">
      <c r="A66" s="40">
        <v>42800</v>
      </c>
      <c r="B66" s="41" t="s">
        <v>871</v>
      </c>
      <c r="C66" s="6">
        <v>103346</v>
      </c>
      <c r="D66" s="7" t="s">
        <v>131</v>
      </c>
      <c r="E66" s="3">
        <v>1814.2</v>
      </c>
      <c r="F66" s="42">
        <v>42804</v>
      </c>
      <c r="G66" s="3">
        <f t="shared" si="3"/>
        <v>1814.2</v>
      </c>
      <c r="H66" s="3">
        <f t="shared" si="2"/>
        <v>0</v>
      </c>
      <c r="I66" s="17"/>
    </row>
    <row r="67" spans="1:9" ht="15.75" x14ac:dyDescent="0.25">
      <c r="A67" s="40">
        <v>42800</v>
      </c>
      <c r="B67" s="41" t="s">
        <v>975</v>
      </c>
      <c r="C67" s="6">
        <v>103448</v>
      </c>
      <c r="D67" s="7" t="s">
        <v>131</v>
      </c>
      <c r="E67" s="3">
        <v>616</v>
      </c>
      <c r="F67" s="42">
        <v>42804</v>
      </c>
      <c r="G67" s="3">
        <f t="shared" ref="G67:G86" si="4">E67</f>
        <v>616</v>
      </c>
      <c r="H67" s="3">
        <f t="shared" ref="H67:H130" si="5">E67-G67</f>
        <v>0</v>
      </c>
      <c r="I67" s="17"/>
    </row>
    <row r="68" spans="1:9" ht="15.75" x14ac:dyDescent="0.25">
      <c r="A68" s="40">
        <v>42801</v>
      </c>
      <c r="B68" s="41" t="s">
        <v>999</v>
      </c>
      <c r="C68" s="6">
        <v>103472</v>
      </c>
      <c r="D68" s="7" t="s">
        <v>131</v>
      </c>
      <c r="E68" s="3">
        <v>2855.2</v>
      </c>
      <c r="F68" s="42">
        <v>42804</v>
      </c>
      <c r="G68" s="3">
        <f t="shared" si="4"/>
        <v>2855.2</v>
      </c>
      <c r="H68" s="3">
        <f t="shared" si="5"/>
        <v>0</v>
      </c>
      <c r="I68" s="17"/>
    </row>
    <row r="69" spans="1:9" ht="15.75" x14ac:dyDescent="0.25">
      <c r="A69" s="40">
        <v>42802</v>
      </c>
      <c r="B69" s="41" t="s">
        <v>1109</v>
      </c>
      <c r="C69" s="6">
        <v>103581</v>
      </c>
      <c r="D69" s="7" t="s">
        <v>131</v>
      </c>
      <c r="E69" s="3">
        <v>2082.8000000000002</v>
      </c>
      <c r="F69" s="42">
        <v>42804</v>
      </c>
      <c r="G69" s="3">
        <f t="shared" si="4"/>
        <v>2082.8000000000002</v>
      </c>
      <c r="H69" s="3">
        <f t="shared" si="5"/>
        <v>0</v>
      </c>
      <c r="I69" s="17"/>
    </row>
    <row r="70" spans="1:9" ht="15.75" x14ac:dyDescent="0.25">
      <c r="A70" s="40">
        <v>42803</v>
      </c>
      <c r="B70" s="41" t="s">
        <v>1235</v>
      </c>
      <c r="C70" s="6">
        <v>103703</v>
      </c>
      <c r="D70" s="7" t="s">
        <v>131</v>
      </c>
      <c r="E70" s="3">
        <v>1599.4</v>
      </c>
      <c r="F70" s="42">
        <v>42805</v>
      </c>
      <c r="G70" s="3">
        <f t="shared" si="4"/>
        <v>1599.4</v>
      </c>
      <c r="H70" s="3">
        <f t="shared" si="5"/>
        <v>0</v>
      </c>
      <c r="I70" s="17"/>
    </row>
    <row r="71" spans="1:9" ht="15.75" x14ac:dyDescent="0.25">
      <c r="A71" s="40">
        <v>42804</v>
      </c>
      <c r="B71" s="41" t="s">
        <v>1368</v>
      </c>
      <c r="C71" s="6">
        <v>103833</v>
      </c>
      <c r="D71" s="7" t="s">
        <v>131</v>
      </c>
      <c r="E71" s="3">
        <v>2222.4</v>
      </c>
      <c r="F71" s="42">
        <v>42805</v>
      </c>
      <c r="G71" s="3">
        <f t="shared" si="4"/>
        <v>2222.4</v>
      </c>
      <c r="H71" s="3">
        <f t="shared" si="5"/>
        <v>0</v>
      </c>
      <c r="I71" s="17"/>
    </row>
    <row r="72" spans="1:9" ht="15.75" x14ac:dyDescent="0.25">
      <c r="A72" s="40">
        <v>42805</v>
      </c>
      <c r="B72" s="41" t="s">
        <v>1532</v>
      </c>
      <c r="C72" s="6">
        <v>103995</v>
      </c>
      <c r="D72" s="7" t="s">
        <v>131</v>
      </c>
      <c r="E72" s="3">
        <v>1713.6</v>
      </c>
      <c r="F72" s="42">
        <v>42807</v>
      </c>
      <c r="G72" s="3">
        <f t="shared" si="4"/>
        <v>1713.6</v>
      </c>
      <c r="H72" s="3">
        <f t="shared" si="5"/>
        <v>0</v>
      </c>
      <c r="I72" s="17"/>
    </row>
    <row r="73" spans="1:9" ht="15.75" x14ac:dyDescent="0.25">
      <c r="A73" s="40">
        <v>42807</v>
      </c>
      <c r="B73" s="41" t="s">
        <v>1689</v>
      </c>
      <c r="C73" s="6">
        <v>104149</v>
      </c>
      <c r="D73" s="7" t="s">
        <v>131</v>
      </c>
      <c r="E73" s="3">
        <v>1948.8</v>
      </c>
      <c r="F73" s="42">
        <v>42810</v>
      </c>
      <c r="G73" s="3">
        <f t="shared" si="4"/>
        <v>1948.8</v>
      </c>
      <c r="H73" s="3">
        <f t="shared" si="5"/>
        <v>0</v>
      </c>
      <c r="I73" s="17"/>
    </row>
    <row r="74" spans="1:9" ht="15.75" x14ac:dyDescent="0.25">
      <c r="A74" s="40">
        <v>42807</v>
      </c>
      <c r="B74" s="41" t="s">
        <v>1786</v>
      </c>
      <c r="C74" s="6">
        <v>104244</v>
      </c>
      <c r="D74" s="7" t="s">
        <v>131</v>
      </c>
      <c r="E74" s="3">
        <v>420</v>
      </c>
      <c r="F74" s="42">
        <v>42810</v>
      </c>
      <c r="G74" s="3">
        <f t="shared" si="4"/>
        <v>420</v>
      </c>
      <c r="H74" s="3">
        <f t="shared" si="5"/>
        <v>0</v>
      </c>
      <c r="I74" s="17"/>
    </row>
    <row r="75" spans="1:9" ht="15.75" x14ac:dyDescent="0.25">
      <c r="A75" s="40">
        <v>42808</v>
      </c>
      <c r="B75" s="41" t="s">
        <v>1818</v>
      </c>
      <c r="C75" s="6">
        <v>104276</v>
      </c>
      <c r="D75" s="7" t="s">
        <v>131</v>
      </c>
      <c r="E75" s="3">
        <v>1680</v>
      </c>
      <c r="F75" s="42">
        <v>42810</v>
      </c>
      <c r="G75" s="3">
        <f t="shared" si="4"/>
        <v>1680</v>
      </c>
      <c r="H75" s="3">
        <f t="shared" si="5"/>
        <v>0</v>
      </c>
      <c r="I75" s="17"/>
    </row>
    <row r="76" spans="1:9" ht="15.75" x14ac:dyDescent="0.25">
      <c r="A76" s="40">
        <v>42809</v>
      </c>
      <c r="B76" s="41" t="s">
        <v>1935</v>
      </c>
      <c r="C76" s="6">
        <v>104391</v>
      </c>
      <c r="D76" s="7" t="s">
        <v>131</v>
      </c>
      <c r="E76" s="3">
        <v>2313.6</v>
      </c>
      <c r="F76" s="42">
        <v>42810</v>
      </c>
      <c r="G76" s="3">
        <f t="shared" si="4"/>
        <v>2313.6</v>
      </c>
      <c r="H76" s="3">
        <f t="shared" si="5"/>
        <v>0</v>
      </c>
      <c r="I76" s="17"/>
    </row>
    <row r="77" spans="1:9" ht="15.75" x14ac:dyDescent="0.25">
      <c r="A77" s="40">
        <v>42809</v>
      </c>
      <c r="B77" s="41" t="s">
        <v>1936</v>
      </c>
      <c r="C77" s="6">
        <v>104392</v>
      </c>
      <c r="D77" s="7" t="s">
        <v>131</v>
      </c>
      <c r="E77" s="3">
        <v>430.7</v>
      </c>
      <c r="F77" s="42">
        <v>42810</v>
      </c>
      <c r="G77" s="3">
        <f t="shared" si="4"/>
        <v>430.7</v>
      </c>
      <c r="H77" s="3">
        <f t="shared" si="5"/>
        <v>0</v>
      </c>
      <c r="I77" s="17"/>
    </row>
    <row r="78" spans="1:9" ht="15.75" x14ac:dyDescent="0.25">
      <c r="A78" s="40">
        <v>42810</v>
      </c>
      <c r="B78" s="41" t="s">
        <v>2062</v>
      </c>
      <c r="C78" s="6">
        <v>104515</v>
      </c>
      <c r="D78" s="7" t="s">
        <v>131</v>
      </c>
      <c r="E78" s="3">
        <v>1800</v>
      </c>
      <c r="F78" s="42">
        <v>42812</v>
      </c>
      <c r="G78" s="3">
        <f t="shared" si="4"/>
        <v>1800</v>
      </c>
      <c r="H78" s="3">
        <f t="shared" si="5"/>
        <v>0</v>
      </c>
      <c r="I78" s="17"/>
    </row>
    <row r="79" spans="1:9" ht="15.75" x14ac:dyDescent="0.25">
      <c r="A79" s="40">
        <v>42811</v>
      </c>
      <c r="B79" s="41" t="s">
        <v>2207</v>
      </c>
      <c r="C79" s="6">
        <v>104660</v>
      </c>
      <c r="D79" s="7" t="s">
        <v>131</v>
      </c>
      <c r="E79" s="3">
        <v>1896.3</v>
      </c>
      <c r="F79" s="42">
        <v>42812</v>
      </c>
      <c r="G79" s="3">
        <f t="shared" si="4"/>
        <v>1896.3</v>
      </c>
      <c r="H79" s="3">
        <f t="shared" si="5"/>
        <v>0</v>
      </c>
      <c r="I79" s="17"/>
    </row>
    <row r="80" spans="1:9" ht="15.75" x14ac:dyDescent="0.25">
      <c r="A80" s="40">
        <v>42812</v>
      </c>
      <c r="B80" s="41" t="s">
        <v>2371</v>
      </c>
      <c r="C80" s="6">
        <v>104820</v>
      </c>
      <c r="D80" s="7" t="s">
        <v>131</v>
      </c>
      <c r="E80" s="3">
        <v>1509.2</v>
      </c>
      <c r="F80" s="42">
        <v>43062</v>
      </c>
      <c r="G80" s="3">
        <f t="shared" si="4"/>
        <v>1509.2</v>
      </c>
      <c r="H80" s="3">
        <f t="shared" si="5"/>
        <v>0</v>
      </c>
      <c r="I80" s="17"/>
    </row>
    <row r="81" spans="1:9" ht="15.75" x14ac:dyDescent="0.25">
      <c r="A81" s="40">
        <v>42814</v>
      </c>
      <c r="B81" s="41" t="s">
        <v>2555</v>
      </c>
      <c r="C81" s="6">
        <v>104995</v>
      </c>
      <c r="D81" s="7" t="s">
        <v>131</v>
      </c>
      <c r="E81" s="3">
        <v>2009</v>
      </c>
      <c r="F81" s="42">
        <v>43062</v>
      </c>
      <c r="G81" s="3">
        <f t="shared" si="4"/>
        <v>2009</v>
      </c>
      <c r="H81" s="3">
        <f t="shared" si="5"/>
        <v>0</v>
      </c>
      <c r="I81" s="17"/>
    </row>
    <row r="82" spans="1:9" ht="15.75" x14ac:dyDescent="0.25">
      <c r="A82" s="40">
        <v>42815</v>
      </c>
      <c r="B82" s="41" t="s">
        <v>2684</v>
      </c>
      <c r="C82" s="6">
        <v>105122</v>
      </c>
      <c r="D82" s="7" t="s">
        <v>131</v>
      </c>
      <c r="E82" s="3">
        <v>2175.9</v>
      </c>
      <c r="F82" s="42">
        <v>43062</v>
      </c>
      <c r="G82" s="3">
        <f t="shared" si="4"/>
        <v>2175.9</v>
      </c>
      <c r="H82" s="3">
        <f t="shared" si="5"/>
        <v>0</v>
      </c>
      <c r="I82" s="17"/>
    </row>
    <row r="83" spans="1:9" ht="15.75" x14ac:dyDescent="0.25">
      <c r="A83" s="40">
        <v>42816</v>
      </c>
      <c r="B83" s="41" t="s">
        <v>2836</v>
      </c>
      <c r="C83" s="6">
        <v>105274</v>
      </c>
      <c r="D83" s="7" t="s">
        <v>131</v>
      </c>
      <c r="E83" s="3">
        <v>1760</v>
      </c>
      <c r="F83" s="42">
        <v>42818</v>
      </c>
      <c r="G83" s="3">
        <f t="shared" si="4"/>
        <v>1760</v>
      </c>
      <c r="H83" s="3">
        <f t="shared" si="5"/>
        <v>0</v>
      </c>
      <c r="I83" s="17"/>
    </row>
    <row r="84" spans="1:9" ht="15.75" x14ac:dyDescent="0.25">
      <c r="A84" s="40">
        <v>42817</v>
      </c>
      <c r="B84" s="41" t="s">
        <v>2927</v>
      </c>
      <c r="C84" s="6">
        <v>105363</v>
      </c>
      <c r="D84" s="7" t="s">
        <v>131</v>
      </c>
      <c r="E84" s="3">
        <v>1500</v>
      </c>
      <c r="F84" s="42">
        <v>42818</v>
      </c>
      <c r="G84" s="3">
        <f t="shared" si="4"/>
        <v>1500</v>
      </c>
      <c r="H84" s="3">
        <f t="shared" si="5"/>
        <v>0</v>
      </c>
      <c r="I84" s="17"/>
    </row>
    <row r="85" spans="1:9" ht="15.75" x14ac:dyDescent="0.25">
      <c r="A85" s="40">
        <v>42818</v>
      </c>
      <c r="B85" s="41" t="s">
        <v>3055</v>
      </c>
      <c r="C85" s="6">
        <v>105486</v>
      </c>
      <c r="D85" s="7" t="s">
        <v>131</v>
      </c>
      <c r="E85" s="3">
        <v>1896.3</v>
      </c>
      <c r="F85" s="42">
        <v>42821</v>
      </c>
      <c r="G85" s="3">
        <f t="shared" si="4"/>
        <v>1896.3</v>
      </c>
      <c r="H85" s="3">
        <f t="shared" si="5"/>
        <v>0</v>
      </c>
      <c r="I85" s="17"/>
    </row>
    <row r="86" spans="1:9" ht="15.75" x14ac:dyDescent="0.25">
      <c r="A86" s="40">
        <v>42818</v>
      </c>
      <c r="B86" s="41" t="s">
        <v>3153</v>
      </c>
      <c r="C86" s="6">
        <v>105583</v>
      </c>
      <c r="D86" s="1" t="s">
        <v>131</v>
      </c>
      <c r="E86" s="2">
        <v>0</v>
      </c>
      <c r="F86" s="44" t="s">
        <v>37</v>
      </c>
      <c r="G86" s="2">
        <f t="shared" si="4"/>
        <v>0</v>
      </c>
      <c r="H86" s="2">
        <f t="shared" si="5"/>
        <v>0</v>
      </c>
      <c r="I86" s="17"/>
    </row>
    <row r="87" spans="1:9" ht="15.75" x14ac:dyDescent="0.25">
      <c r="A87" s="40">
        <v>42818</v>
      </c>
      <c r="B87" s="41" t="s">
        <v>3154</v>
      </c>
      <c r="C87" s="6">
        <v>105584</v>
      </c>
      <c r="D87" s="7" t="s">
        <v>131</v>
      </c>
      <c r="E87" s="3">
        <v>726</v>
      </c>
      <c r="F87" s="43" t="s">
        <v>2997</v>
      </c>
      <c r="G87" s="9">
        <f>698+28</f>
        <v>726</v>
      </c>
      <c r="H87" s="9">
        <f t="shared" si="5"/>
        <v>0</v>
      </c>
      <c r="I87" s="17"/>
    </row>
    <row r="88" spans="1:9" ht="15.75" x14ac:dyDescent="0.25">
      <c r="A88" s="40">
        <v>42821</v>
      </c>
      <c r="B88" s="41" t="s">
        <v>3383</v>
      </c>
      <c r="C88" s="6">
        <v>105806</v>
      </c>
      <c r="D88" s="1" t="s">
        <v>131</v>
      </c>
      <c r="E88" s="2">
        <v>0</v>
      </c>
      <c r="F88" s="44" t="s">
        <v>37</v>
      </c>
      <c r="G88" s="2">
        <f t="shared" ref="G88:G119" si="6">E88</f>
        <v>0</v>
      </c>
      <c r="H88" s="2">
        <f t="shared" si="5"/>
        <v>0</v>
      </c>
      <c r="I88" s="17"/>
    </row>
    <row r="89" spans="1:9" ht="15.75" x14ac:dyDescent="0.25">
      <c r="A89" s="40">
        <v>42821</v>
      </c>
      <c r="B89" s="41" t="s">
        <v>3390</v>
      </c>
      <c r="C89" s="6">
        <v>105813</v>
      </c>
      <c r="D89" s="7" t="s">
        <v>131</v>
      </c>
      <c r="E89" s="3">
        <v>1828.3</v>
      </c>
      <c r="G89" s="3">
        <f t="shared" si="6"/>
        <v>1828.3</v>
      </c>
      <c r="H89" s="3">
        <f t="shared" si="5"/>
        <v>0</v>
      </c>
      <c r="I89" s="17"/>
    </row>
    <row r="90" spans="1:9" ht="15.75" x14ac:dyDescent="0.25">
      <c r="A90" s="40">
        <v>42822</v>
      </c>
      <c r="B90" s="41" t="s">
        <v>3535</v>
      </c>
      <c r="C90" s="6">
        <v>105954</v>
      </c>
      <c r="D90" s="7" t="s">
        <v>131</v>
      </c>
      <c r="E90" s="3">
        <v>1818.9</v>
      </c>
      <c r="F90" s="42">
        <v>42823</v>
      </c>
      <c r="G90" s="3">
        <f t="shared" si="6"/>
        <v>1818.9</v>
      </c>
      <c r="H90" s="3">
        <f t="shared" si="5"/>
        <v>0</v>
      </c>
      <c r="I90" s="17"/>
    </row>
    <row r="91" spans="1:9" ht="15.75" x14ac:dyDescent="0.25">
      <c r="A91" s="40">
        <v>42823</v>
      </c>
      <c r="B91" s="41" t="s">
        <v>3654</v>
      </c>
      <c r="C91" s="6">
        <v>106068</v>
      </c>
      <c r="D91" s="7" t="s">
        <v>131</v>
      </c>
      <c r="E91" s="3">
        <v>2284.6999999999998</v>
      </c>
      <c r="F91" s="42">
        <v>42826</v>
      </c>
      <c r="G91" s="3">
        <f t="shared" si="6"/>
        <v>2284.6999999999998</v>
      </c>
      <c r="H91" s="3">
        <f t="shared" si="5"/>
        <v>0</v>
      </c>
      <c r="I91" s="17"/>
    </row>
    <row r="92" spans="1:9" ht="15.75" x14ac:dyDescent="0.25">
      <c r="A92" s="40">
        <v>42823</v>
      </c>
      <c r="B92" s="41" t="s">
        <v>3755</v>
      </c>
      <c r="C92" s="6">
        <v>106169</v>
      </c>
      <c r="D92" s="7" t="s">
        <v>131</v>
      </c>
      <c r="E92" s="3">
        <v>1828.3</v>
      </c>
      <c r="F92" s="42">
        <v>42822</v>
      </c>
      <c r="G92" s="3">
        <f t="shared" si="6"/>
        <v>1828.3</v>
      </c>
      <c r="H92" s="3">
        <f t="shared" si="5"/>
        <v>0</v>
      </c>
      <c r="I92" s="17"/>
    </row>
    <row r="93" spans="1:9" ht="15.75" x14ac:dyDescent="0.25">
      <c r="A93" s="40">
        <v>42824</v>
      </c>
      <c r="B93" s="41" t="s">
        <v>3763</v>
      </c>
      <c r="C93" s="6">
        <v>106177</v>
      </c>
      <c r="D93" s="7" t="s">
        <v>131</v>
      </c>
      <c r="E93" s="3">
        <v>1444.4</v>
      </c>
      <c r="F93" s="42">
        <v>42826</v>
      </c>
      <c r="G93" s="3">
        <f t="shared" si="6"/>
        <v>1444.4</v>
      </c>
      <c r="H93" s="3">
        <f t="shared" si="5"/>
        <v>0</v>
      </c>
      <c r="I93" s="17"/>
    </row>
    <row r="94" spans="1:9" ht="15.75" x14ac:dyDescent="0.25">
      <c r="A94" s="40">
        <v>42824</v>
      </c>
      <c r="B94" s="41" t="s">
        <v>3859</v>
      </c>
      <c r="C94" s="6">
        <v>106272</v>
      </c>
      <c r="D94" s="7" t="s">
        <v>131</v>
      </c>
      <c r="E94" s="3">
        <v>1310</v>
      </c>
      <c r="F94" s="42">
        <v>42828</v>
      </c>
      <c r="G94" s="3">
        <f t="shared" si="6"/>
        <v>1310</v>
      </c>
      <c r="H94" s="3">
        <f t="shared" si="5"/>
        <v>0</v>
      </c>
      <c r="I94" s="17"/>
    </row>
    <row r="95" spans="1:9" ht="15.75" x14ac:dyDescent="0.25">
      <c r="A95" s="40">
        <v>42795</v>
      </c>
      <c r="B95" s="41" t="s">
        <v>322</v>
      </c>
      <c r="C95" s="6">
        <v>102810</v>
      </c>
      <c r="D95" s="7" t="s">
        <v>74</v>
      </c>
      <c r="E95" s="3">
        <v>997.2</v>
      </c>
      <c r="F95" s="42">
        <v>42800</v>
      </c>
      <c r="G95" s="3">
        <f t="shared" si="6"/>
        <v>997.2</v>
      </c>
      <c r="H95" s="3">
        <f t="shared" si="5"/>
        <v>0</v>
      </c>
      <c r="I95" s="17"/>
    </row>
    <row r="96" spans="1:9" ht="15.75" x14ac:dyDescent="0.25">
      <c r="A96" s="40">
        <v>42796</v>
      </c>
      <c r="B96" s="41" t="s">
        <v>419</v>
      </c>
      <c r="C96" s="6">
        <v>102907</v>
      </c>
      <c r="D96" s="7" t="s">
        <v>74</v>
      </c>
      <c r="E96" s="3">
        <v>633.6</v>
      </c>
      <c r="F96" s="42">
        <v>42800</v>
      </c>
      <c r="G96" s="3">
        <f t="shared" si="6"/>
        <v>633.6</v>
      </c>
      <c r="H96" s="3">
        <f t="shared" si="5"/>
        <v>0</v>
      </c>
      <c r="I96" s="17"/>
    </row>
    <row r="97" spans="1:9" ht="15.75" x14ac:dyDescent="0.25">
      <c r="A97" s="40">
        <v>42798</v>
      </c>
      <c r="B97" s="41" t="s">
        <v>758</v>
      </c>
      <c r="C97" s="6">
        <v>103235</v>
      </c>
      <c r="D97" s="1" t="s">
        <v>74</v>
      </c>
      <c r="E97" s="2">
        <v>0</v>
      </c>
      <c r="F97" s="44" t="s">
        <v>37</v>
      </c>
      <c r="G97" s="2">
        <f t="shared" si="6"/>
        <v>0</v>
      </c>
      <c r="H97" s="2">
        <f t="shared" si="5"/>
        <v>0</v>
      </c>
      <c r="I97" s="17"/>
    </row>
    <row r="98" spans="1:9" ht="15.75" x14ac:dyDescent="0.25">
      <c r="A98" s="40">
        <v>42798</v>
      </c>
      <c r="B98" s="41" t="s">
        <v>759</v>
      </c>
      <c r="C98" s="6">
        <v>103236</v>
      </c>
      <c r="D98" s="7" t="s">
        <v>74</v>
      </c>
      <c r="E98" s="3">
        <v>3335</v>
      </c>
      <c r="F98" s="42">
        <v>42800</v>
      </c>
      <c r="G98" s="3">
        <f t="shared" si="6"/>
        <v>3335</v>
      </c>
      <c r="H98" s="3">
        <f t="shared" si="5"/>
        <v>0</v>
      </c>
      <c r="I98" s="17"/>
    </row>
    <row r="99" spans="1:9" ht="15.75" x14ac:dyDescent="0.25">
      <c r="A99" s="40">
        <v>42798</v>
      </c>
      <c r="B99" s="41" t="s">
        <v>783</v>
      </c>
      <c r="C99" s="6">
        <v>103260</v>
      </c>
      <c r="D99" s="7" t="s">
        <v>74</v>
      </c>
      <c r="E99" s="3">
        <v>616</v>
      </c>
      <c r="F99" s="42">
        <v>42800</v>
      </c>
      <c r="G99" s="3">
        <f t="shared" si="6"/>
        <v>616</v>
      </c>
      <c r="H99" s="3">
        <f t="shared" si="5"/>
        <v>0</v>
      </c>
      <c r="I99" s="17"/>
    </row>
    <row r="100" spans="1:9" ht="15.75" x14ac:dyDescent="0.25">
      <c r="A100" s="40">
        <v>42800</v>
      </c>
      <c r="B100" s="41" t="s">
        <v>934</v>
      </c>
      <c r="C100" s="6">
        <v>103408</v>
      </c>
      <c r="D100" s="7" t="s">
        <v>74</v>
      </c>
      <c r="E100" s="3">
        <v>480.2</v>
      </c>
      <c r="F100" s="42">
        <v>42802</v>
      </c>
      <c r="G100" s="3">
        <f t="shared" si="6"/>
        <v>480.2</v>
      </c>
      <c r="H100" s="3">
        <f t="shared" si="5"/>
        <v>0</v>
      </c>
      <c r="I100" s="17"/>
    </row>
    <row r="101" spans="1:9" ht="15.75" x14ac:dyDescent="0.25">
      <c r="A101" s="40">
        <v>42801</v>
      </c>
      <c r="B101" s="41" t="s">
        <v>1049</v>
      </c>
      <c r="C101" s="6">
        <v>103522</v>
      </c>
      <c r="D101" s="7" t="s">
        <v>74</v>
      </c>
      <c r="E101" s="3">
        <v>3220</v>
      </c>
      <c r="F101" s="42">
        <v>42802</v>
      </c>
      <c r="G101" s="3">
        <f t="shared" si="6"/>
        <v>3220</v>
      </c>
      <c r="H101" s="3">
        <f t="shared" si="5"/>
        <v>0</v>
      </c>
      <c r="I101" s="17"/>
    </row>
    <row r="102" spans="1:9" ht="15.75" x14ac:dyDescent="0.25">
      <c r="A102" s="40">
        <v>42802</v>
      </c>
      <c r="B102" s="41" t="s">
        <v>1159</v>
      </c>
      <c r="C102" s="6">
        <v>103629</v>
      </c>
      <c r="D102" s="7" t="s">
        <v>74</v>
      </c>
      <c r="E102" s="3">
        <v>441</v>
      </c>
      <c r="F102" s="42">
        <v>42802</v>
      </c>
      <c r="G102" s="3">
        <f t="shared" si="6"/>
        <v>441</v>
      </c>
      <c r="H102" s="3">
        <f t="shared" si="5"/>
        <v>0</v>
      </c>
      <c r="I102" s="17"/>
    </row>
    <row r="103" spans="1:9" ht="15.75" x14ac:dyDescent="0.25">
      <c r="A103" s="40">
        <v>42803</v>
      </c>
      <c r="B103" s="41" t="s">
        <v>1300</v>
      </c>
      <c r="C103" s="6">
        <v>103767</v>
      </c>
      <c r="D103" s="7" t="s">
        <v>74</v>
      </c>
      <c r="E103" s="3">
        <v>3226.5</v>
      </c>
      <c r="F103" s="42">
        <v>42807</v>
      </c>
      <c r="G103" s="3">
        <f t="shared" si="6"/>
        <v>3226.5</v>
      </c>
      <c r="H103" s="3">
        <f t="shared" si="5"/>
        <v>0</v>
      </c>
      <c r="I103" s="17"/>
    </row>
    <row r="104" spans="1:9" ht="15.75" x14ac:dyDescent="0.25">
      <c r="A104" s="40">
        <v>42804</v>
      </c>
      <c r="B104" s="41" t="s">
        <v>1409</v>
      </c>
      <c r="C104" s="6">
        <v>103874</v>
      </c>
      <c r="D104" s="7" t="s">
        <v>74</v>
      </c>
      <c r="E104" s="3">
        <v>391.5</v>
      </c>
      <c r="F104" s="42">
        <v>42808</v>
      </c>
      <c r="G104" s="3">
        <f t="shared" si="6"/>
        <v>391.5</v>
      </c>
      <c r="H104" s="3">
        <f t="shared" si="5"/>
        <v>0</v>
      </c>
      <c r="I104" s="17"/>
    </row>
    <row r="105" spans="1:9" ht="15.75" x14ac:dyDescent="0.25">
      <c r="A105" s="40">
        <v>42805</v>
      </c>
      <c r="B105" s="41" t="s">
        <v>1565</v>
      </c>
      <c r="C105" s="6">
        <v>104028</v>
      </c>
      <c r="D105" s="7" t="s">
        <v>74</v>
      </c>
      <c r="E105" s="3">
        <v>1088.5</v>
      </c>
      <c r="F105" s="42">
        <v>42808</v>
      </c>
      <c r="G105" s="3">
        <f t="shared" si="6"/>
        <v>1088.5</v>
      </c>
      <c r="H105" s="3">
        <f t="shared" si="5"/>
        <v>0</v>
      </c>
      <c r="I105" s="17"/>
    </row>
    <row r="106" spans="1:9" ht="15.75" x14ac:dyDescent="0.25">
      <c r="A106" s="40">
        <v>42808</v>
      </c>
      <c r="B106" s="41" t="s">
        <v>1873</v>
      </c>
      <c r="C106" s="6">
        <v>104330</v>
      </c>
      <c r="D106" s="7" t="s">
        <v>74</v>
      </c>
      <c r="E106" s="3">
        <v>2853</v>
      </c>
      <c r="F106" s="42">
        <v>42812</v>
      </c>
      <c r="G106" s="3">
        <f t="shared" si="6"/>
        <v>2853</v>
      </c>
      <c r="H106" s="3">
        <f t="shared" si="5"/>
        <v>0</v>
      </c>
      <c r="I106" s="17"/>
    </row>
    <row r="107" spans="1:9" ht="15.75" x14ac:dyDescent="0.25">
      <c r="A107" s="40">
        <v>42809</v>
      </c>
      <c r="B107" s="41" t="s">
        <v>2054</v>
      </c>
      <c r="C107" s="6">
        <v>104507</v>
      </c>
      <c r="D107" s="7" t="s">
        <v>74</v>
      </c>
      <c r="E107" s="3">
        <v>3582.1</v>
      </c>
      <c r="F107" s="42">
        <v>42812</v>
      </c>
      <c r="G107" s="3">
        <f t="shared" si="6"/>
        <v>3582.1</v>
      </c>
      <c r="H107" s="3">
        <f t="shared" si="5"/>
        <v>0</v>
      </c>
      <c r="I107" s="17"/>
    </row>
    <row r="108" spans="1:9" ht="15.75" x14ac:dyDescent="0.25">
      <c r="A108" s="40">
        <v>42809</v>
      </c>
      <c r="B108" s="41" t="s">
        <v>2055</v>
      </c>
      <c r="C108" s="6">
        <v>104508</v>
      </c>
      <c r="D108" s="7" t="s">
        <v>74</v>
      </c>
      <c r="E108" s="3">
        <v>455.7</v>
      </c>
      <c r="F108" s="42">
        <v>42812</v>
      </c>
      <c r="G108" s="3">
        <f t="shared" si="6"/>
        <v>455.7</v>
      </c>
      <c r="H108" s="3">
        <f t="shared" si="5"/>
        <v>0</v>
      </c>
      <c r="I108" s="17"/>
    </row>
    <row r="109" spans="1:9" ht="15.75" x14ac:dyDescent="0.25">
      <c r="A109" s="40">
        <v>42812</v>
      </c>
      <c r="B109" s="41" t="s">
        <v>2380</v>
      </c>
      <c r="C109" s="6">
        <v>104829</v>
      </c>
      <c r="D109" s="7" t="s">
        <v>74</v>
      </c>
      <c r="E109" s="3">
        <v>962.8</v>
      </c>
      <c r="G109" s="3">
        <f t="shared" si="6"/>
        <v>962.8</v>
      </c>
      <c r="H109" s="3">
        <f t="shared" si="5"/>
        <v>0</v>
      </c>
      <c r="I109" s="17"/>
    </row>
    <row r="110" spans="1:9" ht="15.75" x14ac:dyDescent="0.25">
      <c r="A110" s="40">
        <v>42814</v>
      </c>
      <c r="B110" s="41" t="s">
        <v>2587</v>
      </c>
      <c r="C110" s="6">
        <v>105026</v>
      </c>
      <c r="D110" s="7" t="s">
        <v>74</v>
      </c>
      <c r="E110" s="3">
        <v>3096</v>
      </c>
      <c r="F110" s="42">
        <v>42791</v>
      </c>
      <c r="G110" s="3">
        <f t="shared" si="6"/>
        <v>3096</v>
      </c>
      <c r="H110" s="3">
        <f t="shared" si="5"/>
        <v>0</v>
      </c>
      <c r="I110" s="17"/>
    </row>
    <row r="111" spans="1:9" ht="15.75" x14ac:dyDescent="0.25">
      <c r="A111" s="40">
        <v>42816</v>
      </c>
      <c r="B111" s="41" t="s">
        <v>2866</v>
      </c>
      <c r="C111" s="6">
        <v>105304</v>
      </c>
      <c r="D111" s="7" t="s">
        <v>74</v>
      </c>
      <c r="E111" s="3">
        <v>2928.3</v>
      </c>
      <c r="F111" s="42">
        <v>42791</v>
      </c>
      <c r="G111" s="3">
        <f t="shared" si="6"/>
        <v>2928.3</v>
      </c>
      <c r="H111" s="3">
        <f t="shared" si="5"/>
        <v>0</v>
      </c>
      <c r="I111" s="17"/>
    </row>
    <row r="112" spans="1:9" ht="15.75" x14ac:dyDescent="0.25">
      <c r="A112" s="40">
        <v>42817</v>
      </c>
      <c r="B112" s="41" t="s">
        <v>3014</v>
      </c>
      <c r="C112" s="6">
        <v>105445</v>
      </c>
      <c r="D112" s="7" t="s">
        <v>74</v>
      </c>
      <c r="E112" s="3">
        <v>500</v>
      </c>
      <c r="F112" s="42">
        <v>42827</v>
      </c>
      <c r="G112" s="3">
        <f t="shared" si="6"/>
        <v>500</v>
      </c>
      <c r="H112" s="3">
        <f t="shared" si="5"/>
        <v>0</v>
      </c>
      <c r="I112" s="17"/>
    </row>
    <row r="113" spans="1:9" ht="15.75" x14ac:dyDescent="0.25">
      <c r="A113" s="40">
        <v>42819</v>
      </c>
      <c r="B113" s="41" t="s">
        <v>3248</v>
      </c>
      <c r="C113" s="6">
        <v>105673</v>
      </c>
      <c r="D113" s="7" t="s">
        <v>74</v>
      </c>
      <c r="E113" s="3">
        <v>543</v>
      </c>
      <c r="F113" s="42">
        <v>42791</v>
      </c>
      <c r="G113" s="3">
        <f t="shared" si="6"/>
        <v>543</v>
      </c>
      <c r="H113" s="3">
        <f t="shared" si="5"/>
        <v>0</v>
      </c>
      <c r="I113" s="17"/>
    </row>
    <row r="114" spans="1:9" ht="15.75" x14ac:dyDescent="0.25">
      <c r="A114" s="40">
        <v>42821</v>
      </c>
      <c r="B114" s="41" t="s">
        <v>3507</v>
      </c>
      <c r="C114" s="6">
        <v>105927</v>
      </c>
      <c r="D114" s="7" t="s">
        <v>74</v>
      </c>
      <c r="E114" s="3">
        <v>3447</v>
      </c>
      <c r="F114" s="42">
        <v>42823</v>
      </c>
      <c r="G114" s="3">
        <f t="shared" si="6"/>
        <v>3447</v>
      </c>
      <c r="H114" s="3">
        <f t="shared" si="5"/>
        <v>0</v>
      </c>
      <c r="I114" s="17"/>
    </row>
    <row r="115" spans="1:9" ht="15.75" x14ac:dyDescent="0.25">
      <c r="A115" s="40">
        <v>42823</v>
      </c>
      <c r="B115" s="41" t="s">
        <v>3647</v>
      </c>
      <c r="C115" s="6">
        <v>106062</v>
      </c>
      <c r="D115" s="7" t="s">
        <v>74</v>
      </c>
      <c r="E115" s="3">
        <v>3015.6</v>
      </c>
      <c r="F115" s="42">
        <v>42827</v>
      </c>
      <c r="G115" s="3">
        <f t="shared" si="6"/>
        <v>3015.6</v>
      </c>
      <c r="H115" s="3">
        <f t="shared" si="5"/>
        <v>0</v>
      </c>
      <c r="I115" s="17"/>
    </row>
    <row r="116" spans="1:9" ht="15.75" x14ac:dyDescent="0.25">
      <c r="A116" s="40">
        <v>42823</v>
      </c>
      <c r="B116" s="41" t="s">
        <v>3703</v>
      </c>
      <c r="C116" s="6">
        <v>106117</v>
      </c>
      <c r="D116" s="7" t="s">
        <v>74</v>
      </c>
      <c r="E116" s="3">
        <v>480.2</v>
      </c>
      <c r="F116" s="42">
        <v>42822</v>
      </c>
      <c r="G116" s="3">
        <f t="shared" si="6"/>
        <v>480.2</v>
      </c>
      <c r="H116" s="3">
        <f t="shared" si="5"/>
        <v>0</v>
      </c>
      <c r="I116" s="17"/>
    </row>
    <row r="117" spans="1:9" ht="15.75" x14ac:dyDescent="0.25">
      <c r="A117" s="40">
        <v>42825</v>
      </c>
      <c r="B117" s="41" t="s">
        <v>3975</v>
      </c>
      <c r="C117" s="6">
        <v>106384</v>
      </c>
      <c r="D117" s="7" t="s">
        <v>74</v>
      </c>
      <c r="E117" s="3">
        <v>384</v>
      </c>
      <c r="F117" s="42">
        <v>42827</v>
      </c>
      <c r="G117" s="3">
        <f t="shared" si="6"/>
        <v>384</v>
      </c>
      <c r="H117" s="3">
        <f t="shared" si="5"/>
        <v>0</v>
      </c>
      <c r="I117" s="17"/>
    </row>
    <row r="118" spans="1:9" ht="15.75" x14ac:dyDescent="0.25">
      <c r="A118" s="40">
        <v>42795</v>
      </c>
      <c r="B118" s="41" t="s">
        <v>306</v>
      </c>
      <c r="C118" s="6">
        <v>102794</v>
      </c>
      <c r="D118" s="7" t="s">
        <v>40</v>
      </c>
      <c r="E118" s="3">
        <v>3036</v>
      </c>
      <c r="F118" s="42">
        <v>42796</v>
      </c>
      <c r="G118" s="3">
        <f t="shared" si="6"/>
        <v>3036</v>
      </c>
      <c r="H118" s="3">
        <f t="shared" si="5"/>
        <v>0</v>
      </c>
      <c r="I118" s="17"/>
    </row>
    <row r="119" spans="1:9" ht="15.75" x14ac:dyDescent="0.25">
      <c r="A119" s="40">
        <v>42796</v>
      </c>
      <c r="B119" s="41" t="s">
        <v>408</v>
      </c>
      <c r="C119" s="6">
        <v>102896</v>
      </c>
      <c r="D119" s="7" t="s">
        <v>40</v>
      </c>
      <c r="E119" s="3">
        <v>3795</v>
      </c>
      <c r="F119" s="42" t="s">
        <v>255</v>
      </c>
      <c r="G119" s="3">
        <f t="shared" si="6"/>
        <v>3795</v>
      </c>
      <c r="H119" s="3">
        <f t="shared" si="5"/>
        <v>0</v>
      </c>
      <c r="I119" s="17"/>
    </row>
    <row r="120" spans="1:9" ht="15.75" x14ac:dyDescent="0.25">
      <c r="A120" s="40">
        <v>42797</v>
      </c>
      <c r="B120" s="41" t="s">
        <v>583</v>
      </c>
      <c r="C120" s="6">
        <v>103067</v>
      </c>
      <c r="D120" s="7" t="s">
        <v>40</v>
      </c>
      <c r="E120" s="3">
        <v>561.4</v>
      </c>
      <c r="F120" s="42">
        <v>42798</v>
      </c>
      <c r="G120" s="3">
        <f t="shared" ref="G120:G151" si="7">E120</f>
        <v>561.4</v>
      </c>
      <c r="H120" s="3">
        <f t="shared" si="5"/>
        <v>0</v>
      </c>
      <c r="I120" s="17"/>
    </row>
    <row r="121" spans="1:9" ht="15.75" x14ac:dyDescent="0.25">
      <c r="A121" s="40">
        <v>42798</v>
      </c>
      <c r="B121" s="41" t="s">
        <v>705</v>
      </c>
      <c r="C121" s="6">
        <v>103182</v>
      </c>
      <c r="D121" s="7" t="s">
        <v>40</v>
      </c>
      <c r="E121" s="3">
        <v>3758.2</v>
      </c>
      <c r="F121" s="42">
        <v>42800</v>
      </c>
      <c r="G121" s="3">
        <f t="shared" si="7"/>
        <v>3758.2</v>
      </c>
      <c r="H121" s="3">
        <f t="shared" si="5"/>
        <v>0</v>
      </c>
      <c r="I121" s="17"/>
    </row>
    <row r="122" spans="1:9" ht="15.75" x14ac:dyDescent="0.25">
      <c r="A122" s="40">
        <v>42800</v>
      </c>
      <c r="B122" s="41" t="s">
        <v>909</v>
      </c>
      <c r="C122" s="6">
        <v>103383</v>
      </c>
      <c r="D122" s="7" t="s">
        <v>40</v>
      </c>
      <c r="E122" s="3">
        <v>4060.6</v>
      </c>
      <c r="F122" s="42">
        <v>42801</v>
      </c>
      <c r="G122" s="3">
        <f t="shared" si="7"/>
        <v>4060.6</v>
      </c>
      <c r="H122" s="3">
        <f t="shared" si="5"/>
        <v>0</v>
      </c>
      <c r="I122" s="17"/>
    </row>
    <row r="123" spans="1:9" ht="15.75" x14ac:dyDescent="0.25">
      <c r="A123" s="40">
        <v>42801</v>
      </c>
      <c r="B123" s="41" t="s">
        <v>1040</v>
      </c>
      <c r="C123" s="6">
        <v>103513</v>
      </c>
      <c r="D123" s="7" t="s">
        <v>40</v>
      </c>
      <c r="E123" s="3">
        <v>46.8</v>
      </c>
      <c r="F123" s="42">
        <v>42801</v>
      </c>
      <c r="G123" s="3">
        <f t="shared" si="7"/>
        <v>46.8</v>
      </c>
      <c r="H123" s="3">
        <f t="shared" si="5"/>
        <v>0</v>
      </c>
      <c r="I123" s="17"/>
    </row>
    <row r="124" spans="1:9" ht="15.75" x14ac:dyDescent="0.25">
      <c r="A124" s="40">
        <v>42802</v>
      </c>
      <c r="B124" s="41" t="s">
        <v>1168</v>
      </c>
      <c r="C124" s="6">
        <v>103638</v>
      </c>
      <c r="D124" s="7" t="s">
        <v>40</v>
      </c>
      <c r="E124" s="3">
        <v>3415.5</v>
      </c>
      <c r="F124" s="42">
        <v>42808</v>
      </c>
      <c r="G124" s="3">
        <f t="shared" si="7"/>
        <v>3415.5</v>
      </c>
      <c r="H124" s="3">
        <f t="shared" si="5"/>
        <v>0</v>
      </c>
      <c r="I124" s="17"/>
    </row>
    <row r="125" spans="1:9" ht="15.75" x14ac:dyDescent="0.25">
      <c r="A125" s="40">
        <v>42803</v>
      </c>
      <c r="B125" s="41" t="s">
        <v>1263</v>
      </c>
      <c r="C125" s="6">
        <v>103730</v>
      </c>
      <c r="D125" s="7" t="s">
        <v>40</v>
      </c>
      <c r="E125" s="3">
        <v>3391.2</v>
      </c>
      <c r="F125" s="42">
        <v>42805</v>
      </c>
      <c r="G125" s="3">
        <f t="shared" si="7"/>
        <v>3391.2</v>
      </c>
      <c r="H125" s="3">
        <f t="shared" si="5"/>
        <v>0</v>
      </c>
      <c r="I125" s="17"/>
    </row>
    <row r="126" spans="1:9" ht="15.75" x14ac:dyDescent="0.25">
      <c r="A126" s="40">
        <v>42804</v>
      </c>
      <c r="B126" s="41" t="s">
        <v>1384</v>
      </c>
      <c r="C126" s="6">
        <v>103849</v>
      </c>
      <c r="D126" s="7" t="s">
        <v>40</v>
      </c>
      <c r="E126" s="3">
        <v>3411</v>
      </c>
      <c r="F126" s="42">
        <v>42805</v>
      </c>
      <c r="G126" s="3">
        <f t="shared" si="7"/>
        <v>3411</v>
      </c>
      <c r="H126" s="3">
        <f t="shared" si="5"/>
        <v>0</v>
      </c>
      <c r="I126" s="17"/>
    </row>
    <row r="127" spans="1:9" ht="15.75" x14ac:dyDescent="0.25">
      <c r="A127" s="40">
        <v>42807</v>
      </c>
      <c r="B127" s="41" t="s">
        <v>1738</v>
      </c>
      <c r="C127" s="6">
        <v>104197</v>
      </c>
      <c r="D127" s="7" t="s">
        <v>40</v>
      </c>
      <c r="E127" s="3">
        <v>808.6</v>
      </c>
      <c r="G127" s="3">
        <f t="shared" si="7"/>
        <v>808.6</v>
      </c>
      <c r="H127" s="3">
        <f t="shared" si="5"/>
        <v>0</v>
      </c>
      <c r="I127" s="17"/>
    </row>
    <row r="128" spans="1:9" ht="15.75" x14ac:dyDescent="0.25">
      <c r="A128" s="40">
        <v>42807</v>
      </c>
      <c r="B128" s="41" t="s">
        <v>1739</v>
      </c>
      <c r="C128" s="6">
        <v>104198</v>
      </c>
      <c r="D128" s="7" t="s">
        <v>40</v>
      </c>
      <c r="E128" s="3">
        <v>205.2</v>
      </c>
      <c r="G128" s="3">
        <f t="shared" si="7"/>
        <v>205.2</v>
      </c>
      <c r="H128" s="3">
        <f t="shared" si="5"/>
        <v>0</v>
      </c>
      <c r="I128" s="18"/>
    </row>
    <row r="129" spans="1:9" ht="15.75" x14ac:dyDescent="0.25">
      <c r="A129" s="40">
        <v>42808</v>
      </c>
      <c r="B129" s="41" t="s">
        <v>1844</v>
      </c>
      <c r="C129" s="6">
        <v>104301</v>
      </c>
      <c r="D129" s="7" t="s">
        <v>40</v>
      </c>
      <c r="E129" s="3">
        <v>3685.5</v>
      </c>
      <c r="F129" s="42">
        <v>42809</v>
      </c>
      <c r="G129" s="3">
        <f t="shared" si="7"/>
        <v>3685.5</v>
      </c>
      <c r="H129" s="3">
        <f t="shared" si="5"/>
        <v>0</v>
      </c>
      <c r="I129" s="18"/>
    </row>
    <row r="130" spans="1:9" ht="15.75" x14ac:dyDescent="0.25">
      <c r="A130" s="40">
        <v>42809</v>
      </c>
      <c r="B130" s="41" t="s">
        <v>1977</v>
      </c>
      <c r="C130" s="6">
        <v>104432</v>
      </c>
      <c r="D130" s="7" t="s">
        <v>40</v>
      </c>
      <c r="E130" s="3">
        <v>597.4</v>
      </c>
      <c r="F130" s="42">
        <v>42811</v>
      </c>
      <c r="G130" s="3">
        <f t="shared" si="7"/>
        <v>597.4</v>
      </c>
      <c r="H130" s="3">
        <f t="shared" si="5"/>
        <v>0</v>
      </c>
      <c r="I130" s="18"/>
    </row>
    <row r="131" spans="1:9" ht="15.75" x14ac:dyDescent="0.25">
      <c r="A131" s="40">
        <v>42810</v>
      </c>
      <c r="B131" s="41" t="s">
        <v>2099</v>
      </c>
      <c r="C131" s="6">
        <v>104552</v>
      </c>
      <c r="D131" s="7" t="s">
        <v>40</v>
      </c>
      <c r="E131" s="3">
        <v>3802.5</v>
      </c>
      <c r="F131" s="42">
        <v>42812</v>
      </c>
      <c r="G131" s="3">
        <f t="shared" si="7"/>
        <v>3802.5</v>
      </c>
      <c r="H131" s="3">
        <f t="shared" ref="H131:H194" si="8">E131-G131</f>
        <v>0</v>
      </c>
      <c r="I131" s="18"/>
    </row>
    <row r="132" spans="1:9" ht="15.75" x14ac:dyDescent="0.25">
      <c r="A132" s="40">
        <v>42811</v>
      </c>
      <c r="B132" s="41" t="s">
        <v>2251</v>
      </c>
      <c r="C132" s="6">
        <v>104704</v>
      </c>
      <c r="D132" s="7" t="s">
        <v>40</v>
      </c>
      <c r="E132" s="3">
        <v>3249.9</v>
      </c>
      <c r="F132" s="42">
        <v>42812</v>
      </c>
      <c r="G132" s="3">
        <f t="shared" si="7"/>
        <v>3249.9</v>
      </c>
      <c r="H132" s="3">
        <f t="shared" si="8"/>
        <v>0</v>
      </c>
      <c r="I132" s="18"/>
    </row>
    <row r="133" spans="1:9" ht="15.75" x14ac:dyDescent="0.25">
      <c r="A133" s="40">
        <v>42812</v>
      </c>
      <c r="B133" s="41" t="s">
        <v>2399</v>
      </c>
      <c r="C133" s="6">
        <v>104848</v>
      </c>
      <c r="D133" s="7" t="s">
        <v>40</v>
      </c>
      <c r="E133" s="3">
        <v>136</v>
      </c>
      <c r="F133" s="42">
        <v>1</v>
      </c>
      <c r="G133" s="3">
        <f t="shared" si="7"/>
        <v>136</v>
      </c>
      <c r="H133" s="3">
        <f t="shared" si="8"/>
        <v>0</v>
      </c>
      <c r="I133" s="18"/>
    </row>
    <row r="134" spans="1:9" ht="15.75" x14ac:dyDescent="0.25">
      <c r="A134" s="40">
        <v>42814</v>
      </c>
      <c r="B134" s="41" t="s">
        <v>2582</v>
      </c>
      <c r="C134" s="6">
        <v>105021</v>
      </c>
      <c r="D134" s="7" t="s">
        <v>40</v>
      </c>
      <c r="E134" s="3">
        <v>3019.5</v>
      </c>
      <c r="F134" s="42">
        <v>43062</v>
      </c>
      <c r="G134" s="3">
        <f t="shared" si="7"/>
        <v>3019.5</v>
      </c>
      <c r="H134" s="3">
        <f t="shared" si="8"/>
        <v>0</v>
      </c>
      <c r="I134" s="18"/>
    </row>
    <row r="135" spans="1:9" ht="15.75" x14ac:dyDescent="0.25">
      <c r="A135" s="40">
        <v>42816</v>
      </c>
      <c r="B135" s="41" t="s">
        <v>2833</v>
      </c>
      <c r="C135" s="6">
        <v>105271</v>
      </c>
      <c r="D135" s="7" t="s">
        <v>40</v>
      </c>
      <c r="E135" s="3">
        <v>3603.4</v>
      </c>
      <c r="F135" s="42">
        <v>42821</v>
      </c>
      <c r="G135" s="3">
        <f t="shared" si="7"/>
        <v>3603.4</v>
      </c>
      <c r="H135" s="3">
        <f t="shared" si="8"/>
        <v>0</v>
      </c>
      <c r="I135" s="18"/>
    </row>
    <row r="136" spans="1:9" ht="15.75" x14ac:dyDescent="0.25">
      <c r="A136" s="40">
        <v>42817</v>
      </c>
      <c r="B136" s="41" t="s">
        <v>2981</v>
      </c>
      <c r="C136" s="6">
        <v>105413</v>
      </c>
      <c r="D136" s="7" t="s">
        <v>40</v>
      </c>
      <c r="E136" s="3">
        <v>3691.4</v>
      </c>
      <c r="F136" s="42">
        <v>42818</v>
      </c>
      <c r="G136" s="3">
        <f t="shared" si="7"/>
        <v>3691.4</v>
      </c>
      <c r="H136" s="3">
        <f t="shared" si="8"/>
        <v>0</v>
      </c>
      <c r="I136" s="18"/>
    </row>
    <row r="137" spans="1:9" ht="15.75" x14ac:dyDescent="0.25">
      <c r="A137" s="40">
        <v>42819</v>
      </c>
      <c r="B137" s="41" t="s">
        <v>3279</v>
      </c>
      <c r="C137" s="6">
        <v>105703</v>
      </c>
      <c r="D137" s="7" t="s">
        <v>40</v>
      </c>
      <c r="E137" s="3">
        <v>3501.9</v>
      </c>
      <c r="F137" s="42">
        <v>42821</v>
      </c>
      <c r="G137" s="3">
        <f t="shared" si="7"/>
        <v>3501.9</v>
      </c>
      <c r="H137" s="3">
        <f t="shared" si="8"/>
        <v>0</v>
      </c>
      <c r="I137" s="18"/>
    </row>
    <row r="138" spans="1:9" ht="15.75" x14ac:dyDescent="0.25">
      <c r="A138" s="40">
        <v>42821</v>
      </c>
      <c r="B138" s="41" t="s">
        <v>3419</v>
      </c>
      <c r="C138" s="6">
        <v>105842</v>
      </c>
      <c r="D138" s="7" t="s">
        <v>40</v>
      </c>
      <c r="E138" s="3">
        <v>2770.8</v>
      </c>
      <c r="F138" s="42">
        <v>42822</v>
      </c>
      <c r="G138" s="3">
        <f t="shared" si="7"/>
        <v>2770.8</v>
      </c>
      <c r="H138" s="3">
        <f t="shared" si="8"/>
        <v>0</v>
      </c>
      <c r="I138" s="18"/>
    </row>
    <row r="139" spans="1:9" ht="15.75" x14ac:dyDescent="0.25">
      <c r="A139" s="40">
        <v>42822</v>
      </c>
      <c r="B139" s="41" t="s">
        <v>3599</v>
      </c>
      <c r="C139" s="6">
        <v>106015</v>
      </c>
      <c r="D139" s="7" t="s">
        <v>40</v>
      </c>
      <c r="E139" s="3">
        <v>49.4</v>
      </c>
      <c r="F139" s="42">
        <v>42822</v>
      </c>
      <c r="G139" s="3">
        <f t="shared" si="7"/>
        <v>49.4</v>
      </c>
      <c r="H139" s="3">
        <f t="shared" si="8"/>
        <v>0</v>
      </c>
      <c r="I139" s="18"/>
    </row>
    <row r="140" spans="1:9" ht="15.75" x14ac:dyDescent="0.25">
      <c r="A140" s="40">
        <v>42823</v>
      </c>
      <c r="B140" s="41" t="s">
        <v>3699</v>
      </c>
      <c r="C140" s="6">
        <v>106113</v>
      </c>
      <c r="D140" s="7" t="s">
        <v>40</v>
      </c>
      <c r="E140" s="3">
        <v>3267.6</v>
      </c>
      <c r="G140" s="3">
        <f t="shared" si="7"/>
        <v>3267.6</v>
      </c>
      <c r="H140" s="3">
        <f t="shared" si="8"/>
        <v>0</v>
      </c>
      <c r="I140" s="18"/>
    </row>
    <row r="141" spans="1:9" ht="15.75" x14ac:dyDescent="0.25">
      <c r="A141" s="40">
        <v>42824</v>
      </c>
      <c r="B141" s="41" t="s">
        <v>3802</v>
      </c>
      <c r="C141" s="6">
        <v>106216</v>
      </c>
      <c r="D141" s="7" t="s">
        <v>40</v>
      </c>
      <c r="E141" s="3">
        <v>934.7</v>
      </c>
      <c r="F141" s="42">
        <v>42825</v>
      </c>
      <c r="G141" s="3">
        <f t="shared" si="7"/>
        <v>934.7</v>
      </c>
      <c r="H141" s="3">
        <f t="shared" si="8"/>
        <v>0</v>
      </c>
      <c r="I141" s="18"/>
    </row>
    <row r="142" spans="1:9" ht="15.75" x14ac:dyDescent="0.25">
      <c r="A142" s="40">
        <v>42825</v>
      </c>
      <c r="B142" s="41" t="s">
        <v>3945</v>
      </c>
      <c r="C142" s="6">
        <v>106354</v>
      </c>
      <c r="D142" s="7" t="s">
        <v>40</v>
      </c>
      <c r="E142" s="3">
        <v>2975.4</v>
      </c>
      <c r="F142" s="42">
        <v>42828</v>
      </c>
      <c r="G142" s="3">
        <f t="shared" si="7"/>
        <v>2975.4</v>
      </c>
      <c r="H142" s="3">
        <f t="shared" si="8"/>
        <v>0</v>
      </c>
      <c r="I142" s="18"/>
    </row>
    <row r="143" spans="1:9" ht="15.75" x14ac:dyDescent="0.25">
      <c r="A143" s="40">
        <v>42795</v>
      </c>
      <c r="B143" s="41" t="s">
        <v>318</v>
      </c>
      <c r="C143" s="6">
        <v>102806</v>
      </c>
      <c r="D143" s="7" t="s">
        <v>73</v>
      </c>
      <c r="E143" s="3">
        <v>1424.1</v>
      </c>
      <c r="F143" s="42">
        <v>42796</v>
      </c>
      <c r="G143" s="3">
        <f t="shared" si="7"/>
        <v>1424.1</v>
      </c>
      <c r="H143" s="3">
        <f t="shared" si="8"/>
        <v>0</v>
      </c>
      <c r="I143" s="18"/>
    </row>
    <row r="144" spans="1:9" ht="15.75" x14ac:dyDescent="0.25">
      <c r="A144" s="40">
        <v>42796</v>
      </c>
      <c r="B144" s="41" t="s">
        <v>418</v>
      </c>
      <c r="C144" s="6">
        <v>102906</v>
      </c>
      <c r="D144" s="7" t="s">
        <v>73</v>
      </c>
      <c r="E144" s="3">
        <v>965.3</v>
      </c>
      <c r="F144" s="42">
        <v>42796</v>
      </c>
      <c r="G144" s="3">
        <f t="shared" si="7"/>
        <v>965.3</v>
      </c>
      <c r="H144" s="3">
        <f t="shared" si="8"/>
        <v>0</v>
      </c>
      <c r="I144" s="18"/>
    </row>
    <row r="145" spans="1:9" ht="15.75" x14ac:dyDescent="0.25">
      <c r="A145" s="40">
        <v>42797</v>
      </c>
      <c r="B145" s="41" t="s">
        <v>626</v>
      </c>
      <c r="C145" s="6">
        <v>103108</v>
      </c>
      <c r="D145" s="7" t="s">
        <v>73</v>
      </c>
      <c r="E145" s="3">
        <v>1344.2</v>
      </c>
      <c r="F145" s="42">
        <v>42798</v>
      </c>
      <c r="G145" s="3">
        <f t="shared" si="7"/>
        <v>1344.2</v>
      </c>
      <c r="H145" s="3">
        <f t="shared" si="8"/>
        <v>0</v>
      </c>
      <c r="I145" s="18"/>
    </row>
    <row r="146" spans="1:9" ht="15.75" x14ac:dyDescent="0.25">
      <c r="A146" s="40">
        <v>42800</v>
      </c>
      <c r="B146" s="41" t="s">
        <v>923</v>
      </c>
      <c r="C146" s="6">
        <v>103397</v>
      </c>
      <c r="D146" s="7" t="s">
        <v>73</v>
      </c>
      <c r="E146" s="3">
        <v>3842.8</v>
      </c>
      <c r="F146" s="42">
        <v>42802</v>
      </c>
      <c r="G146" s="3">
        <f t="shared" si="7"/>
        <v>3842.8</v>
      </c>
      <c r="H146" s="3">
        <f t="shared" si="8"/>
        <v>0</v>
      </c>
      <c r="I146" s="18"/>
    </row>
    <row r="147" spans="1:9" ht="15.75" x14ac:dyDescent="0.25">
      <c r="A147" s="40">
        <v>42801</v>
      </c>
      <c r="B147" s="41" t="s">
        <v>1047</v>
      </c>
      <c r="C147" s="6">
        <v>103520</v>
      </c>
      <c r="D147" s="7" t="s">
        <v>73</v>
      </c>
      <c r="E147" s="3">
        <v>748.8</v>
      </c>
      <c r="F147" s="42">
        <v>42801</v>
      </c>
      <c r="G147" s="3">
        <f t="shared" si="7"/>
        <v>748.8</v>
      </c>
      <c r="H147" s="3">
        <f t="shared" si="8"/>
        <v>0</v>
      </c>
      <c r="I147" s="18"/>
    </row>
    <row r="148" spans="1:9" ht="15.75" x14ac:dyDescent="0.25">
      <c r="A148" s="40">
        <v>42802</v>
      </c>
      <c r="B148" s="41" t="s">
        <v>1164</v>
      </c>
      <c r="C148" s="6">
        <v>103634</v>
      </c>
      <c r="D148" s="7" t="s">
        <v>73</v>
      </c>
      <c r="E148" s="3">
        <v>1518</v>
      </c>
      <c r="F148" s="42">
        <v>42802</v>
      </c>
      <c r="G148" s="3">
        <f t="shared" si="7"/>
        <v>1518</v>
      </c>
      <c r="H148" s="3">
        <f t="shared" si="8"/>
        <v>0</v>
      </c>
      <c r="I148" s="18"/>
    </row>
    <row r="149" spans="1:9" ht="15.75" x14ac:dyDescent="0.25">
      <c r="A149" s="40">
        <v>42803</v>
      </c>
      <c r="B149" s="41" t="s">
        <v>1286</v>
      </c>
      <c r="C149" s="6">
        <v>103753</v>
      </c>
      <c r="D149" s="7" t="s">
        <v>73</v>
      </c>
      <c r="E149" s="3">
        <v>1523.2</v>
      </c>
      <c r="F149" s="42">
        <v>42803</v>
      </c>
      <c r="G149" s="3">
        <f t="shared" si="7"/>
        <v>1523.2</v>
      </c>
      <c r="H149" s="3">
        <f t="shared" si="8"/>
        <v>0</v>
      </c>
      <c r="I149" s="18"/>
    </row>
    <row r="150" spans="1:9" ht="15.75" x14ac:dyDescent="0.25">
      <c r="A150" s="40">
        <v>42804</v>
      </c>
      <c r="B150" s="41" t="s">
        <v>1408</v>
      </c>
      <c r="C150" s="6">
        <v>103873</v>
      </c>
      <c r="D150" s="7" t="s">
        <v>73</v>
      </c>
      <c r="E150" s="3">
        <v>331.2</v>
      </c>
      <c r="F150" s="42">
        <v>42804</v>
      </c>
      <c r="G150" s="3">
        <f t="shared" si="7"/>
        <v>331.2</v>
      </c>
      <c r="H150" s="3">
        <f t="shared" si="8"/>
        <v>0</v>
      </c>
      <c r="I150" s="18"/>
    </row>
    <row r="151" spans="1:9" ht="15.75" x14ac:dyDescent="0.25">
      <c r="A151" s="40">
        <v>42807</v>
      </c>
      <c r="B151" s="41" t="s">
        <v>1744</v>
      </c>
      <c r="C151" s="6">
        <v>104203</v>
      </c>
      <c r="D151" s="7" t="s">
        <v>73</v>
      </c>
      <c r="E151" s="3">
        <v>3539.4</v>
      </c>
      <c r="F151" s="42">
        <v>42808</v>
      </c>
      <c r="G151" s="3">
        <f t="shared" si="7"/>
        <v>3539.4</v>
      </c>
      <c r="H151" s="3">
        <f t="shared" si="8"/>
        <v>0</v>
      </c>
      <c r="I151" s="18"/>
    </row>
    <row r="152" spans="1:9" ht="15.75" x14ac:dyDescent="0.25">
      <c r="A152" s="40">
        <v>42808</v>
      </c>
      <c r="B152" s="41" t="s">
        <v>1868</v>
      </c>
      <c r="C152" s="6">
        <v>104325</v>
      </c>
      <c r="D152" s="7" t="s">
        <v>73</v>
      </c>
      <c r="E152" s="3">
        <v>906.5</v>
      </c>
      <c r="F152" s="42">
        <v>42808</v>
      </c>
      <c r="G152" s="3">
        <f t="shared" ref="G152:G183" si="9">E152</f>
        <v>906.5</v>
      </c>
      <c r="H152" s="3">
        <f t="shared" si="8"/>
        <v>0</v>
      </c>
      <c r="I152" s="18"/>
    </row>
    <row r="153" spans="1:9" ht="15.75" x14ac:dyDescent="0.25">
      <c r="A153" s="40">
        <v>42809</v>
      </c>
      <c r="B153" s="41" t="s">
        <v>2010</v>
      </c>
      <c r="C153" s="6">
        <v>104464</v>
      </c>
      <c r="D153" s="7" t="s">
        <v>73</v>
      </c>
      <c r="E153" s="3">
        <v>1789.4</v>
      </c>
      <c r="F153" s="42">
        <v>42810</v>
      </c>
      <c r="G153" s="3">
        <f t="shared" si="9"/>
        <v>1789.4</v>
      </c>
      <c r="H153" s="3">
        <f t="shared" si="8"/>
        <v>0</v>
      </c>
      <c r="I153" s="18"/>
    </row>
    <row r="154" spans="1:9" ht="15.75" x14ac:dyDescent="0.25">
      <c r="A154" s="40">
        <v>42811</v>
      </c>
      <c r="B154" s="41" t="s">
        <v>2286</v>
      </c>
      <c r="C154" s="6">
        <v>104738</v>
      </c>
      <c r="D154" s="7" t="s">
        <v>73</v>
      </c>
      <c r="E154" s="3">
        <v>1801.8</v>
      </c>
      <c r="G154" s="3">
        <f t="shared" si="9"/>
        <v>1801.8</v>
      </c>
      <c r="H154" s="3">
        <f t="shared" si="8"/>
        <v>0</v>
      </c>
      <c r="I154" s="18"/>
    </row>
    <row r="155" spans="1:9" ht="15.75" x14ac:dyDescent="0.25">
      <c r="A155" s="40">
        <v>42814</v>
      </c>
      <c r="B155" s="41" t="s">
        <v>2586</v>
      </c>
      <c r="C155" s="6">
        <v>105025</v>
      </c>
      <c r="D155" s="7" t="s">
        <v>73</v>
      </c>
      <c r="E155" s="3">
        <v>3577.5</v>
      </c>
      <c r="F155" s="42">
        <v>42816</v>
      </c>
      <c r="G155" s="3">
        <f t="shared" si="9"/>
        <v>3577.5</v>
      </c>
      <c r="H155" s="3">
        <f t="shared" si="8"/>
        <v>0</v>
      </c>
      <c r="I155" s="18"/>
    </row>
    <row r="156" spans="1:9" ht="15.75" x14ac:dyDescent="0.25">
      <c r="A156" s="40">
        <v>42816</v>
      </c>
      <c r="B156" s="41" t="s">
        <v>2864</v>
      </c>
      <c r="C156" s="6">
        <v>105302</v>
      </c>
      <c r="D156" s="7" t="s">
        <v>73</v>
      </c>
      <c r="E156" s="3">
        <v>1741.5</v>
      </c>
      <c r="F156" s="42">
        <v>42816</v>
      </c>
      <c r="G156" s="3">
        <f t="shared" si="9"/>
        <v>1741.5</v>
      </c>
      <c r="H156" s="3">
        <f t="shared" si="8"/>
        <v>0</v>
      </c>
      <c r="I156" s="18"/>
    </row>
    <row r="157" spans="1:9" ht="15.75" x14ac:dyDescent="0.25">
      <c r="A157" s="40">
        <v>42818</v>
      </c>
      <c r="B157" s="41" t="s">
        <v>3134</v>
      </c>
      <c r="C157" s="6">
        <v>105564</v>
      </c>
      <c r="D157" s="7" t="s">
        <v>73</v>
      </c>
      <c r="E157" s="3">
        <v>2030.5</v>
      </c>
      <c r="F157" s="42">
        <v>42791</v>
      </c>
      <c r="G157" s="3">
        <f t="shared" si="9"/>
        <v>2030.5</v>
      </c>
      <c r="H157" s="3">
        <f t="shared" si="8"/>
        <v>0</v>
      </c>
      <c r="I157" s="18"/>
    </row>
    <row r="158" spans="1:9" ht="15.75" x14ac:dyDescent="0.25">
      <c r="A158" s="40">
        <v>42819</v>
      </c>
      <c r="B158" s="41" t="s">
        <v>3251</v>
      </c>
      <c r="C158" s="6">
        <v>105676</v>
      </c>
      <c r="D158" s="7" t="s">
        <v>73</v>
      </c>
      <c r="E158" s="3">
        <v>540</v>
      </c>
      <c r="F158" s="42">
        <v>42791</v>
      </c>
      <c r="G158" s="3">
        <f t="shared" si="9"/>
        <v>540</v>
      </c>
      <c r="H158" s="3">
        <f t="shared" si="8"/>
        <v>0</v>
      </c>
      <c r="I158" s="18"/>
    </row>
    <row r="159" spans="1:9" ht="15.75" x14ac:dyDescent="0.25">
      <c r="A159" s="40">
        <v>42821</v>
      </c>
      <c r="B159" s="41" t="s">
        <v>3405</v>
      </c>
      <c r="C159" s="6">
        <v>105828</v>
      </c>
      <c r="D159" s="7" t="s">
        <v>73</v>
      </c>
      <c r="E159" s="3">
        <v>2885.4</v>
      </c>
      <c r="F159" s="42">
        <v>42822</v>
      </c>
      <c r="G159" s="3">
        <f t="shared" si="9"/>
        <v>2885.4</v>
      </c>
      <c r="H159" s="3">
        <f t="shared" si="8"/>
        <v>0</v>
      </c>
      <c r="I159" s="18"/>
    </row>
    <row r="160" spans="1:9" ht="15.75" x14ac:dyDescent="0.25">
      <c r="A160" s="40">
        <v>42822</v>
      </c>
      <c r="B160" s="41" t="s">
        <v>3616</v>
      </c>
      <c r="C160" s="6">
        <v>106032</v>
      </c>
      <c r="D160" s="7" t="s">
        <v>73</v>
      </c>
      <c r="E160" s="3">
        <v>331.2</v>
      </c>
      <c r="F160" s="42">
        <v>42822</v>
      </c>
      <c r="G160" s="3">
        <f t="shared" si="9"/>
        <v>331.2</v>
      </c>
      <c r="H160" s="3">
        <f t="shared" si="8"/>
        <v>0</v>
      </c>
      <c r="I160" s="18"/>
    </row>
    <row r="161" spans="1:9" ht="15.75" x14ac:dyDescent="0.25">
      <c r="A161" s="40">
        <v>42823</v>
      </c>
      <c r="B161" s="41" t="s">
        <v>3706</v>
      </c>
      <c r="C161" s="6">
        <v>106120</v>
      </c>
      <c r="D161" s="7" t="s">
        <v>73</v>
      </c>
      <c r="E161" s="3">
        <v>1723</v>
      </c>
      <c r="F161" s="42">
        <v>42825</v>
      </c>
      <c r="G161" s="3">
        <f t="shared" si="9"/>
        <v>1723</v>
      </c>
      <c r="H161" s="3">
        <f t="shared" si="8"/>
        <v>0</v>
      </c>
      <c r="I161" s="18"/>
    </row>
    <row r="162" spans="1:9" ht="15.75" x14ac:dyDescent="0.25">
      <c r="A162" s="40">
        <v>42825</v>
      </c>
      <c r="B162" s="41" t="s">
        <v>3971</v>
      </c>
      <c r="C162" s="6">
        <v>106380</v>
      </c>
      <c r="D162" s="7" t="s">
        <v>73</v>
      </c>
      <c r="E162" s="3">
        <v>2915.8</v>
      </c>
      <c r="F162" s="42">
        <v>42828</v>
      </c>
      <c r="G162" s="3">
        <f t="shared" si="9"/>
        <v>2915.8</v>
      </c>
      <c r="H162" s="3">
        <f t="shared" si="8"/>
        <v>0</v>
      </c>
      <c r="I162" s="18"/>
    </row>
    <row r="163" spans="1:9" ht="15.75" x14ac:dyDescent="0.25">
      <c r="A163" s="40">
        <v>42795</v>
      </c>
      <c r="B163" s="41" t="s">
        <v>346</v>
      </c>
      <c r="C163" s="6">
        <v>102834</v>
      </c>
      <c r="D163" s="7" t="s">
        <v>48</v>
      </c>
      <c r="E163" s="3">
        <v>4303.5</v>
      </c>
      <c r="F163" s="42">
        <v>42804</v>
      </c>
      <c r="G163" s="3">
        <f t="shared" si="9"/>
        <v>4303.5</v>
      </c>
      <c r="H163" s="3">
        <f t="shared" si="8"/>
        <v>0</v>
      </c>
      <c r="I163" s="18"/>
    </row>
    <row r="164" spans="1:9" ht="15.75" x14ac:dyDescent="0.25">
      <c r="A164" s="40">
        <v>42796</v>
      </c>
      <c r="B164" s="41" t="s">
        <v>429</v>
      </c>
      <c r="C164" s="6">
        <v>102917</v>
      </c>
      <c r="D164" s="7" t="s">
        <v>48</v>
      </c>
      <c r="E164" s="3">
        <v>12811.1</v>
      </c>
      <c r="F164" s="42">
        <v>42812</v>
      </c>
      <c r="G164" s="3">
        <f t="shared" si="9"/>
        <v>12811.1</v>
      </c>
      <c r="H164" s="3">
        <f t="shared" si="8"/>
        <v>0</v>
      </c>
      <c r="I164" s="18"/>
    </row>
    <row r="165" spans="1:9" ht="15.75" x14ac:dyDescent="0.25">
      <c r="A165" s="40">
        <v>42796</v>
      </c>
      <c r="B165" s="41" t="s">
        <v>430</v>
      </c>
      <c r="C165" s="6">
        <v>102918</v>
      </c>
      <c r="D165" s="7" t="s">
        <v>48</v>
      </c>
      <c r="E165" s="3">
        <v>5373.2</v>
      </c>
      <c r="F165" s="42">
        <v>42804</v>
      </c>
      <c r="G165" s="3">
        <f t="shared" si="9"/>
        <v>5373.2</v>
      </c>
      <c r="H165" s="3">
        <f t="shared" si="8"/>
        <v>0</v>
      </c>
      <c r="I165" s="18"/>
    </row>
    <row r="166" spans="1:9" ht="15.75" x14ac:dyDescent="0.25">
      <c r="A166" s="40">
        <v>42797</v>
      </c>
      <c r="B166" s="41" t="s">
        <v>642</v>
      </c>
      <c r="C166" s="6">
        <v>103124</v>
      </c>
      <c r="D166" s="7" t="s">
        <v>48</v>
      </c>
      <c r="E166" s="3">
        <v>10507</v>
      </c>
      <c r="F166" s="42">
        <v>42804</v>
      </c>
      <c r="G166" s="3">
        <f t="shared" si="9"/>
        <v>10507</v>
      </c>
      <c r="H166" s="3">
        <f t="shared" si="8"/>
        <v>0</v>
      </c>
      <c r="I166" s="18"/>
    </row>
    <row r="167" spans="1:9" ht="15.75" x14ac:dyDescent="0.25">
      <c r="A167" s="40">
        <v>42799</v>
      </c>
      <c r="B167" s="41" t="s">
        <v>848</v>
      </c>
      <c r="C167" s="6">
        <v>103323</v>
      </c>
      <c r="D167" s="7" t="s">
        <v>48</v>
      </c>
      <c r="E167" s="3">
        <v>5703.6</v>
      </c>
      <c r="F167" s="42">
        <v>42804</v>
      </c>
      <c r="G167" s="3">
        <f t="shared" si="9"/>
        <v>5703.6</v>
      </c>
      <c r="H167" s="3">
        <f t="shared" si="8"/>
        <v>0</v>
      </c>
      <c r="I167" s="18"/>
    </row>
    <row r="168" spans="1:9" ht="15.75" x14ac:dyDescent="0.25">
      <c r="A168" s="40">
        <v>42800</v>
      </c>
      <c r="B168" s="41" t="s">
        <v>946</v>
      </c>
      <c r="C168" s="6">
        <v>103420</v>
      </c>
      <c r="D168" s="7" t="s">
        <v>48</v>
      </c>
      <c r="E168" s="3">
        <v>2422.5</v>
      </c>
      <c r="F168" s="42">
        <v>42804</v>
      </c>
      <c r="G168" s="3">
        <f t="shared" si="9"/>
        <v>2422.5</v>
      </c>
      <c r="H168" s="3">
        <f t="shared" si="8"/>
        <v>0</v>
      </c>
      <c r="I168" s="18"/>
    </row>
    <row r="169" spans="1:9" ht="15.75" x14ac:dyDescent="0.25">
      <c r="A169" s="40">
        <v>42803</v>
      </c>
      <c r="B169" s="41" t="s">
        <v>1303</v>
      </c>
      <c r="C169" s="6">
        <v>103770</v>
      </c>
      <c r="D169" s="7" t="s">
        <v>48</v>
      </c>
      <c r="E169" s="3">
        <v>7173.6</v>
      </c>
      <c r="F169" s="42">
        <v>42812</v>
      </c>
      <c r="G169" s="3">
        <f t="shared" si="9"/>
        <v>7173.6</v>
      </c>
      <c r="H169" s="3">
        <f t="shared" si="8"/>
        <v>0</v>
      </c>
      <c r="I169" s="18"/>
    </row>
    <row r="170" spans="1:9" ht="15.75" x14ac:dyDescent="0.25">
      <c r="A170" s="40">
        <v>42804</v>
      </c>
      <c r="B170" s="41" t="s">
        <v>1425</v>
      </c>
      <c r="C170" s="6">
        <v>103890</v>
      </c>
      <c r="D170" s="7" t="s">
        <v>48</v>
      </c>
      <c r="E170" s="3">
        <v>7030</v>
      </c>
      <c r="G170" s="3">
        <f t="shared" si="9"/>
        <v>7030</v>
      </c>
      <c r="H170" s="3">
        <f t="shared" si="8"/>
        <v>0</v>
      </c>
      <c r="I170" s="18"/>
    </row>
    <row r="171" spans="1:9" ht="15.75" x14ac:dyDescent="0.25">
      <c r="A171" s="40">
        <v>42804</v>
      </c>
      <c r="B171" s="41" t="s">
        <v>1435</v>
      </c>
      <c r="C171" s="6">
        <v>103900</v>
      </c>
      <c r="D171" s="7" t="s">
        <v>48</v>
      </c>
      <c r="E171" s="3">
        <v>10127</v>
      </c>
      <c r="F171" s="42">
        <v>42812</v>
      </c>
      <c r="G171" s="3">
        <f t="shared" si="9"/>
        <v>10127</v>
      </c>
      <c r="H171" s="3">
        <f t="shared" si="8"/>
        <v>0</v>
      </c>
      <c r="I171" s="18"/>
    </row>
    <row r="172" spans="1:9" ht="15.75" x14ac:dyDescent="0.25">
      <c r="A172" s="40">
        <v>42804</v>
      </c>
      <c r="B172" s="41" t="s">
        <v>1449</v>
      </c>
      <c r="C172" s="6">
        <v>103913</v>
      </c>
      <c r="D172" s="7" t="s">
        <v>48</v>
      </c>
      <c r="E172" s="3">
        <v>959.5</v>
      </c>
      <c r="F172" s="42">
        <v>42812</v>
      </c>
      <c r="G172" s="3">
        <f t="shared" si="9"/>
        <v>959.5</v>
      </c>
      <c r="H172" s="3">
        <f t="shared" si="8"/>
        <v>0</v>
      </c>
      <c r="I172" s="18"/>
    </row>
    <row r="173" spans="1:9" ht="15.75" x14ac:dyDescent="0.25">
      <c r="A173" s="40">
        <v>42807</v>
      </c>
      <c r="B173" s="41" t="s">
        <v>1781</v>
      </c>
      <c r="C173" s="6">
        <v>104239</v>
      </c>
      <c r="D173" s="7" t="s">
        <v>48</v>
      </c>
      <c r="E173" s="3">
        <v>5719</v>
      </c>
      <c r="F173" s="42">
        <v>42812</v>
      </c>
      <c r="G173" s="3">
        <f t="shared" si="9"/>
        <v>5719</v>
      </c>
      <c r="H173" s="3">
        <f t="shared" si="8"/>
        <v>0</v>
      </c>
      <c r="I173" s="18"/>
    </row>
    <row r="174" spans="1:9" ht="15.75" x14ac:dyDescent="0.25">
      <c r="A174" s="40">
        <v>42809</v>
      </c>
      <c r="B174" s="41" t="s">
        <v>1980</v>
      </c>
      <c r="C174" s="6">
        <v>104434</v>
      </c>
      <c r="D174" s="7" t="s">
        <v>48</v>
      </c>
      <c r="E174" s="3">
        <v>31028.400000000001</v>
      </c>
      <c r="F174" s="42">
        <v>42824</v>
      </c>
      <c r="G174" s="3">
        <f t="shared" si="9"/>
        <v>31028.400000000001</v>
      </c>
      <c r="H174" s="3">
        <f t="shared" si="8"/>
        <v>0</v>
      </c>
      <c r="I174" s="18"/>
    </row>
    <row r="175" spans="1:9" ht="15.75" x14ac:dyDescent="0.25">
      <c r="A175" s="40">
        <v>42809</v>
      </c>
      <c r="B175" s="41" t="s">
        <v>1985</v>
      </c>
      <c r="C175" s="6">
        <v>104439</v>
      </c>
      <c r="D175" s="7" t="s">
        <v>48</v>
      </c>
      <c r="E175" s="3">
        <v>2337</v>
      </c>
      <c r="F175" s="42">
        <v>42812</v>
      </c>
      <c r="G175" s="3">
        <f t="shared" si="9"/>
        <v>2337</v>
      </c>
      <c r="H175" s="3">
        <f t="shared" si="8"/>
        <v>0</v>
      </c>
      <c r="I175" s="18"/>
    </row>
    <row r="176" spans="1:9" ht="15.75" x14ac:dyDescent="0.25">
      <c r="A176" s="40">
        <v>42810</v>
      </c>
      <c r="B176" s="41" t="s">
        <v>2136</v>
      </c>
      <c r="C176" s="6">
        <v>104589</v>
      </c>
      <c r="D176" s="7" t="s">
        <v>48</v>
      </c>
      <c r="E176" s="3">
        <v>9709</v>
      </c>
      <c r="F176" s="42">
        <v>42824</v>
      </c>
      <c r="G176" s="3">
        <f t="shared" si="9"/>
        <v>9709</v>
      </c>
      <c r="H176" s="3">
        <f t="shared" si="8"/>
        <v>0</v>
      </c>
      <c r="I176" s="18"/>
    </row>
    <row r="177" spans="1:9" ht="15.75" x14ac:dyDescent="0.25">
      <c r="A177" s="40">
        <v>42811</v>
      </c>
      <c r="B177" s="41" t="s">
        <v>2272</v>
      </c>
      <c r="C177" s="6">
        <v>104725</v>
      </c>
      <c r="D177" s="7" t="s">
        <v>48</v>
      </c>
      <c r="E177" s="3">
        <v>5966</v>
      </c>
      <c r="F177" s="42">
        <v>42824</v>
      </c>
      <c r="G177" s="3">
        <f t="shared" si="9"/>
        <v>5966</v>
      </c>
      <c r="H177" s="3">
        <f t="shared" si="8"/>
        <v>0</v>
      </c>
      <c r="I177" s="18"/>
    </row>
    <row r="178" spans="1:9" ht="15.75" x14ac:dyDescent="0.25">
      <c r="A178" s="40">
        <v>42814</v>
      </c>
      <c r="B178" s="41" t="s">
        <v>2612</v>
      </c>
      <c r="C178" s="6">
        <v>105051</v>
      </c>
      <c r="D178" s="7" t="s">
        <v>48</v>
      </c>
      <c r="E178" s="3">
        <v>4645.2</v>
      </c>
      <c r="F178" s="42">
        <v>42824</v>
      </c>
      <c r="G178" s="3">
        <f t="shared" si="9"/>
        <v>4645.2</v>
      </c>
      <c r="H178" s="3">
        <f t="shared" si="8"/>
        <v>0</v>
      </c>
      <c r="I178" s="18"/>
    </row>
    <row r="179" spans="1:9" ht="15.75" x14ac:dyDescent="0.25">
      <c r="A179" s="40">
        <v>42815</v>
      </c>
      <c r="B179" s="41" t="s">
        <v>2724</v>
      </c>
      <c r="C179" s="6">
        <v>105162</v>
      </c>
      <c r="D179" s="7" t="s">
        <v>48</v>
      </c>
      <c r="E179" s="3">
        <v>30924</v>
      </c>
      <c r="F179" s="42">
        <v>42824</v>
      </c>
      <c r="G179" s="3">
        <f t="shared" si="9"/>
        <v>30924</v>
      </c>
      <c r="H179" s="3">
        <f t="shared" si="8"/>
        <v>0</v>
      </c>
      <c r="I179" s="18"/>
    </row>
    <row r="180" spans="1:9" ht="15.75" x14ac:dyDescent="0.25">
      <c r="A180" s="40">
        <v>42815</v>
      </c>
      <c r="B180" s="41" t="s">
        <v>2751</v>
      </c>
      <c r="C180" s="6">
        <v>105189</v>
      </c>
      <c r="D180" s="7" t="s">
        <v>48</v>
      </c>
      <c r="E180" s="3">
        <v>511.1</v>
      </c>
      <c r="F180" s="42">
        <v>42824</v>
      </c>
      <c r="G180" s="3">
        <f t="shared" si="9"/>
        <v>511.1</v>
      </c>
      <c r="H180" s="3">
        <f t="shared" si="8"/>
        <v>0</v>
      </c>
      <c r="I180" s="18"/>
    </row>
    <row r="181" spans="1:9" ht="15.75" x14ac:dyDescent="0.25">
      <c r="A181" s="40">
        <v>42815</v>
      </c>
      <c r="B181" s="41" t="s">
        <v>2793</v>
      </c>
      <c r="C181" s="6">
        <v>105231</v>
      </c>
      <c r="D181" s="7" t="s">
        <v>48</v>
      </c>
      <c r="E181" s="3">
        <v>5804.5</v>
      </c>
      <c r="F181" s="42">
        <v>42829</v>
      </c>
      <c r="G181" s="3">
        <f t="shared" si="9"/>
        <v>5804.5</v>
      </c>
      <c r="H181" s="3">
        <f t="shared" si="8"/>
        <v>0</v>
      </c>
      <c r="I181" s="18"/>
    </row>
    <row r="182" spans="1:9" ht="15.75" x14ac:dyDescent="0.25">
      <c r="A182" s="40">
        <v>42816</v>
      </c>
      <c r="B182" s="41" t="s">
        <v>2874</v>
      </c>
      <c r="C182" s="6">
        <v>105312</v>
      </c>
      <c r="D182" s="7" t="s">
        <v>48</v>
      </c>
      <c r="E182" s="3">
        <v>9329</v>
      </c>
      <c r="F182" s="42">
        <v>42824</v>
      </c>
      <c r="G182" s="3">
        <f t="shared" si="9"/>
        <v>9329</v>
      </c>
      <c r="H182" s="3">
        <f t="shared" si="8"/>
        <v>0</v>
      </c>
      <c r="I182" s="18"/>
    </row>
    <row r="183" spans="1:9" ht="15.75" x14ac:dyDescent="0.25">
      <c r="A183" s="40">
        <v>42817</v>
      </c>
      <c r="B183" s="41" t="s">
        <v>2983</v>
      </c>
      <c r="C183" s="6">
        <v>105415</v>
      </c>
      <c r="D183" s="7" t="s">
        <v>48</v>
      </c>
      <c r="E183" s="3">
        <v>15594</v>
      </c>
      <c r="F183" s="42">
        <v>42824</v>
      </c>
      <c r="G183" s="3">
        <f t="shared" si="9"/>
        <v>15594</v>
      </c>
      <c r="H183" s="3">
        <f t="shared" si="8"/>
        <v>0</v>
      </c>
      <c r="I183" s="18"/>
    </row>
    <row r="184" spans="1:9" ht="15.75" x14ac:dyDescent="0.25">
      <c r="A184" s="40">
        <v>42817</v>
      </c>
      <c r="B184" s="41" t="s">
        <v>2985</v>
      </c>
      <c r="C184" s="6">
        <v>105417</v>
      </c>
      <c r="D184" s="7" t="s">
        <v>48</v>
      </c>
      <c r="E184" s="3">
        <v>5662</v>
      </c>
      <c r="F184" s="42">
        <v>42824</v>
      </c>
      <c r="G184" s="3">
        <f t="shared" ref="G184:G212" si="10">E184</f>
        <v>5662</v>
      </c>
      <c r="H184" s="3">
        <f t="shared" si="8"/>
        <v>0</v>
      </c>
      <c r="I184" s="18"/>
    </row>
    <row r="185" spans="1:9" ht="15.75" x14ac:dyDescent="0.25">
      <c r="A185" s="40">
        <v>42818</v>
      </c>
      <c r="B185" s="41" t="s">
        <v>3152</v>
      </c>
      <c r="C185" s="6">
        <v>105582</v>
      </c>
      <c r="D185" s="1" t="s">
        <v>48</v>
      </c>
      <c r="E185" s="2">
        <v>0</v>
      </c>
      <c r="F185" s="44" t="s">
        <v>37</v>
      </c>
      <c r="G185" s="2">
        <f t="shared" si="10"/>
        <v>0</v>
      </c>
      <c r="H185" s="2">
        <f t="shared" si="8"/>
        <v>0</v>
      </c>
      <c r="I185" s="18"/>
    </row>
    <row r="186" spans="1:9" ht="15.75" x14ac:dyDescent="0.25">
      <c r="A186" s="40">
        <v>42818</v>
      </c>
      <c r="B186" s="41" t="s">
        <v>3157</v>
      </c>
      <c r="C186" s="6">
        <v>105587</v>
      </c>
      <c r="D186" s="7" t="s">
        <v>48</v>
      </c>
      <c r="E186" s="3">
        <v>5331.2</v>
      </c>
      <c r="F186" s="42">
        <v>42824</v>
      </c>
      <c r="G186" s="3">
        <f t="shared" si="10"/>
        <v>5331.2</v>
      </c>
      <c r="H186" s="3">
        <f t="shared" si="8"/>
        <v>0</v>
      </c>
      <c r="I186" s="18"/>
    </row>
    <row r="187" spans="1:9" ht="15.75" x14ac:dyDescent="0.25">
      <c r="A187" s="40">
        <v>42819</v>
      </c>
      <c r="B187" s="41" t="s">
        <v>3190</v>
      </c>
      <c r="C187" s="6">
        <v>105619</v>
      </c>
      <c r="D187" s="7" t="s">
        <v>48</v>
      </c>
      <c r="E187" s="3">
        <v>22787</v>
      </c>
      <c r="F187" s="42">
        <v>42829</v>
      </c>
      <c r="G187" s="3">
        <f t="shared" si="10"/>
        <v>22787</v>
      </c>
      <c r="H187" s="3">
        <f t="shared" si="8"/>
        <v>0</v>
      </c>
      <c r="I187" s="17"/>
    </row>
    <row r="188" spans="1:9" ht="15.75" x14ac:dyDescent="0.25">
      <c r="A188" s="40">
        <v>42819</v>
      </c>
      <c r="B188" s="41" t="s">
        <v>3267</v>
      </c>
      <c r="C188" s="6">
        <v>105691</v>
      </c>
      <c r="D188" s="7" t="s">
        <v>48</v>
      </c>
      <c r="E188" s="3">
        <v>5035</v>
      </c>
      <c r="F188" s="42">
        <v>42829</v>
      </c>
      <c r="G188" s="3">
        <f t="shared" si="10"/>
        <v>5035</v>
      </c>
      <c r="H188" s="3">
        <f t="shared" si="8"/>
        <v>0</v>
      </c>
      <c r="I188" s="18"/>
    </row>
    <row r="189" spans="1:9" ht="15.75" x14ac:dyDescent="0.25">
      <c r="A189" s="40">
        <v>42821</v>
      </c>
      <c r="B189" s="41" t="s">
        <v>3447</v>
      </c>
      <c r="C189" s="6">
        <v>105869</v>
      </c>
      <c r="D189" s="1" t="s">
        <v>48</v>
      </c>
      <c r="E189" s="2">
        <v>0</v>
      </c>
      <c r="F189" s="44" t="s">
        <v>37</v>
      </c>
      <c r="G189" s="2">
        <f t="shared" si="10"/>
        <v>0</v>
      </c>
      <c r="H189" s="2">
        <f t="shared" si="8"/>
        <v>0</v>
      </c>
      <c r="I189" s="18"/>
    </row>
    <row r="190" spans="1:9" ht="15.75" x14ac:dyDescent="0.25">
      <c r="A190" s="40">
        <v>42821</v>
      </c>
      <c r="B190" s="41" t="s">
        <v>3530</v>
      </c>
      <c r="C190" s="6">
        <v>105950</v>
      </c>
      <c r="D190" s="7" t="s">
        <v>48</v>
      </c>
      <c r="E190" s="3">
        <v>27024.799999999999</v>
      </c>
      <c r="F190" s="42">
        <v>42829</v>
      </c>
      <c r="G190" s="3">
        <f t="shared" si="10"/>
        <v>27024.799999999999</v>
      </c>
      <c r="H190" s="3">
        <f t="shared" si="8"/>
        <v>0</v>
      </c>
      <c r="I190" s="18"/>
    </row>
    <row r="191" spans="1:9" ht="15.75" x14ac:dyDescent="0.25">
      <c r="A191" s="40">
        <v>42822</v>
      </c>
      <c r="B191" s="41" t="s">
        <v>3577</v>
      </c>
      <c r="C191" s="6">
        <v>105994</v>
      </c>
      <c r="D191" s="1" t="s">
        <v>48</v>
      </c>
      <c r="E191" s="2">
        <v>0</v>
      </c>
      <c r="F191" s="44" t="s">
        <v>37</v>
      </c>
      <c r="G191" s="2">
        <f t="shared" si="10"/>
        <v>0</v>
      </c>
      <c r="H191" s="2">
        <f t="shared" si="8"/>
        <v>0</v>
      </c>
      <c r="I191" s="18"/>
    </row>
    <row r="192" spans="1:9" ht="15.75" x14ac:dyDescent="0.25">
      <c r="A192" s="40">
        <v>42822</v>
      </c>
      <c r="B192" s="41" t="s">
        <v>3636</v>
      </c>
      <c r="C192" s="6">
        <v>106051</v>
      </c>
      <c r="D192" s="7" t="s">
        <v>48</v>
      </c>
      <c r="E192" s="3">
        <v>19245.599999999999</v>
      </c>
      <c r="F192" s="42">
        <v>42829</v>
      </c>
      <c r="G192" s="3">
        <f t="shared" si="10"/>
        <v>19245.599999999999</v>
      </c>
      <c r="H192" s="3">
        <f t="shared" si="8"/>
        <v>0</v>
      </c>
      <c r="I192" s="18"/>
    </row>
    <row r="193" spans="1:9" ht="15.75" x14ac:dyDescent="0.25">
      <c r="A193" s="40">
        <v>42822</v>
      </c>
      <c r="B193" s="41" t="s">
        <v>3637</v>
      </c>
      <c r="C193" s="6">
        <v>106052</v>
      </c>
      <c r="D193" s="7" t="s">
        <v>48</v>
      </c>
      <c r="E193" s="3">
        <v>8464.5</v>
      </c>
      <c r="F193" s="42">
        <v>42829</v>
      </c>
      <c r="G193" s="3">
        <f t="shared" si="10"/>
        <v>8464.5</v>
      </c>
      <c r="H193" s="3">
        <f t="shared" si="8"/>
        <v>0</v>
      </c>
      <c r="I193" s="18"/>
    </row>
    <row r="194" spans="1:9" ht="15.75" x14ac:dyDescent="0.25">
      <c r="A194" s="40">
        <v>42824</v>
      </c>
      <c r="B194" s="41" t="s">
        <v>3810</v>
      </c>
      <c r="C194" s="6">
        <v>106224</v>
      </c>
      <c r="D194" s="7" t="s">
        <v>48</v>
      </c>
      <c r="E194" s="3">
        <v>418</v>
      </c>
      <c r="F194" s="42">
        <v>42824</v>
      </c>
      <c r="G194" s="3">
        <f t="shared" si="10"/>
        <v>418</v>
      </c>
      <c r="H194" s="3">
        <f t="shared" si="8"/>
        <v>0</v>
      </c>
      <c r="I194" s="18"/>
    </row>
    <row r="195" spans="1:9" ht="15.75" x14ac:dyDescent="0.25">
      <c r="A195" s="40">
        <v>42824</v>
      </c>
      <c r="B195" s="41" t="s">
        <v>3813</v>
      </c>
      <c r="C195" s="6">
        <v>106227</v>
      </c>
      <c r="D195" s="7" t="s">
        <v>48</v>
      </c>
      <c r="E195" s="3">
        <v>6213</v>
      </c>
      <c r="F195" s="42">
        <v>42829</v>
      </c>
      <c r="G195" s="3">
        <f t="shared" si="10"/>
        <v>6213</v>
      </c>
      <c r="H195" s="3">
        <f t="shared" ref="H195:H258" si="11">E195-G195</f>
        <v>0</v>
      </c>
      <c r="I195" s="18"/>
    </row>
    <row r="196" spans="1:9" ht="15.75" x14ac:dyDescent="0.25">
      <c r="A196" s="40">
        <v>42824</v>
      </c>
      <c r="B196" s="41" t="s">
        <v>3814</v>
      </c>
      <c r="C196" s="6">
        <v>106228</v>
      </c>
      <c r="D196" s="7" t="s">
        <v>48</v>
      </c>
      <c r="E196" s="3">
        <v>32602.6</v>
      </c>
      <c r="F196" s="42">
        <v>42829</v>
      </c>
      <c r="G196" s="3">
        <f t="shared" si="10"/>
        <v>32602.6</v>
      </c>
      <c r="H196" s="3">
        <f t="shared" si="11"/>
        <v>0</v>
      </c>
      <c r="I196" s="18"/>
    </row>
    <row r="197" spans="1:9" ht="15.75" x14ac:dyDescent="0.25">
      <c r="A197" s="40">
        <v>42824</v>
      </c>
      <c r="B197" s="41" t="s">
        <v>3815</v>
      </c>
      <c r="C197" s="6">
        <v>106229</v>
      </c>
      <c r="D197" s="7" t="s">
        <v>48</v>
      </c>
      <c r="E197" s="3">
        <v>9839.6</v>
      </c>
      <c r="F197" s="42">
        <v>42829</v>
      </c>
      <c r="G197" s="3">
        <f t="shared" si="10"/>
        <v>9839.6</v>
      </c>
      <c r="H197" s="3">
        <f t="shared" si="11"/>
        <v>0</v>
      </c>
      <c r="I197" s="18"/>
    </row>
    <row r="198" spans="1:9" ht="15.75" x14ac:dyDescent="0.25">
      <c r="A198" s="40">
        <v>42825</v>
      </c>
      <c r="B198" s="41" t="s">
        <v>3935</v>
      </c>
      <c r="C198" s="6">
        <v>106344</v>
      </c>
      <c r="D198" s="7" t="s">
        <v>48</v>
      </c>
      <c r="E198" s="3">
        <v>30358</v>
      </c>
      <c r="F198" s="42">
        <v>42837</v>
      </c>
      <c r="G198" s="3">
        <f t="shared" si="10"/>
        <v>30358</v>
      </c>
      <c r="H198" s="3">
        <f t="shared" si="11"/>
        <v>0</v>
      </c>
      <c r="I198" s="18"/>
    </row>
    <row r="199" spans="1:9" ht="15.75" x14ac:dyDescent="0.25">
      <c r="A199" s="40">
        <v>42825</v>
      </c>
      <c r="B199" s="41" t="s">
        <v>3940</v>
      </c>
      <c r="C199" s="6">
        <v>106349</v>
      </c>
      <c r="D199" s="7" t="s">
        <v>48</v>
      </c>
      <c r="E199" s="3">
        <v>3920</v>
      </c>
      <c r="F199" s="42">
        <v>42829</v>
      </c>
      <c r="G199" s="3">
        <f t="shared" si="10"/>
        <v>3920</v>
      </c>
      <c r="H199" s="3">
        <f t="shared" si="11"/>
        <v>0</v>
      </c>
      <c r="I199" s="18"/>
    </row>
    <row r="200" spans="1:9" ht="15.75" x14ac:dyDescent="0.25">
      <c r="A200" s="40">
        <v>42795</v>
      </c>
      <c r="B200" s="41" t="s">
        <v>343</v>
      </c>
      <c r="C200" s="6">
        <v>102831</v>
      </c>
      <c r="D200" s="7" t="s">
        <v>143</v>
      </c>
      <c r="E200" s="3">
        <v>7725</v>
      </c>
      <c r="F200" s="42">
        <v>42795</v>
      </c>
      <c r="G200" s="3">
        <f t="shared" si="10"/>
        <v>7725</v>
      </c>
      <c r="H200" s="3">
        <f t="shared" si="11"/>
        <v>0</v>
      </c>
      <c r="I200" s="18"/>
    </row>
    <row r="201" spans="1:9" ht="15.75" x14ac:dyDescent="0.25">
      <c r="A201" s="40">
        <v>42797</v>
      </c>
      <c r="B201" s="41" t="s">
        <v>612</v>
      </c>
      <c r="C201" s="6">
        <v>103095</v>
      </c>
      <c r="D201" s="7" t="s">
        <v>143</v>
      </c>
      <c r="E201" s="3">
        <v>10445.700000000001</v>
      </c>
      <c r="F201" s="42">
        <v>42797</v>
      </c>
      <c r="G201" s="3">
        <f t="shared" si="10"/>
        <v>10445.700000000001</v>
      </c>
      <c r="H201" s="3">
        <f t="shared" si="11"/>
        <v>0</v>
      </c>
      <c r="I201" s="18"/>
    </row>
    <row r="202" spans="1:9" ht="15.75" x14ac:dyDescent="0.25">
      <c r="A202" s="40">
        <v>42798</v>
      </c>
      <c r="B202" s="41" t="s">
        <v>731</v>
      </c>
      <c r="C202" s="6">
        <v>103208</v>
      </c>
      <c r="D202" s="7" t="s">
        <v>143</v>
      </c>
      <c r="E202" s="3">
        <v>4819.2</v>
      </c>
      <c r="F202" s="42">
        <v>42798</v>
      </c>
      <c r="G202" s="3">
        <f t="shared" si="10"/>
        <v>4819.2</v>
      </c>
      <c r="H202" s="3">
        <f t="shared" si="11"/>
        <v>0</v>
      </c>
      <c r="I202" s="18"/>
    </row>
    <row r="203" spans="1:9" ht="15.75" x14ac:dyDescent="0.25">
      <c r="A203" s="40">
        <v>42799</v>
      </c>
      <c r="B203" s="41" t="s">
        <v>847</v>
      </c>
      <c r="C203" s="6">
        <v>103322</v>
      </c>
      <c r="D203" s="7" t="s">
        <v>143</v>
      </c>
      <c r="E203" s="3">
        <v>10212.92</v>
      </c>
      <c r="F203" s="42">
        <v>42799</v>
      </c>
      <c r="G203" s="3">
        <f t="shared" si="10"/>
        <v>10212.92</v>
      </c>
      <c r="H203" s="3">
        <f t="shared" si="11"/>
        <v>0</v>
      </c>
      <c r="I203" s="18"/>
    </row>
    <row r="204" spans="1:9" ht="15.75" x14ac:dyDescent="0.25">
      <c r="A204" s="40">
        <v>42800</v>
      </c>
      <c r="B204" s="41" t="s">
        <v>948</v>
      </c>
      <c r="C204" s="6">
        <v>103422</v>
      </c>
      <c r="D204" s="7" t="s">
        <v>143</v>
      </c>
      <c r="E204" s="3">
        <v>12285.6</v>
      </c>
      <c r="F204" s="42">
        <v>42800</v>
      </c>
      <c r="G204" s="3">
        <f t="shared" si="10"/>
        <v>12285.6</v>
      </c>
      <c r="H204" s="3">
        <f t="shared" si="11"/>
        <v>0</v>
      </c>
      <c r="I204" s="18"/>
    </row>
    <row r="205" spans="1:9" ht="15.75" x14ac:dyDescent="0.25">
      <c r="A205" s="40">
        <v>42801</v>
      </c>
      <c r="B205" s="41" t="s">
        <v>1032</v>
      </c>
      <c r="C205" s="6">
        <v>103505</v>
      </c>
      <c r="D205" s="7" t="s">
        <v>143</v>
      </c>
      <c r="E205" s="3">
        <v>906.6</v>
      </c>
      <c r="F205" s="42">
        <v>42801</v>
      </c>
      <c r="G205" s="3">
        <f t="shared" si="10"/>
        <v>906.6</v>
      </c>
      <c r="H205" s="3">
        <f t="shared" si="11"/>
        <v>0</v>
      </c>
      <c r="I205" s="18"/>
    </row>
    <row r="206" spans="1:9" ht="15.75" x14ac:dyDescent="0.25">
      <c r="A206" s="40">
        <v>42802</v>
      </c>
      <c r="B206" s="41" t="s">
        <v>1151</v>
      </c>
      <c r="C206" s="6">
        <v>103621</v>
      </c>
      <c r="D206" s="7" t="s">
        <v>143</v>
      </c>
      <c r="E206" s="3">
        <v>9447.2000000000007</v>
      </c>
      <c r="F206" s="42">
        <v>42802</v>
      </c>
      <c r="G206" s="3">
        <f t="shared" si="10"/>
        <v>9447.2000000000007</v>
      </c>
      <c r="H206" s="3">
        <f t="shared" si="11"/>
        <v>0</v>
      </c>
      <c r="I206" s="18"/>
    </row>
    <row r="207" spans="1:9" ht="15.75" x14ac:dyDescent="0.25">
      <c r="A207" s="40">
        <v>42803</v>
      </c>
      <c r="B207" s="41" t="s">
        <v>1296</v>
      </c>
      <c r="C207" s="6">
        <v>103763</v>
      </c>
      <c r="D207" s="7" t="s">
        <v>143</v>
      </c>
      <c r="E207" s="3">
        <v>234.9</v>
      </c>
      <c r="F207" s="42">
        <v>42803</v>
      </c>
      <c r="G207" s="3">
        <f t="shared" si="10"/>
        <v>234.9</v>
      </c>
      <c r="H207" s="3">
        <f t="shared" si="11"/>
        <v>0</v>
      </c>
      <c r="I207" s="18"/>
    </row>
    <row r="208" spans="1:9" ht="15.75" x14ac:dyDescent="0.25">
      <c r="A208" s="40">
        <v>42804</v>
      </c>
      <c r="B208" s="41" t="s">
        <v>1438</v>
      </c>
      <c r="C208" s="6">
        <v>103902</v>
      </c>
      <c r="D208" s="7" t="s">
        <v>143</v>
      </c>
      <c r="E208" s="3">
        <v>12357.5</v>
      </c>
      <c r="F208" s="42">
        <v>42804</v>
      </c>
      <c r="G208" s="3">
        <f t="shared" si="10"/>
        <v>12357.5</v>
      </c>
      <c r="H208" s="3">
        <f t="shared" si="11"/>
        <v>0</v>
      </c>
      <c r="I208" s="18"/>
    </row>
    <row r="209" spans="1:9" ht="15.75" x14ac:dyDescent="0.25">
      <c r="A209" s="40">
        <v>42806</v>
      </c>
      <c r="B209" s="41" t="s">
        <v>1672</v>
      </c>
      <c r="C209" s="6">
        <v>104132</v>
      </c>
      <c r="D209" s="7" t="s">
        <v>143</v>
      </c>
      <c r="E209" s="3">
        <v>12240.2</v>
      </c>
      <c r="F209" s="42">
        <v>42807</v>
      </c>
      <c r="G209" s="3">
        <f t="shared" si="10"/>
        <v>12240.2</v>
      </c>
      <c r="H209" s="3">
        <f t="shared" si="11"/>
        <v>0</v>
      </c>
      <c r="I209" s="18"/>
    </row>
    <row r="210" spans="1:9" ht="15.75" x14ac:dyDescent="0.25">
      <c r="A210" s="40">
        <v>42807</v>
      </c>
      <c r="B210" s="41" t="s">
        <v>1766</v>
      </c>
      <c r="C210" s="6">
        <v>104225</v>
      </c>
      <c r="D210" s="7" t="s">
        <v>143</v>
      </c>
      <c r="E210" s="3">
        <v>11884.66</v>
      </c>
      <c r="G210" s="3">
        <f t="shared" si="10"/>
        <v>11884.66</v>
      </c>
      <c r="H210" s="3">
        <f t="shared" si="11"/>
        <v>0</v>
      </c>
      <c r="I210" s="18"/>
    </row>
    <row r="211" spans="1:9" ht="15.75" x14ac:dyDescent="0.25">
      <c r="A211" s="40">
        <v>42810</v>
      </c>
      <c r="B211" s="41" t="s">
        <v>2139</v>
      </c>
      <c r="C211" s="6">
        <v>104592</v>
      </c>
      <c r="D211" s="7" t="s">
        <v>143</v>
      </c>
      <c r="E211" s="3">
        <v>13292.5</v>
      </c>
      <c r="F211" s="42">
        <v>42810</v>
      </c>
      <c r="G211" s="3">
        <f t="shared" si="10"/>
        <v>13292.5</v>
      </c>
      <c r="H211" s="3">
        <f t="shared" si="11"/>
        <v>0</v>
      </c>
      <c r="I211" s="18"/>
    </row>
    <row r="212" spans="1:9" ht="15.75" x14ac:dyDescent="0.25">
      <c r="A212" s="40">
        <v>42812</v>
      </c>
      <c r="B212" s="41" t="s">
        <v>2432</v>
      </c>
      <c r="C212" s="6">
        <v>104880</v>
      </c>
      <c r="D212" s="7" t="s">
        <v>143</v>
      </c>
      <c r="E212" s="3">
        <v>14315</v>
      </c>
      <c r="F212" s="42">
        <v>42812</v>
      </c>
      <c r="G212" s="3">
        <f t="shared" si="10"/>
        <v>14315</v>
      </c>
      <c r="H212" s="3">
        <f t="shared" si="11"/>
        <v>0</v>
      </c>
      <c r="I212" s="18"/>
    </row>
    <row r="213" spans="1:9" ht="15.75" x14ac:dyDescent="0.25">
      <c r="A213" s="40">
        <v>42813</v>
      </c>
      <c r="B213" s="41" t="s">
        <v>2518</v>
      </c>
      <c r="C213" s="6">
        <v>104962</v>
      </c>
      <c r="D213" s="7" t="s">
        <v>143</v>
      </c>
      <c r="E213" s="3">
        <v>10575.9</v>
      </c>
      <c r="F213" s="42">
        <v>42822</v>
      </c>
      <c r="G213" s="3">
        <f>3653+6922.9</f>
        <v>10575.9</v>
      </c>
      <c r="H213" s="3">
        <f t="shared" si="11"/>
        <v>0</v>
      </c>
      <c r="I213" s="18"/>
    </row>
    <row r="214" spans="1:9" ht="15.75" x14ac:dyDescent="0.25">
      <c r="A214" s="40">
        <v>42815</v>
      </c>
      <c r="B214" s="41" t="s">
        <v>2749</v>
      </c>
      <c r="C214" s="6">
        <v>105187</v>
      </c>
      <c r="D214" s="7" t="s">
        <v>143</v>
      </c>
      <c r="E214" s="3">
        <v>9454.7999999999993</v>
      </c>
      <c r="F214" s="42">
        <v>42815</v>
      </c>
      <c r="G214" s="3">
        <f>E214</f>
        <v>9454.7999999999993</v>
      </c>
      <c r="H214" s="3">
        <f t="shared" si="11"/>
        <v>0</v>
      </c>
      <c r="I214" s="18"/>
    </row>
    <row r="215" spans="1:9" ht="15.75" x14ac:dyDescent="0.25">
      <c r="A215" s="40">
        <v>42817</v>
      </c>
      <c r="B215" s="41" t="s">
        <v>2993</v>
      </c>
      <c r="C215" s="6">
        <v>105425</v>
      </c>
      <c r="D215" s="7" t="s">
        <v>143</v>
      </c>
      <c r="E215" s="3">
        <v>10689.6</v>
      </c>
      <c r="F215" s="42">
        <v>43062</v>
      </c>
      <c r="G215" s="3">
        <f>E215</f>
        <v>10689.6</v>
      </c>
      <c r="H215" s="3">
        <f t="shared" si="11"/>
        <v>0</v>
      </c>
      <c r="I215" s="18"/>
    </row>
    <row r="216" spans="1:9" ht="15.75" x14ac:dyDescent="0.25">
      <c r="A216" s="40">
        <v>42819</v>
      </c>
      <c r="B216" s="41" t="s">
        <v>3270</v>
      </c>
      <c r="C216" s="6">
        <v>105694</v>
      </c>
      <c r="D216" s="7" t="s">
        <v>143</v>
      </c>
      <c r="E216" s="3">
        <v>10390</v>
      </c>
      <c r="F216" s="42">
        <v>42791</v>
      </c>
      <c r="G216" s="3">
        <f>E216</f>
        <v>10390</v>
      </c>
      <c r="H216" s="3">
        <f t="shared" si="11"/>
        <v>0</v>
      </c>
      <c r="I216" s="18"/>
    </row>
    <row r="217" spans="1:9" ht="15.75" x14ac:dyDescent="0.25">
      <c r="A217" s="40">
        <v>42820</v>
      </c>
      <c r="B217" s="41" t="s">
        <v>3374</v>
      </c>
      <c r="C217" s="6">
        <v>105797</v>
      </c>
      <c r="D217" s="7" t="s">
        <v>143</v>
      </c>
      <c r="E217" s="3">
        <v>9705.6</v>
      </c>
      <c r="F217" s="42">
        <v>42821</v>
      </c>
      <c r="G217" s="3">
        <f>E217</f>
        <v>9705.6</v>
      </c>
      <c r="H217" s="3">
        <f t="shared" si="11"/>
        <v>0</v>
      </c>
      <c r="I217" s="18"/>
    </row>
    <row r="218" spans="1:9" ht="15.75" x14ac:dyDescent="0.25">
      <c r="A218" s="40">
        <v>42821</v>
      </c>
      <c r="B218" s="41" t="s">
        <v>3455</v>
      </c>
      <c r="C218" s="6">
        <v>105877</v>
      </c>
      <c r="D218" s="7" t="s">
        <v>143</v>
      </c>
      <c r="E218" s="3">
        <v>189</v>
      </c>
      <c r="F218" s="42">
        <v>42821</v>
      </c>
      <c r="G218" s="3">
        <f>E218</f>
        <v>189</v>
      </c>
      <c r="H218" s="3">
        <f t="shared" si="11"/>
        <v>0</v>
      </c>
      <c r="I218" s="18"/>
    </row>
    <row r="219" spans="1:9" ht="15.75" x14ac:dyDescent="0.25">
      <c r="A219" s="40">
        <v>42822</v>
      </c>
      <c r="B219" s="41" t="s">
        <v>3585</v>
      </c>
      <c r="C219" s="6">
        <v>106002</v>
      </c>
      <c r="D219" s="7" t="s">
        <v>143</v>
      </c>
      <c r="E219" s="3">
        <v>10415.4</v>
      </c>
      <c r="F219" s="46" t="s">
        <v>3586</v>
      </c>
      <c r="G219" s="10">
        <f>3700+300+500+300</f>
        <v>4800</v>
      </c>
      <c r="H219" s="10">
        <f t="shared" si="11"/>
        <v>5615.4</v>
      </c>
      <c r="I219" s="18"/>
    </row>
    <row r="220" spans="1:9" ht="15.75" x14ac:dyDescent="0.25">
      <c r="A220" s="40">
        <v>42824</v>
      </c>
      <c r="B220" s="41" t="s">
        <v>3818</v>
      </c>
      <c r="C220" s="6">
        <v>106232</v>
      </c>
      <c r="D220" s="7" t="s">
        <v>143</v>
      </c>
      <c r="E220" s="3">
        <v>9522.2000000000007</v>
      </c>
      <c r="F220" s="42">
        <v>42824</v>
      </c>
      <c r="G220" s="3">
        <f t="shared" ref="G220:G251" si="12">E220</f>
        <v>9522.2000000000007</v>
      </c>
      <c r="H220" s="3">
        <f t="shared" si="11"/>
        <v>0</v>
      </c>
      <c r="I220" s="18"/>
    </row>
    <row r="221" spans="1:9" ht="15.75" x14ac:dyDescent="0.25">
      <c r="A221" s="40">
        <v>42796</v>
      </c>
      <c r="B221" s="41" t="s">
        <v>396</v>
      </c>
      <c r="C221" s="6">
        <v>102884</v>
      </c>
      <c r="D221" s="7" t="s">
        <v>139</v>
      </c>
      <c r="E221" s="3">
        <v>1843.2</v>
      </c>
      <c r="F221" s="42">
        <v>42796</v>
      </c>
      <c r="G221" s="3">
        <f t="shared" si="12"/>
        <v>1843.2</v>
      </c>
      <c r="H221" s="3">
        <f t="shared" si="11"/>
        <v>0</v>
      </c>
      <c r="I221" s="18"/>
    </row>
    <row r="222" spans="1:9" ht="15.75" x14ac:dyDescent="0.25">
      <c r="A222" s="40">
        <v>42797</v>
      </c>
      <c r="B222" s="41" t="s">
        <v>546</v>
      </c>
      <c r="C222" s="6">
        <v>103030</v>
      </c>
      <c r="D222" s="7" t="s">
        <v>139</v>
      </c>
      <c r="E222" s="3">
        <v>1488</v>
      </c>
      <c r="G222" s="3">
        <f t="shared" si="12"/>
        <v>1488</v>
      </c>
      <c r="H222" s="3">
        <f t="shared" si="11"/>
        <v>0</v>
      </c>
      <c r="I222" s="18"/>
    </row>
    <row r="223" spans="1:9" ht="15.75" x14ac:dyDescent="0.25">
      <c r="A223" s="40">
        <v>42798</v>
      </c>
      <c r="B223" s="41" t="s">
        <v>695</v>
      </c>
      <c r="C223" s="6">
        <v>103172</v>
      </c>
      <c r="D223" s="7" t="s">
        <v>139</v>
      </c>
      <c r="E223" s="3">
        <v>1608</v>
      </c>
      <c r="F223" s="42">
        <v>42798</v>
      </c>
      <c r="G223" s="3">
        <f t="shared" si="12"/>
        <v>1608</v>
      </c>
      <c r="H223" s="3">
        <f t="shared" si="11"/>
        <v>0</v>
      </c>
      <c r="I223" s="18"/>
    </row>
    <row r="224" spans="1:9" ht="15.75" x14ac:dyDescent="0.25">
      <c r="A224" s="40">
        <v>42799</v>
      </c>
      <c r="B224" s="41" t="s">
        <v>824</v>
      </c>
      <c r="C224" s="6">
        <v>103300</v>
      </c>
      <c r="D224" s="7" t="s">
        <v>139</v>
      </c>
      <c r="E224" s="3">
        <v>6632.4</v>
      </c>
      <c r="F224" s="42">
        <v>42799</v>
      </c>
      <c r="G224" s="3">
        <f t="shared" si="12"/>
        <v>6632.4</v>
      </c>
      <c r="H224" s="3">
        <f t="shared" si="11"/>
        <v>0</v>
      </c>
      <c r="I224" s="18"/>
    </row>
    <row r="225" spans="1:9" ht="15.75" x14ac:dyDescent="0.25">
      <c r="A225" s="40">
        <v>42804</v>
      </c>
      <c r="B225" s="41" t="s">
        <v>1399</v>
      </c>
      <c r="C225" s="6">
        <v>103864</v>
      </c>
      <c r="D225" s="7" t="s">
        <v>139</v>
      </c>
      <c r="E225" s="3">
        <v>853.2</v>
      </c>
      <c r="F225" s="42">
        <v>42804</v>
      </c>
      <c r="G225" s="3">
        <f t="shared" si="12"/>
        <v>853.2</v>
      </c>
      <c r="H225" s="3">
        <f t="shared" si="11"/>
        <v>0</v>
      </c>
      <c r="I225" s="18"/>
    </row>
    <row r="226" spans="1:9" ht="15.75" x14ac:dyDescent="0.25">
      <c r="A226" s="40">
        <v>42805</v>
      </c>
      <c r="B226" s="41" t="s">
        <v>1511</v>
      </c>
      <c r="C226" s="6">
        <v>103974</v>
      </c>
      <c r="D226" s="7" t="s">
        <v>139</v>
      </c>
      <c r="E226" s="3">
        <v>3385.6</v>
      </c>
      <c r="F226" s="42">
        <v>42805</v>
      </c>
      <c r="G226" s="3">
        <f t="shared" si="12"/>
        <v>3385.6</v>
      </c>
      <c r="H226" s="3">
        <f t="shared" si="11"/>
        <v>0</v>
      </c>
      <c r="I226" s="18"/>
    </row>
    <row r="227" spans="1:9" ht="15.75" x14ac:dyDescent="0.25">
      <c r="A227" s="40">
        <v>42805</v>
      </c>
      <c r="B227" s="41" t="s">
        <v>1606</v>
      </c>
      <c r="C227" s="6">
        <v>104069</v>
      </c>
      <c r="D227" s="7" t="s">
        <v>139</v>
      </c>
      <c r="E227" s="3">
        <v>1374</v>
      </c>
      <c r="F227" s="42">
        <v>42805</v>
      </c>
      <c r="G227" s="3">
        <f t="shared" si="12"/>
        <v>1374</v>
      </c>
      <c r="H227" s="3">
        <f t="shared" si="11"/>
        <v>0</v>
      </c>
      <c r="I227" s="18"/>
    </row>
    <row r="228" spans="1:9" ht="15.75" x14ac:dyDescent="0.25">
      <c r="A228" s="40">
        <v>42806</v>
      </c>
      <c r="B228" s="41" t="s">
        <v>1646</v>
      </c>
      <c r="C228" s="6">
        <v>104107</v>
      </c>
      <c r="D228" s="7" t="s">
        <v>139</v>
      </c>
      <c r="E228" s="3">
        <v>5198.28</v>
      </c>
      <c r="F228" s="42">
        <v>42806</v>
      </c>
      <c r="G228" s="3">
        <f t="shared" si="12"/>
        <v>5198.28</v>
      </c>
      <c r="H228" s="3">
        <f t="shared" si="11"/>
        <v>0</v>
      </c>
      <c r="I228" s="18"/>
    </row>
    <row r="229" spans="1:9" ht="15.75" x14ac:dyDescent="0.25">
      <c r="A229" s="40">
        <v>42806</v>
      </c>
      <c r="B229" s="41" t="s">
        <v>1682</v>
      </c>
      <c r="C229" s="6">
        <v>104142</v>
      </c>
      <c r="D229" s="7" t="s">
        <v>139</v>
      </c>
      <c r="E229" s="3">
        <v>823.2</v>
      </c>
      <c r="F229" s="42">
        <v>42806</v>
      </c>
      <c r="G229" s="3">
        <f t="shared" si="12"/>
        <v>823.2</v>
      </c>
      <c r="H229" s="3">
        <f t="shared" si="11"/>
        <v>0</v>
      </c>
      <c r="I229" s="18"/>
    </row>
    <row r="230" spans="1:9" ht="15.75" x14ac:dyDescent="0.25">
      <c r="A230" s="40">
        <v>42807</v>
      </c>
      <c r="B230" s="41" t="s">
        <v>1775</v>
      </c>
      <c r="C230" s="6">
        <v>104233</v>
      </c>
      <c r="D230" s="7" t="s">
        <v>139</v>
      </c>
      <c r="E230" s="3">
        <v>638.4</v>
      </c>
      <c r="G230" s="3">
        <f t="shared" si="12"/>
        <v>638.4</v>
      </c>
      <c r="H230" s="3">
        <f t="shared" si="11"/>
        <v>0</v>
      </c>
      <c r="I230" s="18"/>
    </row>
    <row r="231" spans="1:9" ht="15.75" x14ac:dyDescent="0.25">
      <c r="A231" s="40">
        <v>42807</v>
      </c>
      <c r="B231" s="41" t="s">
        <v>1776</v>
      </c>
      <c r="C231" s="6">
        <v>104234</v>
      </c>
      <c r="D231" s="7" t="s">
        <v>139</v>
      </c>
      <c r="E231" s="3">
        <v>266.39999999999998</v>
      </c>
      <c r="G231" s="3">
        <f t="shared" si="12"/>
        <v>266.39999999999998</v>
      </c>
      <c r="H231" s="3">
        <f t="shared" si="11"/>
        <v>0</v>
      </c>
      <c r="I231" s="18"/>
    </row>
    <row r="232" spans="1:9" ht="15.75" x14ac:dyDescent="0.25">
      <c r="A232" s="40">
        <v>42811</v>
      </c>
      <c r="B232" s="41" t="s">
        <v>2328</v>
      </c>
      <c r="C232" s="6">
        <v>104779</v>
      </c>
      <c r="D232" s="7" t="s">
        <v>139</v>
      </c>
      <c r="E232" s="3">
        <v>750</v>
      </c>
      <c r="F232" s="42">
        <v>42811</v>
      </c>
      <c r="G232" s="3">
        <f t="shared" si="12"/>
        <v>750</v>
      </c>
      <c r="H232" s="3">
        <f t="shared" si="11"/>
        <v>0</v>
      </c>
      <c r="I232" s="18"/>
    </row>
    <row r="233" spans="1:9" ht="15.75" x14ac:dyDescent="0.25">
      <c r="A233" s="40">
        <v>42816</v>
      </c>
      <c r="B233" s="41" t="s">
        <v>2847</v>
      </c>
      <c r="C233" s="6">
        <v>105285</v>
      </c>
      <c r="D233" s="7" t="s">
        <v>139</v>
      </c>
      <c r="E233" s="3">
        <v>634.20000000000005</v>
      </c>
      <c r="F233" s="42">
        <v>42816</v>
      </c>
      <c r="G233" s="3">
        <f t="shared" si="12"/>
        <v>634.20000000000005</v>
      </c>
      <c r="H233" s="3">
        <f t="shared" si="11"/>
        <v>0</v>
      </c>
      <c r="I233" s="18"/>
    </row>
    <row r="234" spans="1:9" ht="15.75" x14ac:dyDescent="0.25">
      <c r="A234" s="40">
        <v>42796</v>
      </c>
      <c r="B234" s="41" t="s">
        <v>374</v>
      </c>
      <c r="C234" s="6">
        <v>102862</v>
      </c>
      <c r="D234" s="7" t="s">
        <v>10</v>
      </c>
      <c r="E234" s="3">
        <v>4678.8</v>
      </c>
      <c r="F234" s="42" t="s">
        <v>255</v>
      </c>
      <c r="G234" s="3">
        <f t="shared" si="12"/>
        <v>4678.8</v>
      </c>
      <c r="H234" s="3">
        <f t="shared" si="11"/>
        <v>0</v>
      </c>
      <c r="I234" s="18"/>
    </row>
    <row r="235" spans="1:9" ht="15.75" x14ac:dyDescent="0.25">
      <c r="A235" s="40">
        <v>42797</v>
      </c>
      <c r="B235" s="41" t="s">
        <v>519</v>
      </c>
      <c r="C235" s="6">
        <v>103005</v>
      </c>
      <c r="D235" s="7" t="s">
        <v>10</v>
      </c>
      <c r="E235" s="3">
        <v>4334.3999999999996</v>
      </c>
      <c r="F235" s="42" t="s">
        <v>255</v>
      </c>
      <c r="G235" s="3">
        <f t="shared" si="12"/>
        <v>4334.3999999999996</v>
      </c>
      <c r="H235" s="3">
        <f t="shared" si="11"/>
        <v>0</v>
      </c>
      <c r="I235" s="18"/>
    </row>
    <row r="236" spans="1:9" ht="15.75" x14ac:dyDescent="0.25">
      <c r="A236" s="40">
        <v>42798</v>
      </c>
      <c r="B236" s="41" t="s">
        <v>662</v>
      </c>
      <c r="C236" s="6">
        <v>103143</v>
      </c>
      <c r="D236" s="7" t="s">
        <v>10</v>
      </c>
      <c r="E236" s="3">
        <v>4485.6000000000004</v>
      </c>
      <c r="F236" s="42">
        <v>42798</v>
      </c>
      <c r="G236" s="3">
        <f t="shared" si="12"/>
        <v>4485.6000000000004</v>
      </c>
      <c r="H236" s="3">
        <f t="shared" si="11"/>
        <v>0</v>
      </c>
      <c r="I236" s="18"/>
    </row>
    <row r="237" spans="1:9" ht="15.75" x14ac:dyDescent="0.25">
      <c r="A237" s="40">
        <v>42799</v>
      </c>
      <c r="B237" s="41" t="s">
        <v>807</v>
      </c>
      <c r="C237" s="6">
        <v>103284</v>
      </c>
      <c r="D237" s="7" t="s">
        <v>10</v>
      </c>
      <c r="E237" s="3">
        <v>4611.6000000000004</v>
      </c>
      <c r="F237" s="42">
        <v>42799</v>
      </c>
      <c r="G237" s="3">
        <f t="shared" si="12"/>
        <v>4611.6000000000004</v>
      </c>
      <c r="H237" s="3">
        <f t="shared" si="11"/>
        <v>0</v>
      </c>
      <c r="I237" s="18"/>
    </row>
    <row r="238" spans="1:9" ht="15.75" x14ac:dyDescent="0.25">
      <c r="A238" s="40">
        <v>42800</v>
      </c>
      <c r="B238" s="41" t="s">
        <v>874</v>
      </c>
      <c r="C238" s="6">
        <v>103349</v>
      </c>
      <c r="D238" s="7" t="s">
        <v>10</v>
      </c>
      <c r="E238" s="3">
        <v>4510.8</v>
      </c>
      <c r="F238" s="42">
        <v>42800</v>
      </c>
      <c r="G238" s="3">
        <f t="shared" si="12"/>
        <v>4510.8</v>
      </c>
      <c r="H238" s="3">
        <f t="shared" si="11"/>
        <v>0</v>
      </c>
      <c r="I238" s="18"/>
    </row>
    <row r="239" spans="1:9" ht="15.75" x14ac:dyDescent="0.25">
      <c r="A239" s="40">
        <v>42802</v>
      </c>
      <c r="B239" s="41" t="s">
        <v>1115</v>
      </c>
      <c r="C239" s="6">
        <v>103587</v>
      </c>
      <c r="D239" s="7" t="s">
        <v>10</v>
      </c>
      <c r="E239" s="3">
        <v>4704.2</v>
      </c>
      <c r="F239" s="42">
        <v>42802</v>
      </c>
      <c r="G239" s="3">
        <f t="shared" si="12"/>
        <v>4704.2</v>
      </c>
      <c r="H239" s="3">
        <f t="shared" si="11"/>
        <v>0</v>
      </c>
      <c r="I239" s="18"/>
    </row>
    <row r="240" spans="1:9" ht="15.75" x14ac:dyDescent="0.25">
      <c r="A240" s="40">
        <v>42803</v>
      </c>
      <c r="B240" s="41" t="s">
        <v>1247</v>
      </c>
      <c r="C240" s="6">
        <v>103715</v>
      </c>
      <c r="D240" s="7" t="s">
        <v>10</v>
      </c>
      <c r="E240" s="3">
        <v>4592.3999999999996</v>
      </c>
      <c r="F240" s="42">
        <v>42803</v>
      </c>
      <c r="G240" s="3">
        <f t="shared" si="12"/>
        <v>4592.3999999999996</v>
      </c>
      <c r="H240" s="3">
        <f t="shared" si="11"/>
        <v>0</v>
      </c>
      <c r="I240" s="18"/>
    </row>
    <row r="241" spans="1:9" ht="15.75" x14ac:dyDescent="0.25">
      <c r="A241" s="40">
        <v>42803</v>
      </c>
      <c r="B241" s="41" t="s">
        <v>1319</v>
      </c>
      <c r="C241" s="6">
        <v>103786</v>
      </c>
      <c r="D241" s="7" t="s">
        <v>10</v>
      </c>
      <c r="E241" s="3">
        <v>21225.599999999999</v>
      </c>
      <c r="F241" s="42">
        <v>42803</v>
      </c>
      <c r="G241" s="3">
        <f t="shared" si="12"/>
        <v>21225.599999999999</v>
      </c>
      <c r="H241" s="3">
        <f t="shared" si="11"/>
        <v>0</v>
      </c>
      <c r="I241" s="18"/>
    </row>
    <row r="242" spans="1:9" ht="15.75" x14ac:dyDescent="0.25">
      <c r="A242" s="40">
        <v>42804</v>
      </c>
      <c r="B242" s="41" t="s">
        <v>1369</v>
      </c>
      <c r="C242" s="6">
        <v>103834</v>
      </c>
      <c r="D242" s="7" t="s">
        <v>10</v>
      </c>
      <c r="E242" s="3">
        <v>4549.3999999999996</v>
      </c>
      <c r="F242" s="42">
        <v>42804</v>
      </c>
      <c r="G242" s="3">
        <f t="shared" si="12"/>
        <v>4549.3999999999996</v>
      </c>
      <c r="H242" s="3">
        <f t="shared" si="11"/>
        <v>0</v>
      </c>
      <c r="I242" s="18"/>
    </row>
    <row r="243" spans="1:9" ht="15.75" x14ac:dyDescent="0.25">
      <c r="A243" s="40">
        <v>42805</v>
      </c>
      <c r="B243" s="41" t="s">
        <v>1510</v>
      </c>
      <c r="C243" s="6">
        <v>103973</v>
      </c>
      <c r="D243" s="7" t="s">
        <v>10</v>
      </c>
      <c r="E243" s="3">
        <v>12917.2</v>
      </c>
      <c r="F243" s="42">
        <v>42807</v>
      </c>
      <c r="G243" s="3">
        <f t="shared" si="12"/>
        <v>12917.2</v>
      </c>
      <c r="H243" s="3">
        <f t="shared" si="11"/>
        <v>0</v>
      </c>
      <c r="I243" s="18"/>
    </row>
    <row r="244" spans="1:9" ht="15.75" x14ac:dyDescent="0.25">
      <c r="A244" s="40">
        <v>42806</v>
      </c>
      <c r="B244" s="41" t="s">
        <v>1622</v>
      </c>
      <c r="C244" s="6">
        <v>104084</v>
      </c>
      <c r="D244" s="7" t="s">
        <v>10</v>
      </c>
      <c r="E244" s="3">
        <v>4609.6000000000004</v>
      </c>
      <c r="F244" s="42">
        <v>42806</v>
      </c>
      <c r="G244" s="3">
        <f t="shared" si="12"/>
        <v>4609.6000000000004</v>
      </c>
      <c r="H244" s="3">
        <f t="shared" si="11"/>
        <v>0</v>
      </c>
      <c r="I244" s="18"/>
    </row>
    <row r="245" spans="1:9" ht="15.75" x14ac:dyDescent="0.25">
      <c r="A245" s="40">
        <v>42807</v>
      </c>
      <c r="B245" s="41" t="s">
        <v>1701</v>
      </c>
      <c r="C245" s="6">
        <v>104160</v>
      </c>
      <c r="D245" s="7" t="s">
        <v>10</v>
      </c>
      <c r="E245" s="3">
        <v>4652.6000000000004</v>
      </c>
      <c r="G245" s="3">
        <f t="shared" si="12"/>
        <v>4652.6000000000004</v>
      </c>
      <c r="H245" s="3">
        <f t="shared" si="11"/>
        <v>0</v>
      </c>
      <c r="I245" s="18"/>
    </row>
    <row r="246" spans="1:9" ht="15.75" x14ac:dyDescent="0.25">
      <c r="A246" s="40">
        <v>42808</v>
      </c>
      <c r="B246" s="41" t="s">
        <v>1826</v>
      </c>
      <c r="C246" s="6">
        <v>104283</v>
      </c>
      <c r="D246" s="1" t="s">
        <v>10</v>
      </c>
      <c r="E246" s="2">
        <v>0</v>
      </c>
      <c r="F246" s="44" t="s">
        <v>37</v>
      </c>
      <c r="G246" s="2">
        <f t="shared" si="12"/>
        <v>0</v>
      </c>
      <c r="H246" s="2">
        <f t="shared" si="11"/>
        <v>0</v>
      </c>
      <c r="I246" s="18"/>
    </row>
    <row r="247" spans="1:9" ht="15.75" x14ac:dyDescent="0.25">
      <c r="A247" s="40">
        <v>42808</v>
      </c>
      <c r="B247" s="41" t="s">
        <v>1828</v>
      </c>
      <c r="C247" s="6">
        <v>104285</v>
      </c>
      <c r="D247" s="7" t="s">
        <v>10</v>
      </c>
      <c r="E247" s="3">
        <v>4807.3999999999996</v>
      </c>
      <c r="F247" s="42">
        <v>42808</v>
      </c>
      <c r="G247" s="3">
        <f t="shared" si="12"/>
        <v>4807.3999999999996</v>
      </c>
      <c r="H247" s="3">
        <f t="shared" si="11"/>
        <v>0</v>
      </c>
      <c r="I247" s="18"/>
    </row>
    <row r="248" spans="1:9" ht="15.75" x14ac:dyDescent="0.25">
      <c r="A248" s="40">
        <v>42809</v>
      </c>
      <c r="B248" s="41" t="s">
        <v>1934</v>
      </c>
      <c r="C248" s="6">
        <v>104390</v>
      </c>
      <c r="D248" s="7" t="s">
        <v>10</v>
      </c>
      <c r="E248" s="3">
        <v>4721.3999999999996</v>
      </c>
      <c r="F248" s="42">
        <v>42809</v>
      </c>
      <c r="G248" s="3">
        <f t="shared" si="12"/>
        <v>4721.3999999999996</v>
      </c>
      <c r="H248" s="3">
        <f t="shared" si="11"/>
        <v>0</v>
      </c>
      <c r="I248" s="18"/>
    </row>
    <row r="249" spans="1:9" ht="15.75" x14ac:dyDescent="0.25">
      <c r="A249" s="40">
        <v>42810</v>
      </c>
      <c r="B249" s="41" t="s">
        <v>2070</v>
      </c>
      <c r="C249" s="6">
        <v>104523</v>
      </c>
      <c r="D249" s="7" t="s">
        <v>10</v>
      </c>
      <c r="E249" s="3">
        <v>13553.6</v>
      </c>
      <c r="F249" s="42">
        <v>42810</v>
      </c>
      <c r="G249" s="3">
        <f t="shared" si="12"/>
        <v>13553.6</v>
      </c>
      <c r="H249" s="3">
        <f t="shared" si="11"/>
        <v>0</v>
      </c>
      <c r="I249" s="18"/>
    </row>
    <row r="250" spans="1:9" ht="15.75" x14ac:dyDescent="0.25">
      <c r="A250" s="40">
        <v>42811</v>
      </c>
      <c r="B250" s="41" t="s">
        <v>2202</v>
      </c>
      <c r="C250" s="6">
        <v>104655</v>
      </c>
      <c r="D250" s="7" t="s">
        <v>10</v>
      </c>
      <c r="E250" s="3">
        <v>4725.6000000000004</v>
      </c>
      <c r="F250" s="42">
        <v>42811</v>
      </c>
      <c r="G250" s="3">
        <f t="shared" si="12"/>
        <v>4725.6000000000004</v>
      </c>
      <c r="H250" s="3">
        <f t="shared" si="11"/>
        <v>0</v>
      </c>
      <c r="I250" s="18"/>
    </row>
    <row r="251" spans="1:9" ht="15.75" x14ac:dyDescent="0.25">
      <c r="A251" s="40">
        <v>42812</v>
      </c>
      <c r="B251" s="41" t="s">
        <v>2336</v>
      </c>
      <c r="C251" s="6">
        <v>104787</v>
      </c>
      <c r="D251" s="7" t="s">
        <v>10</v>
      </c>
      <c r="E251" s="3">
        <v>4540.8</v>
      </c>
      <c r="F251" s="42">
        <v>42812</v>
      </c>
      <c r="G251" s="3">
        <f t="shared" si="12"/>
        <v>4540.8</v>
      </c>
      <c r="H251" s="3">
        <f t="shared" si="11"/>
        <v>0</v>
      </c>
      <c r="I251" s="18"/>
    </row>
    <row r="252" spans="1:9" ht="15.75" x14ac:dyDescent="0.25">
      <c r="A252" s="40">
        <v>42813</v>
      </c>
      <c r="B252" s="41" t="s">
        <v>2469</v>
      </c>
      <c r="C252" s="6">
        <v>104914</v>
      </c>
      <c r="D252" s="7" t="s">
        <v>10</v>
      </c>
      <c r="E252" s="3">
        <v>4470.3999999999996</v>
      </c>
      <c r="G252" s="3">
        <f t="shared" ref="G252:G287" si="13">E252</f>
        <v>4470.3999999999996</v>
      </c>
      <c r="H252" s="3">
        <f t="shared" si="11"/>
        <v>0</v>
      </c>
      <c r="I252" s="18"/>
    </row>
    <row r="253" spans="1:9" ht="15.75" x14ac:dyDescent="0.25">
      <c r="A253" s="40">
        <v>42814</v>
      </c>
      <c r="B253" s="41" t="s">
        <v>2545</v>
      </c>
      <c r="C253" s="6">
        <v>104988</v>
      </c>
      <c r="D253" s="7" t="s">
        <v>10</v>
      </c>
      <c r="E253" s="3">
        <v>5288.8</v>
      </c>
      <c r="F253" s="42">
        <v>42815</v>
      </c>
      <c r="G253" s="3">
        <f t="shared" si="13"/>
        <v>5288.8</v>
      </c>
      <c r="H253" s="3">
        <f t="shared" si="11"/>
        <v>0</v>
      </c>
      <c r="I253" s="18"/>
    </row>
    <row r="254" spans="1:9" ht="15.75" x14ac:dyDescent="0.25">
      <c r="A254" s="40">
        <v>42815</v>
      </c>
      <c r="B254" s="41" t="s">
        <v>2675</v>
      </c>
      <c r="C254" s="6">
        <v>105113</v>
      </c>
      <c r="D254" s="7" t="s">
        <v>10</v>
      </c>
      <c r="E254" s="3">
        <v>5156.8</v>
      </c>
      <c r="F254" s="42">
        <v>42815</v>
      </c>
      <c r="G254" s="3">
        <f t="shared" si="13"/>
        <v>5156.8</v>
      </c>
      <c r="H254" s="3">
        <f t="shared" si="11"/>
        <v>0</v>
      </c>
      <c r="I254" s="18"/>
    </row>
    <row r="255" spans="1:9" ht="15.75" x14ac:dyDescent="0.25">
      <c r="A255" s="40">
        <v>42817</v>
      </c>
      <c r="B255" s="41" t="s">
        <v>2932</v>
      </c>
      <c r="C255" s="6">
        <v>105368</v>
      </c>
      <c r="D255" s="7" t="s">
        <v>10</v>
      </c>
      <c r="E255" s="3">
        <v>4918.5</v>
      </c>
      <c r="F255" s="42">
        <v>43062</v>
      </c>
      <c r="G255" s="3">
        <f t="shared" si="13"/>
        <v>4918.5</v>
      </c>
      <c r="H255" s="3">
        <f t="shared" si="11"/>
        <v>0</v>
      </c>
      <c r="I255" s="18"/>
    </row>
    <row r="256" spans="1:9" ht="15.75" x14ac:dyDescent="0.25">
      <c r="A256" s="40">
        <v>42818</v>
      </c>
      <c r="B256" s="41" t="s">
        <v>3062</v>
      </c>
      <c r="C256" s="6">
        <v>105493</v>
      </c>
      <c r="D256" s="7" t="s">
        <v>10</v>
      </c>
      <c r="E256" s="3">
        <v>4752</v>
      </c>
      <c r="G256" s="3">
        <f t="shared" si="13"/>
        <v>4752</v>
      </c>
      <c r="H256" s="3">
        <f t="shared" si="11"/>
        <v>0</v>
      </c>
      <c r="I256" s="18"/>
    </row>
    <row r="257" spans="1:9" ht="15.75" x14ac:dyDescent="0.25">
      <c r="A257" s="40">
        <v>42819</v>
      </c>
      <c r="B257" s="41" t="s">
        <v>3206</v>
      </c>
      <c r="C257" s="6">
        <v>105635</v>
      </c>
      <c r="D257" s="1" t="s">
        <v>10</v>
      </c>
      <c r="E257" s="2">
        <v>0</v>
      </c>
      <c r="F257" s="44" t="s">
        <v>37</v>
      </c>
      <c r="G257" s="2">
        <f t="shared" si="13"/>
        <v>0</v>
      </c>
      <c r="H257" s="2">
        <f t="shared" si="11"/>
        <v>0</v>
      </c>
      <c r="I257" s="18"/>
    </row>
    <row r="258" spans="1:9" ht="15.75" x14ac:dyDescent="0.25">
      <c r="A258" s="40">
        <v>42819</v>
      </c>
      <c r="B258" s="41" t="s">
        <v>3209</v>
      </c>
      <c r="C258" s="6">
        <v>105638</v>
      </c>
      <c r="D258" s="7" t="s">
        <v>10</v>
      </c>
      <c r="E258" s="3">
        <v>13631</v>
      </c>
      <c r="F258" s="42">
        <v>42791</v>
      </c>
      <c r="G258" s="3">
        <f t="shared" si="13"/>
        <v>13631</v>
      </c>
      <c r="H258" s="3">
        <f t="shared" si="11"/>
        <v>0</v>
      </c>
      <c r="I258" s="18"/>
    </row>
    <row r="259" spans="1:9" ht="15.75" x14ac:dyDescent="0.25">
      <c r="A259" s="40">
        <v>42819</v>
      </c>
      <c r="B259" s="41" t="s">
        <v>3246</v>
      </c>
      <c r="C259" s="6">
        <v>105671</v>
      </c>
      <c r="D259" s="7" t="s">
        <v>10</v>
      </c>
      <c r="E259" s="3">
        <v>4752</v>
      </c>
      <c r="F259" s="42">
        <v>42791</v>
      </c>
      <c r="G259" s="3">
        <f t="shared" si="13"/>
        <v>4752</v>
      </c>
      <c r="H259" s="3">
        <f t="shared" ref="H259:H322" si="14">E259-G259</f>
        <v>0</v>
      </c>
      <c r="I259" s="18"/>
    </row>
    <row r="260" spans="1:9" ht="15.75" x14ac:dyDescent="0.25">
      <c r="A260" s="40">
        <v>42820</v>
      </c>
      <c r="B260" s="41" t="s">
        <v>3329</v>
      </c>
      <c r="C260" s="6">
        <v>105753</v>
      </c>
      <c r="D260" s="7" t="s">
        <v>10</v>
      </c>
      <c r="E260" s="3">
        <v>13407.4</v>
      </c>
      <c r="F260" s="42">
        <v>42820</v>
      </c>
      <c r="G260" s="3">
        <f t="shared" si="13"/>
        <v>13407.4</v>
      </c>
      <c r="H260" s="3">
        <f t="shared" si="14"/>
        <v>0</v>
      </c>
      <c r="I260" s="18"/>
    </row>
    <row r="261" spans="1:9" ht="15.75" x14ac:dyDescent="0.25">
      <c r="A261" s="40">
        <v>42821</v>
      </c>
      <c r="B261" s="41" t="s">
        <v>3404</v>
      </c>
      <c r="C261" s="6">
        <v>105827</v>
      </c>
      <c r="D261" s="7" t="s">
        <v>10</v>
      </c>
      <c r="E261" s="3">
        <v>8978.4</v>
      </c>
      <c r="F261" s="42">
        <v>42821</v>
      </c>
      <c r="G261" s="3">
        <f t="shared" si="13"/>
        <v>8978.4</v>
      </c>
      <c r="H261" s="3">
        <f t="shared" si="14"/>
        <v>0</v>
      </c>
      <c r="I261" s="18"/>
    </row>
    <row r="262" spans="1:9" ht="15.75" x14ac:dyDescent="0.25">
      <c r="A262" s="40">
        <v>42822</v>
      </c>
      <c r="B262" s="41" t="s">
        <v>3543</v>
      </c>
      <c r="C262" s="6">
        <v>105962</v>
      </c>
      <c r="D262" s="7" t="s">
        <v>10</v>
      </c>
      <c r="E262" s="3">
        <v>14190</v>
      </c>
      <c r="F262" s="42">
        <v>42822</v>
      </c>
      <c r="G262" s="3">
        <f t="shared" si="13"/>
        <v>14190</v>
      </c>
      <c r="H262" s="3">
        <f t="shared" si="14"/>
        <v>0</v>
      </c>
      <c r="I262" s="18"/>
    </row>
    <row r="263" spans="1:9" ht="15.75" x14ac:dyDescent="0.25">
      <c r="A263" s="40">
        <v>42823</v>
      </c>
      <c r="B263" s="41" t="s">
        <v>3653</v>
      </c>
      <c r="C263" s="6">
        <v>106067</v>
      </c>
      <c r="D263" s="7" t="s">
        <v>10</v>
      </c>
      <c r="E263" s="3">
        <v>9348.2000000000007</v>
      </c>
      <c r="F263" s="42">
        <v>42822</v>
      </c>
      <c r="G263" s="3">
        <f t="shared" si="13"/>
        <v>9348.2000000000007</v>
      </c>
      <c r="H263" s="3">
        <f t="shared" si="14"/>
        <v>0</v>
      </c>
      <c r="I263" s="18"/>
    </row>
    <row r="264" spans="1:9" ht="15.75" x14ac:dyDescent="0.25">
      <c r="A264" s="40">
        <v>42824</v>
      </c>
      <c r="B264" s="41" t="s">
        <v>3771</v>
      </c>
      <c r="C264" s="6">
        <v>106185</v>
      </c>
      <c r="D264" s="7" t="s">
        <v>10</v>
      </c>
      <c r="E264" s="3">
        <v>13406.4</v>
      </c>
      <c r="F264" s="42">
        <v>42824</v>
      </c>
      <c r="G264" s="3">
        <f t="shared" si="13"/>
        <v>13406.4</v>
      </c>
      <c r="H264" s="3">
        <f t="shared" si="14"/>
        <v>0</v>
      </c>
      <c r="I264" s="18"/>
    </row>
    <row r="265" spans="1:9" ht="15.75" x14ac:dyDescent="0.25">
      <c r="A265" s="40">
        <v>42825</v>
      </c>
      <c r="B265" s="41" t="s">
        <v>3890</v>
      </c>
      <c r="C265" s="6">
        <v>106301</v>
      </c>
      <c r="D265" s="7" t="s">
        <v>10</v>
      </c>
      <c r="E265" s="3">
        <v>14305.2</v>
      </c>
      <c r="F265" s="42">
        <v>42825</v>
      </c>
      <c r="G265" s="3">
        <f t="shared" si="13"/>
        <v>14305.2</v>
      </c>
      <c r="H265" s="3">
        <f t="shared" si="14"/>
        <v>0</v>
      </c>
      <c r="I265" s="18"/>
    </row>
    <row r="266" spans="1:9" ht="15.75" x14ac:dyDescent="0.25">
      <c r="A266" s="40">
        <v>42798</v>
      </c>
      <c r="B266" s="41" t="s">
        <v>779</v>
      </c>
      <c r="C266" s="6">
        <v>103256</v>
      </c>
      <c r="D266" s="7" t="s">
        <v>238</v>
      </c>
      <c r="E266" s="3">
        <v>507</v>
      </c>
      <c r="F266" s="42">
        <v>42800</v>
      </c>
      <c r="G266" s="3">
        <f t="shared" si="13"/>
        <v>507</v>
      </c>
      <c r="H266" s="3">
        <f t="shared" si="14"/>
        <v>0</v>
      </c>
      <c r="I266" s="18"/>
    </row>
    <row r="267" spans="1:9" ht="15.75" x14ac:dyDescent="0.25">
      <c r="A267" s="40">
        <v>42812</v>
      </c>
      <c r="B267" s="41" t="s">
        <v>2443</v>
      </c>
      <c r="C267" s="6">
        <v>104890</v>
      </c>
      <c r="D267" s="7" t="s">
        <v>238</v>
      </c>
      <c r="E267" s="3">
        <v>582.4</v>
      </c>
      <c r="G267" s="3">
        <f t="shared" si="13"/>
        <v>582.4</v>
      </c>
      <c r="H267" s="3">
        <f t="shared" si="14"/>
        <v>0</v>
      </c>
      <c r="I267" s="18"/>
    </row>
    <row r="268" spans="1:9" ht="15.75" x14ac:dyDescent="0.25">
      <c r="A268" s="40">
        <v>42797</v>
      </c>
      <c r="B268" s="41" t="s">
        <v>553</v>
      </c>
      <c r="C268" s="6">
        <v>103037</v>
      </c>
      <c r="D268" s="7" t="s">
        <v>52</v>
      </c>
      <c r="E268" s="3">
        <v>11136.9</v>
      </c>
      <c r="F268" s="42">
        <v>42807</v>
      </c>
      <c r="G268" s="3">
        <f t="shared" si="13"/>
        <v>11136.9</v>
      </c>
      <c r="H268" s="3">
        <f t="shared" si="14"/>
        <v>0</v>
      </c>
      <c r="I268" s="18"/>
    </row>
    <row r="269" spans="1:9" ht="15.75" x14ac:dyDescent="0.25">
      <c r="A269" s="40">
        <v>42797</v>
      </c>
      <c r="B269" s="41" t="s">
        <v>554</v>
      </c>
      <c r="C269" s="6">
        <v>103038</v>
      </c>
      <c r="D269" s="7" t="s">
        <v>52</v>
      </c>
      <c r="E269" s="3">
        <v>5350</v>
      </c>
      <c r="F269" s="42">
        <v>42804</v>
      </c>
      <c r="G269" s="3">
        <f t="shared" si="13"/>
        <v>5350</v>
      </c>
      <c r="H269" s="3">
        <f t="shared" si="14"/>
        <v>0</v>
      </c>
      <c r="I269" s="18"/>
    </row>
    <row r="270" spans="1:9" ht="15.75" x14ac:dyDescent="0.25">
      <c r="A270" s="40">
        <v>42800</v>
      </c>
      <c r="B270" s="41" t="s">
        <v>904</v>
      </c>
      <c r="C270" s="6">
        <v>103378</v>
      </c>
      <c r="D270" s="7" t="s">
        <v>52</v>
      </c>
      <c r="E270" s="3">
        <v>182</v>
      </c>
      <c r="F270" s="42">
        <v>42800</v>
      </c>
      <c r="G270" s="3">
        <f t="shared" si="13"/>
        <v>182</v>
      </c>
      <c r="H270" s="3">
        <f t="shared" si="14"/>
        <v>0</v>
      </c>
      <c r="I270" s="18"/>
    </row>
    <row r="271" spans="1:9" ht="15.75" x14ac:dyDescent="0.25">
      <c r="A271" s="40">
        <v>42800</v>
      </c>
      <c r="B271" s="41" t="s">
        <v>942</v>
      </c>
      <c r="C271" s="6">
        <v>103416</v>
      </c>
      <c r="D271" s="7" t="s">
        <v>52</v>
      </c>
      <c r="E271" s="3">
        <v>827.4</v>
      </c>
      <c r="F271" s="42">
        <v>42800</v>
      </c>
      <c r="G271" s="3">
        <f t="shared" si="13"/>
        <v>827.4</v>
      </c>
      <c r="H271" s="3">
        <f t="shared" si="14"/>
        <v>0</v>
      </c>
      <c r="I271" s="18"/>
    </row>
    <row r="272" spans="1:9" ht="15.75" x14ac:dyDescent="0.25">
      <c r="A272" s="40">
        <v>42801</v>
      </c>
      <c r="B272" s="41" t="s">
        <v>1042</v>
      </c>
      <c r="C272" s="6">
        <v>103515</v>
      </c>
      <c r="D272" s="7" t="s">
        <v>52</v>
      </c>
      <c r="E272" s="3">
        <v>11211.8</v>
      </c>
      <c r="F272" s="42">
        <v>42810</v>
      </c>
      <c r="G272" s="3">
        <f t="shared" si="13"/>
        <v>11211.8</v>
      </c>
      <c r="H272" s="3">
        <f t="shared" si="14"/>
        <v>0</v>
      </c>
      <c r="I272" s="18"/>
    </row>
    <row r="273" spans="1:9" ht="15.75" x14ac:dyDescent="0.25">
      <c r="A273" s="40">
        <v>42804</v>
      </c>
      <c r="B273" s="41" t="s">
        <v>1447</v>
      </c>
      <c r="C273" s="6">
        <v>103911</v>
      </c>
      <c r="D273" s="7" t="s">
        <v>52</v>
      </c>
      <c r="E273" s="3">
        <v>6288.2</v>
      </c>
      <c r="F273" s="42">
        <v>42810</v>
      </c>
      <c r="G273" s="3">
        <f t="shared" si="13"/>
        <v>6288.2</v>
      </c>
      <c r="H273" s="3">
        <f t="shared" si="14"/>
        <v>0</v>
      </c>
      <c r="I273" s="18"/>
    </row>
    <row r="274" spans="1:9" ht="15.75" x14ac:dyDescent="0.25">
      <c r="A274" s="40">
        <v>42807</v>
      </c>
      <c r="B274" s="41" t="s">
        <v>1752</v>
      </c>
      <c r="C274" s="6">
        <v>104211</v>
      </c>
      <c r="D274" s="7" t="s">
        <v>52</v>
      </c>
      <c r="E274" s="3">
        <v>18569.099999999999</v>
      </c>
      <c r="F274" s="42">
        <v>42815</v>
      </c>
      <c r="G274" s="3">
        <f t="shared" si="13"/>
        <v>18569.099999999999</v>
      </c>
      <c r="H274" s="3">
        <f t="shared" si="14"/>
        <v>0</v>
      </c>
      <c r="I274" s="18"/>
    </row>
    <row r="275" spans="1:9" ht="15.75" x14ac:dyDescent="0.25">
      <c r="A275" s="40">
        <v>42810</v>
      </c>
      <c r="B275" s="41" t="s">
        <v>2115</v>
      </c>
      <c r="C275" s="6">
        <v>104568</v>
      </c>
      <c r="D275" s="7" t="s">
        <v>52</v>
      </c>
      <c r="E275" s="3">
        <v>11668.9</v>
      </c>
      <c r="F275" s="42">
        <v>43062</v>
      </c>
      <c r="G275" s="3">
        <f t="shared" si="13"/>
        <v>11668.9</v>
      </c>
      <c r="H275" s="3">
        <f t="shared" si="14"/>
        <v>0</v>
      </c>
      <c r="I275" s="18"/>
    </row>
    <row r="276" spans="1:9" ht="15.75" x14ac:dyDescent="0.25">
      <c r="A276" s="40">
        <v>42810</v>
      </c>
      <c r="B276" s="41" t="s">
        <v>2133</v>
      </c>
      <c r="C276" s="6">
        <v>104586</v>
      </c>
      <c r="D276" s="7" t="s">
        <v>52</v>
      </c>
      <c r="E276" s="3">
        <v>2222</v>
      </c>
      <c r="F276" s="42">
        <v>42810</v>
      </c>
      <c r="G276" s="3">
        <f t="shared" si="13"/>
        <v>2222</v>
      </c>
      <c r="H276" s="3">
        <f t="shared" si="14"/>
        <v>0</v>
      </c>
      <c r="I276" s="18"/>
    </row>
    <row r="277" spans="1:9" ht="15.75" x14ac:dyDescent="0.25">
      <c r="A277" s="40">
        <v>42811</v>
      </c>
      <c r="B277" s="41" t="s">
        <v>2317</v>
      </c>
      <c r="C277" s="6">
        <v>104768</v>
      </c>
      <c r="D277" s="7" t="s">
        <v>52</v>
      </c>
      <c r="E277" s="3">
        <v>3938</v>
      </c>
      <c r="F277" s="42">
        <v>42811</v>
      </c>
      <c r="G277" s="3">
        <f t="shared" si="13"/>
        <v>3938</v>
      </c>
      <c r="H277" s="3">
        <f t="shared" si="14"/>
        <v>0</v>
      </c>
      <c r="I277" s="18"/>
    </row>
    <row r="278" spans="1:9" ht="15.75" x14ac:dyDescent="0.25">
      <c r="A278" s="40">
        <v>42813</v>
      </c>
      <c r="B278" s="41" t="s">
        <v>2522</v>
      </c>
      <c r="C278" s="6">
        <v>104966</v>
      </c>
      <c r="D278" s="7" t="s">
        <v>52</v>
      </c>
      <c r="E278" s="3">
        <v>547.9</v>
      </c>
      <c r="G278" s="3">
        <f t="shared" si="13"/>
        <v>547.9</v>
      </c>
      <c r="H278" s="3">
        <f t="shared" si="14"/>
        <v>0</v>
      </c>
      <c r="I278" s="18"/>
    </row>
    <row r="279" spans="1:9" ht="15.75" x14ac:dyDescent="0.25">
      <c r="A279" s="40">
        <v>42815</v>
      </c>
      <c r="B279" s="41" t="s">
        <v>2727</v>
      </c>
      <c r="C279" s="6">
        <v>105165</v>
      </c>
      <c r="D279" s="1" t="s">
        <v>52</v>
      </c>
      <c r="E279" s="2">
        <v>0</v>
      </c>
      <c r="F279" s="44" t="s">
        <v>37</v>
      </c>
      <c r="G279" s="2">
        <f t="shared" si="13"/>
        <v>0</v>
      </c>
      <c r="H279" s="2">
        <f t="shared" si="14"/>
        <v>0</v>
      </c>
      <c r="I279" s="18"/>
    </row>
    <row r="280" spans="1:9" ht="15.75" x14ac:dyDescent="0.25">
      <c r="A280" s="40">
        <v>42815</v>
      </c>
      <c r="B280" s="41" t="s">
        <v>2728</v>
      </c>
      <c r="C280" s="6">
        <v>105166</v>
      </c>
      <c r="D280" s="7" t="s">
        <v>52</v>
      </c>
      <c r="E280" s="3">
        <v>10831</v>
      </c>
      <c r="F280" s="42">
        <v>42821</v>
      </c>
      <c r="G280" s="3">
        <f t="shared" si="13"/>
        <v>10831</v>
      </c>
      <c r="H280" s="3">
        <f t="shared" si="14"/>
        <v>0</v>
      </c>
      <c r="I280" s="18"/>
    </row>
    <row r="281" spans="1:9" ht="15.75" x14ac:dyDescent="0.25">
      <c r="A281" s="40">
        <v>42816</v>
      </c>
      <c r="B281" s="41" t="s">
        <v>2894</v>
      </c>
      <c r="C281" s="6">
        <v>105331</v>
      </c>
      <c r="D281" s="7" t="s">
        <v>52</v>
      </c>
      <c r="E281" s="3">
        <v>42</v>
      </c>
      <c r="F281" s="42">
        <v>42816</v>
      </c>
      <c r="G281" s="3">
        <f t="shared" si="13"/>
        <v>42</v>
      </c>
      <c r="H281" s="3">
        <f t="shared" si="14"/>
        <v>0</v>
      </c>
      <c r="I281" s="18"/>
    </row>
    <row r="282" spans="1:9" ht="15.75" x14ac:dyDescent="0.25">
      <c r="A282" s="40">
        <v>42817</v>
      </c>
      <c r="B282" s="41" t="s">
        <v>2944</v>
      </c>
      <c r="C282" s="6">
        <v>105379</v>
      </c>
      <c r="D282" s="7" t="s">
        <v>52</v>
      </c>
      <c r="E282" s="3">
        <v>3330.8</v>
      </c>
      <c r="F282" s="42">
        <v>43062</v>
      </c>
      <c r="G282" s="3">
        <f t="shared" si="13"/>
        <v>3330.8</v>
      </c>
      <c r="H282" s="3">
        <f t="shared" si="14"/>
        <v>0</v>
      </c>
      <c r="I282" s="18"/>
    </row>
    <row r="283" spans="1:9" ht="15.75" x14ac:dyDescent="0.25">
      <c r="A283" s="40">
        <v>42817</v>
      </c>
      <c r="B283" s="41" t="s">
        <v>2970</v>
      </c>
      <c r="C283" s="6">
        <v>105402</v>
      </c>
      <c r="D283" s="7" t="s">
        <v>52</v>
      </c>
      <c r="E283" s="3">
        <v>19018.8</v>
      </c>
      <c r="F283" s="42">
        <v>42824</v>
      </c>
      <c r="G283" s="3">
        <f t="shared" si="13"/>
        <v>19018.8</v>
      </c>
      <c r="H283" s="3">
        <f t="shared" si="14"/>
        <v>0</v>
      </c>
      <c r="I283" s="18"/>
    </row>
    <row r="284" spans="1:9" ht="15.75" x14ac:dyDescent="0.25">
      <c r="A284" s="40">
        <v>42821</v>
      </c>
      <c r="B284" s="41" t="s">
        <v>3446</v>
      </c>
      <c r="C284" s="6">
        <v>105868</v>
      </c>
      <c r="D284" s="7" t="s">
        <v>52</v>
      </c>
      <c r="E284" s="3">
        <v>13497.5</v>
      </c>
      <c r="F284" s="42">
        <v>42828</v>
      </c>
      <c r="G284" s="3">
        <f t="shared" si="13"/>
        <v>13497.5</v>
      </c>
      <c r="H284" s="3">
        <f t="shared" si="14"/>
        <v>0</v>
      </c>
      <c r="I284" s="18"/>
    </row>
    <row r="285" spans="1:9" ht="15.75" x14ac:dyDescent="0.25">
      <c r="A285" s="40">
        <v>42821</v>
      </c>
      <c r="B285" s="41" t="s">
        <v>3448</v>
      </c>
      <c r="C285" s="6">
        <v>105870</v>
      </c>
      <c r="D285" s="7" t="s">
        <v>52</v>
      </c>
      <c r="E285" s="3">
        <v>40</v>
      </c>
      <c r="F285" s="42">
        <v>42821</v>
      </c>
      <c r="G285" s="3">
        <f t="shared" si="13"/>
        <v>40</v>
      </c>
      <c r="H285" s="3">
        <f t="shared" si="14"/>
        <v>0</v>
      </c>
      <c r="I285" s="18"/>
    </row>
    <row r="286" spans="1:9" ht="15.75" x14ac:dyDescent="0.25">
      <c r="A286" s="40">
        <v>42823</v>
      </c>
      <c r="B286" s="41" t="s">
        <v>3669</v>
      </c>
      <c r="C286" s="6">
        <v>106083</v>
      </c>
      <c r="D286" s="7" t="s">
        <v>52</v>
      </c>
      <c r="E286" s="3">
        <v>315</v>
      </c>
      <c r="F286" s="42">
        <v>42822</v>
      </c>
      <c r="G286" s="3">
        <f t="shared" si="13"/>
        <v>315</v>
      </c>
      <c r="H286" s="3">
        <f t="shared" si="14"/>
        <v>0</v>
      </c>
      <c r="I286" s="18"/>
    </row>
    <row r="287" spans="1:9" ht="15.75" x14ac:dyDescent="0.25">
      <c r="A287" s="40">
        <v>42824</v>
      </c>
      <c r="B287" s="41" t="s">
        <v>3784</v>
      </c>
      <c r="C287" s="6">
        <v>106198</v>
      </c>
      <c r="D287" s="7" t="s">
        <v>52</v>
      </c>
      <c r="E287" s="3">
        <v>6595.6</v>
      </c>
      <c r="F287" s="42">
        <v>42824</v>
      </c>
      <c r="G287" s="3">
        <f t="shared" si="13"/>
        <v>6595.6</v>
      </c>
      <c r="H287" s="3">
        <f t="shared" si="14"/>
        <v>0</v>
      </c>
      <c r="I287" s="18"/>
    </row>
    <row r="288" spans="1:9" ht="15.75" x14ac:dyDescent="0.25">
      <c r="A288" s="40">
        <v>42824</v>
      </c>
      <c r="B288" s="41" t="s">
        <v>3798</v>
      </c>
      <c r="C288" s="6">
        <v>106212</v>
      </c>
      <c r="D288" s="7" t="s">
        <v>52</v>
      </c>
      <c r="E288" s="3">
        <v>18054.5</v>
      </c>
      <c r="F288" s="42">
        <v>42828</v>
      </c>
      <c r="G288" s="3">
        <f>10000+8054.5</f>
        <v>18054.5</v>
      </c>
      <c r="H288" s="3">
        <f t="shared" si="14"/>
        <v>0</v>
      </c>
      <c r="I288" s="18"/>
    </row>
    <row r="289" spans="1:9" ht="15.75" x14ac:dyDescent="0.25">
      <c r="A289" s="40">
        <v>42795</v>
      </c>
      <c r="B289" s="41" t="s">
        <v>302</v>
      </c>
      <c r="C289" s="6">
        <v>102790</v>
      </c>
      <c r="D289" s="7" t="s">
        <v>42</v>
      </c>
      <c r="E289" s="3">
        <v>3891.8</v>
      </c>
      <c r="F289" s="42">
        <v>42795</v>
      </c>
      <c r="G289" s="3">
        <f t="shared" ref="G289:G320" si="15">E289</f>
        <v>3891.8</v>
      </c>
      <c r="H289" s="3">
        <f t="shared" si="14"/>
        <v>0</v>
      </c>
      <c r="I289" s="18"/>
    </row>
    <row r="290" spans="1:9" ht="15.75" x14ac:dyDescent="0.25">
      <c r="A290" s="40">
        <v>42796</v>
      </c>
      <c r="B290" s="41" t="s">
        <v>404</v>
      </c>
      <c r="C290" s="6">
        <v>102892</v>
      </c>
      <c r="D290" s="7" t="s">
        <v>42</v>
      </c>
      <c r="E290" s="3">
        <v>4209.1000000000004</v>
      </c>
      <c r="F290" s="42">
        <v>42796</v>
      </c>
      <c r="G290" s="3">
        <f t="shared" si="15"/>
        <v>4209.1000000000004</v>
      </c>
      <c r="H290" s="3">
        <f t="shared" si="14"/>
        <v>0</v>
      </c>
      <c r="I290" s="18"/>
    </row>
    <row r="291" spans="1:9" ht="30" x14ac:dyDescent="0.25">
      <c r="A291" s="40">
        <v>42797</v>
      </c>
      <c r="B291" s="41" t="s">
        <v>587</v>
      </c>
      <c r="C291" s="6">
        <v>103070</v>
      </c>
      <c r="D291" s="7" t="s">
        <v>42</v>
      </c>
      <c r="E291" s="3">
        <v>5281.2</v>
      </c>
      <c r="F291" s="42">
        <v>42797</v>
      </c>
      <c r="G291" s="3">
        <f t="shared" si="15"/>
        <v>5281.2</v>
      </c>
      <c r="H291" s="3">
        <f t="shared" si="14"/>
        <v>0</v>
      </c>
      <c r="I291" s="18"/>
    </row>
    <row r="292" spans="1:9" ht="15.75" x14ac:dyDescent="0.25">
      <c r="A292" s="40">
        <v>42798</v>
      </c>
      <c r="B292" s="41" t="s">
        <v>729</v>
      </c>
      <c r="C292" s="6">
        <v>103206</v>
      </c>
      <c r="D292" s="7" t="s">
        <v>42</v>
      </c>
      <c r="E292" s="3">
        <v>5360.6</v>
      </c>
      <c r="F292" s="42">
        <v>42798</v>
      </c>
      <c r="G292" s="3">
        <f t="shared" si="15"/>
        <v>5360.6</v>
      </c>
      <c r="H292" s="3">
        <f t="shared" si="14"/>
        <v>0</v>
      </c>
      <c r="I292" s="18"/>
    </row>
    <row r="293" spans="1:9" ht="15.75" x14ac:dyDescent="0.25">
      <c r="A293" s="40">
        <v>42799</v>
      </c>
      <c r="B293" s="41" t="s">
        <v>838</v>
      </c>
      <c r="C293" s="6">
        <v>103313</v>
      </c>
      <c r="D293" s="7" t="s">
        <v>42</v>
      </c>
      <c r="E293" s="3">
        <v>6198.5</v>
      </c>
      <c r="F293" s="42">
        <v>42800</v>
      </c>
      <c r="G293" s="3">
        <f t="shared" si="15"/>
        <v>6198.5</v>
      </c>
      <c r="H293" s="3">
        <f t="shared" si="14"/>
        <v>0</v>
      </c>
      <c r="I293" s="18"/>
    </row>
    <row r="294" spans="1:9" ht="15.75" x14ac:dyDescent="0.25">
      <c r="A294" s="40">
        <v>42800</v>
      </c>
      <c r="B294" s="41" t="s">
        <v>920</v>
      </c>
      <c r="C294" s="6">
        <v>103394</v>
      </c>
      <c r="D294" s="7" t="s">
        <v>42</v>
      </c>
      <c r="E294" s="3">
        <v>4610.8999999999996</v>
      </c>
      <c r="F294" s="42">
        <v>42800</v>
      </c>
      <c r="G294" s="3">
        <f t="shared" si="15"/>
        <v>4610.8999999999996</v>
      </c>
      <c r="H294" s="3">
        <f t="shared" si="14"/>
        <v>0</v>
      </c>
      <c r="I294" s="18"/>
    </row>
    <row r="295" spans="1:9" ht="15.75" x14ac:dyDescent="0.25">
      <c r="A295" s="40">
        <v>42801</v>
      </c>
      <c r="B295" s="41" t="s">
        <v>1058</v>
      </c>
      <c r="C295" s="6">
        <v>103531</v>
      </c>
      <c r="D295" s="7" t="s">
        <v>42</v>
      </c>
      <c r="E295" s="3">
        <v>5149.8999999999996</v>
      </c>
      <c r="F295" s="42">
        <v>42801</v>
      </c>
      <c r="G295" s="3">
        <f t="shared" si="15"/>
        <v>5149.8999999999996</v>
      </c>
      <c r="H295" s="3">
        <f t="shared" si="14"/>
        <v>0</v>
      </c>
      <c r="I295" s="18"/>
    </row>
    <row r="296" spans="1:9" ht="15.75" x14ac:dyDescent="0.25">
      <c r="A296" s="40">
        <v>42802</v>
      </c>
      <c r="B296" s="41" t="s">
        <v>1174</v>
      </c>
      <c r="C296" s="6">
        <v>103644</v>
      </c>
      <c r="D296" s="7" t="s">
        <v>42</v>
      </c>
      <c r="E296" s="3">
        <v>3134.3</v>
      </c>
      <c r="F296" s="42">
        <v>42802</v>
      </c>
      <c r="G296" s="3">
        <f t="shared" si="15"/>
        <v>3134.3</v>
      </c>
      <c r="H296" s="3">
        <f t="shared" si="14"/>
        <v>0</v>
      </c>
      <c r="I296" s="18"/>
    </row>
    <row r="297" spans="1:9" ht="15.75" x14ac:dyDescent="0.25">
      <c r="A297" s="40">
        <v>42803</v>
      </c>
      <c r="B297" s="41" t="s">
        <v>1266</v>
      </c>
      <c r="C297" s="6">
        <v>103733</v>
      </c>
      <c r="D297" s="7" t="s">
        <v>42</v>
      </c>
      <c r="E297" s="3">
        <v>3052.7</v>
      </c>
      <c r="F297" s="42">
        <v>42804</v>
      </c>
      <c r="G297" s="3">
        <f t="shared" si="15"/>
        <v>3052.7</v>
      </c>
      <c r="H297" s="3">
        <f t="shared" si="14"/>
        <v>0</v>
      </c>
      <c r="I297" s="17"/>
    </row>
    <row r="298" spans="1:9" ht="15.75" x14ac:dyDescent="0.25">
      <c r="A298" s="40">
        <v>42803</v>
      </c>
      <c r="B298" s="41" t="s">
        <v>1306</v>
      </c>
      <c r="C298" s="6">
        <v>103773</v>
      </c>
      <c r="D298" s="7" t="s">
        <v>42</v>
      </c>
      <c r="E298" s="3">
        <v>185</v>
      </c>
      <c r="F298" s="42">
        <v>42804</v>
      </c>
      <c r="G298" s="3">
        <f t="shared" si="15"/>
        <v>185</v>
      </c>
      <c r="H298" s="3">
        <f t="shared" si="14"/>
        <v>0</v>
      </c>
      <c r="I298" s="17"/>
    </row>
    <row r="299" spans="1:9" ht="15.75" x14ac:dyDescent="0.25">
      <c r="A299" s="40">
        <v>42804</v>
      </c>
      <c r="B299" s="41" t="s">
        <v>1397</v>
      </c>
      <c r="C299" s="6">
        <v>103862</v>
      </c>
      <c r="D299" s="7" t="s">
        <v>42</v>
      </c>
      <c r="E299" s="3">
        <v>3082.1</v>
      </c>
      <c r="F299" s="42">
        <v>42804</v>
      </c>
      <c r="G299" s="3">
        <f t="shared" si="15"/>
        <v>3082.1</v>
      </c>
      <c r="H299" s="3">
        <f t="shared" si="14"/>
        <v>0</v>
      </c>
      <c r="I299" s="17"/>
    </row>
    <row r="300" spans="1:9" ht="15.75" x14ac:dyDescent="0.25">
      <c r="A300" s="40">
        <v>42805</v>
      </c>
      <c r="B300" s="41" t="s">
        <v>1539</v>
      </c>
      <c r="C300" s="6">
        <v>104002</v>
      </c>
      <c r="D300" s="7" t="s">
        <v>42</v>
      </c>
      <c r="E300" s="3">
        <v>3572.1</v>
      </c>
      <c r="F300" s="42">
        <v>42805</v>
      </c>
      <c r="G300" s="3">
        <f t="shared" si="15"/>
        <v>3572.1</v>
      </c>
      <c r="H300" s="3">
        <f t="shared" si="14"/>
        <v>0</v>
      </c>
      <c r="I300" s="17"/>
    </row>
    <row r="301" spans="1:9" ht="15.75" x14ac:dyDescent="0.25">
      <c r="A301" s="40">
        <v>42806</v>
      </c>
      <c r="B301" s="41" t="s">
        <v>1656</v>
      </c>
      <c r="C301" s="6">
        <v>104116</v>
      </c>
      <c r="D301" s="7" t="s">
        <v>42</v>
      </c>
      <c r="E301" s="3">
        <v>3949.4</v>
      </c>
      <c r="F301" s="42">
        <v>42807</v>
      </c>
      <c r="G301" s="3">
        <f t="shared" si="15"/>
        <v>3949.4</v>
      </c>
      <c r="H301" s="3">
        <f t="shared" si="14"/>
        <v>0</v>
      </c>
      <c r="I301" s="17"/>
    </row>
    <row r="302" spans="1:9" ht="15.75" x14ac:dyDescent="0.25">
      <c r="A302" s="40">
        <v>42807</v>
      </c>
      <c r="B302" s="41" t="s">
        <v>1731</v>
      </c>
      <c r="C302" s="6">
        <v>104190</v>
      </c>
      <c r="D302" s="7" t="s">
        <v>42</v>
      </c>
      <c r="E302" s="3">
        <v>4569</v>
      </c>
      <c r="G302" s="3">
        <f t="shared" si="15"/>
        <v>4569</v>
      </c>
      <c r="H302" s="3">
        <f t="shared" si="14"/>
        <v>0</v>
      </c>
      <c r="I302" s="17"/>
    </row>
    <row r="303" spans="1:9" ht="15.75" x14ac:dyDescent="0.25">
      <c r="A303" s="40">
        <v>42808</v>
      </c>
      <c r="B303" s="41" t="s">
        <v>1854</v>
      </c>
      <c r="C303" s="6">
        <v>104311</v>
      </c>
      <c r="D303" s="7" t="s">
        <v>42</v>
      </c>
      <c r="E303" s="3">
        <v>3905.3</v>
      </c>
      <c r="F303" s="42">
        <v>42808</v>
      </c>
      <c r="G303" s="3">
        <f t="shared" si="15"/>
        <v>3905.3</v>
      </c>
      <c r="H303" s="3">
        <f t="shared" si="14"/>
        <v>0</v>
      </c>
      <c r="I303" s="17"/>
    </row>
    <row r="304" spans="1:9" ht="15.75" x14ac:dyDescent="0.25">
      <c r="A304" s="40">
        <v>42809</v>
      </c>
      <c r="B304" s="41" t="s">
        <v>2001</v>
      </c>
      <c r="C304" s="6">
        <v>104455</v>
      </c>
      <c r="D304" s="7" t="s">
        <v>42</v>
      </c>
      <c r="E304" s="3">
        <v>3219.3</v>
      </c>
      <c r="F304" s="42">
        <v>42809</v>
      </c>
      <c r="G304" s="3">
        <f t="shared" si="15"/>
        <v>3219.3</v>
      </c>
      <c r="H304" s="3">
        <f t="shared" si="14"/>
        <v>0</v>
      </c>
      <c r="I304" s="17"/>
    </row>
    <row r="305" spans="1:9" ht="15.75" x14ac:dyDescent="0.25">
      <c r="A305" s="40">
        <v>42810</v>
      </c>
      <c r="B305" s="41" t="s">
        <v>2130</v>
      </c>
      <c r="C305" s="6">
        <v>104583</v>
      </c>
      <c r="D305" s="7" t="s">
        <v>42</v>
      </c>
      <c r="E305" s="3">
        <v>4679.5</v>
      </c>
      <c r="F305" s="42">
        <v>42810</v>
      </c>
      <c r="G305" s="3">
        <f t="shared" si="15"/>
        <v>4679.5</v>
      </c>
      <c r="H305" s="3">
        <f t="shared" si="14"/>
        <v>0</v>
      </c>
      <c r="I305" s="17"/>
    </row>
    <row r="306" spans="1:9" ht="15.75" x14ac:dyDescent="0.25">
      <c r="A306" s="40">
        <v>42811</v>
      </c>
      <c r="B306" s="41" t="s">
        <v>2256</v>
      </c>
      <c r="C306" s="6">
        <v>104709</v>
      </c>
      <c r="D306" s="7" t="s">
        <v>42</v>
      </c>
      <c r="E306" s="3">
        <v>5047</v>
      </c>
      <c r="F306" s="42">
        <v>42811</v>
      </c>
      <c r="G306" s="3">
        <f t="shared" si="15"/>
        <v>5047</v>
      </c>
      <c r="H306" s="3">
        <f t="shared" si="14"/>
        <v>0</v>
      </c>
      <c r="I306" s="17"/>
    </row>
    <row r="307" spans="1:9" ht="15.75" x14ac:dyDescent="0.25">
      <c r="A307" s="40">
        <v>42812</v>
      </c>
      <c r="B307" s="41" t="s">
        <v>2408</v>
      </c>
      <c r="C307" s="6">
        <v>104857</v>
      </c>
      <c r="D307" s="7" t="s">
        <v>42</v>
      </c>
      <c r="E307" s="3">
        <v>5259.9</v>
      </c>
      <c r="F307" s="42">
        <v>42812</v>
      </c>
      <c r="G307" s="3">
        <f t="shared" si="15"/>
        <v>5259.9</v>
      </c>
      <c r="H307" s="3">
        <f t="shared" si="14"/>
        <v>0</v>
      </c>
      <c r="I307" s="17"/>
    </row>
    <row r="308" spans="1:9" ht="15.75" x14ac:dyDescent="0.25">
      <c r="A308" s="40">
        <v>42813</v>
      </c>
      <c r="B308" s="41" t="s">
        <v>2521</v>
      </c>
      <c r="C308" s="6">
        <v>104965</v>
      </c>
      <c r="D308" s="7" t="s">
        <v>42</v>
      </c>
      <c r="E308" s="3">
        <v>5086.2</v>
      </c>
      <c r="G308" s="3">
        <f t="shared" si="15"/>
        <v>5086.2</v>
      </c>
      <c r="H308" s="3">
        <f t="shared" si="14"/>
        <v>0</v>
      </c>
      <c r="I308" s="17"/>
    </row>
    <row r="309" spans="1:9" ht="15.75" x14ac:dyDescent="0.25">
      <c r="A309" s="40">
        <v>42814</v>
      </c>
      <c r="B309" s="41" t="s">
        <v>2581</v>
      </c>
      <c r="C309" s="6">
        <v>105020</v>
      </c>
      <c r="D309" s="7" t="s">
        <v>42</v>
      </c>
      <c r="E309" s="3">
        <v>4984.0600000000004</v>
      </c>
      <c r="G309" s="3">
        <f t="shared" si="15"/>
        <v>4984.0600000000004</v>
      </c>
      <c r="H309" s="3">
        <f t="shared" si="14"/>
        <v>0</v>
      </c>
      <c r="I309" s="17"/>
    </row>
    <row r="310" spans="1:9" ht="15.75" x14ac:dyDescent="0.25">
      <c r="A310" s="40">
        <v>42815</v>
      </c>
      <c r="B310" s="41" t="s">
        <v>2704</v>
      </c>
      <c r="C310" s="6">
        <v>105142</v>
      </c>
      <c r="D310" s="7" t="s">
        <v>42</v>
      </c>
      <c r="E310" s="3">
        <v>2935.1</v>
      </c>
      <c r="F310" s="42">
        <v>42815</v>
      </c>
      <c r="G310" s="3">
        <f t="shared" si="15"/>
        <v>2935.1</v>
      </c>
      <c r="H310" s="3">
        <f t="shared" si="14"/>
        <v>0</v>
      </c>
      <c r="I310" s="17"/>
    </row>
    <row r="311" spans="1:9" ht="15.75" x14ac:dyDescent="0.25">
      <c r="A311" s="40">
        <v>42816</v>
      </c>
      <c r="B311" s="41" t="s">
        <v>2850</v>
      </c>
      <c r="C311" s="6">
        <v>105288</v>
      </c>
      <c r="D311" s="7" t="s">
        <v>42</v>
      </c>
      <c r="E311" s="3">
        <v>3475</v>
      </c>
      <c r="F311" s="42">
        <v>42816</v>
      </c>
      <c r="G311" s="3">
        <f t="shared" si="15"/>
        <v>3475</v>
      </c>
      <c r="H311" s="3">
        <f t="shared" si="14"/>
        <v>0</v>
      </c>
      <c r="I311" s="17"/>
    </row>
    <row r="312" spans="1:9" ht="15.75" x14ac:dyDescent="0.25">
      <c r="A312" s="40">
        <v>42817</v>
      </c>
      <c r="B312" s="41" t="s">
        <v>2998</v>
      </c>
      <c r="C312" s="6">
        <v>105429</v>
      </c>
      <c r="D312" s="7" t="s">
        <v>42</v>
      </c>
      <c r="E312" s="3">
        <v>3305.6</v>
      </c>
      <c r="F312" s="42">
        <v>43062</v>
      </c>
      <c r="G312" s="3">
        <f t="shared" si="15"/>
        <v>3305.6</v>
      </c>
      <c r="H312" s="3">
        <f t="shared" si="14"/>
        <v>0</v>
      </c>
      <c r="I312" s="17"/>
    </row>
    <row r="313" spans="1:9" ht="15.75" x14ac:dyDescent="0.25">
      <c r="A313" s="40">
        <v>42818</v>
      </c>
      <c r="B313" s="41" t="s">
        <v>3121</v>
      </c>
      <c r="C313" s="6">
        <v>105551</v>
      </c>
      <c r="D313" s="7" t="s">
        <v>42</v>
      </c>
      <c r="E313" s="3">
        <v>3258.5</v>
      </c>
      <c r="F313" s="42">
        <v>42818</v>
      </c>
      <c r="G313" s="3">
        <f t="shared" si="15"/>
        <v>3258.5</v>
      </c>
      <c r="H313" s="3">
        <f t="shared" si="14"/>
        <v>0</v>
      </c>
      <c r="I313" s="17"/>
    </row>
    <row r="314" spans="1:9" ht="15.75" x14ac:dyDescent="0.25">
      <c r="A314" s="40">
        <v>42819</v>
      </c>
      <c r="B314" s="41" t="s">
        <v>3288</v>
      </c>
      <c r="C314" s="6">
        <v>105712</v>
      </c>
      <c r="D314" s="7" t="s">
        <v>42</v>
      </c>
      <c r="E314" s="3">
        <v>2837.1</v>
      </c>
      <c r="F314" s="42">
        <v>42821</v>
      </c>
      <c r="G314" s="3">
        <f t="shared" si="15"/>
        <v>2837.1</v>
      </c>
      <c r="H314" s="3">
        <f t="shared" si="14"/>
        <v>0</v>
      </c>
      <c r="I314" s="17"/>
    </row>
    <row r="315" spans="1:9" ht="15.75" x14ac:dyDescent="0.25">
      <c r="A315" s="40">
        <v>42820</v>
      </c>
      <c r="B315" s="41" t="s">
        <v>3355</v>
      </c>
      <c r="C315" s="6">
        <v>105779</v>
      </c>
      <c r="D315" s="7" t="s">
        <v>42</v>
      </c>
      <c r="E315" s="3">
        <v>5718.3</v>
      </c>
      <c r="F315" s="42">
        <v>42821</v>
      </c>
      <c r="G315" s="3">
        <f t="shared" si="15"/>
        <v>5718.3</v>
      </c>
      <c r="H315" s="3">
        <f t="shared" si="14"/>
        <v>0</v>
      </c>
      <c r="I315" s="17"/>
    </row>
    <row r="316" spans="1:9" ht="15.75" x14ac:dyDescent="0.25">
      <c r="A316" s="40">
        <v>42821</v>
      </c>
      <c r="B316" s="41" t="s">
        <v>3433</v>
      </c>
      <c r="C316" s="6">
        <v>105856</v>
      </c>
      <c r="D316" s="7" t="s">
        <v>42</v>
      </c>
      <c r="E316" s="3">
        <v>3763.2</v>
      </c>
      <c r="F316" s="42">
        <v>42821</v>
      </c>
      <c r="G316" s="3">
        <f t="shared" si="15"/>
        <v>3763.2</v>
      </c>
      <c r="H316" s="3">
        <f t="shared" si="14"/>
        <v>0</v>
      </c>
      <c r="I316" s="17"/>
    </row>
    <row r="317" spans="1:9" ht="15.75" x14ac:dyDescent="0.25">
      <c r="A317" s="40">
        <v>42822</v>
      </c>
      <c r="B317" s="41" t="s">
        <v>3596</v>
      </c>
      <c r="C317" s="6">
        <v>106012</v>
      </c>
      <c r="D317" s="7" t="s">
        <v>42</v>
      </c>
      <c r="E317" s="3">
        <v>4101.3</v>
      </c>
      <c r="F317" s="42">
        <v>42822</v>
      </c>
      <c r="G317" s="3">
        <f t="shared" si="15"/>
        <v>4101.3</v>
      </c>
      <c r="H317" s="3">
        <f t="shared" si="14"/>
        <v>0</v>
      </c>
      <c r="I317" s="17"/>
    </row>
    <row r="318" spans="1:9" ht="15.75" x14ac:dyDescent="0.25">
      <c r="A318" s="40">
        <v>42823</v>
      </c>
      <c r="B318" s="41" t="s">
        <v>3698</v>
      </c>
      <c r="C318" s="6">
        <v>106112</v>
      </c>
      <c r="D318" s="7" t="s">
        <v>42</v>
      </c>
      <c r="E318" s="3">
        <v>3959.2</v>
      </c>
      <c r="F318" s="42">
        <v>42822</v>
      </c>
      <c r="G318" s="3">
        <f t="shared" si="15"/>
        <v>3959.2</v>
      </c>
      <c r="H318" s="3">
        <f t="shared" si="14"/>
        <v>0</v>
      </c>
      <c r="I318" s="17"/>
    </row>
    <row r="319" spans="1:9" ht="15.75" x14ac:dyDescent="0.25">
      <c r="A319" s="40">
        <v>42824</v>
      </c>
      <c r="B319" s="41" t="s">
        <v>3807</v>
      </c>
      <c r="C319" s="6">
        <v>106221</v>
      </c>
      <c r="D319" s="7" t="s">
        <v>42</v>
      </c>
      <c r="E319" s="3">
        <v>3349.2</v>
      </c>
      <c r="F319" s="42">
        <v>42825</v>
      </c>
      <c r="G319" s="3">
        <f t="shared" si="15"/>
        <v>3349.2</v>
      </c>
      <c r="H319" s="3">
        <f t="shared" si="14"/>
        <v>0</v>
      </c>
      <c r="I319" s="17"/>
    </row>
    <row r="320" spans="1:9" ht="15.75" x14ac:dyDescent="0.25">
      <c r="A320" s="40">
        <v>42825</v>
      </c>
      <c r="B320" s="41" t="s">
        <v>3964</v>
      </c>
      <c r="C320" s="6">
        <v>106373</v>
      </c>
      <c r="D320" s="7" t="s">
        <v>42</v>
      </c>
      <c r="E320" s="3">
        <v>5213.6000000000004</v>
      </c>
      <c r="F320" s="42">
        <v>42825</v>
      </c>
      <c r="G320" s="3">
        <f t="shared" si="15"/>
        <v>5213.6000000000004</v>
      </c>
      <c r="H320" s="3">
        <f t="shared" si="14"/>
        <v>0</v>
      </c>
      <c r="I320" s="17"/>
    </row>
    <row r="321" spans="1:9" ht="15.75" x14ac:dyDescent="0.25">
      <c r="A321" s="40">
        <v>42797</v>
      </c>
      <c r="B321" s="48" t="s">
        <v>576</v>
      </c>
      <c r="C321" s="6">
        <v>103060</v>
      </c>
      <c r="D321" s="7" t="s">
        <v>38</v>
      </c>
      <c r="E321" s="3">
        <v>1840</v>
      </c>
      <c r="F321" s="42">
        <v>42797</v>
      </c>
      <c r="G321" s="3">
        <f t="shared" ref="G321:G352" si="16">E321</f>
        <v>1840</v>
      </c>
      <c r="H321" s="3">
        <f t="shared" si="14"/>
        <v>0</v>
      </c>
      <c r="I321" s="17"/>
    </row>
    <row r="322" spans="1:9" ht="15.75" x14ac:dyDescent="0.25">
      <c r="A322" s="40">
        <v>42798</v>
      </c>
      <c r="B322" s="41" t="s">
        <v>706</v>
      </c>
      <c r="C322" s="6">
        <v>103183</v>
      </c>
      <c r="D322" s="7" t="s">
        <v>38</v>
      </c>
      <c r="E322" s="3">
        <v>3680</v>
      </c>
      <c r="F322" s="42">
        <v>42798</v>
      </c>
      <c r="G322" s="3">
        <f t="shared" si="16"/>
        <v>3680</v>
      </c>
      <c r="H322" s="3">
        <f t="shared" si="14"/>
        <v>0</v>
      </c>
      <c r="I322" s="17"/>
    </row>
    <row r="323" spans="1:9" ht="15.75" x14ac:dyDescent="0.25">
      <c r="A323" s="40">
        <v>42799</v>
      </c>
      <c r="B323" s="41" t="s">
        <v>835</v>
      </c>
      <c r="C323" s="6">
        <v>103310</v>
      </c>
      <c r="D323" s="7" t="s">
        <v>38</v>
      </c>
      <c r="E323" s="3">
        <v>3220</v>
      </c>
      <c r="F323" s="42">
        <v>42800</v>
      </c>
      <c r="G323" s="3">
        <f t="shared" si="16"/>
        <v>3220</v>
      </c>
      <c r="H323" s="3">
        <f t="shared" ref="H323:H386" si="17">E323-G323</f>
        <v>0</v>
      </c>
      <c r="I323" s="17"/>
    </row>
    <row r="324" spans="1:9" ht="15.75" x14ac:dyDescent="0.25">
      <c r="A324" s="40">
        <v>42800</v>
      </c>
      <c r="B324" s="41" t="s">
        <v>912</v>
      </c>
      <c r="C324" s="6">
        <v>103386</v>
      </c>
      <c r="D324" s="7" t="s">
        <v>38</v>
      </c>
      <c r="E324" s="3">
        <v>3689.2</v>
      </c>
      <c r="G324" s="3">
        <f t="shared" si="16"/>
        <v>3689.2</v>
      </c>
      <c r="H324" s="3">
        <f t="shared" si="17"/>
        <v>0</v>
      </c>
      <c r="I324" s="17"/>
    </row>
    <row r="325" spans="1:9" ht="15.75" x14ac:dyDescent="0.25">
      <c r="A325" s="40">
        <v>42800</v>
      </c>
      <c r="B325" s="41" t="s">
        <v>913</v>
      </c>
      <c r="C325" s="6">
        <v>103387</v>
      </c>
      <c r="D325" s="7" t="s">
        <v>38</v>
      </c>
      <c r="E325" s="3">
        <v>1844.6</v>
      </c>
      <c r="F325" s="42">
        <v>42800</v>
      </c>
      <c r="G325" s="3">
        <f t="shared" si="16"/>
        <v>1844.6</v>
      </c>
      <c r="H325" s="3">
        <f t="shared" si="17"/>
        <v>0</v>
      </c>
      <c r="I325" s="17"/>
    </row>
    <row r="326" spans="1:9" ht="15.75" x14ac:dyDescent="0.25">
      <c r="A326" s="40">
        <v>42801</v>
      </c>
      <c r="B326" s="41" t="s">
        <v>1036</v>
      </c>
      <c r="C326" s="6">
        <v>103509</v>
      </c>
      <c r="D326" s="7" t="s">
        <v>38</v>
      </c>
      <c r="E326" s="3">
        <v>920</v>
      </c>
      <c r="F326" s="42">
        <v>42801</v>
      </c>
      <c r="G326" s="3">
        <f t="shared" si="16"/>
        <v>920</v>
      </c>
      <c r="H326" s="3">
        <f t="shared" si="17"/>
        <v>0</v>
      </c>
      <c r="I326" s="17"/>
    </row>
    <row r="327" spans="1:9" ht="15.75" x14ac:dyDescent="0.25">
      <c r="A327" s="40">
        <v>42802</v>
      </c>
      <c r="B327" s="41" t="s">
        <v>1178</v>
      </c>
      <c r="C327" s="6">
        <v>103648</v>
      </c>
      <c r="D327" s="7" t="s">
        <v>38</v>
      </c>
      <c r="E327" s="3">
        <v>1645</v>
      </c>
      <c r="F327" s="42">
        <v>42802</v>
      </c>
      <c r="G327" s="3">
        <f t="shared" si="16"/>
        <v>1645</v>
      </c>
      <c r="H327" s="3">
        <f t="shared" si="17"/>
        <v>0</v>
      </c>
      <c r="I327" s="17"/>
    </row>
    <row r="328" spans="1:9" ht="15.75" x14ac:dyDescent="0.25">
      <c r="A328" s="40">
        <v>42803</v>
      </c>
      <c r="B328" s="41" t="s">
        <v>1253</v>
      </c>
      <c r="C328" s="6">
        <v>103721</v>
      </c>
      <c r="D328" s="7" t="s">
        <v>38</v>
      </c>
      <c r="E328" s="3">
        <v>2115</v>
      </c>
      <c r="F328" s="42">
        <v>42804</v>
      </c>
      <c r="G328" s="3">
        <f t="shared" si="16"/>
        <v>2115</v>
      </c>
      <c r="H328" s="3">
        <f t="shared" si="17"/>
        <v>0</v>
      </c>
      <c r="I328" s="17"/>
    </row>
    <row r="329" spans="1:9" ht="15.75" x14ac:dyDescent="0.25">
      <c r="A329" s="40">
        <v>42804</v>
      </c>
      <c r="B329" s="41" t="s">
        <v>1390</v>
      </c>
      <c r="C329" s="6">
        <v>103855</v>
      </c>
      <c r="D329" s="7" t="s">
        <v>38</v>
      </c>
      <c r="E329" s="3">
        <v>1880</v>
      </c>
      <c r="F329" s="42">
        <v>42804</v>
      </c>
      <c r="G329" s="3">
        <f t="shared" si="16"/>
        <v>1880</v>
      </c>
      <c r="H329" s="3">
        <f t="shared" si="17"/>
        <v>0</v>
      </c>
      <c r="I329" s="17"/>
    </row>
    <row r="330" spans="1:9" ht="15.75" x14ac:dyDescent="0.25">
      <c r="A330" s="40">
        <v>42805</v>
      </c>
      <c r="B330" s="41" t="s">
        <v>1514</v>
      </c>
      <c r="C330" s="6">
        <v>103977</v>
      </c>
      <c r="D330" s="7" t="s">
        <v>38</v>
      </c>
      <c r="E330" s="3">
        <v>4234.7</v>
      </c>
      <c r="F330" s="42">
        <v>42805</v>
      </c>
      <c r="G330" s="3">
        <f t="shared" si="16"/>
        <v>4234.7</v>
      </c>
      <c r="H330" s="3">
        <f t="shared" si="17"/>
        <v>0</v>
      </c>
      <c r="I330" s="17"/>
    </row>
    <row r="331" spans="1:9" ht="15.75" x14ac:dyDescent="0.25">
      <c r="A331" s="40">
        <v>42806</v>
      </c>
      <c r="B331" s="41" t="s">
        <v>1660</v>
      </c>
      <c r="C331" s="6">
        <v>104120</v>
      </c>
      <c r="D331" s="7" t="s">
        <v>38</v>
      </c>
      <c r="E331" s="3">
        <v>3290</v>
      </c>
      <c r="F331" s="42">
        <v>42807</v>
      </c>
      <c r="G331" s="3">
        <f t="shared" si="16"/>
        <v>3290</v>
      </c>
      <c r="H331" s="3">
        <f t="shared" si="17"/>
        <v>0</v>
      </c>
      <c r="I331" s="17"/>
    </row>
    <row r="332" spans="1:9" ht="15.75" x14ac:dyDescent="0.25">
      <c r="A332" s="40">
        <v>42808</v>
      </c>
      <c r="B332" s="41" t="s">
        <v>1845</v>
      </c>
      <c r="C332" s="6">
        <v>104302</v>
      </c>
      <c r="D332" s="7" t="s">
        <v>38</v>
      </c>
      <c r="E332" s="3">
        <v>1884.7</v>
      </c>
      <c r="F332" s="42">
        <v>42808</v>
      </c>
      <c r="G332" s="3">
        <f t="shared" si="16"/>
        <v>1884.7</v>
      </c>
      <c r="H332" s="3">
        <f t="shared" si="17"/>
        <v>0</v>
      </c>
      <c r="I332" s="17"/>
    </row>
    <row r="333" spans="1:9" ht="15.75" x14ac:dyDescent="0.25">
      <c r="A333" s="40">
        <v>42809</v>
      </c>
      <c r="B333" s="41" t="s">
        <v>1986</v>
      </c>
      <c r="C333" s="6">
        <v>104440</v>
      </c>
      <c r="D333" s="7" t="s">
        <v>38</v>
      </c>
      <c r="E333" s="3">
        <v>2129.1</v>
      </c>
      <c r="F333" s="42">
        <v>42809</v>
      </c>
      <c r="G333" s="3">
        <f t="shared" si="16"/>
        <v>2129.1</v>
      </c>
      <c r="H333" s="3">
        <f t="shared" si="17"/>
        <v>0</v>
      </c>
      <c r="I333" s="17"/>
    </row>
    <row r="334" spans="1:9" ht="15.75" x14ac:dyDescent="0.25">
      <c r="A334" s="40">
        <v>42810</v>
      </c>
      <c r="B334" s="41" t="s">
        <v>2118</v>
      </c>
      <c r="C334" s="6">
        <v>104571</v>
      </c>
      <c r="D334" s="7" t="s">
        <v>38</v>
      </c>
      <c r="E334" s="3">
        <v>2152.6</v>
      </c>
      <c r="F334" s="42">
        <v>42810</v>
      </c>
      <c r="G334" s="3">
        <f t="shared" si="16"/>
        <v>2152.6</v>
      </c>
      <c r="H334" s="3">
        <f t="shared" si="17"/>
        <v>0</v>
      </c>
      <c r="I334" s="17"/>
    </row>
    <row r="335" spans="1:9" ht="15.75" x14ac:dyDescent="0.25">
      <c r="A335" s="40">
        <v>42811</v>
      </c>
      <c r="B335" s="41" t="s">
        <v>2244</v>
      </c>
      <c r="C335" s="6">
        <v>104697</v>
      </c>
      <c r="D335" s="7" t="s">
        <v>38</v>
      </c>
      <c r="E335" s="3">
        <v>2400</v>
      </c>
      <c r="F335" s="42">
        <v>42811</v>
      </c>
      <c r="G335" s="3">
        <f t="shared" si="16"/>
        <v>2400</v>
      </c>
      <c r="H335" s="3">
        <f t="shared" si="17"/>
        <v>0</v>
      </c>
      <c r="I335" s="17"/>
    </row>
    <row r="336" spans="1:9" ht="15.75" x14ac:dyDescent="0.25">
      <c r="A336" s="40">
        <v>42812</v>
      </c>
      <c r="B336" s="41" t="s">
        <v>2391</v>
      </c>
      <c r="C336" s="6">
        <v>104840</v>
      </c>
      <c r="D336" s="7" t="s">
        <v>38</v>
      </c>
      <c r="E336" s="3">
        <v>3830.4</v>
      </c>
      <c r="F336" s="42">
        <v>42812</v>
      </c>
      <c r="G336" s="3">
        <f t="shared" si="16"/>
        <v>3830.4</v>
      </c>
      <c r="H336" s="3">
        <f t="shared" si="17"/>
        <v>0</v>
      </c>
      <c r="I336" s="17"/>
    </row>
    <row r="337" spans="1:12" ht="15.75" x14ac:dyDescent="0.25">
      <c r="A337" s="40">
        <v>42813</v>
      </c>
      <c r="B337" s="41" t="s">
        <v>2507</v>
      </c>
      <c r="C337" s="6">
        <v>104951</v>
      </c>
      <c r="D337" s="7" t="s">
        <v>38</v>
      </c>
      <c r="E337" s="3">
        <v>3369.6</v>
      </c>
      <c r="G337" s="3">
        <f t="shared" si="16"/>
        <v>3369.6</v>
      </c>
      <c r="H337" s="3">
        <f t="shared" si="17"/>
        <v>0</v>
      </c>
      <c r="I337" s="17"/>
    </row>
    <row r="338" spans="1:12" ht="15.75" x14ac:dyDescent="0.25">
      <c r="A338" s="40">
        <v>42814</v>
      </c>
      <c r="B338" s="41" t="s">
        <v>2569</v>
      </c>
      <c r="C338" s="6">
        <v>105008</v>
      </c>
      <c r="D338" s="7" t="s">
        <v>38</v>
      </c>
      <c r="E338" s="3">
        <v>1920</v>
      </c>
      <c r="G338" s="3">
        <f t="shared" si="16"/>
        <v>1920</v>
      </c>
      <c r="H338" s="3">
        <f t="shared" si="17"/>
        <v>0</v>
      </c>
      <c r="I338" s="17"/>
    </row>
    <row r="339" spans="1:12" ht="15.75" x14ac:dyDescent="0.25">
      <c r="A339" s="40">
        <v>42815</v>
      </c>
      <c r="B339" s="41" t="s">
        <v>2697</v>
      </c>
      <c r="C339" s="6">
        <v>105135</v>
      </c>
      <c r="D339" s="7" t="s">
        <v>38</v>
      </c>
      <c r="E339" s="3">
        <v>1920</v>
      </c>
      <c r="F339" s="42">
        <v>42815</v>
      </c>
      <c r="G339" s="3">
        <f t="shared" si="16"/>
        <v>1920</v>
      </c>
      <c r="H339" s="3">
        <f t="shared" si="17"/>
        <v>0</v>
      </c>
      <c r="I339" s="17"/>
    </row>
    <row r="340" spans="1:12" ht="15.75" x14ac:dyDescent="0.25">
      <c r="A340" s="40">
        <v>42816</v>
      </c>
      <c r="B340" s="41" t="s">
        <v>2830</v>
      </c>
      <c r="C340" s="6">
        <v>105268</v>
      </c>
      <c r="D340" s="1" t="s">
        <v>38</v>
      </c>
      <c r="E340" s="2">
        <v>0</v>
      </c>
      <c r="F340" s="44" t="s">
        <v>37</v>
      </c>
      <c r="G340" s="2">
        <f t="shared" si="16"/>
        <v>0</v>
      </c>
      <c r="H340" s="2">
        <f t="shared" si="17"/>
        <v>0</v>
      </c>
      <c r="I340" s="17"/>
    </row>
    <row r="341" spans="1:12" ht="15.75" x14ac:dyDescent="0.25">
      <c r="A341" s="40">
        <v>42816</v>
      </c>
      <c r="B341" s="41" t="s">
        <v>2831</v>
      </c>
      <c r="C341" s="6">
        <v>105269</v>
      </c>
      <c r="D341" s="7" t="s">
        <v>38</v>
      </c>
      <c r="E341" s="3">
        <v>1920</v>
      </c>
      <c r="F341" s="42">
        <v>42816</v>
      </c>
      <c r="G341" s="3">
        <f t="shared" si="16"/>
        <v>1920</v>
      </c>
      <c r="H341" s="3">
        <f t="shared" si="17"/>
        <v>0</v>
      </c>
      <c r="I341" s="17"/>
    </row>
    <row r="342" spans="1:12" ht="15.75" x14ac:dyDescent="0.25">
      <c r="A342" s="40">
        <v>42817</v>
      </c>
      <c r="B342" s="41" t="s">
        <v>2986</v>
      </c>
      <c r="C342" s="6">
        <v>105418</v>
      </c>
      <c r="D342" s="7" t="s">
        <v>38</v>
      </c>
      <c r="E342" s="3">
        <v>1974.7</v>
      </c>
      <c r="F342" s="42">
        <v>43062</v>
      </c>
      <c r="G342" s="3">
        <f t="shared" si="16"/>
        <v>1974.7</v>
      </c>
      <c r="H342" s="3">
        <f t="shared" si="17"/>
        <v>0</v>
      </c>
      <c r="I342" s="17"/>
    </row>
    <row r="343" spans="1:12" ht="15.75" x14ac:dyDescent="0.25">
      <c r="A343" s="40">
        <v>42818</v>
      </c>
      <c r="B343" s="41" t="s">
        <v>3111</v>
      </c>
      <c r="C343" s="6">
        <v>105541</v>
      </c>
      <c r="D343" s="7" t="s">
        <v>38</v>
      </c>
      <c r="E343" s="3">
        <v>2695</v>
      </c>
      <c r="F343" s="42">
        <v>42818</v>
      </c>
      <c r="G343" s="3">
        <f t="shared" si="16"/>
        <v>2695</v>
      </c>
      <c r="H343" s="3">
        <f t="shared" si="17"/>
        <v>0</v>
      </c>
      <c r="I343" s="17"/>
    </row>
    <row r="344" spans="1:12" ht="15.75" x14ac:dyDescent="0.25">
      <c r="A344" s="40">
        <v>42819</v>
      </c>
      <c r="B344" s="41" t="s">
        <v>3261</v>
      </c>
      <c r="C344" s="6">
        <v>105685</v>
      </c>
      <c r="D344" s="7" t="s">
        <v>38</v>
      </c>
      <c r="E344" s="3">
        <v>3920</v>
      </c>
      <c r="F344" s="42">
        <v>42821</v>
      </c>
      <c r="G344" s="3">
        <f t="shared" si="16"/>
        <v>3920</v>
      </c>
      <c r="H344" s="3">
        <f t="shared" si="17"/>
        <v>0</v>
      </c>
      <c r="I344" s="17"/>
    </row>
    <row r="345" spans="1:12" ht="15.75" x14ac:dyDescent="0.25">
      <c r="A345" s="40">
        <v>42820</v>
      </c>
      <c r="B345" s="41" t="s">
        <v>3347</v>
      </c>
      <c r="C345" s="6">
        <v>105771</v>
      </c>
      <c r="D345" s="7" t="s">
        <v>38</v>
      </c>
      <c r="E345" s="3">
        <v>3220</v>
      </c>
      <c r="F345" s="42">
        <v>42821</v>
      </c>
      <c r="G345" s="3">
        <f t="shared" si="16"/>
        <v>3220</v>
      </c>
      <c r="H345" s="3">
        <f t="shared" si="17"/>
        <v>0</v>
      </c>
      <c r="I345" s="17"/>
    </row>
    <row r="346" spans="1:12" ht="15.75" x14ac:dyDescent="0.25">
      <c r="A346" s="40">
        <v>42821</v>
      </c>
      <c r="B346" s="41" t="s">
        <v>3427</v>
      </c>
      <c r="C346" s="6">
        <v>105850</v>
      </c>
      <c r="D346" s="7" t="s">
        <v>38</v>
      </c>
      <c r="E346" s="3">
        <v>1610</v>
      </c>
      <c r="F346" s="42">
        <v>42821</v>
      </c>
      <c r="G346" s="3">
        <f t="shared" si="16"/>
        <v>1610</v>
      </c>
      <c r="H346" s="3">
        <f t="shared" si="17"/>
        <v>0</v>
      </c>
      <c r="I346" s="17"/>
    </row>
    <row r="347" spans="1:12" ht="15.75" x14ac:dyDescent="0.25">
      <c r="A347" s="40">
        <v>42823</v>
      </c>
      <c r="B347" s="41" t="s">
        <v>3676</v>
      </c>
      <c r="C347" s="6">
        <v>106090</v>
      </c>
      <c r="D347" s="7" t="s">
        <v>38</v>
      </c>
      <c r="E347" s="3">
        <v>1384.6</v>
      </c>
      <c r="F347" s="42">
        <v>42822</v>
      </c>
      <c r="G347" s="3">
        <f t="shared" si="16"/>
        <v>1384.6</v>
      </c>
      <c r="H347" s="3">
        <f t="shared" si="17"/>
        <v>0</v>
      </c>
      <c r="I347" s="17"/>
    </row>
    <row r="348" spans="1:12" ht="15.75" x14ac:dyDescent="0.25">
      <c r="A348" s="40">
        <v>42824</v>
      </c>
      <c r="B348" s="41" t="s">
        <v>3800</v>
      </c>
      <c r="C348" s="6">
        <v>106214</v>
      </c>
      <c r="D348" s="7" t="s">
        <v>38</v>
      </c>
      <c r="E348" s="3">
        <v>1867.6</v>
      </c>
      <c r="F348" s="42">
        <v>42825</v>
      </c>
      <c r="G348" s="3">
        <f t="shared" si="16"/>
        <v>1867.6</v>
      </c>
      <c r="H348" s="3">
        <f t="shared" si="17"/>
        <v>0</v>
      </c>
      <c r="I348" s="17"/>
    </row>
    <row r="349" spans="1:12" ht="15.75" x14ac:dyDescent="0.25">
      <c r="A349" s="40">
        <v>42825</v>
      </c>
      <c r="B349" s="41" t="s">
        <v>3934</v>
      </c>
      <c r="C349" s="6">
        <v>106343</v>
      </c>
      <c r="D349" s="7" t="s">
        <v>38</v>
      </c>
      <c r="E349" s="3">
        <v>1800</v>
      </c>
      <c r="F349" s="42">
        <v>42825</v>
      </c>
      <c r="G349" s="3">
        <f t="shared" si="16"/>
        <v>1800</v>
      </c>
      <c r="H349" s="3">
        <f t="shared" si="17"/>
        <v>0</v>
      </c>
      <c r="I349" s="17"/>
    </row>
    <row r="350" spans="1:12" ht="15.75" x14ac:dyDescent="0.25">
      <c r="A350" s="40">
        <v>42825</v>
      </c>
      <c r="B350" s="41" t="s">
        <v>3936</v>
      </c>
      <c r="C350" s="6">
        <v>106345</v>
      </c>
      <c r="D350" s="7" t="s">
        <v>38</v>
      </c>
      <c r="E350" s="3">
        <v>450</v>
      </c>
      <c r="F350" s="42">
        <v>42825</v>
      </c>
      <c r="G350" s="3">
        <f t="shared" si="16"/>
        <v>450</v>
      </c>
      <c r="H350" s="3">
        <f t="shared" si="17"/>
        <v>0</v>
      </c>
      <c r="I350" s="17"/>
    </row>
    <row r="351" spans="1:12" ht="15.75" x14ac:dyDescent="0.25">
      <c r="A351" s="40">
        <v>42800</v>
      </c>
      <c r="B351" s="41" t="s">
        <v>919</v>
      </c>
      <c r="C351" s="6">
        <v>103393</v>
      </c>
      <c r="D351" s="7" t="s">
        <v>101</v>
      </c>
      <c r="E351" s="3">
        <v>2184</v>
      </c>
      <c r="F351" s="42">
        <v>42800</v>
      </c>
      <c r="G351" s="3">
        <f t="shared" si="16"/>
        <v>2184</v>
      </c>
      <c r="H351" s="3">
        <f t="shared" si="17"/>
        <v>0</v>
      </c>
      <c r="I351" s="17"/>
    </row>
    <row r="352" spans="1:12" ht="18.75" x14ac:dyDescent="0.3">
      <c r="A352" s="40">
        <v>42801</v>
      </c>
      <c r="B352" s="41" t="s">
        <v>1090</v>
      </c>
      <c r="C352" s="6">
        <v>103563</v>
      </c>
      <c r="D352" s="7" t="s">
        <v>101</v>
      </c>
      <c r="E352" s="3">
        <v>31276.6</v>
      </c>
      <c r="F352" s="42">
        <v>42802</v>
      </c>
      <c r="G352" s="3">
        <f t="shared" si="16"/>
        <v>31276.6</v>
      </c>
      <c r="H352" s="3">
        <f t="shared" si="17"/>
        <v>0</v>
      </c>
      <c r="I352" s="17"/>
      <c r="K352" s="19"/>
      <c r="L352" s="19"/>
    </row>
    <row r="353" spans="1:9" ht="15.75" x14ac:dyDescent="0.25">
      <c r="A353" s="40">
        <v>42808</v>
      </c>
      <c r="B353" s="41" t="s">
        <v>1856</v>
      </c>
      <c r="C353" s="6">
        <v>104313</v>
      </c>
      <c r="D353" s="7" t="s">
        <v>101</v>
      </c>
      <c r="E353" s="3">
        <v>2342.1999999999998</v>
      </c>
      <c r="F353" s="42">
        <v>42808</v>
      </c>
      <c r="G353" s="3">
        <f t="shared" ref="G353:G366" si="18">E353</f>
        <v>2342.1999999999998</v>
      </c>
      <c r="H353" s="3">
        <f t="shared" si="17"/>
        <v>0</v>
      </c>
      <c r="I353" s="17"/>
    </row>
    <row r="354" spans="1:9" ht="15.75" x14ac:dyDescent="0.25">
      <c r="A354" s="40">
        <v>42809</v>
      </c>
      <c r="B354" s="41" t="s">
        <v>1995</v>
      </c>
      <c r="C354" s="6">
        <v>104449</v>
      </c>
      <c r="D354" s="7" t="s">
        <v>101</v>
      </c>
      <c r="E354" s="3">
        <v>2347.1</v>
      </c>
      <c r="F354" s="42">
        <v>42809</v>
      </c>
      <c r="G354" s="3">
        <f t="shared" si="18"/>
        <v>2347.1</v>
      </c>
      <c r="H354" s="3">
        <f t="shared" si="17"/>
        <v>0</v>
      </c>
      <c r="I354" s="17"/>
    </row>
    <row r="355" spans="1:9" ht="15.75" x14ac:dyDescent="0.25">
      <c r="A355" s="40">
        <v>42810</v>
      </c>
      <c r="B355" s="41" t="s">
        <v>2121</v>
      </c>
      <c r="C355" s="6">
        <v>104574</v>
      </c>
      <c r="D355" s="7" t="s">
        <v>101</v>
      </c>
      <c r="E355" s="3">
        <v>2185.4</v>
      </c>
      <c r="F355" s="42">
        <v>42810</v>
      </c>
      <c r="G355" s="3">
        <f t="shared" si="18"/>
        <v>2185.4</v>
      </c>
      <c r="H355" s="3">
        <f t="shared" si="17"/>
        <v>0</v>
      </c>
      <c r="I355" s="17"/>
    </row>
    <row r="356" spans="1:9" ht="15.75" x14ac:dyDescent="0.25">
      <c r="A356" s="40">
        <v>42811</v>
      </c>
      <c r="B356" s="41" t="s">
        <v>2247</v>
      </c>
      <c r="C356" s="6">
        <v>104700</v>
      </c>
      <c r="D356" s="7" t="s">
        <v>101</v>
      </c>
      <c r="E356" s="3">
        <v>3860</v>
      </c>
      <c r="F356" s="42">
        <v>42811</v>
      </c>
      <c r="G356" s="3">
        <f t="shared" si="18"/>
        <v>3860</v>
      </c>
      <c r="H356" s="3">
        <f t="shared" si="17"/>
        <v>0</v>
      </c>
      <c r="I356" s="17"/>
    </row>
    <row r="357" spans="1:9" ht="15.75" x14ac:dyDescent="0.25">
      <c r="A357" s="40">
        <v>42813</v>
      </c>
      <c r="B357" s="41" t="s">
        <v>2524</v>
      </c>
      <c r="C357" s="6">
        <v>104968</v>
      </c>
      <c r="D357" s="7" t="s">
        <v>101</v>
      </c>
      <c r="E357" s="3">
        <v>4100</v>
      </c>
      <c r="G357" s="3">
        <f t="shared" si="18"/>
        <v>4100</v>
      </c>
      <c r="H357" s="3">
        <f t="shared" si="17"/>
        <v>0</v>
      </c>
      <c r="I357" s="17"/>
    </row>
    <row r="358" spans="1:9" ht="15.75" x14ac:dyDescent="0.25">
      <c r="A358" s="40">
        <v>42814</v>
      </c>
      <c r="B358" s="41" t="s">
        <v>2571</v>
      </c>
      <c r="C358" s="6">
        <v>105010</v>
      </c>
      <c r="D358" s="7" t="s">
        <v>101</v>
      </c>
      <c r="E358" s="3">
        <v>2710</v>
      </c>
      <c r="G358" s="3">
        <f t="shared" si="18"/>
        <v>2710</v>
      </c>
      <c r="H358" s="3">
        <f t="shared" si="17"/>
        <v>0</v>
      </c>
      <c r="I358" s="17"/>
    </row>
    <row r="359" spans="1:9" ht="15.75" x14ac:dyDescent="0.25">
      <c r="A359" s="40">
        <v>42817</v>
      </c>
      <c r="B359" s="41" t="s">
        <v>2992</v>
      </c>
      <c r="C359" s="6">
        <v>105424</v>
      </c>
      <c r="D359" s="7" t="s">
        <v>101</v>
      </c>
      <c r="E359" s="3">
        <v>2228.6999999999998</v>
      </c>
      <c r="F359" s="42">
        <v>43062</v>
      </c>
      <c r="G359" s="3">
        <f t="shared" si="18"/>
        <v>2228.6999999999998</v>
      </c>
      <c r="H359" s="3">
        <f t="shared" si="17"/>
        <v>0</v>
      </c>
      <c r="I359" s="17"/>
    </row>
    <row r="360" spans="1:9" ht="15.75" x14ac:dyDescent="0.25">
      <c r="A360" s="40">
        <v>42818</v>
      </c>
      <c r="B360" s="41" t="s">
        <v>3103</v>
      </c>
      <c r="C360" s="6">
        <v>105534</v>
      </c>
      <c r="D360" s="7" t="s">
        <v>101</v>
      </c>
      <c r="E360" s="3">
        <v>2310</v>
      </c>
      <c r="F360" s="42">
        <v>42818</v>
      </c>
      <c r="G360" s="3">
        <f t="shared" si="18"/>
        <v>2310</v>
      </c>
      <c r="H360" s="3">
        <f t="shared" si="17"/>
        <v>0</v>
      </c>
      <c r="I360" s="17"/>
    </row>
    <row r="361" spans="1:9" ht="15.75" x14ac:dyDescent="0.25">
      <c r="A361" s="40">
        <v>42819</v>
      </c>
      <c r="B361" s="41" t="s">
        <v>3263</v>
      </c>
      <c r="C361" s="6">
        <v>105687</v>
      </c>
      <c r="D361" s="7" t="s">
        <v>101</v>
      </c>
      <c r="E361" s="3">
        <v>2400</v>
      </c>
      <c r="F361" s="42">
        <v>42821</v>
      </c>
      <c r="G361" s="3">
        <f t="shared" si="18"/>
        <v>2400</v>
      </c>
      <c r="H361" s="3">
        <f t="shared" si="17"/>
        <v>0</v>
      </c>
      <c r="I361" s="17"/>
    </row>
    <row r="362" spans="1:9" ht="15.75" x14ac:dyDescent="0.25">
      <c r="A362" s="40">
        <v>42821</v>
      </c>
      <c r="B362" s="41" t="s">
        <v>3435</v>
      </c>
      <c r="C362" s="6">
        <v>105858</v>
      </c>
      <c r="D362" s="7" t="s">
        <v>101</v>
      </c>
      <c r="E362" s="3">
        <v>2112</v>
      </c>
      <c r="F362" s="42">
        <v>42821</v>
      </c>
      <c r="G362" s="3">
        <f t="shared" si="18"/>
        <v>2112</v>
      </c>
      <c r="H362" s="3">
        <f t="shared" si="17"/>
        <v>0</v>
      </c>
      <c r="I362" s="17"/>
    </row>
    <row r="363" spans="1:9" ht="15.75" x14ac:dyDescent="0.25">
      <c r="A363" s="40">
        <v>42822</v>
      </c>
      <c r="B363" s="41" t="s">
        <v>3598</v>
      </c>
      <c r="C363" s="6">
        <v>106014</v>
      </c>
      <c r="D363" s="7" t="s">
        <v>101</v>
      </c>
      <c r="E363" s="3">
        <v>2284.8000000000002</v>
      </c>
      <c r="F363" s="42">
        <v>42822</v>
      </c>
      <c r="G363" s="3">
        <f t="shared" si="18"/>
        <v>2284.8000000000002</v>
      </c>
      <c r="H363" s="3">
        <f t="shared" si="17"/>
        <v>0</v>
      </c>
      <c r="I363" s="17"/>
    </row>
    <row r="364" spans="1:9" ht="15.75" x14ac:dyDescent="0.25">
      <c r="A364" s="40">
        <v>42823</v>
      </c>
      <c r="B364" s="41" t="s">
        <v>3682</v>
      </c>
      <c r="C364" s="6">
        <v>106096</v>
      </c>
      <c r="D364" s="7" t="s">
        <v>101</v>
      </c>
      <c r="E364" s="3">
        <v>1958.4</v>
      </c>
      <c r="F364" s="42">
        <v>42822</v>
      </c>
      <c r="G364" s="3">
        <f t="shared" si="18"/>
        <v>1958.4</v>
      </c>
      <c r="H364" s="3">
        <f t="shared" si="17"/>
        <v>0</v>
      </c>
      <c r="I364" s="17"/>
    </row>
    <row r="365" spans="1:9" ht="15.75" customHeight="1" x14ac:dyDescent="0.25">
      <c r="A365" s="40">
        <v>42824</v>
      </c>
      <c r="B365" s="41" t="s">
        <v>3805</v>
      </c>
      <c r="C365" s="6">
        <v>106219</v>
      </c>
      <c r="D365" s="7" t="s">
        <v>101</v>
      </c>
      <c r="E365" s="3">
        <v>2171.4</v>
      </c>
      <c r="F365" s="42">
        <v>42825</v>
      </c>
      <c r="G365" s="3">
        <f t="shared" si="18"/>
        <v>2171.4</v>
      </c>
      <c r="H365" s="3">
        <f t="shared" si="17"/>
        <v>0</v>
      </c>
      <c r="I365" s="17"/>
    </row>
    <row r="366" spans="1:9" ht="15.75" x14ac:dyDescent="0.25">
      <c r="A366" s="40">
        <v>42825</v>
      </c>
      <c r="B366" s="41" t="s">
        <v>3953</v>
      </c>
      <c r="C366" s="6">
        <v>106362</v>
      </c>
      <c r="D366" s="7" t="s">
        <v>101</v>
      </c>
      <c r="E366" s="3">
        <v>2209</v>
      </c>
      <c r="F366" s="42">
        <v>42825</v>
      </c>
      <c r="G366" s="3">
        <f t="shared" si="18"/>
        <v>2209</v>
      </c>
      <c r="H366" s="3">
        <f t="shared" si="17"/>
        <v>0</v>
      </c>
      <c r="I366" s="17"/>
    </row>
    <row r="367" spans="1:9" ht="15.75" x14ac:dyDescent="0.25">
      <c r="A367" s="40">
        <v>42795</v>
      </c>
      <c r="B367" s="41" t="s">
        <v>336</v>
      </c>
      <c r="C367" s="6">
        <v>102824</v>
      </c>
      <c r="D367" s="7" t="s">
        <v>7</v>
      </c>
      <c r="E367" s="3">
        <v>42856.800000000003</v>
      </c>
      <c r="F367" s="42">
        <v>42811</v>
      </c>
      <c r="G367" s="3">
        <f>32151+10705.8</f>
        <v>42856.800000000003</v>
      </c>
      <c r="H367" s="3">
        <f t="shared" si="17"/>
        <v>0</v>
      </c>
      <c r="I367" s="17"/>
    </row>
    <row r="368" spans="1:9" ht="15.75" x14ac:dyDescent="0.25">
      <c r="A368" s="40">
        <v>42796</v>
      </c>
      <c r="B368" s="41" t="s">
        <v>378</v>
      </c>
      <c r="C368" s="6">
        <v>102866</v>
      </c>
      <c r="D368" s="7" t="s">
        <v>7</v>
      </c>
      <c r="E368" s="3">
        <v>44570.400000000001</v>
      </c>
      <c r="F368" s="42">
        <v>42811</v>
      </c>
      <c r="G368" s="3">
        <f>E368</f>
        <v>44570.400000000001</v>
      </c>
      <c r="H368" s="3">
        <f t="shared" si="17"/>
        <v>0</v>
      </c>
      <c r="I368" s="17"/>
    </row>
    <row r="369" spans="1:9" ht="15.75" x14ac:dyDescent="0.25">
      <c r="A369" s="40">
        <v>42797</v>
      </c>
      <c r="B369" s="41" t="s">
        <v>521</v>
      </c>
      <c r="C369" s="6">
        <v>103007</v>
      </c>
      <c r="D369" s="7" t="s">
        <v>7</v>
      </c>
      <c r="E369" s="3">
        <v>45007.199999999997</v>
      </c>
      <c r="F369" s="42">
        <v>42811</v>
      </c>
      <c r="G369" s="3">
        <f>E369</f>
        <v>45007.199999999997</v>
      </c>
      <c r="H369" s="3">
        <f t="shared" si="17"/>
        <v>0</v>
      </c>
      <c r="I369" s="17"/>
    </row>
    <row r="370" spans="1:9" ht="15.75" x14ac:dyDescent="0.25">
      <c r="A370" s="40">
        <v>42798</v>
      </c>
      <c r="B370" s="41" t="s">
        <v>699</v>
      </c>
      <c r="C370" s="6">
        <v>103176</v>
      </c>
      <c r="D370" s="7" t="s">
        <v>7</v>
      </c>
      <c r="E370" s="3">
        <v>64360.800000000003</v>
      </c>
      <c r="F370" s="42">
        <v>42811</v>
      </c>
      <c r="G370" s="3">
        <f>E370</f>
        <v>64360.800000000003</v>
      </c>
      <c r="H370" s="3">
        <f t="shared" si="17"/>
        <v>0</v>
      </c>
      <c r="I370" s="17"/>
    </row>
    <row r="371" spans="1:9" ht="15.75" x14ac:dyDescent="0.25">
      <c r="A371" s="40">
        <v>42799</v>
      </c>
      <c r="B371" s="41" t="s">
        <v>815</v>
      </c>
      <c r="C371" s="6">
        <v>103291</v>
      </c>
      <c r="D371" s="7" t="s">
        <v>7</v>
      </c>
      <c r="E371" s="3">
        <v>41949.599999999999</v>
      </c>
      <c r="F371" s="42">
        <v>42811</v>
      </c>
      <c r="G371" s="3">
        <f>E371</f>
        <v>41949.599999999999</v>
      </c>
      <c r="H371" s="3">
        <f t="shared" si="17"/>
        <v>0</v>
      </c>
      <c r="I371" s="17"/>
    </row>
    <row r="372" spans="1:9" ht="15.75" x14ac:dyDescent="0.25">
      <c r="A372" s="40">
        <v>42800</v>
      </c>
      <c r="B372" s="41" t="s">
        <v>876</v>
      </c>
      <c r="C372" s="6">
        <v>103351</v>
      </c>
      <c r="D372" s="7" t="s">
        <v>7</v>
      </c>
      <c r="E372" s="3">
        <v>40476</v>
      </c>
      <c r="F372" s="43" t="s">
        <v>877</v>
      </c>
      <c r="G372" s="9">
        <f>9411.4+15231+1172+14360.8+300.8</f>
        <v>40476</v>
      </c>
      <c r="H372" s="9">
        <f t="shared" si="17"/>
        <v>0</v>
      </c>
      <c r="I372" s="17"/>
    </row>
    <row r="373" spans="1:9" ht="15.75" x14ac:dyDescent="0.25">
      <c r="A373" s="40">
        <v>42801</v>
      </c>
      <c r="B373" s="41" t="s">
        <v>1005</v>
      </c>
      <c r="C373" s="6">
        <v>103478</v>
      </c>
      <c r="D373" s="7" t="s">
        <v>7</v>
      </c>
      <c r="E373" s="3">
        <v>43163.4</v>
      </c>
      <c r="F373" s="42">
        <v>42815</v>
      </c>
      <c r="G373" s="3">
        <f t="shared" ref="G373:G403" si="19">E373</f>
        <v>43163.4</v>
      </c>
      <c r="H373" s="3">
        <f t="shared" si="17"/>
        <v>0</v>
      </c>
      <c r="I373" s="17"/>
    </row>
    <row r="374" spans="1:9" ht="15.75" x14ac:dyDescent="0.25">
      <c r="A374" s="40">
        <v>42802</v>
      </c>
      <c r="B374" s="41" t="s">
        <v>1113</v>
      </c>
      <c r="C374" s="6">
        <v>103585</v>
      </c>
      <c r="D374" s="7" t="s">
        <v>7</v>
      </c>
      <c r="E374" s="3">
        <v>41950.8</v>
      </c>
      <c r="F374" s="42">
        <v>42815</v>
      </c>
      <c r="G374" s="3">
        <f t="shared" si="19"/>
        <v>41950.8</v>
      </c>
      <c r="H374" s="3">
        <f t="shared" si="17"/>
        <v>0</v>
      </c>
      <c r="I374" s="17"/>
    </row>
    <row r="375" spans="1:9" ht="15.75" x14ac:dyDescent="0.25">
      <c r="A375" s="40">
        <v>42802</v>
      </c>
      <c r="B375" s="41" t="s">
        <v>1231</v>
      </c>
      <c r="C375" s="6">
        <v>103699</v>
      </c>
      <c r="D375" s="7" t="s">
        <v>7</v>
      </c>
      <c r="E375" s="3">
        <v>45958.400000000001</v>
      </c>
      <c r="F375" s="42">
        <v>42815</v>
      </c>
      <c r="G375" s="3">
        <f t="shared" si="19"/>
        <v>45958.400000000001</v>
      </c>
      <c r="H375" s="3">
        <f t="shared" si="17"/>
        <v>0</v>
      </c>
      <c r="I375" s="17"/>
    </row>
    <row r="376" spans="1:9" ht="15.75" x14ac:dyDescent="0.25">
      <c r="A376" s="40">
        <v>42803</v>
      </c>
      <c r="B376" s="41" t="s">
        <v>1244</v>
      </c>
      <c r="C376" s="6">
        <v>103712</v>
      </c>
      <c r="D376" s="7" t="s">
        <v>7</v>
      </c>
      <c r="E376" s="3">
        <v>41065</v>
      </c>
      <c r="F376" s="42">
        <v>42815</v>
      </c>
      <c r="G376" s="3">
        <f t="shared" si="19"/>
        <v>41065</v>
      </c>
      <c r="H376" s="3">
        <f t="shared" si="17"/>
        <v>0</v>
      </c>
      <c r="I376" s="17"/>
    </row>
    <row r="377" spans="1:9" ht="15.75" x14ac:dyDescent="0.25">
      <c r="A377" s="40">
        <v>42803</v>
      </c>
      <c r="B377" s="41" t="s">
        <v>1329</v>
      </c>
      <c r="C377" s="6">
        <v>103796</v>
      </c>
      <c r="D377" s="7" t="s">
        <v>7</v>
      </c>
      <c r="E377" s="3">
        <v>942</v>
      </c>
      <c r="F377" s="42">
        <v>42815</v>
      </c>
      <c r="G377" s="3">
        <f t="shared" si="19"/>
        <v>942</v>
      </c>
      <c r="H377" s="3">
        <f t="shared" si="17"/>
        <v>0</v>
      </c>
      <c r="I377" s="17"/>
    </row>
    <row r="378" spans="1:9" ht="15.75" x14ac:dyDescent="0.25">
      <c r="A378" s="40">
        <v>42804</v>
      </c>
      <c r="B378" s="41" t="s">
        <v>1371</v>
      </c>
      <c r="C378" s="6">
        <v>103836</v>
      </c>
      <c r="D378" s="7" t="s">
        <v>7</v>
      </c>
      <c r="E378" s="3">
        <v>42664.6</v>
      </c>
      <c r="F378" s="42">
        <v>42815</v>
      </c>
      <c r="G378" s="3">
        <f t="shared" si="19"/>
        <v>42664.6</v>
      </c>
      <c r="H378" s="3">
        <f t="shared" si="17"/>
        <v>0</v>
      </c>
      <c r="I378" s="17"/>
    </row>
    <row r="379" spans="1:9" ht="15.75" x14ac:dyDescent="0.25">
      <c r="A379" s="40">
        <v>42805</v>
      </c>
      <c r="B379" s="41" t="s">
        <v>1506</v>
      </c>
      <c r="C379" s="6">
        <v>103969</v>
      </c>
      <c r="D379" s="7" t="s">
        <v>7</v>
      </c>
      <c r="E379" s="3">
        <v>45992.800000000003</v>
      </c>
      <c r="F379" s="42">
        <v>42815</v>
      </c>
      <c r="G379" s="3">
        <f t="shared" si="19"/>
        <v>45992.800000000003</v>
      </c>
      <c r="H379" s="3">
        <f t="shared" si="17"/>
        <v>0</v>
      </c>
      <c r="I379" s="17"/>
    </row>
    <row r="380" spans="1:9" ht="15.75" x14ac:dyDescent="0.25">
      <c r="A380" s="40">
        <v>42805</v>
      </c>
      <c r="B380" s="41" t="s">
        <v>1590</v>
      </c>
      <c r="C380" s="6">
        <v>104053</v>
      </c>
      <c r="D380" s="7" t="s">
        <v>7</v>
      </c>
      <c r="E380" s="3">
        <v>33419.599999999999</v>
      </c>
      <c r="F380" s="42">
        <v>42825</v>
      </c>
      <c r="G380" s="3">
        <f t="shared" si="19"/>
        <v>33419.599999999999</v>
      </c>
      <c r="H380" s="3">
        <f t="shared" si="17"/>
        <v>0</v>
      </c>
      <c r="I380" s="17"/>
    </row>
    <row r="381" spans="1:9" ht="15.75" x14ac:dyDescent="0.25">
      <c r="A381" s="40">
        <v>42806</v>
      </c>
      <c r="B381" s="41" t="s">
        <v>1632</v>
      </c>
      <c r="C381" s="6">
        <v>104093</v>
      </c>
      <c r="D381" s="7" t="s">
        <v>7</v>
      </c>
      <c r="E381" s="3">
        <v>45369</v>
      </c>
      <c r="F381" s="42">
        <v>42825</v>
      </c>
      <c r="G381" s="3">
        <f t="shared" si="19"/>
        <v>45369</v>
      </c>
      <c r="H381" s="3">
        <f t="shared" si="17"/>
        <v>0</v>
      </c>
      <c r="I381" s="17"/>
    </row>
    <row r="382" spans="1:9" ht="15.75" x14ac:dyDescent="0.25">
      <c r="A382" s="40">
        <v>42807</v>
      </c>
      <c r="B382" s="41" t="s">
        <v>1699</v>
      </c>
      <c r="C382" s="6">
        <v>104158</v>
      </c>
      <c r="D382" s="7" t="s">
        <v>7</v>
      </c>
      <c r="E382" s="3">
        <v>45055.4</v>
      </c>
      <c r="F382" s="42">
        <v>42825</v>
      </c>
      <c r="G382" s="3">
        <f t="shared" si="19"/>
        <v>45055.4</v>
      </c>
      <c r="H382" s="3">
        <f t="shared" si="17"/>
        <v>0</v>
      </c>
      <c r="I382" s="17"/>
    </row>
    <row r="383" spans="1:9" ht="15.75" x14ac:dyDescent="0.25">
      <c r="A383" s="40">
        <v>42807</v>
      </c>
      <c r="B383" s="41" t="s">
        <v>1728</v>
      </c>
      <c r="C383" s="6">
        <v>104187</v>
      </c>
      <c r="D383" s="7" t="s">
        <v>7</v>
      </c>
      <c r="E383" s="3">
        <v>3638</v>
      </c>
      <c r="F383" s="42">
        <v>42825</v>
      </c>
      <c r="G383" s="3">
        <f t="shared" si="19"/>
        <v>3638</v>
      </c>
      <c r="H383" s="3">
        <f t="shared" si="17"/>
        <v>0</v>
      </c>
      <c r="I383" s="17"/>
    </row>
    <row r="384" spans="1:9" ht="15.75" x14ac:dyDescent="0.25">
      <c r="A384" s="40">
        <v>42808</v>
      </c>
      <c r="B384" s="41" t="s">
        <v>1892</v>
      </c>
      <c r="C384" s="6">
        <v>104349</v>
      </c>
      <c r="D384" s="7" t="s">
        <v>7</v>
      </c>
      <c r="E384" s="3">
        <v>47171</v>
      </c>
      <c r="F384" s="42">
        <v>42825</v>
      </c>
      <c r="G384" s="3">
        <f t="shared" si="19"/>
        <v>47171</v>
      </c>
      <c r="H384" s="3">
        <f t="shared" si="17"/>
        <v>0</v>
      </c>
      <c r="I384" s="17"/>
    </row>
    <row r="385" spans="1:9" ht="15.75" x14ac:dyDescent="0.25">
      <c r="A385" s="40">
        <v>42809</v>
      </c>
      <c r="B385" s="41" t="s">
        <v>1973</v>
      </c>
      <c r="C385" s="6">
        <v>104428</v>
      </c>
      <c r="D385" s="7" t="s">
        <v>7</v>
      </c>
      <c r="E385" s="3">
        <v>43877.2</v>
      </c>
      <c r="F385" s="42">
        <v>42825</v>
      </c>
      <c r="G385" s="3">
        <f t="shared" si="19"/>
        <v>43877.2</v>
      </c>
      <c r="H385" s="3">
        <f t="shared" si="17"/>
        <v>0</v>
      </c>
      <c r="I385" s="17"/>
    </row>
    <row r="386" spans="1:9" ht="15.75" x14ac:dyDescent="0.25">
      <c r="A386" s="40">
        <v>42810</v>
      </c>
      <c r="B386" s="41" t="s">
        <v>2080</v>
      </c>
      <c r="C386" s="6">
        <v>104533</v>
      </c>
      <c r="D386" s="7" t="s">
        <v>7</v>
      </c>
      <c r="E386" s="3">
        <v>41486.400000000001</v>
      </c>
      <c r="F386" s="42">
        <v>42825</v>
      </c>
      <c r="G386" s="3">
        <f t="shared" si="19"/>
        <v>41486.400000000001</v>
      </c>
      <c r="H386" s="3">
        <f t="shared" si="17"/>
        <v>0</v>
      </c>
      <c r="I386" s="17"/>
    </row>
    <row r="387" spans="1:9" ht="15.75" x14ac:dyDescent="0.25">
      <c r="A387" s="40">
        <v>42810</v>
      </c>
      <c r="B387" s="41" t="s">
        <v>2175</v>
      </c>
      <c r="C387" s="6">
        <v>104628</v>
      </c>
      <c r="D387" s="7" t="s">
        <v>7</v>
      </c>
      <c r="E387" s="3">
        <v>22958.400000000001</v>
      </c>
      <c r="F387" s="42">
        <v>42825</v>
      </c>
      <c r="G387" s="3">
        <f t="shared" si="19"/>
        <v>22958.400000000001</v>
      </c>
      <c r="H387" s="3">
        <f t="shared" ref="H387:H450" si="20">E387-G387</f>
        <v>0</v>
      </c>
      <c r="I387" s="17"/>
    </row>
    <row r="388" spans="1:9" ht="15.75" x14ac:dyDescent="0.25">
      <c r="A388" s="40">
        <v>42810</v>
      </c>
      <c r="B388" s="41" t="s">
        <v>2194</v>
      </c>
      <c r="C388" s="6">
        <v>104647</v>
      </c>
      <c r="D388" s="7" t="s">
        <v>7</v>
      </c>
      <c r="E388" s="3">
        <v>858</v>
      </c>
      <c r="F388" s="42">
        <v>42825</v>
      </c>
      <c r="G388" s="3">
        <f t="shared" si="19"/>
        <v>858</v>
      </c>
      <c r="H388" s="3">
        <f t="shared" si="20"/>
        <v>0</v>
      </c>
      <c r="I388" s="17"/>
    </row>
    <row r="389" spans="1:9" ht="30" x14ac:dyDescent="0.25">
      <c r="A389" s="40">
        <v>42811</v>
      </c>
      <c r="B389" s="41" t="s">
        <v>2222</v>
      </c>
      <c r="C389" s="6">
        <v>104675</v>
      </c>
      <c r="D389" s="7" t="s">
        <v>7</v>
      </c>
      <c r="E389" s="3">
        <v>44545.599999999999</v>
      </c>
      <c r="F389" s="42">
        <v>42825</v>
      </c>
      <c r="G389" s="3">
        <f t="shared" si="19"/>
        <v>44545.599999999999</v>
      </c>
      <c r="H389" s="3">
        <f t="shared" si="20"/>
        <v>0</v>
      </c>
      <c r="I389" s="17"/>
    </row>
    <row r="390" spans="1:9" ht="15.75" x14ac:dyDescent="0.25">
      <c r="A390" s="40">
        <v>42812</v>
      </c>
      <c r="B390" s="41" t="s">
        <v>2340</v>
      </c>
      <c r="C390" s="6">
        <v>104791</v>
      </c>
      <c r="D390" s="7" t="s">
        <v>7</v>
      </c>
      <c r="E390" s="3">
        <v>45073.599999999999</v>
      </c>
      <c r="F390" s="42">
        <v>42825</v>
      </c>
      <c r="G390" s="3">
        <f t="shared" si="19"/>
        <v>45073.599999999999</v>
      </c>
      <c r="H390" s="3">
        <f t="shared" si="20"/>
        <v>0</v>
      </c>
      <c r="I390" s="17"/>
    </row>
    <row r="391" spans="1:9" ht="15.75" x14ac:dyDescent="0.25">
      <c r="A391" s="40">
        <v>42812</v>
      </c>
      <c r="B391" s="41" t="s">
        <v>2455</v>
      </c>
      <c r="C391" s="6">
        <v>104901</v>
      </c>
      <c r="D391" s="7" t="s">
        <v>7</v>
      </c>
      <c r="E391" s="3">
        <v>43130.3</v>
      </c>
      <c r="F391" s="42">
        <v>42825</v>
      </c>
      <c r="G391" s="3">
        <f t="shared" si="19"/>
        <v>43130.3</v>
      </c>
      <c r="H391" s="3">
        <f t="shared" si="20"/>
        <v>0</v>
      </c>
      <c r="I391" s="17"/>
    </row>
    <row r="392" spans="1:9" ht="15.75" x14ac:dyDescent="0.25">
      <c r="A392" s="40">
        <v>42813</v>
      </c>
      <c r="B392" s="41" t="s">
        <v>2490</v>
      </c>
      <c r="C392" s="6">
        <v>104935</v>
      </c>
      <c r="D392" s="7" t="s">
        <v>7</v>
      </c>
      <c r="E392" s="3">
        <v>43199.199999999997</v>
      </c>
      <c r="F392" s="42">
        <v>42832</v>
      </c>
      <c r="G392" s="3">
        <f t="shared" si="19"/>
        <v>43199.199999999997</v>
      </c>
      <c r="H392" s="3">
        <f t="shared" si="20"/>
        <v>0</v>
      </c>
      <c r="I392" s="17"/>
    </row>
    <row r="393" spans="1:9" ht="15.75" x14ac:dyDescent="0.25">
      <c r="A393" s="40">
        <v>42814</v>
      </c>
      <c r="B393" s="41" t="s">
        <v>2546</v>
      </c>
      <c r="C393" s="6">
        <v>104989</v>
      </c>
      <c r="D393" s="7" t="s">
        <v>7</v>
      </c>
      <c r="E393" s="3">
        <v>44510.400000000001</v>
      </c>
      <c r="F393" s="42">
        <v>42832</v>
      </c>
      <c r="G393" s="3">
        <f t="shared" si="19"/>
        <v>44510.400000000001</v>
      </c>
      <c r="H393" s="3">
        <f t="shared" si="20"/>
        <v>0</v>
      </c>
      <c r="I393" s="17"/>
    </row>
    <row r="394" spans="1:9" ht="15.75" x14ac:dyDescent="0.25">
      <c r="A394" s="40">
        <v>42815</v>
      </c>
      <c r="B394" s="41" t="s">
        <v>2683</v>
      </c>
      <c r="C394" s="6">
        <v>105121</v>
      </c>
      <c r="D394" s="7" t="s">
        <v>7</v>
      </c>
      <c r="E394" s="3">
        <v>44088</v>
      </c>
      <c r="F394" s="42">
        <v>42832</v>
      </c>
      <c r="G394" s="3">
        <f t="shared" si="19"/>
        <v>44088</v>
      </c>
      <c r="H394" s="3">
        <f t="shared" si="20"/>
        <v>0</v>
      </c>
      <c r="I394" s="17"/>
    </row>
    <row r="395" spans="1:9" ht="15.75" x14ac:dyDescent="0.25">
      <c r="A395" s="40">
        <v>42816</v>
      </c>
      <c r="B395" s="41" t="s">
        <v>2814</v>
      </c>
      <c r="C395" s="6">
        <v>105252</v>
      </c>
      <c r="D395" s="7" t="s">
        <v>7</v>
      </c>
      <c r="E395" s="3">
        <v>54777</v>
      </c>
      <c r="F395" s="42">
        <v>42832</v>
      </c>
      <c r="G395" s="3">
        <f t="shared" si="19"/>
        <v>54777</v>
      </c>
      <c r="H395" s="3">
        <f t="shared" si="20"/>
        <v>0</v>
      </c>
      <c r="I395" s="17"/>
    </row>
    <row r="396" spans="1:9" ht="15.75" x14ac:dyDescent="0.25">
      <c r="A396" s="40">
        <v>42817</v>
      </c>
      <c r="B396" s="41" t="s">
        <v>2962</v>
      </c>
      <c r="C396" s="6">
        <v>105394</v>
      </c>
      <c r="D396" s="7" t="s">
        <v>7</v>
      </c>
      <c r="E396" s="3">
        <v>64685</v>
      </c>
      <c r="F396" s="42">
        <v>42832</v>
      </c>
      <c r="G396" s="3">
        <f t="shared" si="19"/>
        <v>64685</v>
      </c>
      <c r="H396" s="3">
        <f t="shared" si="20"/>
        <v>0</v>
      </c>
      <c r="I396" s="17"/>
    </row>
    <row r="397" spans="1:9" ht="15.75" x14ac:dyDescent="0.25">
      <c r="A397" s="40">
        <v>42818</v>
      </c>
      <c r="B397" s="41" t="s">
        <v>3082</v>
      </c>
      <c r="C397" s="6">
        <v>105513</v>
      </c>
      <c r="D397" s="7" t="s">
        <v>7</v>
      </c>
      <c r="E397" s="3">
        <v>44167.199999999997</v>
      </c>
      <c r="F397" s="42">
        <v>42832</v>
      </c>
      <c r="G397" s="3">
        <f t="shared" si="19"/>
        <v>44167.199999999997</v>
      </c>
      <c r="H397" s="3">
        <f t="shared" si="20"/>
        <v>0</v>
      </c>
      <c r="I397" s="17"/>
    </row>
    <row r="398" spans="1:9" ht="15.75" x14ac:dyDescent="0.25">
      <c r="A398" s="40">
        <v>42819</v>
      </c>
      <c r="B398" s="41" t="s">
        <v>3218</v>
      </c>
      <c r="C398" s="6">
        <v>105647</v>
      </c>
      <c r="D398" s="7" t="s">
        <v>7</v>
      </c>
      <c r="E398" s="3">
        <v>43794</v>
      </c>
      <c r="F398" s="42">
        <v>42832</v>
      </c>
      <c r="G398" s="3">
        <f t="shared" si="19"/>
        <v>43794</v>
      </c>
      <c r="H398" s="3">
        <f t="shared" si="20"/>
        <v>0</v>
      </c>
      <c r="I398" s="17"/>
    </row>
    <row r="399" spans="1:9" ht="15.75" x14ac:dyDescent="0.25">
      <c r="A399" s="40">
        <v>42820</v>
      </c>
      <c r="B399" s="41" t="s">
        <v>3368</v>
      </c>
      <c r="C399" s="6">
        <v>105792</v>
      </c>
      <c r="D399" s="7" t="s">
        <v>7</v>
      </c>
      <c r="E399" s="3">
        <v>43666.400000000001</v>
      </c>
      <c r="F399" s="42">
        <v>42832</v>
      </c>
      <c r="G399" s="3">
        <f t="shared" si="19"/>
        <v>43666.400000000001</v>
      </c>
      <c r="H399" s="3">
        <f t="shared" si="20"/>
        <v>0</v>
      </c>
      <c r="I399" s="17"/>
    </row>
    <row r="400" spans="1:9" ht="15.75" x14ac:dyDescent="0.25">
      <c r="A400" s="40">
        <v>42821</v>
      </c>
      <c r="B400" s="41" t="s">
        <v>3393</v>
      </c>
      <c r="C400" s="6">
        <v>105816</v>
      </c>
      <c r="D400" s="7" t="s">
        <v>7</v>
      </c>
      <c r="E400" s="3">
        <v>39456</v>
      </c>
      <c r="F400" s="42">
        <v>42832</v>
      </c>
      <c r="G400" s="3">
        <f t="shared" si="19"/>
        <v>39456</v>
      </c>
      <c r="H400" s="3">
        <f t="shared" si="20"/>
        <v>0</v>
      </c>
      <c r="I400" s="17"/>
    </row>
    <row r="401" spans="1:9" ht="15.75" x14ac:dyDescent="0.25">
      <c r="A401" s="40">
        <v>42822</v>
      </c>
      <c r="B401" s="41" t="s">
        <v>3537</v>
      </c>
      <c r="C401" s="6">
        <v>105956</v>
      </c>
      <c r="D401" s="7" t="s">
        <v>7</v>
      </c>
      <c r="E401" s="3">
        <v>48658.8</v>
      </c>
      <c r="F401" s="42">
        <v>42832</v>
      </c>
      <c r="G401" s="3">
        <f t="shared" si="19"/>
        <v>48658.8</v>
      </c>
      <c r="H401" s="3">
        <f t="shared" si="20"/>
        <v>0</v>
      </c>
      <c r="I401" s="17"/>
    </row>
    <row r="402" spans="1:9" ht="15.75" x14ac:dyDescent="0.25">
      <c r="A402" s="40">
        <v>42823</v>
      </c>
      <c r="B402" s="41" t="s">
        <v>3661</v>
      </c>
      <c r="C402" s="6">
        <v>106075</v>
      </c>
      <c r="D402" s="7" t="s">
        <v>7</v>
      </c>
      <c r="E402" s="3">
        <v>72090.399999999994</v>
      </c>
      <c r="F402" s="42">
        <v>42832</v>
      </c>
      <c r="G402" s="3">
        <f t="shared" si="19"/>
        <v>72090.399999999994</v>
      </c>
      <c r="H402" s="3">
        <f t="shared" si="20"/>
        <v>0</v>
      </c>
      <c r="I402" s="17"/>
    </row>
    <row r="403" spans="1:9" ht="15.75" x14ac:dyDescent="0.25">
      <c r="A403" s="40">
        <v>42824</v>
      </c>
      <c r="B403" s="41" t="s">
        <v>3795</v>
      </c>
      <c r="C403" s="6">
        <v>106209</v>
      </c>
      <c r="D403" s="7" t="s">
        <v>7</v>
      </c>
      <c r="E403" s="3">
        <v>46682.8</v>
      </c>
      <c r="F403" s="42">
        <v>42840</v>
      </c>
      <c r="G403" s="3">
        <f t="shared" si="19"/>
        <v>46682.8</v>
      </c>
      <c r="H403" s="3">
        <f t="shared" si="20"/>
        <v>0</v>
      </c>
      <c r="I403" s="17"/>
    </row>
    <row r="404" spans="1:9" ht="15.75" x14ac:dyDescent="0.25">
      <c r="A404" s="40">
        <v>42825</v>
      </c>
      <c r="B404" s="41" t="s">
        <v>3893</v>
      </c>
      <c r="C404" s="6">
        <v>106304</v>
      </c>
      <c r="D404" s="7" t="s">
        <v>3894</v>
      </c>
      <c r="E404" s="3">
        <v>42120</v>
      </c>
      <c r="F404" s="51" t="s">
        <v>3895</v>
      </c>
      <c r="G404" s="52">
        <f>8307.1+31394+2418.9</f>
        <v>42120</v>
      </c>
      <c r="H404" s="52">
        <f t="shared" si="20"/>
        <v>0</v>
      </c>
      <c r="I404" s="17"/>
    </row>
    <row r="405" spans="1:9" ht="15.75" x14ac:dyDescent="0.25">
      <c r="A405" s="40">
        <v>42819</v>
      </c>
      <c r="B405" s="41" t="s">
        <v>3240</v>
      </c>
      <c r="C405" s="6">
        <v>105665</v>
      </c>
      <c r="D405" s="7" t="s">
        <v>147</v>
      </c>
      <c r="E405" s="3">
        <v>5929.6</v>
      </c>
      <c r="F405" s="42">
        <v>42791</v>
      </c>
      <c r="G405" s="3">
        <f t="shared" ref="G405:G436" si="21">E405</f>
        <v>5929.6</v>
      </c>
      <c r="H405" s="3">
        <f t="shared" si="20"/>
        <v>0</v>
      </c>
      <c r="I405" s="17"/>
    </row>
    <row r="406" spans="1:9" ht="15.75" x14ac:dyDescent="0.25">
      <c r="A406" s="40">
        <v>42821</v>
      </c>
      <c r="B406" s="41" t="s">
        <v>3407</v>
      </c>
      <c r="C406" s="6">
        <v>105830</v>
      </c>
      <c r="D406" s="7" t="s">
        <v>147</v>
      </c>
      <c r="E406" s="3">
        <v>6504.3</v>
      </c>
      <c r="F406" s="42">
        <v>42821</v>
      </c>
      <c r="G406" s="3">
        <f t="shared" si="21"/>
        <v>6504.3</v>
      </c>
      <c r="H406" s="3">
        <f t="shared" si="20"/>
        <v>0</v>
      </c>
      <c r="I406" s="17"/>
    </row>
    <row r="407" spans="1:9" ht="15.75" x14ac:dyDescent="0.25">
      <c r="A407" s="40">
        <v>42824</v>
      </c>
      <c r="B407" s="41" t="s">
        <v>3838</v>
      </c>
      <c r="C407" s="6">
        <v>106251</v>
      </c>
      <c r="D407" s="7" t="s">
        <v>147</v>
      </c>
      <c r="E407" s="3">
        <v>3948</v>
      </c>
      <c r="F407" s="42">
        <v>42825</v>
      </c>
      <c r="G407" s="3">
        <f t="shared" si="21"/>
        <v>3948</v>
      </c>
      <c r="H407" s="3">
        <f t="shared" si="20"/>
        <v>0</v>
      </c>
      <c r="I407" s="17"/>
    </row>
    <row r="408" spans="1:9" ht="15.75" x14ac:dyDescent="0.25">
      <c r="A408" s="40">
        <v>42825</v>
      </c>
      <c r="B408" s="41" t="s">
        <v>3970</v>
      </c>
      <c r="C408" s="6">
        <v>106379</v>
      </c>
      <c r="D408" s="7" t="s">
        <v>147</v>
      </c>
      <c r="E408" s="3">
        <v>2030</v>
      </c>
      <c r="F408" s="42">
        <v>42825</v>
      </c>
      <c r="G408" s="3">
        <f t="shared" si="21"/>
        <v>2030</v>
      </c>
      <c r="H408" s="3">
        <f t="shared" si="20"/>
        <v>0</v>
      </c>
      <c r="I408" s="17"/>
    </row>
    <row r="409" spans="1:9" ht="15.75" x14ac:dyDescent="0.25">
      <c r="A409" s="40">
        <v>42798</v>
      </c>
      <c r="B409" s="41" t="s">
        <v>770</v>
      </c>
      <c r="C409" s="6">
        <v>103247</v>
      </c>
      <c r="D409" s="7" t="s">
        <v>247</v>
      </c>
      <c r="E409" s="3">
        <v>33696</v>
      </c>
      <c r="F409" s="42">
        <v>42798</v>
      </c>
      <c r="G409" s="3">
        <f t="shared" si="21"/>
        <v>33696</v>
      </c>
      <c r="H409" s="3">
        <f t="shared" si="20"/>
        <v>0</v>
      </c>
      <c r="I409" s="17"/>
    </row>
    <row r="410" spans="1:9" ht="15.75" x14ac:dyDescent="0.25">
      <c r="A410" s="40">
        <v>42809</v>
      </c>
      <c r="B410" s="41" t="s">
        <v>2035</v>
      </c>
      <c r="C410" s="6">
        <v>104489</v>
      </c>
      <c r="D410" s="7" t="s">
        <v>247</v>
      </c>
      <c r="E410" s="3">
        <v>31818</v>
      </c>
      <c r="F410" s="42">
        <v>42809</v>
      </c>
      <c r="G410" s="3">
        <f t="shared" si="21"/>
        <v>31818</v>
      </c>
      <c r="H410" s="3">
        <f t="shared" si="20"/>
        <v>0</v>
      </c>
      <c r="I410" s="17"/>
    </row>
    <row r="411" spans="1:9" ht="15.75" x14ac:dyDescent="0.25">
      <c r="A411" s="40">
        <v>42809</v>
      </c>
      <c r="B411" s="41" t="s">
        <v>2036</v>
      </c>
      <c r="C411" s="6">
        <v>104490</v>
      </c>
      <c r="D411" s="7" t="s">
        <v>247</v>
      </c>
      <c r="E411" s="3">
        <v>1500</v>
      </c>
      <c r="F411" s="42">
        <v>42809</v>
      </c>
      <c r="G411" s="3">
        <f t="shared" si="21"/>
        <v>1500</v>
      </c>
      <c r="H411" s="3">
        <f t="shared" si="20"/>
        <v>0</v>
      </c>
      <c r="I411" s="17"/>
    </row>
    <row r="412" spans="1:9" ht="15.75" x14ac:dyDescent="0.25">
      <c r="A412" s="40">
        <v>42816</v>
      </c>
      <c r="B412" s="41" t="s">
        <v>2873</v>
      </c>
      <c r="C412" s="6">
        <v>105311</v>
      </c>
      <c r="D412" s="7" t="s">
        <v>247</v>
      </c>
      <c r="E412" s="3">
        <v>30825</v>
      </c>
      <c r="F412" s="42">
        <v>42816</v>
      </c>
      <c r="G412" s="3">
        <f t="shared" si="21"/>
        <v>30825</v>
      </c>
      <c r="H412" s="3">
        <f t="shared" si="20"/>
        <v>0</v>
      </c>
      <c r="I412" s="17"/>
    </row>
    <row r="413" spans="1:9" ht="15.75" x14ac:dyDescent="0.25">
      <c r="A413" s="40">
        <v>42816</v>
      </c>
      <c r="B413" s="41" t="s">
        <v>2916</v>
      </c>
      <c r="C413" s="6">
        <v>105352</v>
      </c>
      <c r="D413" s="7" t="s">
        <v>247</v>
      </c>
      <c r="E413" s="3">
        <v>33393</v>
      </c>
      <c r="F413" s="42">
        <v>42816</v>
      </c>
      <c r="G413" s="3">
        <f t="shared" si="21"/>
        <v>33393</v>
      </c>
      <c r="H413" s="3">
        <f t="shared" si="20"/>
        <v>0</v>
      </c>
      <c r="I413" s="17"/>
    </row>
    <row r="414" spans="1:9" ht="15.75" x14ac:dyDescent="0.25">
      <c r="A414" s="40">
        <v>42797</v>
      </c>
      <c r="B414" s="41" t="s">
        <v>593</v>
      </c>
      <c r="C414" s="6">
        <v>103076</v>
      </c>
      <c r="D414" s="1" t="s">
        <v>35</v>
      </c>
      <c r="E414" s="2">
        <v>0</v>
      </c>
      <c r="F414" s="44" t="s">
        <v>37</v>
      </c>
      <c r="G414" s="2">
        <f t="shared" si="21"/>
        <v>0</v>
      </c>
      <c r="H414" s="2">
        <f t="shared" si="20"/>
        <v>0</v>
      </c>
      <c r="I414" s="17"/>
    </row>
    <row r="415" spans="1:9" ht="15.75" x14ac:dyDescent="0.25">
      <c r="A415" s="40">
        <v>42797</v>
      </c>
      <c r="B415" s="41" t="s">
        <v>594</v>
      </c>
      <c r="C415" s="6">
        <v>103077</v>
      </c>
      <c r="D415" s="7" t="s">
        <v>35</v>
      </c>
      <c r="E415" s="3">
        <v>14040</v>
      </c>
      <c r="F415" s="42">
        <v>42797</v>
      </c>
      <c r="G415" s="3">
        <f t="shared" si="21"/>
        <v>14040</v>
      </c>
      <c r="H415" s="3">
        <f t="shared" si="20"/>
        <v>0</v>
      </c>
      <c r="I415" s="17"/>
    </row>
    <row r="416" spans="1:9" ht="15.75" x14ac:dyDescent="0.25">
      <c r="A416" s="40">
        <v>42798</v>
      </c>
      <c r="B416" s="41" t="s">
        <v>709</v>
      </c>
      <c r="C416" s="6">
        <v>103186</v>
      </c>
      <c r="D416" s="7" t="s">
        <v>35</v>
      </c>
      <c r="E416" s="3">
        <v>5035.5</v>
      </c>
      <c r="F416" s="42">
        <v>42798</v>
      </c>
      <c r="G416" s="3">
        <f t="shared" si="21"/>
        <v>5035.5</v>
      </c>
      <c r="H416" s="3">
        <f t="shared" si="20"/>
        <v>0</v>
      </c>
      <c r="I416" s="17"/>
    </row>
    <row r="417" spans="1:9" ht="15.75" x14ac:dyDescent="0.25">
      <c r="A417" s="40">
        <v>42800</v>
      </c>
      <c r="B417" s="41" t="s">
        <v>918</v>
      </c>
      <c r="C417" s="6">
        <v>103392</v>
      </c>
      <c r="D417" s="7" t="s">
        <v>35</v>
      </c>
      <c r="E417" s="3">
        <v>4774.8</v>
      </c>
      <c r="F417" s="42">
        <v>42800</v>
      </c>
      <c r="G417" s="3">
        <f t="shared" si="21"/>
        <v>4774.8</v>
      </c>
      <c r="H417" s="3">
        <f t="shared" si="20"/>
        <v>0</v>
      </c>
      <c r="I417" s="17"/>
    </row>
    <row r="418" spans="1:9" ht="15.75" x14ac:dyDescent="0.25">
      <c r="A418" s="40">
        <v>42802</v>
      </c>
      <c r="B418" s="41" t="s">
        <v>1170</v>
      </c>
      <c r="C418" s="6">
        <v>103640</v>
      </c>
      <c r="D418" s="7" t="s">
        <v>35</v>
      </c>
      <c r="E418" s="3">
        <v>5211.8</v>
      </c>
      <c r="F418" s="42">
        <v>42802</v>
      </c>
      <c r="G418" s="3">
        <f t="shared" si="21"/>
        <v>5211.8</v>
      </c>
      <c r="H418" s="3">
        <f t="shared" si="20"/>
        <v>0</v>
      </c>
      <c r="I418" s="17"/>
    </row>
    <row r="419" spans="1:9" ht="15.75" x14ac:dyDescent="0.25">
      <c r="A419" s="40">
        <v>42804</v>
      </c>
      <c r="B419" s="41" t="s">
        <v>1393</v>
      </c>
      <c r="C419" s="6">
        <v>103858</v>
      </c>
      <c r="D419" s="7" t="s">
        <v>35</v>
      </c>
      <c r="E419" s="3">
        <v>5607.4</v>
      </c>
      <c r="F419" s="42">
        <v>42804</v>
      </c>
      <c r="G419" s="3">
        <f t="shared" si="21"/>
        <v>5607.4</v>
      </c>
      <c r="H419" s="3">
        <f t="shared" si="20"/>
        <v>0</v>
      </c>
      <c r="I419" s="17"/>
    </row>
    <row r="420" spans="1:9" ht="15.75" x14ac:dyDescent="0.25">
      <c r="A420" s="40">
        <v>42805</v>
      </c>
      <c r="B420" s="41" t="s">
        <v>1537</v>
      </c>
      <c r="C420" s="6">
        <v>104000</v>
      </c>
      <c r="D420" s="7" t="s">
        <v>35</v>
      </c>
      <c r="E420" s="3">
        <v>11427.8</v>
      </c>
      <c r="F420" s="42">
        <v>42805</v>
      </c>
      <c r="G420" s="3">
        <f t="shared" si="21"/>
        <v>11427.8</v>
      </c>
      <c r="H420" s="3">
        <f t="shared" si="20"/>
        <v>0</v>
      </c>
      <c r="I420" s="17"/>
    </row>
    <row r="421" spans="1:9" ht="15.75" x14ac:dyDescent="0.25">
      <c r="A421" s="40">
        <v>42806</v>
      </c>
      <c r="B421" s="41" t="s">
        <v>1661</v>
      </c>
      <c r="C421" s="6">
        <v>104121</v>
      </c>
      <c r="D421" s="7" t="s">
        <v>35</v>
      </c>
      <c r="E421" s="3">
        <v>1950.4</v>
      </c>
      <c r="F421" s="42">
        <v>42807</v>
      </c>
      <c r="G421" s="3">
        <f t="shared" si="21"/>
        <v>1950.4</v>
      </c>
      <c r="H421" s="3">
        <f t="shared" si="20"/>
        <v>0</v>
      </c>
      <c r="I421" s="17"/>
    </row>
    <row r="422" spans="1:9" ht="15.75" x14ac:dyDescent="0.25">
      <c r="A422" s="40">
        <v>42808</v>
      </c>
      <c r="B422" s="41" t="s">
        <v>1851</v>
      </c>
      <c r="C422" s="6">
        <v>104308</v>
      </c>
      <c r="D422" s="7" t="s">
        <v>35</v>
      </c>
      <c r="E422" s="3">
        <v>5934</v>
      </c>
      <c r="F422" s="42">
        <v>42808</v>
      </c>
      <c r="G422" s="3">
        <f t="shared" si="21"/>
        <v>5934</v>
      </c>
      <c r="H422" s="3">
        <f t="shared" si="20"/>
        <v>0</v>
      </c>
      <c r="I422" s="17"/>
    </row>
    <row r="423" spans="1:9" ht="15.75" x14ac:dyDescent="0.25">
      <c r="A423" s="40">
        <v>42809</v>
      </c>
      <c r="B423" s="41" t="s">
        <v>1994</v>
      </c>
      <c r="C423" s="6">
        <v>104448</v>
      </c>
      <c r="D423" s="7" t="s">
        <v>35</v>
      </c>
      <c r="E423" s="3">
        <v>777.4</v>
      </c>
      <c r="F423" s="42">
        <v>42809</v>
      </c>
      <c r="G423" s="3">
        <f t="shared" si="21"/>
        <v>777.4</v>
      </c>
      <c r="H423" s="3">
        <f t="shared" si="20"/>
        <v>0</v>
      </c>
      <c r="I423" s="17"/>
    </row>
    <row r="424" spans="1:9" ht="15.75" x14ac:dyDescent="0.25">
      <c r="A424" s="40">
        <v>42810</v>
      </c>
      <c r="B424" s="41" t="s">
        <v>2125</v>
      </c>
      <c r="C424" s="6">
        <v>104578</v>
      </c>
      <c r="D424" s="7" t="s">
        <v>35</v>
      </c>
      <c r="E424" s="3">
        <v>9879.4</v>
      </c>
      <c r="F424" s="42">
        <v>42810</v>
      </c>
      <c r="G424" s="3">
        <f t="shared" si="21"/>
        <v>9879.4</v>
      </c>
      <c r="H424" s="3">
        <f t="shared" si="20"/>
        <v>0</v>
      </c>
      <c r="I424" s="17"/>
    </row>
    <row r="425" spans="1:9" ht="15.75" x14ac:dyDescent="0.25">
      <c r="A425" s="40">
        <v>42812</v>
      </c>
      <c r="B425" s="41" t="s">
        <v>2406</v>
      </c>
      <c r="C425" s="6">
        <v>104855</v>
      </c>
      <c r="D425" s="7" t="s">
        <v>35</v>
      </c>
      <c r="E425" s="3">
        <v>10644.5</v>
      </c>
      <c r="F425" s="42">
        <v>42812</v>
      </c>
      <c r="G425" s="3">
        <f t="shared" si="21"/>
        <v>10644.5</v>
      </c>
      <c r="H425" s="3">
        <f t="shared" si="20"/>
        <v>0</v>
      </c>
      <c r="I425" s="17"/>
    </row>
    <row r="426" spans="1:9" ht="15.75" x14ac:dyDescent="0.25">
      <c r="A426" s="40">
        <v>42814</v>
      </c>
      <c r="B426" s="41" t="s">
        <v>2575</v>
      </c>
      <c r="C426" s="6">
        <v>105014</v>
      </c>
      <c r="D426" s="7" t="s">
        <v>35</v>
      </c>
      <c r="E426" s="3">
        <v>5850</v>
      </c>
      <c r="G426" s="3">
        <f t="shared" si="21"/>
        <v>5850</v>
      </c>
      <c r="H426" s="3">
        <f t="shared" si="20"/>
        <v>0</v>
      </c>
      <c r="I426" s="17"/>
    </row>
    <row r="427" spans="1:9" ht="15.75" x14ac:dyDescent="0.25">
      <c r="A427" s="40">
        <v>42816</v>
      </c>
      <c r="B427" s="41" t="s">
        <v>2842</v>
      </c>
      <c r="C427" s="6">
        <v>105280</v>
      </c>
      <c r="D427" s="7" t="s">
        <v>35</v>
      </c>
      <c r="E427" s="3">
        <v>5208</v>
      </c>
      <c r="F427" s="42">
        <v>42816</v>
      </c>
      <c r="G427" s="3">
        <f t="shared" si="21"/>
        <v>5208</v>
      </c>
      <c r="H427" s="3">
        <f t="shared" si="20"/>
        <v>0</v>
      </c>
      <c r="I427" s="17"/>
    </row>
    <row r="428" spans="1:9" ht="15.75" x14ac:dyDescent="0.25">
      <c r="A428" s="40">
        <v>42818</v>
      </c>
      <c r="B428" s="41" t="s">
        <v>3120</v>
      </c>
      <c r="C428" s="6">
        <v>105550</v>
      </c>
      <c r="D428" s="7" t="s">
        <v>35</v>
      </c>
      <c r="E428" s="3">
        <v>5701</v>
      </c>
      <c r="F428" s="42">
        <v>42818</v>
      </c>
      <c r="G428" s="3">
        <f t="shared" si="21"/>
        <v>5701</v>
      </c>
      <c r="H428" s="3">
        <f t="shared" si="20"/>
        <v>0</v>
      </c>
      <c r="I428" s="17"/>
    </row>
    <row r="429" spans="1:9" ht="15.75" x14ac:dyDescent="0.25">
      <c r="A429" s="40">
        <v>42819</v>
      </c>
      <c r="B429" s="41" t="s">
        <v>3271</v>
      </c>
      <c r="C429" s="6">
        <v>105695</v>
      </c>
      <c r="D429" s="7" t="s">
        <v>35</v>
      </c>
      <c r="E429" s="3">
        <v>10687.8</v>
      </c>
      <c r="F429" s="42">
        <v>42821</v>
      </c>
      <c r="G429" s="3">
        <f t="shared" si="21"/>
        <v>10687.8</v>
      </c>
      <c r="H429" s="3">
        <f t="shared" si="20"/>
        <v>0</v>
      </c>
      <c r="I429" s="17"/>
    </row>
    <row r="430" spans="1:9" ht="15.75" x14ac:dyDescent="0.25">
      <c r="A430" s="40">
        <v>42821</v>
      </c>
      <c r="B430" s="41" t="s">
        <v>3437</v>
      </c>
      <c r="C430" s="6">
        <v>105860</v>
      </c>
      <c r="D430" s="7" t="s">
        <v>35</v>
      </c>
      <c r="E430" s="3">
        <v>5814.4</v>
      </c>
      <c r="F430" s="42">
        <v>42821</v>
      </c>
      <c r="G430" s="3">
        <f t="shared" si="21"/>
        <v>5814.4</v>
      </c>
      <c r="H430" s="3">
        <f t="shared" si="20"/>
        <v>0</v>
      </c>
      <c r="I430" s="17"/>
    </row>
    <row r="431" spans="1:9" ht="15.75" x14ac:dyDescent="0.25">
      <c r="A431" s="40">
        <v>42823</v>
      </c>
      <c r="B431" s="41" t="s">
        <v>3692</v>
      </c>
      <c r="C431" s="6">
        <v>106106</v>
      </c>
      <c r="D431" s="7" t="s">
        <v>35</v>
      </c>
      <c r="E431" s="3">
        <v>7562</v>
      </c>
      <c r="F431" s="42">
        <v>42822</v>
      </c>
      <c r="G431" s="3">
        <f t="shared" si="21"/>
        <v>7562</v>
      </c>
      <c r="H431" s="3">
        <f t="shared" si="20"/>
        <v>0</v>
      </c>
      <c r="I431" s="17"/>
    </row>
    <row r="432" spans="1:9" ht="15.75" x14ac:dyDescent="0.25">
      <c r="A432" s="40">
        <v>42825</v>
      </c>
      <c r="B432" s="41" t="s">
        <v>3959</v>
      </c>
      <c r="C432" s="6">
        <v>106368</v>
      </c>
      <c r="D432" s="7" t="s">
        <v>35</v>
      </c>
      <c r="E432" s="3">
        <v>6264</v>
      </c>
      <c r="F432" s="42">
        <v>42825</v>
      </c>
      <c r="G432" s="3">
        <f t="shared" si="21"/>
        <v>6264</v>
      </c>
      <c r="H432" s="3">
        <f t="shared" si="20"/>
        <v>0</v>
      </c>
      <c r="I432" s="17"/>
    </row>
    <row r="433" spans="1:9" ht="15.75" x14ac:dyDescent="0.25">
      <c r="A433" s="40">
        <v>42796</v>
      </c>
      <c r="B433" s="41" t="s">
        <v>406</v>
      </c>
      <c r="C433" s="6">
        <v>102894</v>
      </c>
      <c r="D433" s="7" t="s">
        <v>88</v>
      </c>
      <c r="E433" s="3">
        <v>6724.8</v>
      </c>
      <c r="F433" s="42">
        <v>42796</v>
      </c>
      <c r="G433" s="3">
        <f t="shared" si="21"/>
        <v>6724.8</v>
      </c>
      <c r="H433" s="3">
        <f t="shared" si="20"/>
        <v>0</v>
      </c>
      <c r="I433" s="17"/>
    </row>
    <row r="434" spans="1:9" ht="15.75" x14ac:dyDescent="0.25">
      <c r="A434" s="40">
        <v>42797</v>
      </c>
      <c r="B434" s="41" t="s">
        <v>548</v>
      </c>
      <c r="C434" s="6">
        <v>103032</v>
      </c>
      <c r="D434" s="7" t="s">
        <v>88</v>
      </c>
      <c r="E434" s="3">
        <v>6912</v>
      </c>
      <c r="F434" s="42" t="s">
        <v>255</v>
      </c>
      <c r="G434" s="3">
        <f t="shared" si="21"/>
        <v>6912</v>
      </c>
      <c r="H434" s="3">
        <f t="shared" si="20"/>
        <v>0</v>
      </c>
      <c r="I434" s="17"/>
    </row>
    <row r="435" spans="1:9" ht="15.75" x14ac:dyDescent="0.25">
      <c r="A435" s="40">
        <v>42797</v>
      </c>
      <c r="B435" s="41" t="s">
        <v>550</v>
      </c>
      <c r="C435" s="6">
        <v>103034</v>
      </c>
      <c r="D435" s="7" t="s">
        <v>88</v>
      </c>
      <c r="E435" s="3">
        <v>4230.6000000000004</v>
      </c>
      <c r="F435" s="42">
        <v>42797</v>
      </c>
      <c r="G435" s="3">
        <f t="shared" si="21"/>
        <v>4230.6000000000004</v>
      </c>
      <c r="H435" s="3">
        <f t="shared" si="20"/>
        <v>0</v>
      </c>
      <c r="I435" s="17"/>
    </row>
    <row r="436" spans="1:9" ht="15.75" x14ac:dyDescent="0.25">
      <c r="A436" s="40">
        <v>42798</v>
      </c>
      <c r="B436" s="41" t="s">
        <v>703</v>
      </c>
      <c r="C436" s="6">
        <v>103180</v>
      </c>
      <c r="D436" s="7" t="s">
        <v>88</v>
      </c>
      <c r="E436" s="3">
        <v>5805.2</v>
      </c>
      <c r="F436" s="42">
        <v>42798</v>
      </c>
      <c r="G436" s="3">
        <f t="shared" si="21"/>
        <v>5805.2</v>
      </c>
      <c r="H436" s="3">
        <f t="shared" si="20"/>
        <v>0</v>
      </c>
      <c r="I436" s="17"/>
    </row>
    <row r="437" spans="1:9" ht="15.75" x14ac:dyDescent="0.25">
      <c r="A437" s="40">
        <v>42799</v>
      </c>
      <c r="B437" s="41" t="s">
        <v>818</v>
      </c>
      <c r="C437" s="6">
        <v>103294</v>
      </c>
      <c r="D437" s="7" t="s">
        <v>88</v>
      </c>
      <c r="E437" s="3">
        <v>4182</v>
      </c>
      <c r="F437" s="42">
        <v>42799</v>
      </c>
      <c r="G437" s="3">
        <f t="shared" ref="G437:G468" si="22">E437</f>
        <v>4182</v>
      </c>
      <c r="H437" s="3">
        <f t="shared" si="20"/>
        <v>0</v>
      </c>
      <c r="I437" s="17"/>
    </row>
    <row r="438" spans="1:9" ht="15.75" x14ac:dyDescent="0.25">
      <c r="A438" s="40">
        <v>42800</v>
      </c>
      <c r="B438" s="41" t="s">
        <v>903</v>
      </c>
      <c r="C438" s="6">
        <v>103377</v>
      </c>
      <c r="D438" s="7" t="s">
        <v>88</v>
      </c>
      <c r="E438" s="3">
        <v>3054.2</v>
      </c>
      <c r="F438" s="42">
        <v>42800</v>
      </c>
      <c r="G438" s="3">
        <f t="shared" si="22"/>
        <v>3054.2</v>
      </c>
      <c r="H438" s="3">
        <f t="shared" si="20"/>
        <v>0</v>
      </c>
      <c r="I438" s="17"/>
    </row>
    <row r="439" spans="1:9" ht="15.75" x14ac:dyDescent="0.25">
      <c r="A439" s="40">
        <v>42801</v>
      </c>
      <c r="B439" s="41" t="s">
        <v>1031</v>
      </c>
      <c r="C439" s="6">
        <v>103504</v>
      </c>
      <c r="D439" s="7" t="s">
        <v>88</v>
      </c>
      <c r="E439" s="3">
        <v>15470.1</v>
      </c>
      <c r="F439" s="42">
        <v>42801</v>
      </c>
      <c r="G439" s="3">
        <f t="shared" si="22"/>
        <v>15470.1</v>
      </c>
      <c r="H439" s="3">
        <f t="shared" si="20"/>
        <v>0</v>
      </c>
      <c r="I439" s="17"/>
    </row>
    <row r="440" spans="1:9" ht="15.75" x14ac:dyDescent="0.25">
      <c r="A440" s="40">
        <v>42802</v>
      </c>
      <c r="B440" s="41" t="s">
        <v>1161</v>
      </c>
      <c r="C440" s="6">
        <v>103631</v>
      </c>
      <c r="D440" s="7" t="s">
        <v>88</v>
      </c>
      <c r="E440" s="3">
        <v>4544.7</v>
      </c>
      <c r="F440" s="42">
        <v>42802</v>
      </c>
      <c r="G440" s="3">
        <f t="shared" si="22"/>
        <v>4544.7</v>
      </c>
      <c r="H440" s="3">
        <f t="shared" si="20"/>
        <v>0</v>
      </c>
      <c r="I440" s="17"/>
    </row>
    <row r="441" spans="1:9" ht="15.75" x14ac:dyDescent="0.25">
      <c r="A441" s="40">
        <v>42803</v>
      </c>
      <c r="B441" s="41" t="s">
        <v>1290</v>
      </c>
      <c r="C441" s="6">
        <v>103757</v>
      </c>
      <c r="D441" s="7" t="s">
        <v>88</v>
      </c>
      <c r="E441" s="3">
        <v>6156.2</v>
      </c>
      <c r="F441" s="42">
        <v>42803</v>
      </c>
      <c r="G441" s="3">
        <f t="shared" si="22"/>
        <v>6156.2</v>
      </c>
      <c r="H441" s="3">
        <f t="shared" si="20"/>
        <v>0</v>
      </c>
      <c r="I441" s="17"/>
    </row>
    <row r="442" spans="1:9" ht="15.75" x14ac:dyDescent="0.25">
      <c r="A442" s="40">
        <v>42804</v>
      </c>
      <c r="B442" s="41" t="s">
        <v>1405</v>
      </c>
      <c r="C442" s="6">
        <v>103870</v>
      </c>
      <c r="D442" s="7" t="s">
        <v>88</v>
      </c>
      <c r="E442" s="3">
        <v>5140.6000000000004</v>
      </c>
      <c r="F442" s="42">
        <v>42804</v>
      </c>
      <c r="G442" s="3">
        <f t="shared" si="22"/>
        <v>5140.6000000000004</v>
      </c>
      <c r="H442" s="3">
        <f t="shared" si="20"/>
        <v>0</v>
      </c>
      <c r="I442" s="17"/>
    </row>
    <row r="443" spans="1:9" ht="15.75" x14ac:dyDescent="0.25">
      <c r="A443" s="40">
        <v>42805</v>
      </c>
      <c r="B443" s="41" t="s">
        <v>1535</v>
      </c>
      <c r="C443" s="6">
        <v>103998</v>
      </c>
      <c r="D443" s="7" t="s">
        <v>88</v>
      </c>
      <c r="E443" s="3">
        <v>5235.6000000000004</v>
      </c>
      <c r="F443" s="42">
        <v>42805</v>
      </c>
      <c r="G443" s="3">
        <f t="shared" si="22"/>
        <v>5235.6000000000004</v>
      </c>
      <c r="H443" s="3">
        <f t="shared" si="20"/>
        <v>0</v>
      </c>
      <c r="I443" s="17"/>
    </row>
    <row r="444" spans="1:9" ht="15.75" x14ac:dyDescent="0.25">
      <c r="A444" s="40">
        <v>42806</v>
      </c>
      <c r="B444" s="41" t="s">
        <v>1642</v>
      </c>
      <c r="C444" s="6">
        <v>104103</v>
      </c>
      <c r="D444" s="7" t="s">
        <v>88</v>
      </c>
      <c r="E444" s="3">
        <v>5064.2</v>
      </c>
      <c r="F444" s="42">
        <v>42806</v>
      </c>
      <c r="G444" s="3">
        <f t="shared" si="22"/>
        <v>5064.2</v>
      </c>
      <c r="H444" s="3">
        <f t="shared" si="20"/>
        <v>0</v>
      </c>
      <c r="I444" s="17"/>
    </row>
    <row r="445" spans="1:9" ht="15.75" x14ac:dyDescent="0.25">
      <c r="A445" s="40">
        <v>42807</v>
      </c>
      <c r="B445" s="41" t="s">
        <v>1719</v>
      </c>
      <c r="C445" s="6">
        <v>104178</v>
      </c>
      <c r="D445" s="7" t="s">
        <v>88</v>
      </c>
      <c r="E445" s="3">
        <v>4361.6000000000004</v>
      </c>
      <c r="G445" s="3">
        <f t="shared" si="22"/>
        <v>4361.6000000000004</v>
      </c>
      <c r="H445" s="3">
        <f t="shared" si="20"/>
        <v>0</v>
      </c>
      <c r="I445" s="17"/>
    </row>
    <row r="446" spans="1:9" ht="15.75" x14ac:dyDescent="0.25">
      <c r="A446" s="40">
        <v>42808</v>
      </c>
      <c r="B446" s="41" t="s">
        <v>1857</v>
      </c>
      <c r="C446" s="6">
        <v>104314</v>
      </c>
      <c r="D446" s="7" t="s">
        <v>88</v>
      </c>
      <c r="E446" s="3">
        <v>4831.2</v>
      </c>
      <c r="F446" s="42">
        <v>42808</v>
      </c>
      <c r="G446" s="3">
        <f t="shared" si="22"/>
        <v>4831.2</v>
      </c>
      <c r="H446" s="3">
        <f t="shared" si="20"/>
        <v>0</v>
      </c>
      <c r="I446" s="17"/>
    </row>
    <row r="447" spans="1:9" ht="15.75" x14ac:dyDescent="0.25">
      <c r="A447" s="40">
        <v>42809</v>
      </c>
      <c r="B447" s="41" t="s">
        <v>1967</v>
      </c>
      <c r="C447" s="6">
        <v>104422</v>
      </c>
      <c r="D447" s="7" t="s">
        <v>88</v>
      </c>
      <c r="E447" s="3">
        <v>12615.5</v>
      </c>
      <c r="F447" s="42">
        <v>42809</v>
      </c>
      <c r="G447" s="3">
        <f t="shared" si="22"/>
        <v>12615.5</v>
      </c>
      <c r="H447" s="3">
        <f t="shared" si="20"/>
        <v>0</v>
      </c>
      <c r="I447" s="17"/>
    </row>
    <row r="448" spans="1:9" ht="15.75" x14ac:dyDescent="0.25">
      <c r="A448" s="40">
        <v>42810</v>
      </c>
      <c r="B448" s="41" t="s">
        <v>2109</v>
      </c>
      <c r="C448" s="6">
        <v>104562</v>
      </c>
      <c r="D448" s="7" t="s">
        <v>88</v>
      </c>
      <c r="E448" s="3">
        <v>4809.6000000000004</v>
      </c>
      <c r="F448" s="42">
        <v>42810</v>
      </c>
      <c r="G448" s="3">
        <f t="shared" si="22"/>
        <v>4809.6000000000004</v>
      </c>
      <c r="H448" s="3">
        <f t="shared" si="20"/>
        <v>0</v>
      </c>
      <c r="I448" s="17"/>
    </row>
    <row r="449" spans="1:9" ht="15.75" x14ac:dyDescent="0.25">
      <c r="A449" s="40">
        <v>42811</v>
      </c>
      <c r="B449" s="41" t="s">
        <v>2248</v>
      </c>
      <c r="C449" s="6">
        <v>104701</v>
      </c>
      <c r="D449" s="7" t="s">
        <v>88</v>
      </c>
      <c r="E449" s="3">
        <v>3708</v>
      </c>
      <c r="F449" s="42">
        <v>42811</v>
      </c>
      <c r="G449" s="3">
        <f t="shared" si="22"/>
        <v>3708</v>
      </c>
      <c r="H449" s="3">
        <f t="shared" si="20"/>
        <v>0</v>
      </c>
      <c r="I449" s="17"/>
    </row>
    <row r="450" spans="1:9" ht="15.75" x14ac:dyDescent="0.25">
      <c r="A450" s="40">
        <v>42812</v>
      </c>
      <c r="B450" s="41" t="s">
        <v>2373</v>
      </c>
      <c r="C450" s="6">
        <v>104822</v>
      </c>
      <c r="D450" s="7" t="s">
        <v>88</v>
      </c>
      <c r="E450" s="3">
        <v>6309.4</v>
      </c>
      <c r="F450" s="42">
        <v>42812</v>
      </c>
      <c r="G450" s="3">
        <f t="shared" si="22"/>
        <v>6309.4</v>
      </c>
      <c r="H450" s="3">
        <f t="shared" si="20"/>
        <v>0</v>
      </c>
      <c r="I450" s="17"/>
    </row>
    <row r="451" spans="1:9" ht="15.75" x14ac:dyDescent="0.25">
      <c r="A451" s="40">
        <v>42813</v>
      </c>
      <c r="B451" s="41" t="s">
        <v>2489</v>
      </c>
      <c r="C451" s="6">
        <v>104934</v>
      </c>
      <c r="D451" s="7" t="s">
        <v>88</v>
      </c>
      <c r="E451" s="3">
        <v>4237.8</v>
      </c>
      <c r="G451" s="3">
        <f t="shared" si="22"/>
        <v>4237.8</v>
      </c>
      <c r="H451" s="3">
        <f t="shared" ref="H451:H514" si="23">E451-G451</f>
        <v>0</v>
      </c>
      <c r="I451" s="17"/>
    </row>
    <row r="452" spans="1:9" ht="15.75" x14ac:dyDescent="0.25">
      <c r="A452" s="40">
        <v>42814</v>
      </c>
      <c r="B452" s="41" t="s">
        <v>2577</v>
      </c>
      <c r="C452" s="6">
        <v>105016</v>
      </c>
      <c r="D452" s="7" t="s">
        <v>88</v>
      </c>
      <c r="E452" s="3">
        <v>2418</v>
      </c>
      <c r="G452" s="3">
        <f t="shared" si="22"/>
        <v>2418</v>
      </c>
      <c r="H452" s="3">
        <f t="shared" si="23"/>
        <v>0</v>
      </c>
      <c r="I452" s="17"/>
    </row>
    <row r="453" spans="1:9" ht="15.75" x14ac:dyDescent="0.25">
      <c r="A453" s="40">
        <v>42814</v>
      </c>
      <c r="B453" s="41" t="s">
        <v>2578</v>
      </c>
      <c r="C453" s="6">
        <v>105017</v>
      </c>
      <c r="D453" s="7" t="s">
        <v>88</v>
      </c>
      <c r="E453" s="3">
        <v>4407.8</v>
      </c>
      <c r="G453" s="3">
        <f t="shared" si="22"/>
        <v>4407.8</v>
      </c>
      <c r="H453" s="3">
        <f t="shared" si="23"/>
        <v>0</v>
      </c>
      <c r="I453" s="17"/>
    </row>
    <row r="454" spans="1:9" ht="15.75" x14ac:dyDescent="0.25">
      <c r="A454" s="40">
        <v>42815</v>
      </c>
      <c r="B454" s="41" t="s">
        <v>2729</v>
      </c>
      <c r="C454" s="6">
        <v>105167</v>
      </c>
      <c r="D454" s="7" t="s">
        <v>88</v>
      </c>
      <c r="E454" s="3">
        <v>4545.8999999999996</v>
      </c>
      <c r="G454" s="3">
        <f t="shared" si="22"/>
        <v>4545.8999999999996</v>
      </c>
      <c r="H454" s="3">
        <f t="shared" si="23"/>
        <v>0</v>
      </c>
      <c r="I454" s="17"/>
    </row>
    <row r="455" spans="1:9" ht="15.75" x14ac:dyDescent="0.25">
      <c r="A455" s="40">
        <v>42816</v>
      </c>
      <c r="B455" s="41" t="s">
        <v>2816</v>
      </c>
      <c r="C455" s="6">
        <v>105254</v>
      </c>
      <c r="D455" s="1" t="s">
        <v>88</v>
      </c>
      <c r="E455" s="2">
        <v>0</v>
      </c>
      <c r="F455" s="44" t="s">
        <v>37</v>
      </c>
      <c r="G455" s="2">
        <f t="shared" si="22"/>
        <v>0</v>
      </c>
      <c r="H455" s="2">
        <f t="shared" si="23"/>
        <v>0</v>
      </c>
      <c r="I455" s="17"/>
    </row>
    <row r="456" spans="1:9" ht="15.75" x14ac:dyDescent="0.25">
      <c r="A456" s="40">
        <v>42816</v>
      </c>
      <c r="B456" s="41" t="s">
        <v>2817</v>
      </c>
      <c r="C456" s="6">
        <v>105255</v>
      </c>
      <c r="D456" s="7" t="s">
        <v>88</v>
      </c>
      <c r="E456" s="3">
        <v>9547.7999999999993</v>
      </c>
      <c r="F456" s="42">
        <v>42816</v>
      </c>
      <c r="G456" s="3">
        <f t="shared" si="22"/>
        <v>9547.7999999999993</v>
      </c>
      <c r="H456" s="3">
        <f t="shared" si="23"/>
        <v>0</v>
      </c>
      <c r="I456" s="17"/>
    </row>
    <row r="457" spans="1:9" ht="15.75" x14ac:dyDescent="0.25">
      <c r="A457" s="40">
        <v>42817</v>
      </c>
      <c r="B457" s="41" t="s">
        <v>2964</v>
      </c>
      <c r="C457" s="6">
        <v>105396</v>
      </c>
      <c r="D457" s="7" t="s">
        <v>88</v>
      </c>
      <c r="E457" s="3">
        <v>6412.8</v>
      </c>
      <c r="F457" s="42">
        <v>43062</v>
      </c>
      <c r="G457" s="3">
        <f t="shared" si="22"/>
        <v>6412.8</v>
      </c>
      <c r="H457" s="3">
        <f t="shared" si="23"/>
        <v>0</v>
      </c>
      <c r="I457" s="17"/>
    </row>
    <row r="458" spans="1:9" ht="15.75" x14ac:dyDescent="0.25">
      <c r="A458" s="40">
        <v>42818</v>
      </c>
      <c r="B458" s="41" t="s">
        <v>3089</v>
      </c>
      <c r="C458" s="6">
        <v>105520</v>
      </c>
      <c r="D458" s="7" t="s">
        <v>88</v>
      </c>
      <c r="E458" s="3">
        <v>9280</v>
      </c>
      <c r="F458" s="42">
        <v>42818</v>
      </c>
      <c r="G458" s="3">
        <f t="shared" si="22"/>
        <v>9280</v>
      </c>
      <c r="H458" s="3">
        <f t="shared" si="23"/>
        <v>0</v>
      </c>
      <c r="I458" s="17"/>
    </row>
    <row r="459" spans="1:9" ht="15.75" x14ac:dyDescent="0.25">
      <c r="A459" s="40">
        <v>42819</v>
      </c>
      <c r="B459" s="41" t="s">
        <v>3229</v>
      </c>
      <c r="C459" s="6">
        <v>105655</v>
      </c>
      <c r="D459" s="7" t="s">
        <v>88</v>
      </c>
      <c r="E459" s="3">
        <v>5314.7</v>
      </c>
      <c r="F459" s="42">
        <v>42791</v>
      </c>
      <c r="G459" s="3">
        <f t="shared" si="22"/>
        <v>5314.7</v>
      </c>
      <c r="H459" s="3">
        <f t="shared" si="23"/>
        <v>0</v>
      </c>
      <c r="I459" s="17"/>
    </row>
    <row r="460" spans="1:9" ht="15.75" x14ac:dyDescent="0.25">
      <c r="A460" s="40">
        <v>42820</v>
      </c>
      <c r="B460" s="41" t="s">
        <v>3343</v>
      </c>
      <c r="C460" s="6">
        <v>105767</v>
      </c>
      <c r="D460" s="7" t="s">
        <v>88</v>
      </c>
      <c r="E460" s="3">
        <v>5580</v>
      </c>
      <c r="F460" s="42">
        <v>42820</v>
      </c>
      <c r="G460" s="3">
        <f t="shared" si="22"/>
        <v>5580</v>
      </c>
      <c r="H460" s="3">
        <f t="shared" si="23"/>
        <v>0</v>
      </c>
      <c r="I460" s="17"/>
    </row>
    <row r="461" spans="1:9" ht="15.75" x14ac:dyDescent="0.25">
      <c r="A461" s="40">
        <v>42821</v>
      </c>
      <c r="B461" s="41" t="s">
        <v>3425</v>
      </c>
      <c r="C461" s="6">
        <v>105848</v>
      </c>
      <c r="D461" s="7" t="s">
        <v>88</v>
      </c>
      <c r="E461" s="3">
        <v>2739</v>
      </c>
      <c r="F461" s="42">
        <v>42821</v>
      </c>
      <c r="G461" s="3">
        <f t="shared" si="22"/>
        <v>2739</v>
      </c>
      <c r="H461" s="3">
        <f t="shared" si="23"/>
        <v>0</v>
      </c>
      <c r="I461" s="17"/>
    </row>
    <row r="462" spans="1:9" ht="15.75" x14ac:dyDescent="0.25">
      <c r="A462" s="40">
        <v>42822</v>
      </c>
      <c r="B462" s="41" t="s">
        <v>3574</v>
      </c>
      <c r="C462" s="6">
        <v>105991</v>
      </c>
      <c r="D462" s="7" t="s">
        <v>88</v>
      </c>
      <c r="E462" s="3">
        <v>11004.3</v>
      </c>
      <c r="F462" s="42">
        <v>42822</v>
      </c>
      <c r="G462" s="3">
        <f t="shared" si="22"/>
        <v>11004.3</v>
      </c>
      <c r="H462" s="3">
        <f t="shared" si="23"/>
        <v>0</v>
      </c>
      <c r="I462" s="17"/>
    </row>
    <row r="463" spans="1:9" ht="15.75" x14ac:dyDescent="0.25">
      <c r="A463" s="40">
        <v>42823</v>
      </c>
      <c r="B463" s="41" t="s">
        <v>3672</v>
      </c>
      <c r="C463" s="6">
        <v>106086</v>
      </c>
      <c r="D463" s="7" t="s">
        <v>88</v>
      </c>
      <c r="E463" s="3">
        <v>5329.9</v>
      </c>
      <c r="F463" s="42">
        <v>42822</v>
      </c>
      <c r="G463" s="3">
        <f t="shared" si="22"/>
        <v>5329.9</v>
      </c>
      <c r="H463" s="3">
        <f t="shared" si="23"/>
        <v>0</v>
      </c>
      <c r="I463" s="17"/>
    </row>
    <row r="464" spans="1:9" ht="15.75" x14ac:dyDescent="0.25">
      <c r="A464" s="40">
        <v>42824</v>
      </c>
      <c r="B464" s="41" t="s">
        <v>3797</v>
      </c>
      <c r="C464" s="6">
        <v>106211</v>
      </c>
      <c r="D464" s="7" t="s">
        <v>88</v>
      </c>
      <c r="E464" s="3">
        <v>4957.3999999999996</v>
      </c>
      <c r="F464" s="42">
        <v>42824</v>
      </c>
      <c r="G464" s="3">
        <f t="shared" si="22"/>
        <v>4957.3999999999996</v>
      </c>
      <c r="H464" s="3">
        <f t="shared" si="23"/>
        <v>0</v>
      </c>
      <c r="I464" s="17"/>
    </row>
    <row r="465" spans="1:9" ht="15.75" x14ac:dyDescent="0.25">
      <c r="A465" s="40">
        <v>42825</v>
      </c>
      <c r="B465" s="41" t="s">
        <v>3927</v>
      </c>
      <c r="C465" s="6">
        <v>106336</v>
      </c>
      <c r="D465" s="7" t="s">
        <v>88</v>
      </c>
      <c r="E465" s="3">
        <v>9297</v>
      </c>
      <c r="F465" s="42">
        <v>42825</v>
      </c>
      <c r="G465" s="3">
        <f t="shared" si="22"/>
        <v>9297</v>
      </c>
      <c r="H465" s="3">
        <f t="shared" si="23"/>
        <v>0</v>
      </c>
      <c r="I465" s="17"/>
    </row>
    <row r="466" spans="1:9" ht="15.75" x14ac:dyDescent="0.25">
      <c r="A466" s="40">
        <v>42815</v>
      </c>
      <c r="B466" s="41" t="s">
        <v>2686</v>
      </c>
      <c r="C466" s="6">
        <v>105124</v>
      </c>
      <c r="D466" s="7" t="s">
        <v>8</v>
      </c>
      <c r="E466" s="3">
        <v>2709</v>
      </c>
      <c r="F466" s="42">
        <v>42815</v>
      </c>
      <c r="G466" s="3">
        <f t="shared" si="22"/>
        <v>2709</v>
      </c>
      <c r="H466" s="3">
        <f t="shared" si="23"/>
        <v>0</v>
      </c>
      <c r="I466" s="17"/>
    </row>
    <row r="467" spans="1:9" ht="15.75" x14ac:dyDescent="0.25">
      <c r="A467" s="40">
        <v>42803</v>
      </c>
      <c r="B467" s="41" t="s">
        <v>1243</v>
      </c>
      <c r="C467" s="6">
        <v>103711</v>
      </c>
      <c r="D467" s="7" t="s">
        <v>215</v>
      </c>
      <c r="E467" s="3">
        <v>4806</v>
      </c>
      <c r="G467" s="3">
        <f t="shared" si="22"/>
        <v>4806</v>
      </c>
      <c r="H467" s="3">
        <f t="shared" si="23"/>
        <v>0</v>
      </c>
      <c r="I467" s="17"/>
    </row>
    <row r="468" spans="1:9" ht="15.75" x14ac:dyDescent="0.25">
      <c r="A468" s="40">
        <v>42796</v>
      </c>
      <c r="B468" s="41" t="s">
        <v>415</v>
      </c>
      <c r="C468" s="6">
        <v>102903</v>
      </c>
      <c r="D468" s="7" t="s">
        <v>99</v>
      </c>
      <c r="E468" s="3">
        <v>2560.56</v>
      </c>
      <c r="F468" s="42">
        <v>42802</v>
      </c>
      <c r="G468" s="3">
        <f t="shared" si="22"/>
        <v>2560.56</v>
      </c>
      <c r="H468" s="3">
        <f t="shared" si="23"/>
        <v>0</v>
      </c>
      <c r="I468" s="17"/>
    </row>
    <row r="469" spans="1:9" ht="15.75" x14ac:dyDescent="0.25">
      <c r="A469" s="40">
        <v>42804</v>
      </c>
      <c r="B469" s="41" t="s">
        <v>1412</v>
      </c>
      <c r="C469" s="6">
        <v>103877</v>
      </c>
      <c r="D469" s="7" t="s">
        <v>99</v>
      </c>
      <c r="E469" s="3">
        <v>2560.56</v>
      </c>
      <c r="F469" s="42">
        <v>42810</v>
      </c>
      <c r="G469" s="3">
        <f t="shared" ref="G469:G505" si="24">E469</f>
        <v>2560.56</v>
      </c>
      <c r="H469" s="3">
        <f t="shared" si="23"/>
        <v>0</v>
      </c>
      <c r="I469" s="17"/>
    </row>
    <row r="470" spans="1:9" ht="15.75" x14ac:dyDescent="0.25">
      <c r="A470" s="40">
        <v>42812</v>
      </c>
      <c r="B470" s="41" t="s">
        <v>2385</v>
      </c>
      <c r="C470" s="6">
        <v>104834</v>
      </c>
      <c r="D470" s="7" t="s">
        <v>99</v>
      </c>
      <c r="E470" s="3">
        <v>4224.72</v>
      </c>
      <c r="F470" s="42">
        <v>42816</v>
      </c>
      <c r="G470" s="3">
        <f t="shared" si="24"/>
        <v>4224.72</v>
      </c>
      <c r="H470" s="3">
        <f t="shared" si="23"/>
        <v>0</v>
      </c>
      <c r="I470" s="17"/>
    </row>
    <row r="471" spans="1:9" ht="15.75" x14ac:dyDescent="0.25">
      <c r="A471" s="40">
        <v>42816</v>
      </c>
      <c r="B471" s="41" t="s">
        <v>2857</v>
      </c>
      <c r="C471" s="6">
        <v>105295</v>
      </c>
      <c r="D471" s="7" t="s">
        <v>99</v>
      </c>
      <c r="E471" s="3">
        <v>2124.7199999999998</v>
      </c>
      <c r="F471" s="42">
        <v>42791</v>
      </c>
      <c r="G471" s="3">
        <f t="shared" si="24"/>
        <v>2124.7199999999998</v>
      </c>
      <c r="H471" s="3">
        <f t="shared" si="23"/>
        <v>0</v>
      </c>
      <c r="I471" s="17"/>
    </row>
    <row r="472" spans="1:9" ht="15.75" x14ac:dyDescent="0.25">
      <c r="A472" s="40">
        <v>42795</v>
      </c>
      <c r="B472" s="41" t="s">
        <v>305</v>
      </c>
      <c r="C472" s="6">
        <v>102793</v>
      </c>
      <c r="D472" s="7" t="s">
        <v>29</v>
      </c>
      <c r="E472" s="3">
        <v>2464</v>
      </c>
      <c r="F472" s="42">
        <v>42795</v>
      </c>
      <c r="G472" s="3">
        <f t="shared" si="24"/>
        <v>2464</v>
      </c>
      <c r="H472" s="3">
        <f t="shared" si="23"/>
        <v>0</v>
      </c>
      <c r="I472" s="17"/>
    </row>
    <row r="473" spans="1:9" ht="15.75" x14ac:dyDescent="0.25">
      <c r="A473" s="40">
        <v>42796</v>
      </c>
      <c r="B473" s="41" t="s">
        <v>381</v>
      </c>
      <c r="C473" s="6">
        <v>102869</v>
      </c>
      <c r="D473" s="7" t="s">
        <v>29</v>
      </c>
      <c r="E473" s="3">
        <v>2380</v>
      </c>
      <c r="F473" s="42">
        <v>42796</v>
      </c>
      <c r="G473" s="3">
        <f t="shared" si="24"/>
        <v>2380</v>
      </c>
      <c r="H473" s="3">
        <f t="shared" si="23"/>
        <v>0</v>
      </c>
      <c r="I473" s="17"/>
    </row>
    <row r="474" spans="1:9" ht="15.75" x14ac:dyDescent="0.25">
      <c r="A474" s="40">
        <v>42797</v>
      </c>
      <c r="B474" s="41" t="s">
        <v>592</v>
      </c>
      <c r="C474" s="6">
        <v>103075</v>
      </c>
      <c r="D474" s="7" t="s">
        <v>29</v>
      </c>
      <c r="E474" s="3">
        <v>4928</v>
      </c>
      <c r="F474" s="42">
        <v>42797</v>
      </c>
      <c r="G474" s="3">
        <f t="shared" si="24"/>
        <v>4928</v>
      </c>
      <c r="H474" s="3">
        <f t="shared" si="23"/>
        <v>0</v>
      </c>
      <c r="I474" s="17"/>
    </row>
    <row r="475" spans="1:9" ht="15.75" x14ac:dyDescent="0.25">
      <c r="A475" s="40">
        <v>42798</v>
      </c>
      <c r="B475" s="41" t="s">
        <v>713</v>
      </c>
      <c r="C475" s="6">
        <v>103190</v>
      </c>
      <c r="D475" s="7" t="s">
        <v>29</v>
      </c>
      <c r="E475" s="3">
        <v>2464</v>
      </c>
      <c r="F475" s="42">
        <v>42798</v>
      </c>
      <c r="G475" s="3">
        <f t="shared" si="24"/>
        <v>2464</v>
      </c>
      <c r="H475" s="3">
        <f t="shared" si="23"/>
        <v>0</v>
      </c>
      <c r="I475" s="17"/>
    </row>
    <row r="476" spans="1:9" ht="15.75" x14ac:dyDescent="0.25">
      <c r="A476" s="40">
        <v>42799</v>
      </c>
      <c r="B476" s="41" t="s">
        <v>821</v>
      </c>
      <c r="C476" s="6">
        <v>103297</v>
      </c>
      <c r="D476" s="7" t="s">
        <v>29</v>
      </c>
      <c r="E476" s="3">
        <v>1848</v>
      </c>
      <c r="F476" s="42">
        <v>42799</v>
      </c>
      <c r="G476" s="3">
        <f t="shared" si="24"/>
        <v>1848</v>
      </c>
      <c r="H476" s="3">
        <f t="shared" si="23"/>
        <v>0</v>
      </c>
      <c r="I476" s="17"/>
    </row>
    <row r="477" spans="1:9" ht="15.75" x14ac:dyDescent="0.25">
      <c r="A477" s="40">
        <v>42800</v>
      </c>
      <c r="B477" s="41" t="s">
        <v>875</v>
      </c>
      <c r="C477" s="6">
        <v>103350</v>
      </c>
      <c r="D477" s="7" t="s">
        <v>29</v>
      </c>
      <c r="E477" s="3">
        <v>3696</v>
      </c>
      <c r="F477" s="42">
        <v>42800</v>
      </c>
      <c r="G477" s="3">
        <f t="shared" si="24"/>
        <v>3696</v>
      </c>
      <c r="H477" s="3">
        <f t="shared" si="23"/>
        <v>0</v>
      </c>
      <c r="I477" s="17"/>
    </row>
    <row r="478" spans="1:9" ht="15.75" x14ac:dyDescent="0.25">
      <c r="A478" s="40">
        <v>42801</v>
      </c>
      <c r="B478" s="41" t="s">
        <v>1006</v>
      </c>
      <c r="C478" s="6">
        <v>103479</v>
      </c>
      <c r="D478" s="7" t="s">
        <v>29</v>
      </c>
      <c r="E478" s="3">
        <v>1848</v>
      </c>
      <c r="F478" s="42">
        <v>42801</v>
      </c>
      <c r="G478" s="3">
        <f t="shared" si="24"/>
        <v>1848</v>
      </c>
      <c r="H478" s="3">
        <f t="shared" si="23"/>
        <v>0</v>
      </c>
      <c r="I478" s="17"/>
    </row>
    <row r="479" spans="1:9" ht="15.75" x14ac:dyDescent="0.25">
      <c r="A479" s="40">
        <v>42802</v>
      </c>
      <c r="B479" s="41" t="s">
        <v>1141</v>
      </c>
      <c r="C479" s="6">
        <v>103611</v>
      </c>
      <c r="D479" s="7" t="s">
        <v>29</v>
      </c>
      <c r="E479" s="3">
        <v>2478</v>
      </c>
      <c r="F479" s="42">
        <v>42802</v>
      </c>
      <c r="G479" s="3">
        <f t="shared" si="24"/>
        <v>2478</v>
      </c>
      <c r="H479" s="3">
        <f t="shared" si="23"/>
        <v>0</v>
      </c>
      <c r="I479" s="17"/>
    </row>
    <row r="480" spans="1:9" ht="15.75" x14ac:dyDescent="0.25">
      <c r="A480" s="40">
        <v>42803</v>
      </c>
      <c r="B480" s="41" t="s">
        <v>1261</v>
      </c>
      <c r="C480" s="6">
        <v>103728</v>
      </c>
      <c r="D480" s="7" t="s">
        <v>29</v>
      </c>
      <c r="E480" s="3">
        <v>619.5</v>
      </c>
      <c r="F480" s="42">
        <v>42803</v>
      </c>
      <c r="G480" s="3">
        <f t="shared" si="24"/>
        <v>619.5</v>
      </c>
      <c r="H480" s="3">
        <f t="shared" si="23"/>
        <v>0</v>
      </c>
      <c r="I480" s="17"/>
    </row>
    <row r="481" spans="1:9" ht="15.75" x14ac:dyDescent="0.25">
      <c r="A481" s="40">
        <v>42804</v>
      </c>
      <c r="B481" s="41" t="s">
        <v>1417</v>
      </c>
      <c r="C481" s="6">
        <v>103882</v>
      </c>
      <c r="D481" s="7" t="s">
        <v>29</v>
      </c>
      <c r="E481" s="3">
        <v>3533</v>
      </c>
      <c r="F481" s="42">
        <v>42804</v>
      </c>
      <c r="G481" s="3">
        <f t="shared" si="24"/>
        <v>3533</v>
      </c>
      <c r="H481" s="3">
        <f t="shared" si="23"/>
        <v>0</v>
      </c>
      <c r="I481" s="17"/>
    </row>
    <row r="482" spans="1:9" ht="15.75" x14ac:dyDescent="0.25">
      <c r="A482" s="40">
        <v>42805</v>
      </c>
      <c r="B482" s="41" t="s">
        <v>1550</v>
      </c>
      <c r="C482" s="6">
        <v>104013</v>
      </c>
      <c r="D482" s="7" t="s">
        <v>29</v>
      </c>
      <c r="E482" s="3">
        <v>3097.5</v>
      </c>
      <c r="F482" s="42">
        <v>42805</v>
      </c>
      <c r="G482" s="3">
        <f t="shared" si="24"/>
        <v>3097.5</v>
      </c>
      <c r="H482" s="3">
        <f t="shared" si="23"/>
        <v>0</v>
      </c>
      <c r="I482" s="17"/>
    </row>
    <row r="483" spans="1:9" ht="15.75" x14ac:dyDescent="0.25">
      <c r="A483" s="40">
        <v>42806</v>
      </c>
      <c r="B483" s="41" t="s">
        <v>1662</v>
      </c>
      <c r="C483" s="6">
        <v>104122</v>
      </c>
      <c r="D483" s="7" t="s">
        <v>29</v>
      </c>
      <c r="E483" s="3">
        <v>1858.5</v>
      </c>
      <c r="F483" s="42">
        <v>42807</v>
      </c>
      <c r="G483" s="3">
        <f t="shared" si="24"/>
        <v>1858.5</v>
      </c>
      <c r="H483" s="3">
        <f t="shared" si="23"/>
        <v>0</v>
      </c>
      <c r="I483" s="17"/>
    </row>
    <row r="484" spans="1:9" ht="15.75" x14ac:dyDescent="0.25">
      <c r="A484" s="40">
        <v>42807</v>
      </c>
      <c r="B484" s="41" t="s">
        <v>1708</v>
      </c>
      <c r="C484" s="6">
        <v>104167</v>
      </c>
      <c r="D484" s="7" t="s">
        <v>29</v>
      </c>
      <c r="E484" s="3">
        <v>1858.5</v>
      </c>
      <c r="G484" s="3">
        <f t="shared" si="24"/>
        <v>1858.5</v>
      </c>
      <c r="H484" s="3">
        <f t="shared" si="23"/>
        <v>0</v>
      </c>
      <c r="I484" s="17"/>
    </row>
    <row r="485" spans="1:9" ht="15.75" x14ac:dyDescent="0.25">
      <c r="A485" s="40">
        <v>42808</v>
      </c>
      <c r="B485" s="41" t="s">
        <v>1885</v>
      </c>
      <c r="C485" s="6">
        <v>104342</v>
      </c>
      <c r="D485" s="7" t="s">
        <v>29</v>
      </c>
      <c r="E485" s="3">
        <v>2482.6999999999998</v>
      </c>
      <c r="F485" s="42">
        <v>42808</v>
      </c>
      <c r="G485" s="3">
        <f t="shared" si="24"/>
        <v>2482.6999999999998</v>
      </c>
      <c r="H485" s="3">
        <f t="shared" si="23"/>
        <v>0</v>
      </c>
      <c r="I485" s="17"/>
    </row>
    <row r="486" spans="1:9" ht="15.75" x14ac:dyDescent="0.25">
      <c r="A486" s="40">
        <v>42809</v>
      </c>
      <c r="B486" s="41" t="s">
        <v>1954</v>
      </c>
      <c r="C486" s="6">
        <v>104409</v>
      </c>
      <c r="D486" s="7" t="s">
        <v>29</v>
      </c>
      <c r="E486" s="3">
        <v>1858.5</v>
      </c>
      <c r="F486" s="42">
        <v>42809</v>
      </c>
      <c r="G486" s="3">
        <f t="shared" si="24"/>
        <v>1858.5</v>
      </c>
      <c r="H486" s="3">
        <f t="shared" si="23"/>
        <v>0</v>
      </c>
      <c r="I486" s="17"/>
    </row>
    <row r="487" spans="1:9" ht="15.75" x14ac:dyDescent="0.25">
      <c r="A487" s="40">
        <v>42810</v>
      </c>
      <c r="B487" s="41" t="s">
        <v>2066</v>
      </c>
      <c r="C487" s="6">
        <v>104519</v>
      </c>
      <c r="D487" s="7" t="s">
        <v>29</v>
      </c>
      <c r="E487" s="3">
        <v>3097.5</v>
      </c>
      <c r="F487" s="42">
        <v>42810</v>
      </c>
      <c r="G487" s="3">
        <f t="shared" si="24"/>
        <v>3097.5</v>
      </c>
      <c r="H487" s="3">
        <f t="shared" si="23"/>
        <v>0</v>
      </c>
      <c r="I487" s="17"/>
    </row>
    <row r="488" spans="1:9" ht="15.75" x14ac:dyDescent="0.25">
      <c r="A488" s="40">
        <v>42811</v>
      </c>
      <c r="B488" s="41" t="s">
        <v>2206</v>
      </c>
      <c r="C488" s="6">
        <v>104659</v>
      </c>
      <c r="D488" s="7" t="s">
        <v>29</v>
      </c>
      <c r="E488" s="3">
        <v>4372.8</v>
      </c>
      <c r="F488" s="42">
        <v>42812</v>
      </c>
      <c r="G488" s="3">
        <f t="shared" si="24"/>
        <v>4372.8</v>
      </c>
      <c r="H488" s="3">
        <f t="shared" si="23"/>
        <v>0</v>
      </c>
      <c r="I488" s="17"/>
    </row>
    <row r="489" spans="1:9" ht="15.75" x14ac:dyDescent="0.25">
      <c r="A489" s="40">
        <v>42812</v>
      </c>
      <c r="B489" s="41" t="s">
        <v>2333</v>
      </c>
      <c r="C489" s="6">
        <v>104784</v>
      </c>
      <c r="D489" s="7" t="s">
        <v>29</v>
      </c>
      <c r="E489" s="3">
        <v>2492</v>
      </c>
      <c r="F489" s="42">
        <v>42812</v>
      </c>
      <c r="G489" s="3">
        <f t="shared" si="24"/>
        <v>2492</v>
      </c>
      <c r="H489" s="3">
        <f t="shared" si="23"/>
        <v>0</v>
      </c>
      <c r="I489" s="17"/>
    </row>
    <row r="490" spans="1:9" ht="15.75" x14ac:dyDescent="0.25">
      <c r="A490" s="40">
        <v>42813</v>
      </c>
      <c r="B490" s="41" t="s">
        <v>2519</v>
      </c>
      <c r="C490" s="6">
        <v>104963</v>
      </c>
      <c r="D490" s="7" t="s">
        <v>29</v>
      </c>
      <c r="E490" s="3">
        <v>597</v>
      </c>
      <c r="G490" s="3">
        <f t="shared" si="24"/>
        <v>597</v>
      </c>
      <c r="H490" s="3">
        <f t="shared" si="23"/>
        <v>0</v>
      </c>
      <c r="I490" s="17"/>
    </row>
    <row r="491" spans="1:9" ht="15.75" x14ac:dyDescent="0.25">
      <c r="A491" s="40">
        <v>42813</v>
      </c>
      <c r="B491" s="41" t="s">
        <v>2520</v>
      </c>
      <c r="C491" s="6">
        <v>104964</v>
      </c>
      <c r="D491" s="7" t="s">
        <v>29</v>
      </c>
      <c r="E491" s="3">
        <v>623</v>
      </c>
      <c r="G491" s="3">
        <f t="shared" si="24"/>
        <v>623</v>
      </c>
      <c r="H491" s="3">
        <f t="shared" si="23"/>
        <v>0</v>
      </c>
      <c r="I491" s="17"/>
    </row>
    <row r="492" spans="1:9" ht="15.75" x14ac:dyDescent="0.25">
      <c r="A492" s="40">
        <v>42814</v>
      </c>
      <c r="B492" s="41" t="s">
        <v>2626</v>
      </c>
      <c r="C492" s="6">
        <v>105065</v>
      </c>
      <c r="D492" s="7" t="s">
        <v>29</v>
      </c>
      <c r="E492" s="3">
        <v>2492</v>
      </c>
      <c r="F492" s="42">
        <v>42815</v>
      </c>
      <c r="G492" s="3">
        <f t="shared" si="24"/>
        <v>2492</v>
      </c>
      <c r="H492" s="3">
        <f t="shared" si="23"/>
        <v>0</v>
      </c>
      <c r="I492" s="17"/>
    </row>
    <row r="493" spans="1:9" ht="15.75" x14ac:dyDescent="0.25">
      <c r="A493" s="40">
        <v>42815</v>
      </c>
      <c r="B493" s="41" t="s">
        <v>2685</v>
      </c>
      <c r="C493" s="6">
        <v>105123</v>
      </c>
      <c r="D493" s="7" t="s">
        <v>29</v>
      </c>
      <c r="E493" s="3">
        <v>1869</v>
      </c>
      <c r="F493" s="42">
        <v>42818</v>
      </c>
      <c r="G493" s="3">
        <f t="shared" si="24"/>
        <v>1869</v>
      </c>
      <c r="H493" s="3">
        <f t="shared" si="23"/>
        <v>0</v>
      </c>
      <c r="I493" s="17"/>
    </row>
    <row r="494" spans="1:9" ht="15.75" x14ac:dyDescent="0.25">
      <c r="A494" s="40">
        <v>42816</v>
      </c>
      <c r="B494" s="41" t="s">
        <v>2837</v>
      </c>
      <c r="C494" s="6">
        <v>105275</v>
      </c>
      <c r="D494" s="7" t="s">
        <v>29</v>
      </c>
      <c r="E494" s="3">
        <v>1869</v>
      </c>
      <c r="F494" s="42">
        <v>42816</v>
      </c>
      <c r="G494" s="3">
        <f t="shared" si="24"/>
        <v>1869</v>
      </c>
      <c r="H494" s="3">
        <f t="shared" si="23"/>
        <v>0</v>
      </c>
      <c r="I494" s="17"/>
    </row>
    <row r="495" spans="1:9" ht="15.75" x14ac:dyDescent="0.25">
      <c r="A495" s="40">
        <v>42817</v>
      </c>
      <c r="B495" s="41" t="s">
        <v>2938</v>
      </c>
      <c r="C495" s="6">
        <v>105373</v>
      </c>
      <c r="D495" s="7" t="s">
        <v>29</v>
      </c>
      <c r="E495" s="3">
        <v>2402</v>
      </c>
      <c r="F495" s="42">
        <v>43062</v>
      </c>
      <c r="G495" s="3">
        <f t="shared" si="24"/>
        <v>2402</v>
      </c>
      <c r="H495" s="3">
        <f t="shared" si="23"/>
        <v>0</v>
      </c>
      <c r="I495" s="17"/>
    </row>
    <row r="496" spans="1:9" ht="15.75" x14ac:dyDescent="0.25">
      <c r="A496" s="40">
        <v>42818</v>
      </c>
      <c r="B496" s="41" t="s">
        <v>3064</v>
      </c>
      <c r="C496" s="6">
        <v>105495</v>
      </c>
      <c r="D496" s="7" t="s">
        <v>29</v>
      </c>
      <c r="E496" s="3">
        <v>4203.5</v>
      </c>
      <c r="F496" s="42">
        <v>42818</v>
      </c>
      <c r="G496" s="3">
        <f t="shared" si="24"/>
        <v>4203.5</v>
      </c>
      <c r="H496" s="3">
        <f t="shared" si="23"/>
        <v>0</v>
      </c>
      <c r="I496" s="17"/>
    </row>
    <row r="497" spans="1:9" ht="15.75" x14ac:dyDescent="0.25">
      <c r="A497" s="40">
        <v>42819</v>
      </c>
      <c r="B497" s="41" t="s">
        <v>3194</v>
      </c>
      <c r="C497" s="6">
        <v>105623</v>
      </c>
      <c r="D497" s="7" t="s">
        <v>29</v>
      </c>
      <c r="E497" s="3">
        <v>1801.5</v>
      </c>
      <c r="F497" s="42">
        <v>42791</v>
      </c>
      <c r="G497" s="3">
        <f t="shared" si="24"/>
        <v>1801.5</v>
      </c>
      <c r="H497" s="3">
        <f t="shared" si="23"/>
        <v>0</v>
      </c>
      <c r="I497" s="17"/>
    </row>
    <row r="498" spans="1:9" ht="15.75" x14ac:dyDescent="0.25">
      <c r="A498" s="40">
        <v>42820</v>
      </c>
      <c r="B498" s="41" t="s">
        <v>3345</v>
      </c>
      <c r="C498" s="6">
        <v>105769</v>
      </c>
      <c r="D498" s="7" t="s">
        <v>29</v>
      </c>
      <c r="E498" s="3">
        <v>1180</v>
      </c>
      <c r="F498" s="42">
        <v>42820</v>
      </c>
      <c r="G498" s="3">
        <f t="shared" si="24"/>
        <v>1180</v>
      </c>
      <c r="H498" s="3">
        <f t="shared" si="23"/>
        <v>0</v>
      </c>
      <c r="I498" s="17"/>
    </row>
    <row r="499" spans="1:9" ht="15.75" x14ac:dyDescent="0.25">
      <c r="A499" s="40">
        <v>42821</v>
      </c>
      <c r="B499" s="41" t="s">
        <v>3401</v>
      </c>
      <c r="C499" s="6">
        <v>105824</v>
      </c>
      <c r="D499" s="7" t="s">
        <v>29</v>
      </c>
      <c r="E499" s="3">
        <v>1770</v>
      </c>
      <c r="F499" s="42">
        <v>42821</v>
      </c>
      <c r="G499" s="3">
        <f t="shared" si="24"/>
        <v>1770</v>
      </c>
      <c r="H499" s="3">
        <f t="shared" si="23"/>
        <v>0</v>
      </c>
      <c r="I499" s="17"/>
    </row>
    <row r="500" spans="1:9" ht="15.75" x14ac:dyDescent="0.25">
      <c r="A500" s="40">
        <v>42822</v>
      </c>
      <c r="B500" s="41" t="s">
        <v>3558</v>
      </c>
      <c r="C500" s="6">
        <v>105976</v>
      </c>
      <c r="D500" s="7" t="s">
        <v>29</v>
      </c>
      <c r="E500" s="3">
        <v>1180</v>
      </c>
      <c r="F500" s="42">
        <v>42822</v>
      </c>
      <c r="G500" s="3">
        <f t="shared" si="24"/>
        <v>1180</v>
      </c>
      <c r="H500" s="3">
        <f t="shared" si="23"/>
        <v>0</v>
      </c>
      <c r="I500" s="17"/>
    </row>
    <row r="501" spans="1:9" ht="15.75" x14ac:dyDescent="0.25">
      <c r="A501" s="40">
        <v>42823</v>
      </c>
      <c r="B501" s="41" t="s">
        <v>3644</v>
      </c>
      <c r="C501" s="6">
        <v>106059</v>
      </c>
      <c r="D501" s="7" t="s">
        <v>29</v>
      </c>
      <c r="E501" s="3">
        <v>1770</v>
      </c>
      <c r="F501" s="42">
        <v>42822</v>
      </c>
      <c r="G501" s="3">
        <f t="shared" si="24"/>
        <v>1770</v>
      </c>
      <c r="H501" s="3">
        <f t="shared" si="23"/>
        <v>0</v>
      </c>
      <c r="I501" s="17"/>
    </row>
    <row r="502" spans="1:9" ht="15.75" x14ac:dyDescent="0.25">
      <c r="A502" s="40">
        <v>42824</v>
      </c>
      <c r="B502" s="41" t="s">
        <v>3775</v>
      </c>
      <c r="C502" s="6">
        <v>106189</v>
      </c>
      <c r="D502" s="7" t="s">
        <v>29</v>
      </c>
      <c r="E502" s="3">
        <v>2360</v>
      </c>
      <c r="F502" s="42">
        <v>42824</v>
      </c>
      <c r="G502" s="3">
        <f t="shared" si="24"/>
        <v>2360</v>
      </c>
      <c r="H502" s="3">
        <f t="shared" si="23"/>
        <v>0</v>
      </c>
      <c r="I502" s="17"/>
    </row>
    <row r="503" spans="1:9" ht="15.75" x14ac:dyDescent="0.25">
      <c r="A503" s="40">
        <v>42825</v>
      </c>
      <c r="B503" s="41" t="s">
        <v>3928</v>
      </c>
      <c r="C503" s="6">
        <v>106337</v>
      </c>
      <c r="D503" s="7" t="s">
        <v>29</v>
      </c>
      <c r="E503" s="3">
        <v>4072.5</v>
      </c>
      <c r="F503" s="42">
        <v>42825</v>
      </c>
      <c r="G503" s="3">
        <f t="shared" si="24"/>
        <v>4072.5</v>
      </c>
      <c r="H503" s="3">
        <f t="shared" si="23"/>
        <v>0</v>
      </c>
      <c r="I503" s="17"/>
    </row>
    <row r="504" spans="1:9" ht="15.75" x14ac:dyDescent="0.25">
      <c r="A504" s="40">
        <v>42796</v>
      </c>
      <c r="B504" s="41" t="s">
        <v>389</v>
      </c>
      <c r="C504" s="6">
        <v>102877</v>
      </c>
      <c r="D504" s="7" t="s">
        <v>20</v>
      </c>
      <c r="E504" s="3">
        <v>3124.8</v>
      </c>
      <c r="F504" s="42">
        <v>42798</v>
      </c>
      <c r="G504" s="3">
        <f t="shared" si="24"/>
        <v>3124.8</v>
      </c>
      <c r="H504" s="3">
        <f t="shared" si="23"/>
        <v>0</v>
      </c>
      <c r="I504" s="17"/>
    </row>
    <row r="505" spans="1:9" ht="15.75" x14ac:dyDescent="0.25">
      <c r="A505" s="40">
        <v>42797</v>
      </c>
      <c r="B505" s="41" t="s">
        <v>540</v>
      </c>
      <c r="C505" s="6">
        <v>103024</v>
      </c>
      <c r="D505" s="7" t="s">
        <v>20</v>
      </c>
      <c r="E505" s="3">
        <v>3749.6</v>
      </c>
      <c r="F505" s="42">
        <v>42800</v>
      </c>
      <c r="G505" s="3">
        <f t="shared" si="24"/>
        <v>3749.6</v>
      </c>
      <c r="H505" s="3">
        <f t="shared" si="23"/>
        <v>0</v>
      </c>
      <c r="I505" s="17"/>
    </row>
    <row r="506" spans="1:9" ht="15.75" x14ac:dyDescent="0.25">
      <c r="A506" s="40">
        <v>42798</v>
      </c>
      <c r="B506" s="41" t="s">
        <v>685</v>
      </c>
      <c r="C506" s="6">
        <v>103163</v>
      </c>
      <c r="D506" s="7" t="s">
        <v>20</v>
      </c>
      <c r="E506" s="3">
        <v>8022.4</v>
      </c>
      <c r="F506" s="43" t="s">
        <v>681</v>
      </c>
      <c r="G506" s="9">
        <f>6500+1522.4</f>
        <v>8022.4</v>
      </c>
      <c r="H506" s="9">
        <f t="shared" si="23"/>
        <v>0</v>
      </c>
      <c r="I506" s="17"/>
    </row>
    <row r="507" spans="1:9" ht="15.75" x14ac:dyDescent="0.25">
      <c r="A507" s="40">
        <v>42801</v>
      </c>
      <c r="B507" s="41" t="s">
        <v>1014</v>
      </c>
      <c r="C507" s="6">
        <v>103487</v>
      </c>
      <c r="D507" s="7" t="s">
        <v>20</v>
      </c>
      <c r="E507" s="3">
        <v>3168</v>
      </c>
      <c r="F507" s="42">
        <v>42803</v>
      </c>
      <c r="G507" s="3">
        <f t="shared" ref="G507:G538" si="25">E507</f>
        <v>3168</v>
      </c>
      <c r="H507" s="3">
        <f t="shared" si="23"/>
        <v>0</v>
      </c>
      <c r="I507" s="17"/>
    </row>
    <row r="508" spans="1:9" ht="15.75" x14ac:dyDescent="0.25">
      <c r="A508" s="40">
        <v>42802</v>
      </c>
      <c r="B508" s="41" t="s">
        <v>1119</v>
      </c>
      <c r="C508" s="6">
        <v>103590</v>
      </c>
      <c r="D508" s="7" t="s">
        <v>20</v>
      </c>
      <c r="E508" s="3">
        <v>3391.5</v>
      </c>
      <c r="F508" s="42">
        <v>42804</v>
      </c>
      <c r="G508" s="3">
        <f t="shared" si="25"/>
        <v>3391.5</v>
      </c>
      <c r="H508" s="3">
        <f t="shared" si="23"/>
        <v>0</v>
      </c>
      <c r="I508" s="17"/>
    </row>
    <row r="509" spans="1:9" ht="15.75" x14ac:dyDescent="0.25">
      <c r="A509" s="40">
        <v>42803</v>
      </c>
      <c r="B509" s="41" t="s">
        <v>1251</v>
      </c>
      <c r="C509" s="6">
        <v>103719</v>
      </c>
      <c r="D509" s="7" t="s">
        <v>20</v>
      </c>
      <c r="E509" s="3">
        <v>4396</v>
      </c>
      <c r="F509" s="42">
        <v>42805</v>
      </c>
      <c r="G509" s="3">
        <f t="shared" si="25"/>
        <v>4396</v>
      </c>
      <c r="H509" s="3">
        <f t="shared" si="23"/>
        <v>0</v>
      </c>
      <c r="I509" s="17"/>
    </row>
    <row r="510" spans="1:9" ht="15.75" x14ac:dyDescent="0.25">
      <c r="A510" s="40">
        <v>42804</v>
      </c>
      <c r="B510" s="41" t="s">
        <v>1375</v>
      </c>
      <c r="C510" s="6">
        <v>103840</v>
      </c>
      <c r="D510" s="7" t="s">
        <v>20</v>
      </c>
      <c r="E510" s="3">
        <v>3661</v>
      </c>
      <c r="F510" s="42">
        <v>42807</v>
      </c>
      <c r="G510" s="3">
        <f t="shared" si="25"/>
        <v>3661</v>
      </c>
      <c r="H510" s="3">
        <f t="shared" si="23"/>
        <v>0</v>
      </c>
      <c r="I510" s="17"/>
    </row>
    <row r="511" spans="1:9" ht="15.75" x14ac:dyDescent="0.25">
      <c r="A511" s="40">
        <v>42805</v>
      </c>
      <c r="B511" s="41" t="s">
        <v>1526</v>
      </c>
      <c r="C511" s="6">
        <v>103989</v>
      </c>
      <c r="D511" s="7" t="s">
        <v>20</v>
      </c>
      <c r="E511" s="3">
        <v>5964</v>
      </c>
      <c r="F511" s="42">
        <v>42808</v>
      </c>
      <c r="G511" s="3">
        <f t="shared" si="25"/>
        <v>5964</v>
      </c>
      <c r="H511" s="3">
        <f t="shared" si="23"/>
        <v>0</v>
      </c>
      <c r="I511" s="17"/>
    </row>
    <row r="512" spans="1:9" ht="15.75" x14ac:dyDescent="0.25">
      <c r="A512" s="40">
        <v>42808</v>
      </c>
      <c r="B512" s="41" t="s">
        <v>1837</v>
      </c>
      <c r="C512" s="6">
        <v>104294</v>
      </c>
      <c r="D512" s="7" t="s">
        <v>20</v>
      </c>
      <c r="E512" s="3">
        <v>3250.4</v>
      </c>
      <c r="F512" s="42">
        <v>42810</v>
      </c>
      <c r="G512" s="3">
        <f t="shared" si="25"/>
        <v>3250.4</v>
      </c>
      <c r="H512" s="3">
        <f t="shared" si="23"/>
        <v>0</v>
      </c>
      <c r="I512" s="17"/>
    </row>
    <row r="513" spans="1:9" ht="15.75" x14ac:dyDescent="0.25">
      <c r="A513" s="40">
        <v>42809</v>
      </c>
      <c r="B513" s="41" t="s">
        <v>1956</v>
      </c>
      <c r="C513" s="6">
        <v>104411</v>
      </c>
      <c r="D513" s="7" t="s">
        <v>20</v>
      </c>
      <c r="E513" s="3">
        <v>5158.2</v>
      </c>
      <c r="F513" s="42">
        <v>42811</v>
      </c>
      <c r="G513" s="3">
        <f t="shared" si="25"/>
        <v>5158.2</v>
      </c>
      <c r="H513" s="3">
        <f t="shared" si="23"/>
        <v>0</v>
      </c>
      <c r="I513" s="17"/>
    </row>
    <row r="514" spans="1:9" ht="15.75" x14ac:dyDescent="0.25">
      <c r="A514" s="40">
        <v>42810</v>
      </c>
      <c r="B514" s="41" t="s">
        <v>2068</v>
      </c>
      <c r="C514" s="6">
        <v>104521</v>
      </c>
      <c r="D514" s="7" t="s">
        <v>20</v>
      </c>
      <c r="E514" s="3">
        <v>2672.4</v>
      </c>
      <c r="F514" s="42">
        <v>42812</v>
      </c>
      <c r="G514" s="3">
        <f t="shared" si="25"/>
        <v>2672.4</v>
      </c>
      <c r="H514" s="3">
        <f t="shared" si="23"/>
        <v>0</v>
      </c>
      <c r="I514" s="17"/>
    </row>
    <row r="515" spans="1:9" ht="15.75" x14ac:dyDescent="0.25">
      <c r="A515" s="40">
        <v>42811</v>
      </c>
      <c r="B515" s="41" t="s">
        <v>2225</v>
      </c>
      <c r="C515" s="6">
        <v>104678</v>
      </c>
      <c r="D515" s="7" t="s">
        <v>20</v>
      </c>
      <c r="E515" s="3">
        <v>6099.6</v>
      </c>
      <c r="G515" s="3">
        <f t="shared" si="25"/>
        <v>6099.6</v>
      </c>
      <c r="H515" s="3">
        <f t="shared" ref="H515:H578" si="26">E515-G515</f>
        <v>0</v>
      </c>
      <c r="I515" s="17"/>
    </row>
    <row r="516" spans="1:9" ht="15.75" x14ac:dyDescent="0.25">
      <c r="A516" s="40">
        <v>42812</v>
      </c>
      <c r="B516" s="41" t="s">
        <v>2360</v>
      </c>
      <c r="C516" s="6">
        <v>104809</v>
      </c>
      <c r="D516" s="7" t="s">
        <v>20</v>
      </c>
      <c r="E516" s="3">
        <v>6160.8</v>
      </c>
      <c r="F516" s="42">
        <v>43062</v>
      </c>
      <c r="G516" s="3">
        <f t="shared" si="25"/>
        <v>6160.8</v>
      </c>
      <c r="H516" s="3">
        <f t="shared" si="26"/>
        <v>0</v>
      </c>
      <c r="I516" s="17"/>
    </row>
    <row r="517" spans="1:9" ht="15.75" x14ac:dyDescent="0.25">
      <c r="A517" s="40">
        <v>42815</v>
      </c>
      <c r="B517" s="41" t="s">
        <v>2681</v>
      </c>
      <c r="C517" s="6">
        <v>105119</v>
      </c>
      <c r="D517" s="1" t="s">
        <v>20</v>
      </c>
      <c r="E517" s="2">
        <v>0</v>
      </c>
      <c r="F517" s="44" t="s">
        <v>37</v>
      </c>
      <c r="G517" s="2">
        <f t="shared" si="25"/>
        <v>0</v>
      </c>
      <c r="H517" s="2">
        <f t="shared" si="26"/>
        <v>0</v>
      </c>
      <c r="I517" s="17"/>
    </row>
    <row r="518" spans="1:9" ht="15.75" x14ac:dyDescent="0.25">
      <c r="A518" s="40">
        <v>42815</v>
      </c>
      <c r="B518" s="41" t="s">
        <v>2682</v>
      </c>
      <c r="C518" s="6">
        <v>105120</v>
      </c>
      <c r="D518" s="7" t="s">
        <v>20</v>
      </c>
      <c r="E518" s="3">
        <v>3325.2</v>
      </c>
      <c r="F518" s="42">
        <v>42818</v>
      </c>
      <c r="G518" s="3">
        <f t="shared" si="25"/>
        <v>3325.2</v>
      </c>
      <c r="H518" s="3">
        <f t="shared" si="26"/>
        <v>0</v>
      </c>
      <c r="I518" s="17"/>
    </row>
    <row r="519" spans="1:9" ht="15.75" x14ac:dyDescent="0.25">
      <c r="A519" s="40">
        <v>42817</v>
      </c>
      <c r="B519" s="41" t="s">
        <v>2931</v>
      </c>
      <c r="C519" s="6">
        <v>105367</v>
      </c>
      <c r="D519" s="7" t="s">
        <v>20</v>
      </c>
      <c r="E519" s="3">
        <v>3306.6</v>
      </c>
      <c r="F519" s="42">
        <v>42821</v>
      </c>
      <c r="G519" s="3">
        <f t="shared" si="25"/>
        <v>3306.6</v>
      </c>
      <c r="H519" s="3">
        <f t="shared" si="26"/>
        <v>0</v>
      </c>
      <c r="I519" s="17"/>
    </row>
    <row r="520" spans="1:9" ht="15.75" x14ac:dyDescent="0.25">
      <c r="A520" s="40">
        <v>42818</v>
      </c>
      <c r="B520" s="41" t="s">
        <v>3072</v>
      </c>
      <c r="C520" s="6">
        <v>105503</v>
      </c>
      <c r="D520" s="7" t="s">
        <v>20</v>
      </c>
      <c r="E520" s="3">
        <v>5550.6</v>
      </c>
      <c r="F520" s="42">
        <v>42821</v>
      </c>
      <c r="G520" s="3">
        <f t="shared" si="25"/>
        <v>5550.6</v>
      </c>
      <c r="H520" s="3">
        <f t="shared" si="26"/>
        <v>0</v>
      </c>
      <c r="I520" s="17"/>
    </row>
    <row r="521" spans="1:9" ht="15.75" x14ac:dyDescent="0.25">
      <c r="A521" s="40">
        <v>42819</v>
      </c>
      <c r="B521" s="41" t="s">
        <v>3232</v>
      </c>
      <c r="C521" s="6">
        <v>105657</v>
      </c>
      <c r="D521" s="7" t="s">
        <v>20</v>
      </c>
      <c r="E521" s="3">
        <v>6349.2</v>
      </c>
      <c r="F521" s="42">
        <v>42823</v>
      </c>
      <c r="G521" s="3">
        <f t="shared" si="25"/>
        <v>6349.2</v>
      </c>
      <c r="H521" s="3">
        <f t="shared" si="26"/>
        <v>0</v>
      </c>
      <c r="I521" s="17"/>
    </row>
    <row r="522" spans="1:9" ht="15.75" x14ac:dyDescent="0.25">
      <c r="A522" s="40">
        <v>42822</v>
      </c>
      <c r="B522" s="41" t="s">
        <v>3563</v>
      </c>
      <c r="C522" s="6">
        <v>105980</v>
      </c>
      <c r="D522" s="7" t="s">
        <v>20</v>
      </c>
      <c r="E522" s="3">
        <v>3201</v>
      </c>
      <c r="F522" s="42">
        <v>42824</v>
      </c>
      <c r="G522" s="3">
        <f t="shared" si="25"/>
        <v>3201</v>
      </c>
      <c r="H522" s="3">
        <f t="shared" si="26"/>
        <v>0</v>
      </c>
      <c r="I522" s="17"/>
    </row>
    <row r="523" spans="1:9" ht="15.75" x14ac:dyDescent="0.25">
      <c r="A523" s="40">
        <v>42823</v>
      </c>
      <c r="B523" s="41" t="s">
        <v>3664</v>
      </c>
      <c r="C523" s="6">
        <v>106078</v>
      </c>
      <c r="D523" s="7" t="s">
        <v>20</v>
      </c>
      <c r="E523" s="3">
        <v>2884.2</v>
      </c>
      <c r="F523" s="42">
        <v>42825</v>
      </c>
      <c r="G523" s="3">
        <f t="shared" si="25"/>
        <v>2884.2</v>
      </c>
      <c r="H523" s="3">
        <f t="shared" si="26"/>
        <v>0</v>
      </c>
      <c r="I523" s="17"/>
    </row>
    <row r="524" spans="1:9" ht="15.75" x14ac:dyDescent="0.25">
      <c r="A524" s="40">
        <v>42824</v>
      </c>
      <c r="B524" s="41" t="s">
        <v>3790</v>
      </c>
      <c r="C524" s="6">
        <v>106204</v>
      </c>
      <c r="D524" s="7" t="s">
        <v>20</v>
      </c>
      <c r="E524" s="3">
        <v>2879.9</v>
      </c>
      <c r="F524" s="42">
        <v>42826</v>
      </c>
      <c r="G524" s="3">
        <f t="shared" si="25"/>
        <v>2879.9</v>
      </c>
      <c r="H524" s="3">
        <f t="shared" si="26"/>
        <v>0</v>
      </c>
      <c r="I524" s="17"/>
    </row>
    <row r="525" spans="1:9" ht="15.75" x14ac:dyDescent="0.25">
      <c r="A525" s="40">
        <v>42825</v>
      </c>
      <c r="B525" s="41" t="s">
        <v>3908</v>
      </c>
      <c r="C525" s="6">
        <v>106317</v>
      </c>
      <c r="D525" s="7" t="s">
        <v>20</v>
      </c>
      <c r="E525" s="3">
        <v>6468</v>
      </c>
      <c r="F525" s="42">
        <v>42828</v>
      </c>
      <c r="G525" s="3">
        <f t="shared" si="25"/>
        <v>6468</v>
      </c>
      <c r="H525" s="3">
        <f t="shared" si="26"/>
        <v>0</v>
      </c>
      <c r="I525" s="17"/>
    </row>
    <row r="526" spans="1:9" ht="15.75" x14ac:dyDescent="0.25">
      <c r="A526" s="40">
        <v>42802</v>
      </c>
      <c r="B526" s="41" t="s">
        <v>1180</v>
      </c>
      <c r="C526" s="6">
        <v>103650</v>
      </c>
      <c r="D526" s="7" t="s">
        <v>138</v>
      </c>
      <c r="E526" s="3">
        <v>2121.6999999999998</v>
      </c>
      <c r="F526" s="42">
        <v>42802</v>
      </c>
      <c r="G526" s="3">
        <f t="shared" si="25"/>
        <v>2121.6999999999998</v>
      </c>
      <c r="H526" s="3">
        <f t="shared" si="26"/>
        <v>0</v>
      </c>
      <c r="I526" s="17"/>
    </row>
    <row r="527" spans="1:9" ht="15.75" x14ac:dyDescent="0.25">
      <c r="A527" s="40">
        <v>42809</v>
      </c>
      <c r="B527" s="41" t="s">
        <v>1996</v>
      </c>
      <c r="C527" s="6">
        <v>104450</v>
      </c>
      <c r="D527" s="7" t="s">
        <v>138</v>
      </c>
      <c r="E527" s="3">
        <v>1852.2</v>
      </c>
      <c r="F527" s="42">
        <v>42809</v>
      </c>
      <c r="G527" s="3">
        <f t="shared" si="25"/>
        <v>1852.2</v>
      </c>
      <c r="H527" s="3">
        <f t="shared" si="26"/>
        <v>0</v>
      </c>
      <c r="I527" s="17"/>
    </row>
    <row r="528" spans="1:9" ht="15.75" x14ac:dyDescent="0.25">
      <c r="A528" s="40">
        <v>42816</v>
      </c>
      <c r="B528" s="41" t="s">
        <v>2835</v>
      </c>
      <c r="C528" s="6">
        <v>105273</v>
      </c>
      <c r="D528" s="7" t="s">
        <v>138</v>
      </c>
      <c r="E528" s="3">
        <v>1983.9</v>
      </c>
      <c r="F528" s="42">
        <v>42816</v>
      </c>
      <c r="G528" s="3">
        <f t="shared" si="25"/>
        <v>1983.9</v>
      </c>
      <c r="H528" s="3">
        <f t="shared" si="26"/>
        <v>0</v>
      </c>
      <c r="I528" s="17"/>
    </row>
    <row r="529" spans="1:9" ht="15.75" x14ac:dyDescent="0.25">
      <c r="A529" s="40">
        <v>42819</v>
      </c>
      <c r="B529" s="41" t="s">
        <v>3264</v>
      </c>
      <c r="C529" s="6">
        <v>105688</v>
      </c>
      <c r="D529" s="7" t="s">
        <v>138</v>
      </c>
      <c r="E529" s="3">
        <v>406.8</v>
      </c>
      <c r="F529" s="42">
        <v>42821</v>
      </c>
      <c r="G529" s="3">
        <f t="shared" si="25"/>
        <v>406.8</v>
      </c>
      <c r="H529" s="3">
        <f t="shared" si="26"/>
        <v>0</v>
      </c>
      <c r="I529" s="17"/>
    </row>
    <row r="530" spans="1:9" ht="15.75" x14ac:dyDescent="0.25">
      <c r="A530" s="40">
        <v>42796</v>
      </c>
      <c r="B530" s="41" t="s">
        <v>436</v>
      </c>
      <c r="C530" s="6">
        <v>102924</v>
      </c>
      <c r="D530" s="7" t="s">
        <v>145</v>
      </c>
      <c r="E530" s="3">
        <v>11251.2</v>
      </c>
      <c r="F530" s="42">
        <v>42800</v>
      </c>
      <c r="G530" s="3">
        <f t="shared" si="25"/>
        <v>11251.2</v>
      </c>
      <c r="H530" s="3">
        <f t="shared" si="26"/>
        <v>0</v>
      </c>
      <c r="I530" s="17"/>
    </row>
    <row r="531" spans="1:9" ht="15.75" x14ac:dyDescent="0.25">
      <c r="A531" s="40">
        <v>42797</v>
      </c>
      <c r="B531" s="41" t="s">
        <v>515</v>
      </c>
      <c r="C531" s="6">
        <v>103001</v>
      </c>
      <c r="D531" s="7" t="s">
        <v>145</v>
      </c>
      <c r="E531" s="3">
        <v>22035.9</v>
      </c>
      <c r="F531" s="42">
        <v>42800</v>
      </c>
      <c r="G531" s="3">
        <f t="shared" si="25"/>
        <v>22035.9</v>
      </c>
      <c r="H531" s="3">
        <f t="shared" si="26"/>
        <v>0</v>
      </c>
      <c r="I531" s="17"/>
    </row>
    <row r="532" spans="1:9" ht="15.75" x14ac:dyDescent="0.25">
      <c r="A532" s="40">
        <v>42798</v>
      </c>
      <c r="B532" s="41" t="s">
        <v>738</v>
      </c>
      <c r="C532" s="6">
        <v>103215</v>
      </c>
      <c r="D532" s="7" t="s">
        <v>145</v>
      </c>
      <c r="E532" s="3">
        <v>15703.9</v>
      </c>
      <c r="F532" s="42">
        <v>42800</v>
      </c>
      <c r="G532" s="3">
        <f t="shared" si="25"/>
        <v>15703.9</v>
      </c>
      <c r="H532" s="3">
        <f t="shared" si="26"/>
        <v>0</v>
      </c>
      <c r="I532" s="17"/>
    </row>
    <row r="533" spans="1:9" ht="15.75" x14ac:dyDescent="0.25">
      <c r="A533" s="40">
        <v>42799</v>
      </c>
      <c r="B533" s="41" t="s">
        <v>805</v>
      </c>
      <c r="C533" s="6">
        <v>103282</v>
      </c>
      <c r="D533" s="7" t="s">
        <v>145</v>
      </c>
      <c r="E533" s="3">
        <v>18289.7</v>
      </c>
      <c r="F533" s="42">
        <v>42802</v>
      </c>
      <c r="G533" s="3">
        <f t="shared" si="25"/>
        <v>18289.7</v>
      </c>
      <c r="H533" s="3">
        <f t="shared" si="26"/>
        <v>0</v>
      </c>
      <c r="I533" s="17"/>
    </row>
    <row r="534" spans="1:9" ht="15.75" x14ac:dyDescent="0.25">
      <c r="A534" s="40">
        <v>42800</v>
      </c>
      <c r="B534" s="41" t="s">
        <v>943</v>
      </c>
      <c r="C534" s="6">
        <v>103417</v>
      </c>
      <c r="D534" s="7" t="s">
        <v>145</v>
      </c>
      <c r="E534" s="3">
        <v>8986.6</v>
      </c>
      <c r="F534" s="42">
        <v>42800</v>
      </c>
      <c r="G534" s="3">
        <f t="shared" si="25"/>
        <v>8986.6</v>
      </c>
      <c r="H534" s="3">
        <f t="shared" si="26"/>
        <v>0</v>
      </c>
      <c r="I534" s="17"/>
    </row>
    <row r="535" spans="1:9" ht="15.75" x14ac:dyDescent="0.25">
      <c r="A535" s="40">
        <v>42801</v>
      </c>
      <c r="B535" s="41" t="s">
        <v>1067</v>
      </c>
      <c r="C535" s="6">
        <v>103540</v>
      </c>
      <c r="D535" s="7" t="s">
        <v>145</v>
      </c>
      <c r="E535" s="3">
        <v>4055.6</v>
      </c>
      <c r="F535" s="42">
        <v>42803</v>
      </c>
      <c r="G535" s="3">
        <f t="shared" si="25"/>
        <v>4055.6</v>
      </c>
      <c r="H535" s="3">
        <f t="shared" si="26"/>
        <v>0</v>
      </c>
      <c r="I535" s="17"/>
    </row>
    <row r="536" spans="1:9" ht="15.75" x14ac:dyDescent="0.25">
      <c r="A536" s="40">
        <v>42802</v>
      </c>
      <c r="B536" s="41" t="s">
        <v>1187</v>
      </c>
      <c r="C536" s="6">
        <v>103657</v>
      </c>
      <c r="D536" s="7" t="s">
        <v>145</v>
      </c>
      <c r="E536" s="3">
        <v>9376.1</v>
      </c>
      <c r="F536" s="42">
        <v>42808</v>
      </c>
      <c r="G536" s="3">
        <f t="shared" si="25"/>
        <v>9376.1</v>
      </c>
      <c r="H536" s="3">
        <f t="shared" si="26"/>
        <v>0</v>
      </c>
      <c r="I536" s="17"/>
    </row>
    <row r="537" spans="1:9" ht="15.75" x14ac:dyDescent="0.25">
      <c r="A537" s="40">
        <v>42803</v>
      </c>
      <c r="B537" s="41" t="s">
        <v>1311</v>
      </c>
      <c r="C537" s="6">
        <v>103778</v>
      </c>
      <c r="D537" s="7" t="s">
        <v>145</v>
      </c>
      <c r="E537" s="3">
        <v>11793.2</v>
      </c>
      <c r="F537" s="42">
        <v>42808</v>
      </c>
      <c r="G537" s="3">
        <f t="shared" si="25"/>
        <v>11793.2</v>
      </c>
      <c r="H537" s="3">
        <f t="shared" si="26"/>
        <v>0</v>
      </c>
      <c r="I537" s="17"/>
    </row>
    <row r="538" spans="1:9" ht="15.75" x14ac:dyDescent="0.25">
      <c r="A538" s="40">
        <v>42805</v>
      </c>
      <c r="B538" s="41" t="s">
        <v>1545</v>
      </c>
      <c r="C538" s="6">
        <v>104008</v>
      </c>
      <c r="D538" s="7" t="s">
        <v>145</v>
      </c>
      <c r="E538" s="3">
        <v>17254.900000000001</v>
      </c>
      <c r="F538" s="42">
        <v>42810</v>
      </c>
      <c r="G538" s="3">
        <f t="shared" si="25"/>
        <v>17254.900000000001</v>
      </c>
      <c r="H538" s="3">
        <f t="shared" si="26"/>
        <v>0</v>
      </c>
      <c r="I538" s="17"/>
    </row>
    <row r="539" spans="1:9" ht="15.75" x14ac:dyDescent="0.25">
      <c r="A539" s="40">
        <v>42806</v>
      </c>
      <c r="B539" s="41" t="s">
        <v>1634</v>
      </c>
      <c r="C539" s="6">
        <v>104095</v>
      </c>
      <c r="D539" s="7" t="s">
        <v>145</v>
      </c>
      <c r="E539" s="3">
        <v>5224</v>
      </c>
      <c r="F539" s="42">
        <v>42808</v>
      </c>
      <c r="G539" s="3">
        <f t="shared" ref="G539:G570" si="27">E539</f>
        <v>5224</v>
      </c>
      <c r="H539" s="3">
        <f t="shared" si="26"/>
        <v>0</v>
      </c>
      <c r="I539" s="17"/>
    </row>
    <row r="540" spans="1:9" ht="15.75" x14ac:dyDescent="0.25">
      <c r="A540" s="40">
        <v>42807</v>
      </c>
      <c r="B540" s="41" t="s">
        <v>1726</v>
      </c>
      <c r="C540" s="6">
        <v>104185</v>
      </c>
      <c r="D540" s="7" t="s">
        <v>145</v>
      </c>
      <c r="E540" s="3">
        <v>13090</v>
      </c>
      <c r="F540" s="42">
        <v>42810</v>
      </c>
      <c r="G540" s="3">
        <f t="shared" si="27"/>
        <v>13090</v>
      </c>
      <c r="H540" s="3">
        <f t="shared" si="26"/>
        <v>0</v>
      </c>
      <c r="I540" s="17"/>
    </row>
    <row r="541" spans="1:9" ht="15.75" x14ac:dyDescent="0.25">
      <c r="A541" s="40">
        <v>42809</v>
      </c>
      <c r="B541" s="41" t="s">
        <v>2018</v>
      </c>
      <c r="C541" s="6">
        <v>104472</v>
      </c>
      <c r="D541" s="7" t="s">
        <v>145</v>
      </c>
      <c r="E541" s="3">
        <v>19762.3</v>
      </c>
      <c r="F541" s="42">
        <v>42816</v>
      </c>
      <c r="G541" s="3">
        <f t="shared" si="27"/>
        <v>19762.3</v>
      </c>
      <c r="H541" s="3">
        <f t="shared" si="26"/>
        <v>0</v>
      </c>
      <c r="I541" s="17"/>
    </row>
    <row r="542" spans="1:9" ht="15.75" x14ac:dyDescent="0.25">
      <c r="A542" s="40">
        <v>42810</v>
      </c>
      <c r="B542" s="41" t="s">
        <v>2128</v>
      </c>
      <c r="C542" s="6">
        <v>104581</v>
      </c>
      <c r="D542" s="7" t="s">
        <v>145</v>
      </c>
      <c r="E542" s="3">
        <v>9953.2999999999993</v>
      </c>
      <c r="F542" s="42">
        <v>43062</v>
      </c>
      <c r="G542" s="3">
        <f t="shared" si="27"/>
        <v>9953.2999999999993</v>
      </c>
      <c r="H542" s="3">
        <f t="shared" si="26"/>
        <v>0</v>
      </c>
      <c r="I542" s="17"/>
    </row>
    <row r="543" spans="1:9" ht="15.75" x14ac:dyDescent="0.25">
      <c r="A543" s="40">
        <v>42811</v>
      </c>
      <c r="B543" s="41" t="s">
        <v>2263</v>
      </c>
      <c r="C543" s="6">
        <v>104716</v>
      </c>
      <c r="D543" s="7" t="s">
        <v>145</v>
      </c>
      <c r="E543" s="3">
        <v>10927.4</v>
      </c>
      <c r="F543" s="42">
        <v>42811</v>
      </c>
      <c r="G543" s="3">
        <f t="shared" si="27"/>
        <v>10927.4</v>
      </c>
      <c r="H543" s="3">
        <f t="shared" si="26"/>
        <v>0</v>
      </c>
      <c r="I543" s="17"/>
    </row>
    <row r="544" spans="1:9" ht="15.75" x14ac:dyDescent="0.25">
      <c r="A544" s="40">
        <v>42812</v>
      </c>
      <c r="B544" s="41" t="s">
        <v>2409</v>
      </c>
      <c r="C544" s="6">
        <v>104858</v>
      </c>
      <c r="D544" s="7" t="s">
        <v>145</v>
      </c>
      <c r="E544" s="3">
        <v>23565.8</v>
      </c>
      <c r="F544" s="42">
        <v>42791</v>
      </c>
      <c r="G544" s="3">
        <f t="shared" si="27"/>
        <v>23565.8</v>
      </c>
      <c r="H544" s="3">
        <f t="shared" si="26"/>
        <v>0</v>
      </c>
      <c r="I544" s="17"/>
    </row>
    <row r="545" spans="1:9" ht="15.75" x14ac:dyDescent="0.25">
      <c r="A545" s="40">
        <v>42813</v>
      </c>
      <c r="B545" s="41" t="s">
        <v>2493</v>
      </c>
      <c r="C545" s="6">
        <v>104938</v>
      </c>
      <c r="D545" s="7" t="s">
        <v>145</v>
      </c>
      <c r="E545" s="3">
        <v>13034.1</v>
      </c>
      <c r="F545" s="42">
        <v>43062</v>
      </c>
      <c r="G545" s="3">
        <f t="shared" si="27"/>
        <v>13034.1</v>
      </c>
      <c r="H545" s="3">
        <f t="shared" si="26"/>
        <v>0</v>
      </c>
      <c r="I545" s="17"/>
    </row>
    <row r="546" spans="1:9" ht="15.75" x14ac:dyDescent="0.25">
      <c r="A546" s="40">
        <v>42814</v>
      </c>
      <c r="B546" s="41" t="s">
        <v>2597</v>
      </c>
      <c r="C546" s="6">
        <v>105036</v>
      </c>
      <c r="D546" s="7" t="s">
        <v>145</v>
      </c>
      <c r="E546" s="3">
        <v>20038.2</v>
      </c>
      <c r="F546" s="42">
        <v>42815</v>
      </c>
      <c r="G546" s="3">
        <f t="shared" si="27"/>
        <v>20038.2</v>
      </c>
      <c r="H546" s="3">
        <f t="shared" si="26"/>
        <v>0</v>
      </c>
      <c r="I546" s="17"/>
    </row>
    <row r="547" spans="1:9" ht="15.75" x14ac:dyDescent="0.25">
      <c r="A547" s="40">
        <v>42815</v>
      </c>
      <c r="B547" s="41" t="s">
        <v>2757</v>
      </c>
      <c r="C547" s="6">
        <v>105195</v>
      </c>
      <c r="D547" s="7" t="s">
        <v>145</v>
      </c>
      <c r="E547" s="3">
        <v>16674.599999999999</v>
      </c>
      <c r="F547" s="42">
        <v>43062</v>
      </c>
      <c r="G547" s="3">
        <f t="shared" si="27"/>
        <v>16674.599999999999</v>
      </c>
      <c r="H547" s="3">
        <f t="shared" si="26"/>
        <v>0</v>
      </c>
      <c r="I547" s="17"/>
    </row>
    <row r="548" spans="1:9" ht="15.75" x14ac:dyDescent="0.25">
      <c r="A548" s="40">
        <v>42816</v>
      </c>
      <c r="B548" s="41" t="s">
        <v>2870</v>
      </c>
      <c r="C548" s="6">
        <v>105308</v>
      </c>
      <c r="D548" s="7" t="s">
        <v>145</v>
      </c>
      <c r="E548" s="3">
        <v>8491.7000000000007</v>
      </c>
      <c r="F548" s="42">
        <v>42822</v>
      </c>
      <c r="G548" s="3">
        <f t="shared" si="27"/>
        <v>8491.7000000000007</v>
      </c>
      <c r="H548" s="3">
        <f t="shared" si="26"/>
        <v>0</v>
      </c>
      <c r="I548" s="17"/>
    </row>
    <row r="549" spans="1:9" ht="15.75" x14ac:dyDescent="0.25">
      <c r="A549" s="40">
        <v>42817</v>
      </c>
      <c r="B549" s="41" t="s">
        <v>3003</v>
      </c>
      <c r="C549" s="6">
        <v>105434</v>
      </c>
      <c r="D549" s="7" t="s">
        <v>145</v>
      </c>
      <c r="E549" s="3">
        <v>22887.599999999999</v>
      </c>
      <c r="F549" s="42">
        <v>42822</v>
      </c>
      <c r="G549" s="3">
        <f t="shared" si="27"/>
        <v>22887.599999999999</v>
      </c>
      <c r="H549" s="3">
        <f t="shared" si="26"/>
        <v>0</v>
      </c>
      <c r="I549" s="17"/>
    </row>
    <row r="550" spans="1:9" ht="15.75" x14ac:dyDescent="0.25">
      <c r="A550" s="40">
        <v>42818</v>
      </c>
      <c r="B550" s="41" t="s">
        <v>3112</v>
      </c>
      <c r="C550" s="6">
        <v>105542</v>
      </c>
      <c r="D550" s="1" t="s">
        <v>145</v>
      </c>
      <c r="E550" s="2">
        <v>0</v>
      </c>
      <c r="F550" s="44" t="s">
        <v>37</v>
      </c>
      <c r="G550" s="2">
        <f t="shared" si="27"/>
        <v>0</v>
      </c>
      <c r="H550" s="2">
        <f t="shared" si="26"/>
        <v>0</v>
      </c>
      <c r="I550" s="17"/>
    </row>
    <row r="551" spans="1:9" ht="15.75" x14ac:dyDescent="0.25">
      <c r="A551" s="40">
        <v>42818</v>
      </c>
      <c r="B551" s="41" t="s">
        <v>3125</v>
      </c>
      <c r="C551" s="6">
        <v>105555</v>
      </c>
      <c r="D551" s="7" t="s">
        <v>145</v>
      </c>
      <c r="E551" s="3">
        <v>13274.5</v>
      </c>
      <c r="F551" s="42">
        <v>42822</v>
      </c>
      <c r="G551" s="3">
        <f t="shared" si="27"/>
        <v>13274.5</v>
      </c>
      <c r="H551" s="3">
        <f t="shared" si="26"/>
        <v>0</v>
      </c>
      <c r="I551" s="17"/>
    </row>
    <row r="552" spans="1:9" ht="15.75" x14ac:dyDescent="0.25">
      <c r="A552" s="40">
        <v>42819</v>
      </c>
      <c r="B552" s="41" t="s">
        <v>3287</v>
      </c>
      <c r="C552" s="6">
        <v>105711</v>
      </c>
      <c r="D552" s="7" t="s">
        <v>145</v>
      </c>
      <c r="E552" s="3">
        <v>17790.2</v>
      </c>
      <c r="F552" s="42">
        <v>42822</v>
      </c>
      <c r="G552" s="3">
        <f t="shared" si="27"/>
        <v>17790.2</v>
      </c>
      <c r="H552" s="3">
        <f t="shared" si="26"/>
        <v>0</v>
      </c>
      <c r="I552" s="17"/>
    </row>
    <row r="553" spans="1:9" ht="15.75" x14ac:dyDescent="0.25">
      <c r="A553" s="40">
        <v>42820</v>
      </c>
      <c r="B553" s="41" t="s">
        <v>3361</v>
      </c>
      <c r="C553" s="6">
        <v>105785</v>
      </c>
      <c r="D553" s="7" t="s">
        <v>145</v>
      </c>
      <c r="E553" s="3">
        <v>18333</v>
      </c>
      <c r="F553" s="42">
        <v>42822</v>
      </c>
      <c r="G553" s="3">
        <f t="shared" si="27"/>
        <v>18333</v>
      </c>
      <c r="H553" s="3">
        <f t="shared" si="26"/>
        <v>0</v>
      </c>
      <c r="I553" s="17"/>
    </row>
    <row r="554" spans="1:9" ht="15.75" x14ac:dyDescent="0.25">
      <c r="A554" s="40">
        <v>42821</v>
      </c>
      <c r="B554" s="41" t="s">
        <v>3463</v>
      </c>
      <c r="C554" s="6">
        <v>105885</v>
      </c>
      <c r="D554" s="7" t="s">
        <v>145</v>
      </c>
      <c r="E554" s="3">
        <v>16100.9</v>
      </c>
      <c r="F554" s="42">
        <v>42824</v>
      </c>
      <c r="G554" s="3">
        <f t="shared" si="27"/>
        <v>16100.9</v>
      </c>
      <c r="H554" s="3">
        <f t="shared" si="26"/>
        <v>0</v>
      </c>
      <c r="I554" s="17"/>
    </row>
    <row r="555" spans="1:9" ht="15.75" x14ac:dyDescent="0.25">
      <c r="A555" s="40">
        <v>42822</v>
      </c>
      <c r="B555" s="41" t="s">
        <v>3605</v>
      </c>
      <c r="C555" s="6">
        <v>106021</v>
      </c>
      <c r="D555" s="7" t="s">
        <v>145</v>
      </c>
      <c r="E555" s="3">
        <v>3126.2</v>
      </c>
      <c r="F555" s="42">
        <v>42822</v>
      </c>
      <c r="G555" s="3">
        <f t="shared" si="27"/>
        <v>3126.2</v>
      </c>
      <c r="H555" s="3">
        <f t="shared" si="26"/>
        <v>0</v>
      </c>
      <c r="I555" s="17"/>
    </row>
    <row r="556" spans="1:9" ht="15.75" x14ac:dyDescent="0.25">
      <c r="A556" s="40">
        <v>42822</v>
      </c>
      <c r="B556" s="41" t="s">
        <v>3606</v>
      </c>
      <c r="C556" s="6">
        <v>106022</v>
      </c>
      <c r="D556" s="7" t="s">
        <v>145</v>
      </c>
      <c r="E556" s="3">
        <v>279.39999999999998</v>
      </c>
      <c r="F556" s="42">
        <v>42822</v>
      </c>
      <c r="G556" s="3">
        <f t="shared" si="27"/>
        <v>279.39999999999998</v>
      </c>
      <c r="H556" s="3">
        <f t="shared" si="26"/>
        <v>0</v>
      </c>
      <c r="I556" s="17"/>
    </row>
    <row r="557" spans="1:9" ht="15.75" x14ac:dyDescent="0.25">
      <c r="A557" s="40">
        <v>42823</v>
      </c>
      <c r="B557" s="41" t="s">
        <v>3710</v>
      </c>
      <c r="C557" s="6">
        <v>106124</v>
      </c>
      <c r="D557" s="7" t="s">
        <v>145</v>
      </c>
      <c r="E557" s="3">
        <v>8753.6</v>
      </c>
      <c r="F557" s="42">
        <v>42825</v>
      </c>
      <c r="G557" s="3">
        <f t="shared" si="27"/>
        <v>8753.6</v>
      </c>
      <c r="H557" s="3">
        <f t="shared" si="26"/>
        <v>0</v>
      </c>
      <c r="I557" s="17"/>
    </row>
    <row r="558" spans="1:9" ht="15.75" x14ac:dyDescent="0.25">
      <c r="A558" s="40">
        <v>42824</v>
      </c>
      <c r="B558" s="41" t="s">
        <v>3826</v>
      </c>
      <c r="C558" s="6">
        <v>106240</v>
      </c>
      <c r="D558" s="1" t="s">
        <v>145</v>
      </c>
      <c r="E558" s="2">
        <v>0</v>
      </c>
      <c r="F558" s="44" t="s">
        <v>37</v>
      </c>
      <c r="G558" s="2">
        <f t="shared" si="27"/>
        <v>0</v>
      </c>
      <c r="H558" s="2">
        <f t="shared" si="26"/>
        <v>0</v>
      </c>
      <c r="I558" s="17"/>
    </row>
    <row r="559" spans="1:9" ht="15.75" x14ac:dyDescent="0.25">
      <c r="A559" s="40">
        <v>42824</v>
      </c>
      <c r="B559" s="41" t="s">
        <v>3828</v>
      </c>
      <c r="C559" s="6">
        <v>106242</v>
      </c>
      <c r="D559" s="7" t="s">
        <v>145</v>
      </c>
      <c r="E559" s="3">
        <v>17371.8</v>
      </c>
      <c r="F559" s="42">
        <v>42829</v>
      </c>
      <c r="G559" s="3">
        <f t="shared" si="27"/>
        <v>17371.8</v>
      </c>
      <c r="H559" s="3">
        <f t="shared" si="26"/>
        <v>0</v>
      </c>
      <c r="I559" s="17"/>
    </row>
    <row r="560" spans="1:9" ht="15.75" x14ac:dyDescent="0.25">
      <c r="A560" s="40">
        <v>42825</v>
      </c>
      <c r="B560" s="41" t="s">
        <v>3965</v>
      </c>
      <c r="C560" s="6">
        <v>106374</v>
      </c>
      <c r="D560" s="7" t="s">
        <v>145</v>
      </c>
      <c r="E560" s="3">
        <v>9088.5</v>
      </c>
      <c r="F560" s="42">
        <v>42829</v>
      </c>
      <c r="G560" s="3">
        <f t="shared" si="27"/>
        <v>9088.5</v>
      </c>
      <c r="H560" s="3">
        <f t="shared" si="26"/>
        <v>0</v>
      </c>
      <c r="I560" s="17"/>
    </row>
    <row r="561" spans="1:9" ht="15.75" x14ac:dyDescent="0.25">
      <c r="A561" s="40">
        <v>42825</v>
      </c>
      <c r="B561" s="41" t="s">
        <v>4010</v>
      </c>
      <c r="C561" s="6">
        <v>106419</v>
      </c>
      <c r="D561" s="7" t="s">
        <v>145</v>
      </c>
      <c r="E561" s="3">
        <v>4705.6000000000004</v>
      </c>
      <c r="F561" s="42">
        <v>42825</v>
      </c>
      <c r="G561" s="3">
        <f t="shared" si="27"/>
        <v>4705.6000000000004</v>
      </c>
      <c r="H561" s="3">
        <f t="shared" si="26"/>
        <v>0</v>
      </c>
      <c r="I561" s="17"/>
    </row>
    <row r="562" spans="1:9" ht="15.75" x14ac:dyDescent="0.25">
      <c r="A562" s="40">
        <v>42796</v>
      </c>
      <c r="B562" s="41" t="s">
        <v>399</v>
      </c>
      <c r="C562" s="6">
        <v>102887</v>
      </c>
      <c r="D562" s="7" t="s">
        <v>41</v>
      </c>
      <c r="E562" s="3">
        <v>657.3</v>
      </c>
      <c r="F562" s="42">
        <v>42798</v>
      </c>
      <c r="G562" s="3">
        <f t="shared" si="27"/>
        <v>657.3</v>
      </c>
      <c r="H562" s="3">
        <f t="shared" si="26"/>
        <v>0</v>
      </c>
      <c r="I562" s="17"/>
    </row>
    <row r="563" spans="1:9" ht="15.75" x14ac:dyDescent="0.25">
      <c r="A563" s="40">
        <v>42797</v>
      </c>
      <c r="B563" s="41" t="s">
        <v>588</v>
      </c>
      <c r="C563" s="6">
        <v>103071</v>
      </c>
      <c r="D563" s="7" t="s">
        <v>41</v>
      </c>
      <c r="E563" s="3">
        <v>2723.2</v>
      </c>
      <c r="F563" s="42">
        <v>42798</v>
      </c>
      <c r="G563" s="3">
        <f t="shared" si="27"/>
        <v>2723.2</v>
      </c>
      <c r="H563" s="3">
        <f t="shared" si="26"/>
        <v>0</v>
      </c>
      <c r="I563" s="17"/>
    </row>
    <row r="564" spans="1:9" ht="15.75" x14ac:dyDescent="0.25">
      <c r="A564" s="40">
        <v>42798</v>
      </c>
      <c r="B564" s="41" t="s">
        <v>718</v>
      </c>
      <c r="C564" s="6">
        <v>103195</v>
      </c>
      <c r="D564" s="7" t="s">
        <v>41</v>
      </c>
      <c r="E564" s="3">
        <v>895.8</v>
      </c>
      <c r="F564" s="42">
        <v>42798</v>
      </c>
      <c r="G564" s="3">
        <f t="shared" si="27"/>
        <v>895.8</v>
      </c>
      <c r="H564" s="3">
        <f t="shared" si="26"/>
        <v>0</v>
      </c>
      <c r="I564" s="17"/>
    </row>
    <row r="565" spans="1:9" ht="15.75" x14ac:dyDescent="0.25">
      <c r="A565" s="40">
        <v>42800</v>
      </c>
      <c r="B565" s="41" t="s">
        <v>907</v>
      </c>
      <c r="C565" s="6">
        <v>103381</v>
      </c>
      <c r="D565" s="7" t="s">
        <v>41</v>
      </c>
      <c r="E565" s="3">
        <v>3376.4</v>
      </c>
      <c r="F565" s="42">
        <v>42801</v>
      </c>
      <c r="G565" s="3">
        <f t="shared" si="27"/>
        <v>3376.4</v>
      </c>
      <c r="H565" s="3">
        <f t="shared" si="26"/>
        <v>0</v>
      </c>
      <c r="I565" s="17"/>
    </row>
    <row r="566" spans="1:9" ht="15.75" x14ac:dyDescent="0.25">
      <c r="A566" s="40">
        <v>42801</v>
      </c>
      <c r="B566" s="41" t="s">
        <v>1060</v>
      </c>
      <c r="C566" s="6">
        <v>103533</v>
      </c>
      <c r="D566" s="7" t="s">
        <v>41</v>
      </c>
      <c r="E566" s="3">
        <v>715.2</v>
      </c>
      <c r="F566" s="42">
        <v>42801</v>
      </c>
      <c r="G566" s="3">
        <f t="shared" si="27"/>
        <v>715.2</v>
      </c>
      <c r="H566" s="3">
        <f t="shared" si="26"/>
        <v>0</v>
      </c>
      <c r="I566" s="17"/>
    </row>
    <row r="567" spans="1:9" ht="15.75" x14ac:dyDescent="0.25">
      <c r="A567" s="40">
        <v>42802</v>
      </c>
      <c r="B567" s="41" t="s">
        <v>1171</v>
      </c>
      <c r="C567" s="6">
        <v>103641</v>
      </c>
      <c r="D567" s="7" t="s">
        <v>41</v>
      </c>
      <c r="E567" s="3">
        <v>3226.5</v>
      </c>
      <c r="F567" s="42">
        <v>42805</v>
      </c>
      <c r="G567" s="3">
        <f t="shared" si="27"/>
        <v>3226.5</v>
      </c>
      <c r="H567" s="3">
        <f t="shared" si="26"/>
        <v>0</v>
      </c>
      <c r="I567" s="17"/>
    </row>
    <row r="568" spans="1:9" ht="15.75" x14ac:dyDescent="0.25">
      <c r="A568" s="40">
        <v>42804</v>
      </c>
      <c r="B568" s="41" t="s">
        <v>1385</v>
      </c>
      <c r="C568" s="6">
        <v>103850</v>
      </c>
      <c r="D568" s="7" t="s">
        <v>41</v>
      </c>
      <c r="E568" s="3">
        <v>3132</v>
      </c>
      <c r="F568" s="42">
        <v>42805</v>
      </c>
      <c r="G568" s="3">
        <f t="shared" si="27"/>
        <v>3132</v>
      </c>
      <c r="H568" s="3">
        <f t="shared" si="26"/>
        <v>0</v>
      </c>
      <c r="I568" s="17"/>
    </row>
    <row r="569" spans="1:9" ht="15.75" x14ac:dyDescent="0.25">
      <c r="A569" s="40">
        <v>42804</v>
      </c>
      <c r="B569" s="41" t="s">
        <v>1387</v>
      </c>
      <c r="C569" s="6">
        <v>103852</v>
      </c>
      <c r="D569" s="7" t="s">
        <v>41</v>
      </c>
      <c r="E569" s="3">
        <v>434.7</v>
      </c>
      <c r="F569" s="42">
        <v>42805</v>
      </c>
      <c r="G569" s="3">
        <f t="shared" si="27"/>
        <v>434.7</v>
      </c>
      <c r="H569" s="3">
        <f t="shared" si="26"/>
        <v>0</v>
      </c>
      <c r="I569" s="17"/>
    </row>
    <row r="570" spans="1:9" ht="15.75" x14ac:dyDescent="0.25">
      <c r="A570" s="40">
        <v>42807</v>
      </c>
      <c r="B570" s="41" t="s">
        <v>1730</v>
      </c>
      <c r="C570" s="6">
        <v>104189</v>
      </c>
      <c r="D570" s="7" t="s">
        <v>41</v>
      </c>
      <c r="E570" s="3">
        <v>3379.5</v>
      </c>
      <c r="F570" s="42">
        <v>42809</v>
      </c>
      <c r="G570" s="3">
        <f t="shared" si="27"/>
        <v>3379.5</v>
      </c>
      <c r="H570" s="3">
        <f t="shared" si="26"/>
        <v>0</v>
      </c>
      <c r="I570" s="17"/>
    </row>
    <row r="571" spans="1:9" ht="15.75" x14ac:dyDescent="0.25">
      <c r="A571" s="40">
        <v>42808</v>
      </c>
      <c r="B571" s="41" t="s">
        <v>1853</v>
      </c>
      <c r="C571" s="6">
        <v>104310</v>
      </c>
      <c r="D571" s="7" t="s">
        <v>41</v>
      </c>
      <c r="E571" s="3">
        <v>205.2</v>
      </c>
      <c r="F571" s="42">
        <v>42809</v>
      </c>
      <c r="G571" s="3">
        <f t="shared" ref="G571:G602" si="28">E571</f>
        <v>205.2</v>
      </c>
      <c r="H571" s="3">
        <f t="shared" si="26"/>
        <v>0</v>
      </c>
      <c r="I571" s="17"/>
    </row>
    <row r="572" spans="1:9" ht="15.75" x14ac:dyDescent="0.25">
      <c r="A572" s="40">
        <v>42810</v>
      </c>
      <c r="B572" s="41" t="s">
        <v>2098</v>
      </c>
      <c r="C572" s="6">
        <v>104551</v>
      </c>
      <c r="D572" s="7" t="s">
        <v>41</v>
      </c>
      <c r="E572" s="3">
        <v>3280.5</v>
      </c>
      <c r="F572" s="42">
        <v>42812</v>
      </c>
      <c r="G572" s="3">
        <f t="shared" si="28"/>
        <v>3280.5</v>
      </c>
      <c r="H572" s="3">
        <f t="shared" si="26"/>
        <v>0</v>
      </c>
      <c r="I572" s="17"/>
    </row>
    <row r="573" spans="1:9" ht="30" x14ac:dyDescent="0.25">
      <c r="A573" s="40">
        <v>42811</v>
      </c>
      <c r="B573" s="41" t="s">
        <v>2255</v>
      </c>
      <c r="C573" s="6">
        <v>104708</v>
      </c>
      <c r="D573" s="7" t="s">
        <v>41</v>
      </c>
      <c r="E573" s="3">
        <v>201.6</v>
      </c>
      <c r="F573" s="42">
        <v>42812</v>
      </c>
      <c r="G573" s="3">
        <f t="shared" si="28"/>
        <v>201.6</v>
      </c>
      <c r="H573" s="3">
        <f t="shared" si="26"/>
        <v>0</v>
      </c>
      <c r="I573" s="17"/>
    </row>
    <row r="574" spans="1:9" ht="15.75" x14ac:dyDescent="0.25">
      <c r="A574" s="40">
        <v>42812</v>
      </c>
      <c r="B574" s="41" t="s">
        <v>2400</v>
      </c>
      <c r="C574" s="6">
        <v>104849</v>
      </c>
      <c r="D574" s="7" t="s">
        <v>41</v>
      </c>
      <c r="E574" s="3">
        <v>1247.9000000000001</v>
      </c>
      <c r="F574" s="42">
        <v>42812</v>
      </c>
      <c r="G574" s="3">
        <f t="shared" si="28"/>
        <v>1247.9000000000001</v>
      </c>
      <c r="H574" s="3">
        <f t="shared" si="26"/>
        <v>0</v>
      </c>
      <c r="I574" s="17"/>
    </row>
    <row r="575" spans="1:9" ht="15.75" x14ac:dyDescent="0.25">
      <c r="A575" s="40">
        <v>42814</v>
      </c>
      <c r="B575" s="41" t="s">
        <v>2572</v>
      </c>
      <c r="C575" s="6">
        <v>105011</v>
      </c>
      <c r="D575" s="7" t="s">
        <v>41</v>
      </c>
      <c r="E575" s="3">
        <v>3145.7</v>
      </c>
      <c r="F575" s="42">
        <v>43062</v>
      </c>
      <c r="G575" s="3">
        <f t="shared" si="28"/>
        <v>3145.7</v>
      </c>
      <c r="H575" s="3">
        <f t="shared" si="26"/>
        <v>0</v>
      </c>
      <c r="I575" s="17"/>
    </row>
    <row r="576" spans="1:9" ht="15.75" x14ac:dyDescent="0.25">
      <c r="A576" s="40">
        <v>42816</v>
      </c>
      <c r="B576" s="41" t="s">
        <v>2834</v>
      </c>
      <c r="C576" s="6">
        <v>105272</v>
      </c>
      <c r="D576" s="7" t="s">
        <v>41</v>
      </c>
      <c r="E576" s="3">
        <v>3064.6</v>
      </c>
      <c r="F576" s="42">
        <v>43062</v>
      </c>
      <c r="G576" s="3">
        <f t="shared" si="28"/>
        <v>3064.6</v>
      </c>
      <c r="H576" s="3">
        <f t="shared" si="26"/>
        <v>0</v>
      </c>
      <c r="I576" s="17"/>
    </row>
    <row r="577" spans="1:9" ht="15.75" x14ac:dyDescent="0.25">
      <c r="A577" s="40">
        <v>42817</v>
      </c>
      <c r="B577" s="41" t="s">
        <v>2988</v>
      </c>
      <c r="C577" s="6">
        <v>105420</v>
      </c>
      <c r="D577" s="7" t="s">
        <v>41</v>
      </c>
      <c r="E577" s="3">
        <v>518.70000000000005</v>
      </c>
      <c r="F577" s="42">
        <v>42818</v>
      </c>
      <c r="G577" s="3">
        <f t="shared" si="28"/>
        <v>518.70000000000005</v>
      </c>
      <c r="H577" s="3">
        <f t="shared" si="26"/>
        <v>0</v>
      </c>
      <c r="I577" s="17"/>
    </row>
    <row r="578" spans="1:9" ht="15.75" x14ac:dyDescent="0.25">
      <c r="A578" s="40">
        <v>42818</v>
      </c>
      <c r="B578" s="41" t="s">
        <v>3102</v>
      </c>
      <c r="C578" s="6">
        <v>105533</v>
      </c>
      <c r="D578" s="7" t="s">
        <v>41</v>
      </c>
      <c r="E578" s="3">
        <v>3123</v>
      </c>
      <c r="F578" s="42">
        <v>42821</v>
      </c>
      <c r="G578" s="3">
        <f t="shared" si="28"/>
        <v>3123</v>
      </c>
      <c r="H578" s="3">
        <f t="shared" si="26"/>
        <v>0</v>
      </c>
      <c r="I578" s="17"/>
    </row>
    <row r="579" spans="1:9" ht="15.75" x14ac:dyDescent="0.25">
      <c r="A579" s="40">
        <v>42821</v>
      </c>
      <c r="B579" s="41" t="s">
        <v>3409</v>
      </c>
      <c r="C579" s="6">
        <v>105832</v>
      </c>
      <c r="D579" s="7" t="s">
        <v>41</v>
      </c>
      <c r="E579" s="3">
        <v>2721.6</v>
      </c>
      <c r="F579" s="42">
        <v>42822</v>
      </c>
      <c r="G579" s="3">
        <f t="shared" si="28"/>
        <v>2721.6</v>
      </c>
      <c r="H579" s="3">
        <f t="shared" ref="H579:H642" si="29">E579-G579</f>
        <v>0</v>
      </c>
      <c r="I579" s="17"/>
    </row>
    <row r="580" spans="1:9" ht="15.75" x14ac:dyDescent="0.25">
      <c r="A580" s="40">
        <v>42821</v>
      </c>
      <c r="B580" s="41" t="s">
        <v>3420</v>
      </c>
      <c r="C580" s="6">
        <v>105843</v>
      </c>
      <c r="D580" s="7" t="s">
        <v>41</v>
      </c>
      <c r="E580" s="3">
        <v>271.60000000000002</v>
      </c>
      <c r="F580" s="42">
        <v>42822</v>
      </c>
      <c r="G580" s="3">
        <f t="shared" si="28"/>
        <v>271.60000000000002</v>
      </c>
      <c r="H580" s="3">
        <f t="shared" si="29"/>
        <v>0</v>
      </c>
      <c r="I580" s="17"/>
    </row>
    <row r="581" spans="1:9" ht="15.75" x14ac:dyDescent="0.25">
      <c r="A581" s="40">
        <v>42822</v>
      </c>
      <c r="B581" s="41" t="s">
        <v>3593</v>
      </c>
      <c r="C581" s="6">
        <v>106009</v>
      </c>
      <c r="D581" s="7" t="s">
        <v>41</v>
      </c>
      <c r="E581" s="3">
        <v>352.5</v>
      </c>
      <c r="F581" s="42">
        <v>42822</v>
      </c>
      <c r="G581" s="3">
        <f t="shared" si="28"/>
        <v>352.5</v>
      </c>
      <c r="H581" s="3">
        <f t="shared" si="29"/>
        <v>0</v>
      </c>
      <c r="I581" s="17"/>
    </row>
    <row r="582" spans="1:9" ht="15.75" x14ac:dyDescent="0.25">
      <c r="A582" s="40">
        <v>42823</v>
      </c>
      <c r="B582" s="41" t="s">
        <v>3700</v>
      </c>
      <c r="C582" s="6">
        <v>106114</v>
      </c>
      <c r="D582" s="7" t="s">
        <v>41</v>
      </c>
      <c r="E582" s="3">
        <v>3070.2</v>
      </c>
      <c r="F582" s="42">
        <v>42825</v>
      </c>
      <c r="G582" s="3">
        <f t="shared" si="28"/>
        <v>3070.2</v>
      </c>
      <c r="H582" s="3">
        <f t="shared" si="29"/>
        <v>0</v>
      </c>
      <c r="I582" s="17"/>
    </row>
    <row r="583" spans="1:9" ht="15.75" x14ac:dyDescent="0.25">
      <c r="A583" s="40">
        <v>42824</v>
      </c>
      <c r="B583" s="41" t="s">
        <v>3804</v>
      </c>
      <c r="C583" s="6">
        <v>106218</v>
      </c>
      <c r="D583" s="7" t="s">
        <v>41</v>
      </c>
      <c r="E583" s="3">
        <v>426.3</v>
      </c>
      <c r="F583" s="42">
        <v>42825</v>
      </c>
      <c r="G583" s="3">
        <f t="shared" si="28"/>
        <v>426.3</v>
      </c>
      <c r="H583" s="3">
        <f t="shared" si="29"/>
        <v>0</v>
      </c>
      <c r="I583" s="17"/>
    </row>
    <row r="584" spans="1:9" ht="15.75" x14ac:dyDescent="0.25">
      <c r="A584" s="40">
        <v>42825</v>
      </c>
      <c r="B584" s="41" t="s">
        <v>3942</v>
      </c>
      <c r="C584" s="6">
        <v>106351</v>
      </c>
      <c r="D584" s="7" t="s">
        <v>41</v>
      </c>
      <c r="E584" s="3">
        <v>3118.4</v>
      </c>
      <c r="F584" s="42">
        <v>42828</v>
      </c>
      <c r="G584" s="3">
        <f t="shared" si="28"/>
        <v>3118.4</v>
      </c>
      <c r="H584" s="3">
        <f t="shared" si="29"/>
        <v>0</v>
      </c>
      <c r="I584" s="17"/>
    </row>
    <row r="585" spans="1:9" ht="15.75" x14ac:dyDescent="0.25">
      <c r="A585" s="40">
        <v>42804</v>
      </c>
      <c r="B585" s="41" t="s">
        <v>1448</v>
      </c>
      <c r="C585" s="6">
        <v>103912</v>
      </c>
      <c r="D585" s="7" t="s">
        <v>235</v>
      </c>
      <c r="E585" s="3">
        <v>1036.8</v>
      </c>
      <c r="F585" s="42">
        <v>42804</v>
      </c>
      <c r="G585" s="3">
        <f t="shared" si="28"/>
        <v>1036.8</v>
      </c>
      <c r="H585" s="3">
        <f t="shared" si="29"/>
        <v>0</v>
      </c>
      <c r="I585" s="17"/>
    </row>
    <row r="586" spans="1:9" ht="15.75" x14ac:dyDescent="0.25">
      <c r="A586" s="40">
        <v>42821</v>
      </c>
      <c r="B586" s="41" t="s">
        <v>3460</v>
      </c>
      <c r="C586" s="6">
        <v>105882</v>
      </c>
      <c r="D586" s="7" t="s">
        <v>235</v>
      </c>
      <c r="E586" s="3">
        <v>1054.8</v>
      </c>
      <c r="F586" s="42">
        <v>42821</v>
      </c>
      <c r="G586" s="3">
        <f t="shared" si="28"/>
        <v>1054.8</v>
      </c>
      <c r="H586" s="3">
        <f t="shared" si="29"/>
        <v>0</v>
      </c>
      <c r="I586" s="17"/>
    </row>
    <row r="587" spans="1:9" ht="15.75" x14ac:dyDescent="0.25">
      <c r="A587" s="40">
        <v>42796</v>
      </c>
      <c r="B587" s="41" t="s">
        <v>457</v>
      </c>
      <c r="C587" s="6">
        <v>102945</v>
      </c>
      <c r="D587" s="7" t="s">
        <v>59</v>
      </c>
      <c r="E587" s="3">
        <v>24718.400000000001</v>
      </c>
      <c r="F587" s="42">
        <v>42796</v>
      </c>
      <c r="G587" s="3">
        <f t="shared" si="28"/>
        <v>24718.400000000001</v>
      </c>
      <c r="H587" s="3">
        <f t="shared" si="29"/>
        <v>0</v>
      </c>
      <c r="I587" s="17"/>
    </row>
    <row r="588" spans="1:9" ht="15.75" x14ac:dyDescent="0.25">
      <c r="A588" s="40">
        <v>42800</v>
      </c>
      <c r="B588" s="41" t="s">
        <v>973</v>
      </c>
      <c r="C588" s="6">
        <v>103446</v>
      </c>
      <c r="D588" s="7" t="s">
        <v>59</v>
      </c>
      <c r="E588" s="3">
        <v>24029.599999999999</v>
      </c>
      <c r="F588" s="42">
        <v>42801</v>
      </c>
      <c r="G588" s="3">
        <f t="shared" si="28"/>
        <v>24029.599999999999</v>
      </c>
      <c r="H588" s="3">
        <f t="shared" si="29"/>
        <v>0</v>
      </c>
      <c r="I588" s="17"/>
    </row>
    <row r="589" spans="1:9" ht="15.75" x14ac:dyDescent="0.25">
      <c r="A589" s="40">
        <v>42802</v>
      </c>
      <c r="B589" s="41" t="s">
        <v>1212</v>
      </c>
      <c r="C589" s="6">
        <v>103682</v>
      </c>
      <c r="D589" s="7" t="s">
        <v>59</v>
      </c>
      <c r="E589" s="3">
        <v>15388.8</v>
      </c>
      <c r="G589" s="3">
        <f t="shared" si="28"/>
        <v>15388.8</v>
      </c>
      <c r="H589" s="3">
        <f t="shared" si="29"/>
        <v>0</v>
      </c>
      <c r="I589" s="17"/>
    </row>
    <row r="590" spans="1:9" ht="15.75" x14ac:dyDescent="0.25">
      <c r="A590" s="40">
        <v>42807</v>
      </c>
      <c r="B590" s="41" t="s">
        <v>1713</v>
      </c>
      <c r="C590" s="6">
        <v>104172</v>
      </c>
      <c r="D590" s="7" t="s">
        <v>59</v>
      </c>
      <c r="E590" s="3">
        <v>27162</v>
      </c>
      <c r="G590" s="3">
        <f t="shared" si="28"/>
        <v>27162</v>
      </c>
      <c r="H590" s="3">
        <f t="shared" si="29"/>
        <v>0</v>
      </c>
      <c r="I590" s="17"/>
    </row>
    <row r="591" spans="1:9" ht="15.75" x14ac:dyDescent="0.25">
      <c r="A591" s="40">
        <v>42814</v>
      </c>
      <c r="B591" s="41" t="s">
        <v>2573</v>
      </c>
      <c r="C591" s="6">
        <v>105012</v>
      </c>
      <c r="D591" s="7" t="s">
        <v>59</v>
      </c>
      <c r="E591" s="3">
        <v>24693</v>
      </c>
      <c r="G591" s="3">
        <f t="shared" si="28"/>
        <v>24693</v>
      </c>
      <c r="H591" s="3">
        <f t="shared" si="29"/>
        <v>0</v>
      </c>
      <c r="I591" s="17"/>
    </row>
    <row r="592" spans="1:9" ht="15.75" x14ac:dyDescent="0.25">
      <c r="A592" s="40">
        <v>42821</v>
      </c>
      <c r="B592" s="41" t="s">
        <v>3517</v>
      </c>
      <c r="C592" s="6">
        <v>105937</v>
      </c>
      <c r="D592" s="7" t="s">
        <v>59</v>
      </c>
      <c r="E592" s="3">
        <v>26556</v>
      </c>
      <c r="F592" s="42">
        <v>42822</v>
      </c>
      <c r="G592" s="3">
        <f t="shared" si="28"/>
        <v>26556</v>
      </c>
      <c r="H592" s="3">
        <f t="shared" si="29"/>
        <v>0</v>
      </c>
      <c r="I592" s="17"/>
    </row>
    <row r="593" spans="1:9" ht="15.75" x14ac:dyDescent="0.25">
      <c r="A593" s="40">
        <v>42798</v>
      </c>
      <c r="B593" s="41" t="s">
        <v>720</v>
      </c>
      <c r="C593" s="6">
        <v>103197</v>
      </c>
      <c r="D593" s="7" t="s">
        <v>69</v>
      </c>
      <c r="E593" s="3">
        <v>510.8</v>
      </c>
      <c r="F593" s="42">
        <v>42798</v>
      </c>
      <c r="G593" s="3">
        <f t="shared" si="28"/>
        <v>510.8</v>
      </c>
      <c r="H593" s="3">
        <f t="shared" si="29"/>
        <v>0</v>
      </c>
      <c r="I593" s="17"/>
    </row>
    <row r="594" spans="1:9" ht="15.75" x14ac:dyDescent="0.25">
      <c r="A594" s="40">
        <v>42799</v>
      </c>
      <c r="B594" s="41" t="s">
        <v>846</v>
      </c>
      <c r="C594" s="6">
        <v>103321</v>
      </c>
      <c r="D594" s="7" t="s">
        <v>69</v>
      </c>
      <c r="E594" s="3">
        <v>1319.6</v>
      </c>
      <c r="F594" s="42">
        <v>42799</v>
      </c>
      <c r="G594" s="3">
        <f t="shared" si="28"/>
        <v>1319.6</v>
      </c>
      <c r="H594" s="3">
        <f t="shared" si="29"/>
        <v>0</v>
      </c>
      <c r="I594" s="17"/>
    </row>
    <row r="595" spans="1:9" ht="15.75" x14ac:dyDescent="0.25">
      <c r="A595" s="40">
        <v>42800</v>
      </c>
      <c r="B595" s="41" t="s">
        <v>935</v>
      </c>
      <c r="C595" s="6">
        <v>103409</v>
      </c>
      <c r="D595" s="7" t="s">
        <v>69</v>
      </c>
      <c r="E595" s="3">
        <v>4816.8</v>
      </c>
      <c r="F595" s="42">
        <v>42807</v>
      </c>
      <c r="G595" s="3">
        <f t="shared" si="28"/>
        <v>4816.8</v>
      </c>
      <c r="H595" s="3">
        <f t="shared" si="29"/>
        <v>0</v>
      </c>
      <c r="I595" s="17"/>
    </row>
    <row r="596" spans="1:9" ht="15.75" x14ac:dyDescent="0.25">
      <c r="A596" s="40">
        <v>42805</v>
      </c>
      <c r="B596" s="41" t="s">
        <v>1547</v>
      </c>
      <c r="C596" s="6">
        <v>104010</v>
      </c>
      <c r="D596" s="7" t="s">
        <v>69</v>
      </c>
      <c r="E596" s="3">
        <v>1165.5999999999999</v>
      </c>
      <c r="F596" s="42">
        <v>42805</v>
      </c>
      <c r="G596" s="3">
        <f t="shared" si="28"/>
        <v>1165.5999999999999</v>
      </c>
      <c r="H596" s="3">
        <f t="shared" si="29"/>
        <v>0</v>
      </c>
      <c r="I596" s="17"/>
    </row>
    <row r="597" spans="1:9" ht="15.75" x14ac:dyDescent="0.25">
      <c r="A597" s="40">
        <v>42806</v>
      </c>
      <c r="B597" s="41" t="s">
        <v>1652</v>
      </c>
      <c r="C597" s="6">
        <v>104113</v>
      </c>
      <c r="D597" s="7" t="s">
        <v>69</v>
      </c>
      <c r="E597" s="3">
        <v>283.2</v>
      </c>
      <c r="F597" s="42">
        <v>42806</v>
      </c>
      <c r="G597" s="3">
        <f t="shared" si="28"/>
        <v>283.2</v>
      </c>
      <c r="H597" s="3">
        <f t="shared" si="29"/>
        <v>0</v>
      </c>
      <c r="I597" s="17"/>
    </row>
    <row r="598" spans="1:9" ht="15.75" x14ac:dyDescent="0.25">
      <c r="A598" s="40">
        <v>42807</v>
      </c>
      <c r="B598" s="41" t="s">
        <v>1722</v>
      </c>
      <c r="C598" s="6">
        <v>104181</v>
      </c>
      <c r="D598" s="7" t="s">
        <v>69</v>
      </c>
      <c r="E598" s="3">
        <v>5112</v>
      </c>
      <c r="F598" s="42">
        <v>42815</v>
      </c>
      <c r="G598" s="3">
        <f t="shared" si="28"/>
        <v>5112</v>
      </c>
      <c r="H598" s="3">
        <f t="shared" si="29"/>
        <v>0</v>
      </c>
      <c r="I598" s="17"/>
    </row>
    <row r="599" spans="1:9" ht="15.75" x14ac:dyDescent="0.25">
      <c r="A599" s="40">
        <v>42808</v>
      </c>
      <c r="B599" s="41" t="s">
        <v>1891</v>
      </c>
      <c r="C599" s="6">
        <v>104348</v>
      </c>
      <c r="D599" s="7" t="s">
        <v>69</v>
      </c>
      <c r="E599" s="3">
        <v>358.8</v>
      </c>
      <c r="F599" s="42">
        <v>42808</v>
      </c>
      <c r="G599" s="3">
        <f t="shared" si="28"/>
        <v>358.8</v>
      </c>
      <c r="H599" s="3">
        <f t="shared" si="29"/>
        <v>0</v>
      </c>
      <c r="I599" s="17"/>
    </row>
    <row r="600" spans="1:9" ht="15.75" x14ac:dyDescent="0.25">
      <c r="A600" s="40">
        <v>42809</v>
      </c>
      <c r="B600" s="41" t="s">
        <v>1999</v>
      </c>
      <c r="C600" s="6">
        <v>104453</v>
      </c>
      <c r="D600" s="7" t="s">
        <v>69</v>
      </c>
      <c r="E600" s="3">
        <v>38</v>
      </c>
      <c r="F600" s="42">
        <v>42809</v>
      </c>
      <c r="G600" s="3">
        <f t="shared" si="28"/>
        <v>38</v>
      </c>
      <c r="H600" s="3">
        <f t="shared" si="29"/>
        <v>0</v>
      </c>
      <c r="I600" s="17"/>
    </row>
    <row r="601" spans="1:9" ht="15.75" x14ac:dyDescent="0.25">
      <c r="A601" s="40">
        <v>42812</v>
      </c>
      <c r="B601" s="41" t="s">
        <v>2389</v>
      </c>
      <c r="C601" s="6">
        <v>104838</v>
      </c>
      <c r="D601" s="7" t="s">
        <v>69</v>
      </c>
      <c r="E601" s="3">
        <v>1235.8</v>
      </c>
      <c r="F601" s="42">
        <v>42812</v>
      </c>
      <c r="G601" s="3">
        <f t="shared" si="28"/>
        <v>1235.8</v>
      </c>
      <c r="H601" s="3">
        <f t="shared" si="29"/>
        <v>0</v>
      </c>
      <c r="I601" s="17"/>
    </row>
    <row r="602" spans="1:9" ht="15.75" x14ac:dyDescent="0.25">
      <c r="A602" s="40">
        <v>42813</v>
      </c>
      <c r="B602" s="41" t="s">
        <v>2497</v>
      </c>
      <c r="C602" s="6">
        <v>104942</v>
      </c>
      <c r="D602" s="7" t="s">
        <v>69</v>
      </c>
      <c r="E602" s="3">
        <v>976.8</v>
      </c>
      <c r="G602" s="3">
        <f t="shared" si="28"/>
        <v>976.8</v>
      </c>
      <c r="H602" s="3">
        <f t="shared" si="29"/>
        <v>0</v>
      </c>
      <c r="I602" s="17"/>
    </row>
    <row r="603" spans="1:9" ht="15.75" x14ac:dyDescent="0.25">
      <c r="A603" s="40">
        <v>42813</v>
      </c>
      <c r="B603" s="41" t="s">
        <v>2499</v>
      </c>
      <c r="C603" s="6">
        <v>104944</v>
      </c>
      <c r="D603" s="7" t="s">
        <v>69</v>
      </c>
      <c r="E603" s="3">
        <v>16.899999999999999</v>
      </c>
      <c r="G603" s="3">
        <f t="shared" ref="G603:G634" si="30">E603</f>
        <v>16.899999999999999</v>
      </c>
      <c r="H603" s="3">
        <f t="shared" si="29"/>
        <v>0</v>
      </c>
      <c r="I603" s="17"/>
    </row>
    <row r="604" spans="1:9" ht="15.75" x14ac:dyDescent="0.25">
      <c r="A604" s="40">
        <v>42814</v>
      </c>
      <c r="B604" s="41" t="s">
        <v>2622</v>
      </c>
      <c r="C604" s="6">
        <v>105061</v>
      </c>
      <c r="D604" s="7" t="s">
        <v>69</v>
      </c>
      <c r="E604" s="3">
        <v>193.2</v>
      </c>
      <c r="G604" s="3">
        <f t="shared" si="30"/>
        <v>193.2</v>
      </c>
      <c r="H604" s="3">
        <f t="shared" si="29"/>
        <v>0</v>
      </c>
      <c r="I604" s="17"/>
    </row>
    <row r="605" spans="1:9" ht="15.75" x14ac:dyDescent="0.25">
      <c r="A605" s="40">
        <v>42815</v>
      </c>
      <c r="B605" s="41" t="s">
        <v>2738</v>
      </c>
      <c r="C605" s="6">
        <v>105176</v>
      </c>
      <c r="D605" s="7" t="s">
        <v>69</v>
      </c>
      <c r="E605" s="3">
        <v>5742.5</v>
      </c>
      <c r="F605" s="42">
        <v>42821</v>
      </c>
      <c r="G605" s="3">
        <f t="shared" si="30"/>
        <v>5742.5</v>
      </c>
      <c r="H605" s="3">
        <f t="shared" si="29"/>
        <v>0</v>
      </c>
      <c r="I605" s="17"/>
    </row>
    <row r="606" spans="1:9" ht="15.75" x14ac:dyDescent="0.25">
      <c r="A606" s="40">
        <v>42819</v>
      </c>
      <c r="B606" s="41" t="s">
        <v>3272</v>
      </c>
      <c r="C606" s="6">
        <v>105696</v>
      </c>
      <c r="D606" s="7" t="s">
        <v>69</v>
      </c>
      <c r="E606" s="3">
        <v>254.8</v>
      </c>
      <c r="F606" s="42">
        <v>42791</v>
      </c>
      <c r="G606" s="3">
        <f t="shared" si="30"/>
        <v>254.8</v>
      </c>
      <c r="H606" s="3">
        <f t="shared" si="29"/>
        <v>0</v>
      </c>
      <c r="I606" s="17"/>
    </row>
    <row r="607" spans="1:9" ht="15.75" x14ac:dyDescent="0.25">
      <c r="A607" s="40">
        <v>42820</v>
      </c>
      <c r="B607" s="41" t="s">
        <v>3353</v>
      </c>
      <c r="C607" s="6">
        <v>105777</v>
      </c>
      <c r="D607" s="7" t="s">
        <v>69</v>
      </c>
      <c r="E607" s="3">
        <v>271.2</v>
      </c>
      <c r="F607" s="42">
        <v>42820</v>
      </c>
      <c r="G607" s="3">
        <f t="shared" si="30"/>
        <v>271.2</v>
      </c>
      <c r="H607" s="3">
        <f t="shared" si="29"/>
        <v>0</v>
      </c>
      <c r="I607" s="17"/>
    </row>
    <row r="608" spans="1:9" ht="15.75" x14ac:dyDescent="0.25">
      <c r="A608" s="40">
        <v>42821</v>
      </c>
      <c r="B608" s="41" t="s">
        <v>3438</v>
      </c>
      <c r="C608" s="6">
        <v>105861</v>
      </c>
      <c r="D608" s="7" t="s">
        <v>69</v>
      </c>
      <c r="E608" s="3">
        <v>3966.8</v>
      </c>
      <c r="F608" s="42">
        <v>42828</v>
      </c>
      <c r="G608" s="3">
        <f t="shared" si="30"/>
        <v>3966.8</v>
      </c>
      <c r="H608" s="3">
        <f t="shared" si="29"/>
        <v>0</v>
      </c>
      <c r="I608" s="17"/>
    </row>
    <row r="609" spans="1:9" ht="15.75" x14ac:dyDescent="0.25">
      <c r="A609" s="40">
        <v>42796</v>
      </c>
      <c r="B609" s="41" t="s">
        <v>473</v>
      </c>
      <c r="C609" s="6">
        <v>102961</v>
      </c>
      <c r="D609" s="1" t="s">
        <v>474</v>
      </c>
      <c r="E609" s="2">
        <v>0</v>
      </c>
      <c r="F609" s="44" t="s">
        <v>37</v>
      </c>
      <c r="G609" s="2">
        <f t="shared" si="30"/>
        <v>0</v>
      </c>
      <c r="H609" s="2">
        <f t="shared" si="29"/>
        <v>0</v>
      </c>
      <c r="I609" s="17"/>
    </row>
    <row r="610" spans="1:9" ht="15.75" x14ac:dyDescent="0.25">
      <c r="A610" s="40">
        <v>42796</v>
      </c>
      <c r="B610" s="41" t="s">
        <v>475</v>
      </c>
      <c r="C610" s="6">
        <v>102962</v>
      </c>
      <c r="D610" s="7" t="s">
        <v>474</v>
      </c>
      <c r="E610" s="3">
        <v>828</v>
      </c>
      <c r="F610" s="42">
        <v>42796</v>
      </c>
      <c r="G610" s="3">
        <f t="shared" si="30"/>
        <v>828</v>
      </c>
      <c r="H610" s="3">
        <f t="shared" si="29"/>
        <v>0</v>
      </c>
      <c r="I610" s="17"/>
    </row>
    <row r="611" spans="1:9" ht="15.75" x14ac:dyDescent="0.25">
      <c r="A611" s="40">
        <v>42808</v>
      </c>
      <c r="B611" s="41" t="s">
        <v>1906</v>
      </c>
      <c r="C611" s="6">
        <v>104362</v>
      </c>
      <c r="D611" s="1" t="s">
        <v>474</v>
      </c>
      <c r="E611" s="2">
        <v>0</v>
      </c>
      <c r="F611" s="44" t="s">
        <v>37</v>
      </c>
      <c r="G611" s="2">
        <f t="shared" si="30"/>
        <v>0</v>
      </c>
      <c r="H611" s="2">
        <f t="shared" si="29"/>
        <v>0</v>
      </c>
      <c r="I611" s="17"/>
    </row>
    <row r="612" spans="1:9" ht="15.75" x14ac:dyDescent="0.25">
      <c r="A612" s="40">
        <v>42808</v>
      </c>
      <c r="B612" s="41" t="s">
        <v>1907</v>
      </c>
      <c r="C612" s="6">
        <v>104363</v>
      </c>
      <c r="D612" s="7" t="s">
        <v>474</v>
      </c>
      <c r="E612" s="3">
        <v>1632.6</v>
      </c>
      <c r="F612" s="42">
        <v>42808</v>
      </c>
      <c r="G612" s="3">
        <f t="shared" si="30"/>
        <v>1632.6</v>
      </c>
      <c r="H612" s="3">
        <f t="shared" si="29"/>
        <v>0</v>
      </c>
      <c r="I612" s="17"/>
    </row>
    <row r="613" spans="1:9" ht="15.75" x14ac:dyDescent="0.25">
      <c r="A613" s="40">
        <v>42796</v>
      </c>
      <c r="B613" s="41" t="s">
        <v>499</v>
      </c>
      <c r="C613" s="6">
        <v>102986</v>
      </c>
      <c r="D613" s="7" t="s">
        <v>165</v>
      </c>
      <c r="E613" s="3">
        <v>122327.37</v>
      </c>
      <c r="F613" s="42">
        <v>42802</v>
      </c>
      <c r="G613" s="3">
        <f t="shared" si="30"/>
        <v>122327.37</v>
      </c>
      <c r="H613" s="3">
        <f t="shared" si="29"/>
        <v>0</v>
      </c>
      <c r="I613" s="17"/>
    </row>
    <row r="614" spans="1:9" ht="15.75" x14ac:dyDescent="0.25">
      <c r="A614" s="40">
        <v>42796</v>
      </c>
      <c r="B614" s="41" t="s">
        <v>502</v>
      </c>
      <c r="C614" s="6">
        <v>102989</v>
      </c>
      <c r="D614" s="7" t="s">
        <v>165</v>
      </c>
      <c r="E614" s="3">
        <v>83855.100000000006</v>
      </c>
      <c r="F614" s="42">
        <v>42802</v>
      </c>
      <c r="G614" s="3">
        <f t="shared" si="30"/>
        <v>83855.100000000006</v>
      </c>
      <c r="H614" s="3">
        <f t="shared" si="29"/>
        <v>0</v>
      </c>
      <c r="I614" s="17"/>
    </row>
    <row r="615" spans="1:9" ht="15.75" x14ac:dyDescent="0.25">
      <c r="A615" s="40">
        <v>42800</v>
      </c>
      <c r="B615" s="41" t="s">
        <v>986</v>
      </c>
      <c r="C615" s="6">
        <v>103459</v>
      </c>
      <c r="D615" s="7" t="s">
        <v>165</v>
      </c>
      <c r="E615" s="3">
        <v>128370</v>
      </c>
      <c r="F615" s="42">
        <v>42802</v>
      </c>
      <c r="G615" s="3">
        <f t="shared" si="30"/>
        <v>128370</v>
      </c>
      <c r="H615" s="3">
        <f t="shared" si="29"/>
        <v>0</v>
      </c>
      <c r="I615" s="17"/>
    </row>
    <row r="616" spans="1:9" ht="15.75" x14ac:dyDescent="0.25">
      <c r="A616" s="40">
        <v>42800</v>
      </c>
      <c r="B616" s="41" t="s">
        <v>988</v>
      </c>
      <c r="C616" s="6">
        <v>103461</v>
      </c>
      <c r="D616" s="7" t="s">
        <v>165</v>
      </c>
      <c r="E616" s="3">
        <v>68014.5</v>
      </c>
      <c r="F616" s="42">
        <v>42802</v>
      </c>
      <c r="G616" s="3">
        <f t="shared" si="30"/>
        <v>68014.5</v>
      </c>
      <c r="H616" s="3">
        <f t="shared" si="29"/>
        <v>0</v>
      </c>
      <c r="I616" s="17"/>
    </row>
    <row r="617" spans="1:9" ht="15.75" x14ac:dyDescent="0.25">
      <c r="A617" s="40">
        <v>42803</v>
      </c>
      <c r="B617" s="41" t="s">
        <v>1355</v>
      </c>
      <c r="C617" s="6">
        <v>103821</v>
      </c>
      <c r="D617" s="7" t="s">
        <v>165</v>
      </c>
      <c r="E617" s="3">
        <v>167622.5</v>
      </c>
      <c r="F617" s="42">
        <v>42810</v>
      </c>
      <c r="G617" s="3">
        <f t="shared" si="30"/>
        <v>167622.5</v>
      </c>
      <c r="H617" s="3">
        <f t="shared" si="29"/>
        <v>0</v>
      </c>
      <c r="I617" s="17"/>
    </row>
    <row r="618" spans="1:9" ht="15.75" x14ac:dyDescent="0.25">
      <c r="A618" s="40">
        <v>42807</v>
      </c>
      <c r="B618" s="41" t="s">
        <v>1804</v>
      </c>
      <c r="C618" s="6">
        <v>104262</v>
      </c>
      <c r="D618" s="7" t="s">
        <v>165</v>
      </c>
      <c r="E618" s="3">
        <v>71064.2</v>
      </c>
      <c r="G618" s="3">
        <f t="shared" si="30"/>
        <v>71064.2</v>
      </c>
      <c r="H618" s="3">
        <f t="shared" si="29"/>
        <v>0</v>
      </c>
      <c r="I618" s="17"/>
    </row>
    <row r="619" spans="1:9" ht="15.75" x14ac:dyDescent="0.25">
      <c r="A619" s="40">
        <v>42807</v>
      </c>
      <c r="B619" s="41" t="s">
        <v>1807</v>
      </c>
      <c r="C619" s="6">
        <v>104265</v>
      </c>
      <c r="D619" s="7" t="s">
        <v>165</v>
      </c>
      <c r="E619" s="3">
        <v>228943.95</v>
      </c>
      <c r="F619" s="42">
        <v>42812</v>
      </c>
      <c r="G619" s="3">
        <f t="shared" si="30"/>
        <v>228943.95</v>
      </c>
      <c r="H619" s="3">
        <f t="shared" si="29"/>
        <v>0</v>
      </c>
      <c r="I619" s="17"/>
    </row>
    <row r="620" spans="1:9" ht="15.75" x14ac:dyDescent="0.25">
      <c r="A620" s="40">
        <v>42810</v>
      </c>
      <c r="B620" s="41" t="s">
        <v>2185</v>
      </c>
      <c r="C620" s="6">
        <v>104638</v>
      </c>
      <c r="D620" s="7" t="s">
        <v>165</v>
      </c>
      <c r="E620" s="3">
        <v>157139.79999999999</v>
      </c>
      <c r="F620" s="42">
        <v>42816</v>
      </c>
      <c r="G620" s="3">
        <f t="shared" si="30"/>
        <v>157139.79999999999</v>
      </c>
      <c r="H620" s="3">
        <f t="shared" si="29"/>
        <v>0</v>
      </c>
      <c r="I620" s="17"/>
    </row>
    <row r="621" spans="1:9" ht="15.75" x14ac:dyDescent="0.25">
      <c r="A621" s="40">
        <v>42814</v>
      </c>
      <c r="B621" s="41" t="s">
        <v>2661</v>
      </c>
      <c r="C621" s="6">
        <v>105099</v>
      </c>
      <c r="D621" s="7" t="s">
        <v>165</v>
      </c>
      <c r="E621" s="3">
        <v>219988.7</v>
      </c>
      <c r="F621" s="42">
        <v>42791</v>
      </c>
      <c r="G621" s="3">
        <f t="shared" si="30"/>
        <v>219988.7</v>
      </c>
      <c r="H621" s="3">
        <f t="shared" si="29"/>
        <v>0</v>
      </c>
      <c r="I621" s="17"/>
    </row>
    <row r="622" spans="1:9" ht="15.75" x14ac:dyDescent="0.25">
      <c r="A622" s="40">
        <v>42817</v>
      </c>
      <c r="B622" s="41" t="s">
        <v>3035</v>
      </c>
      <c r="C622" s="6">
        <v>105466</v>
      </c>
      <c r="D622" s="7" t="s">
        <v>165</v>
      </c>
      <c r="E622" s="3">
        <v>192205.6</v>
      </c>
      <c r="F622" s="42">
        <v>42791</v>
      </c>
      <c r="G622" s="3">
        <f t="shared" si="30"/>
        <v>192205.6</v>
      </c>
      <c r="H622" s="3">
        <f t="shared" si="29"/>
        <v>0</v>
      </c>
      <c r="I622" s="17"/>
    </row>
    <row r="623" spans="1:9" ht="15.75" x14ac:dyDescent="0.25">
      <c r="A623" s="40">
        <v>42821</v>
      </c>
      <c r="B623" s="41" t="s">
        <v>3496</v>
      </c>
      <c r="C623" s="6">
        <v>105916</v>
      </c>
      <c r="D623" s="7" t="s">
        <v>165</v>
      </c>
      <c r="E623" s="3">
        <v>156753.60000000001</v>
      </c>
      <c r="F623" s="42">
        <v>42826</v>
      </c>
      <c r="G623" s="3">
        <f t="shared" si="30"/>
        <v>156753.60000000001</v>
      </c>
      <c r="H623" s="3">
        <f t="shared" si="29"/>
        <v>0</v>
      </c>
      <c r="I623" s="17"/>
    </row>
    <row r="624" spans="1:9" ht="15.75" x14ac:dyDescent="0.25">
      <c r="A624" s="40">
        <v>42821</v>
      </c>
      <c r="B624" s="41" t="s">
        <v>3509</v>
      </c>
      <c r="C624" s="6">
        <v>105929</v>
      </c>
      <c r="D624" s="7" t="s">
        <v>165</v>
      </c>
      <c r="E624" s="3">
        <v>71307.8</v>
      </c>
      <c r="F624" s="42">
        <v>42826</v>
      </c>
      <c r="G624" s="3">
        <f t="shared" si="30"/>
        <v>71307.8</v>
      </c>
      <c r="H624" s="3">
        <f t="shared" si="29"/>
        <v>0</v>
      </c>
      <c r="I624" s="17"/>
    </row>
    <row r="625" spans="1:9" ht="15.75" x14ac:dyDescent="0.25">
      <c r="A625" s="40">
        <v>42824</v>
      </c>
      <c r="B625" s="41" t="s">
        <v>3883</v>
      </c>
      <c r="C625" s="6">
        <v>106294</v>
      </c>
      <c r="D625" s="7" t="s">
        <v>165</v>
      </c>
      <c r="E625" s="3">
        <v>196302.1</v>
      </c>
      <c r="F625" s="42">
        <v>42826</v>
      </c>
      <c r="G625" s="3">
        <f t="shared" si="30"/>
        <v>196302.1</v>
      </c>
      <c r="H625" s="3">
        <f t="shared" si="29"/>
        <v>0</v>
      </c>
      <c r="I625" s="17"/>
    </row>
    <row r="626" spans="1:9" ht="15.75" x14ac:dyDescent="0.25">
      <c r="A626" s="40">
        <v>42796</v>
      </c>
      <c r="B626" s="41" t="s">
        <v>498</v>
      </c>
      <c r="C626" s="6">
        <v>102985</v>
      </c>
      <c r="D626" s="7" t="s">
        <v>171</v>
      </c>
      <c r="E626" s="3">
        <v>16937.5</v>
      </c>
      <c r="F626" s="42">
        <v>42798</v>
      </c>
      <c r="G626" s="3">
        <f t="shared" si="30"/>
        <v>16937.5</v>
      </c>
      <c r="H626" s="3">
        <f t="shared" si="29"/>
        <v>0</v>
      </c>
      <c r="I626" s="17"/>
    </row>
    <row r="627" spans="1:9" ht="15.75" x14ac:dyDescent="0.25">
      <c r="A627" s="40">
        <v>42800</v>
      </c>
      <c r="B627" s="41" t="s">
        <v>983</v>
      </c>
      <c r="C627" s="6">
        <v>103456</v>
      </c>
      <c r="D627" s="7" t="s">
        <v>171</v>
      </c>
      <c r="E627" s="3">
        <v>19487.5</v>
      </c>
      <c r="F627" s="42">
        <v>42802</v>
      </c>
      <c r="G627" s="3">
        <f t="shared" si="30"/>
        <v>19487.5</v>
      </c>
      <c r="H627" s="3">
        <f t="shared" si="29"/>
        <v>0</v>
      </c>
      <c r="I627" s="17"/>
    </row>
    <row r="628" spans="1:9" ht="15.75" x14ac:dyDescent="0.25">
      <c r="A628" s="40">
        <v>42803</v>
      </c>
      <c r="B628" s="41" t="s">
        <v>1352</v>
      </c>
      <c r="C628" s="6">
        <v>103818</v>
      </c>
      <c r="D628" s="7" t="s">
        <v>171</v>
      </c>
      <c r="E628" s="3">
        <v>13497.1</v>
      </c>
      <c r="F628" s="42">
        <v>42805</v>
      </c>
      <c r="G628" s="3">
        <f t="shared" si="30"/>
        <v>13497.1</v>
      </c>
      <c r="H628" s="3">
        <f t="shared" si="29"/>
        <v>0</v>
      </c>
      <c r="I628" s="17"/>
    </row>
    <row r="629" spans="1:9" ht="15.75" x14ac:dyDescent="0.25">
      <c r="A629" s="40">
        <v>42807</v>
      </c>
      <c r="B629" s="41" t="s">
        <v>1809</v>
      </c>
      <c r="C629" s="6">
        <v>104267</v>
      </c>
      <c r="D629" s="7" t="s">
        <v>171</v>
      </c>
      <c r="E629" s="3">
        <v>22763.9</v>
      </c>
      <c r="F629" s="42">
        <v>42810</v>
      </c>
      <c r="G629" s="3">
        <f t="shared" si="30"/>
        <v>22763.9</v>
      </c>
      <c r="H629" s="3">
        <f t="shared" si="29"/>
        <v>0</v>
      </c>
      <c r="I629" s="17"/>
    </row>
    <row r="630" spans="1:9" ht="15.75" x14ac:dyDescent="0.25">
      <c r="A630" s="40">
        <v>42810</v>
      </c>
      <c r="B630" s="41" t="s">
        <v>2181</v>
      </c>
      <c r="C630" s="6">
        <v>104634</v>
      </c>
      <c r="D630" s="7" t="s">
        <v>171</v>
      </c>
      <c r="E630" s="3">
        <v>15102.2</v>
      </c>
      <c r="G630" s="3">
        <f t="shared" si="30"/>
        <v>15102.2</v>
      </c>
      <c r="H630" s="3">
        <f t="shared" si="29"/>
        <v>0</v>
      </c>
      <c r="I630" s="17"/>
    </row>
    <row r="631" spans="1:9" ht="15.75" x14ac:dyDescent="0.25">
      <c r="A631" s="40">
        <v>42810</v>
      </c>
      <c r="B631" s="41" t="s">
        <v>2183</v>
      </c>
      <c r="C631" s="6">
        <v>104636</v>
      </c>
      <c r="D631" s="7" t="s">
        <v>171</v>
      </c>
      <c r="E631" s="3">
        <v>15102.2</v>
      </c>
      <c r="G631" s="3">
        <f t="shared" si="30"/>
        <v>15102.2</v>
      </c>
      <c r="H631" s="3">
        <f t="shared" si="29"/>
        <v>0</v>
      </c>
      <c r="I631" s="17"/>
    </row>
    <row r="632" spans="1:9" ht="15.75" x14ac:dyDescent="0.25">
      <c r="A632" s="40">
        <v>42810</v>
      </c>
      <c r="B632" s="41" t="s">
        <v>2190</v>
      </c>
      <c r="C632" s="6">
        <v>104643</v>
      </c>
      <c r="D632" s="7" t="s">
        <v>171</v>
      </c>
      <c r="E632" s="3">
        <v>1986.4</v>
      </c>
      <c r="F632" s="42">
        <v>42812</v>
      </c>
      <c r="G632" s="3">
        <f t="shared" si="30"/>
        <v>1986.4</v>
      </c>
      <c r="H632" s="3">
        <f t="shared" si="29"/>
        <v>0</v>
      </c>
      <c r="I632" s="17"/>
    </row>
    <row r="633" spans="1:9" ht="15.75" x14ac:dyDescent="0.25">
      <c r="A633" s="40">
        <v>42812</v>
      </c>
      <c r="B633" s="41" t="s">
        <v>2453</v>
      </c>
      <c r="C633" s="6">
        <v>104899</v>
      </c>
      <c r="D633" s="7" t="s">
        <v>171</v>
      </c>
      <c r="E633" s="3">
        <v>15102.2</v>
      </c>
      <c r="F633" s="42">
        <v>42812</v>
      </c>
      <c r="G633" s="3">
        <f t="shared" si="30"/>
        <v>15102.2</v>
      </c>
      <c r="H633" s="3">
        <f t="shared" si="29"/>
        <v>0</v>
      </c>
      <c r="I633" s="17"/>
    </row>
    <row r="634" spans="1:9" ht="15.75" x14ac:dyDescent="0.25">
      <c r="A634" s="40">
        <v>42814</v>
      </c>
      <c r="B634" s="41" t="s">
        <v>2663</v>
      </c>
      <c r="C634" s="6">
        <v>105101</v>
      </c>
      <c r="D634" s="7" t="s">
        <v>171</v>
      </c>
      <c r="E634" s="3">
        <v>20680.2</v>
      </c>
      <c r="F634" s="42">
        <v>42816</v>
      </c>
      <c r="G634" s="3">
        <f t="shared" si="30"/>
        <v>20680.2</v>
      </c>
      <c r="H634" s="3">
        <f t="shared" si="29"/>
        <v>0</v>
      </c>
      <c r="I634" s="17"/>
    </row>
    <row r="635" spans="1:9" ht="15.75" x14ac:dyDescent="0.25">
      <c r="A635" s="40">
        <v>42817</v>
      </c>
      <c r="B635" s="41" t="s">
        <v>3043</v>
      </c>
      <c r="C635" s="6">
        <v>105474</v>
      </c>
      <c r="D635" s="7" t="s">
        <v>171</v>
      </c>
      <c r="E635" s="3">
        <v>22174.5</v>
      </c>
      <c r="F635" s="42">
        <v>42791</v>
      </c>
      <c r="G635" s="3">
        <f t="shared" ref="G635:G646" si="31">E635</f>
        <v>22174.5</v>
      </c>
      <c r="H635" s="3">
        <f t="shared" si="29"/>
        <v>0</v>
      </c>
      <c r="I635" s="17"/>
    </row>
    <row r="636" spans="1:9" ht="15.75" x14ac:dyDescent="0.25">
      <c r="A636" s="40">
        <v>42821</v>
      </c>
      <c r="B636" s="41" t="s">
        <v>3513</v>
      </c>
      <c r="C636" s="6">
        <v>105933</v>
      </c>
      <c r="D636" s="7" t="s">
        <v>171</v>
      </c>
      <c r="E636" s="3">
        <v>12064.6</v>
      </c>
      <c r="F636" s="42">
        <v>42823</v>
      </c>
      <c r="G636" s="3">
        <f t="shared" si="31"/>
        <v>12064.6</v>
      </c>
      <c r="H636" s="3">
        <f t="shared" si="29"/>
        <v>0</v>
      </c>
      <c r="I636" s="17"/>
    </row>
    <row r="637" spans="1:9" ht="15.75" x14ac:dyDescent="0.25">
      <c r="A637" s="40">
        <v>42824</v>
      </c>
      <c r="B637" s="41" t="s">
        <v>3884</v>
      </c>
      <c r="C637" s="6">
        <v>106295</v>
      </c>
      <c r="D637" s="7" t="s">
        <v>171</v>
      </c>
      <c r="E637" s="3">
        <v>12432.6</v>
      </c>
      <c r="F637" s="42">
        <v>42826</v>
      </c>
      <c r="G637" s="3">
        <f t="shared" si="31"/>
        <v>12432.6</v>
      </c>
      <c r="H637" s="3">
        <f t="shared" si="29"/>
        <v>0</v>
      </c>
      <c r="I637" s="17"/>
    </row>
    <row r="638" spans="1:9" ht="15.75" x14ac:dyDescent="0.25">
      <c r="A638" s="40">
        <v>42796</v>
      </c>
      <c r="B638" s="41" t="s">
        <v>488</v>
      </c>
      <c r="C638" s="6">
        <v>102975</v>
      </c>
      <c r="D638" s="7" t="s">
        <v>204</v>
      </c>
      <c r="E638" s="3">
        <v>3832.4</v>
      </c>
      <c r="F638" s="42">
        <v>42798</v>
      </c>
      <c r="G638" s="3">
        <f t="shared" si="31"/>
        <v>3832.4</v>
      </c>
      <c r="H638" s="3">
        <f t="shared" si="29"/>
        <v>0</v>
      </c>
      <c r="I638" s="17"/>
    </row>
    <row r="639" spans="1:9" ht="15.75" x14ac:dyDescent="0.25">
      <c r="A639" s="40">
        <v>42800</v>
      </c>
      <c r="B639" s="41" t="s">
        <v>984</v>
      </c>
      <c r="C639" s="6">
        <v>103457</v>
      </c>
      <c r="D639" s="7" t="s">
        <v>204</v>
      </c>
      <c r="E639" s="3">
        <v>5610</v>
      </c>
      <c r="F639" s="42">
        <v>42802</v>
      </c>
      <c r="G639" s="3">
        <f t="shared" si="31"/>
        <v>5610</v>
      </c>
      <c r="H639" s="3">
        <f t="shared" si="29"/>
        <v>0</v>
      </c>
      <c r="I639" s="17"/>
    </row>
    <row r="640" spans="1:9" ht="15.75" x14ac:dyDescent="0.25">
      <c r="A640" s="40">
        <v>42803</v>
      </c>
      <c r="B640" s="41" t="s">
        <v>1348</v>
      </c>
      <c r="C640" s="6">
        <v>103814</v>
      </c>
      <c r="D640" s="7" t="s">
        <v>204</v>
      </c>
      <c r="E640" s="3">
        <v>6073.2</v>
      </c>
      <c r="F640" s="42">
        <v>42805</v>
      </c>
      <c r="G640" s="3">
        <f t="shared" si="31"/>
        <v>6073.2</v>
      </c>
      <c r="H640" s="3">
        <f t="shared" si="29"/>
        <v>0</v>
      </c>
      <c r="I640" s="17"/>
    </row>
    <row r="641" spans="1:9" ht="15.75" x14ac:dyDescent="0.25">
      <c r="A641" s="40">
        <v>42807</v>
      </c>
      <c r="B641" s="41" t="s">
        <v>1803</v>
      </c>
      <c r="C641" s="6">
        <v>104261</v>
      </c>
      <c r="D641" s="7" t="s">
        <v>204</v>
      </c>
      <c r="E641" s="3">
        <v>6948</v>
      </c>
      <c r="F641" s="42">
        <v>42810</v>
      </c>
      <c r="G641" s="3">
        <f t="shared" si="31"/>
        <v>6948</v>
      </c>
      <c r="H641" s="3">
        <f t="shared" si="29"/>
        <v>0</v>
      </c>
      <c r="I641" s="17"/>
    </row>
    <row r="642" spans="1:9" ht="15.75" x14ac:dyDescent="0.25">
      <c r="A642" s="40">
        <v>42810</v>
      </c>
      <c r="B642" s="41" t="s">
        <v>2188</v>
      </c>
      <c r="C642" s="6">
        <v>104641</v>
      </c>
      <c r="D642" s="7" t="s">
        <v>204</v>
      </c>
      <c r="E642" s="3">
        <v>2113.8000000000002</v>
      </c>
      <c r="F642" s="42">
        <v>42812</v>
      </c>
      <c r="G642" s="3">
        <f t="shared" si="31"/>
        <v>2113.8000000000002</v>
      </c>
      <c r="H642" s="3">
        <f t="shared" si="29"/>
        <v>0</v>
      </c>
      <c r="I642" s="17"/>
    </row>
    <row r="643" spans="1:9" ht="15.75" x14ac:dyDescent="0.25">
      <c r="A643" s="40">
        <v>42814</v>
      </c>
      <c r="B643" s="41" t="s">
        <v>2660</v>
      </c>
      <c r="C643" s="6">
        <v>105098</v>
      </c>
      <c r="D643" s="7" t="s">
        <v>204</v>
      </c>
      <c r="E643" s="3">
        <v>2378.8000000000002</v>
      </c>
      <c r="F643" s="42">
        <v>42816</v>
      </c>
      <c r="G643" s="3">
        <f t="shared" si="31"/>
        <v>2378.8000000000002</v>
      </c>
      <c r="H643" s="3">
        <f t="shared" ref="H643:H706" si="32">E643-G643</f>
        <v>0</v>
      </c>
      <c r="I643" s="17"/>
    </row>
    <row r="644" spans="1:9" ht="15.75" x14ac:dyDescent="0.25">
      <c r="A644" s="40">
        <v>42817</v>
      </c>
      <c r="B644" s="41" t="s">
        <v>3041</v>
      </c>
      <c r="C644" s="6">
        <v>105472</v>
      </c>
      <c r="D644" s="7" t="s">
        <v>204</v>
      </c>
      <c r="E644" s="3">
        <v>2714.4</v>
      </c>
      <c r="F644" s="42">
        <v>42791</v>
      </c>
      <c r="G644" s="3">
        <f t="shared" si="31"/>
        <v>2714.4</v>
      </c>
      <c r="H644" s="3">
        <f t="shared" si="32"/>
        <v>0</v>
      </c>
      <c r="I644" s="17"/>
    </row>
    <row r="645" spans="1:9" ht="15.75" x14ac:dyDescent="0.25">
      <c r="A645" s="40">
        <v>42817</v>
      </c>
      <c r="B645" s="41" t="s">
        <v>3044</v>
      </c>
      <c r="C645" s="6">
        <v>105475</v>
      </c>
      <c r="D645" s="7" t="s">
        <v>204</v>
      </c>
      <c r="E645" s="3">
        <v>3120</v>
      </c>
      <c r="F645" s="42">
        <v>42791</v>
      </c>
      <c r="G645" s="3">
        <f t="shared" si="31"/>
        <v>3120</v>
      </c>
      <c r="H645" s="3">
        <f t="shared" si="32"/>
        <v>0</v>
      </c>
      <c r="I645" s="17"/>
    </row>
    <row r="646" spans="1:9" ht="15.75" x14ac:dyDescent="0.25">
      <c r="A646" s="40">
        <v>42821</v>
      </c>
      <c r="B646" s="41" t="s">
        <v>3515</v>
      </c>
      <c r="C646" s="6">
        <v>105935</v>
      </c>
      <c r="D646" s="7" t="s">
        <v>204</v>
      </c>
      <c r="E646" s="3">
        <v>2884.8</v>
      </c>
      <c r="F646" s="42">
        <v>42823</v>
      </c>
      <c r="G646" s="3">
        <f t="shared" si="31"/>
        <v>2884.8</v>
      </c>
      <c r="H646" s="3">
        <f t="shared" si="32"/>
        <v>0</v>
      </c>
      <c r="I646" s="17"/>
    </row>
    <row r="647" spans="1:9" ht="15.75" x14ac:dyDescent="0.25">
      <c r="A647" s="40">
        <v>42824</v>
      </c>
      <c r="B647" s="41" t="s">
        <v>3878</v>
      </c>
      <c r="C647" s="6">
        <v>106290</v>
      </c>
      <c r="D647" s="7" t="s">
        <v>204</v>
      </c>
      <c r="E647" s="3">
        <v>4028.4</v>
      </c>
      <c r="F647" s="43" t="s">
        <v>3879</v>
      </c>
      <c r="G647" s="9">
        <f>3389+639.4</f>
        <v>4028.4</v>
      </c>
      <c r="H647" s="9">
        <f t="shared" si="32"/>
        <v>0</v>
      </c>
      <c r="I647" s="17"/>
    </row>
    <row r="648" spans="1:9" ht="15.75" x14ac:dyDescent="0.25">
      <c r="A648" s="40">
        <v>42796</v>
      </c>
      <c r="B648" s="41" t="s">
        <v>492</v>
      </c>
      <c r="C648" s="6">
        <v>102979</v>
      </c>
      <c r="D648" s="7" t="s">
        <v>168</v>
      </c>
      <c r="E648" s="3">
        <v>2704.7</v>
      </c>
      <c r="F648" s="42">
        <v>42798</v>
      </c>
      <c r="G648" s="3">
        <f t="shared" ref="G648:G679" si="33">E648</f>
        <v>2704.7</v>
      </c>
      <c r="H648" s="3">
        <f t="shared" si="32"/>
        <v>0</v>
      </c>
      <c r="I648" s="17"/>
    </row>
    <row r="649" spans="1:9" ht="15.75" x14ac:dyDescent="0.25">
      <c r="A649" s="40">
        <v>42800</v>
      </c>
      <c r="B649" s="41" t="s">
        <v>977</v>
      </c>
      <c r="C649" s="6">
        <v>103450</v>
      </c>
      <c r="D649" s="7" t="s">
        <v>168</v>
      </c>
      <c r="E649" s="3">
        <v>3821.2</v>
      </c>
      <c r="F649" s="42">
        <v>42802</v>
      </c>
      <c r="G649" s="3">
        <f t="shared" si="33"/>
        <v>3821.2</v>
      </c>
      <c r="H649" s="3">
        <f t="shared" si="32"/>
        <v>0</v>
      </c>
      <c r="I649" s="17"/>
    </row>
    <row r="650" spans="1:9" ht="15.75" x14ac:dyDescent="0.25">
      <c r="A650" s="40">
        <v>42803</v>
      </c>
      <c r="B650" s="41" t="s">
        <v>1345</v>
      </c>
      <c r="C650" s="6">
        <v>103811</v>
      </c>
      <c r="D650" s="7" t="s">
        <v>168</v>
      </c>
      <c r="E650" s="3">
        <v>2535.4</v>
      </c>
      <c r="F650" s="42">
        <v>42805</v>
      </c>
      <c r="G650" s="3">
        <f t="shared" si="33"/>
        <v>2535.4</v>
      </c>
      <c r="H650" s="3">
        <f t="shared" si="32"/>
        <v>0</v>
      </c>
      <c r="I650" s="17"/>
    </row>
    <row r="651" spans="1:9" ht="15.75" x14ac:dyDescent="0.25">
      <c r="A651" s="40">
        <v>42807</v>
      </c>
      <c r="B651" s="41" t="s">
        <v>1799</v>
      </c>
      <c r="C651" s="6">
        <v>104257</v>
      </c>
      <c r="D651" s="7" t="s">
        <v>168</v>
      </c>
      <c r="E651" s="3">
        <v>1400.2</v>
      </c>
      <c r="G651" s="3">
        <f t="shared" si="33"/>
        <v>1400.2</v>
      </c>
      <c r="H651" s="3">
        <f t="shared" si="32"/>
        <v>0</v>
      </c>
      <c r="I651" s="17"/>
    </row>
    <row r="652" spans="1:9" ht="15.75" x14ac:dyDescent="0.25">
      <c r="A652" s="40">
        <v>42807</v>
      </c>
      <c r="B652" s="41" t="s">
        <v>1802</v>
      </c>
      <c r="C652" s="6">
        <v>104260</v>
      </c>
      <c r="D652" s="7" t="s">
        <v>168</v>
      </c>
      <c r="E652" s="3">
        <v>1280.5999999999999</v>
      </c>
      <c r="F652" s="42">
        <v>42810</v>
      </c>
      <c r="G652" s="3">
        <f t="shared" si="33"/>
        <v>1280.5999999999999</v>
      </c>
      <c r="H652" s="3">
        <f t="shared" si="32"/>
        <v>0</v>
      </c>
      <c r="I652" s="17"/>
    </row>
    <row r="653" spans="1:9" ht="15.75" x14ac:dyDescent="0.25">
      <c r="A653" s="40">
        <v>42810</v>
      </c>
      <c r="B653" s="41" t="s">
        <v>2184</v>
      </c>
      <c r="C653" s="6">
        <v>104637</v>
      </c>
      <c r="D653" s="7" t="s">
        <v>168</v>
      </c>
      <c r="E653" s="3">
        <v>2183.1999999999998</v>
      </c>
      <c r="F653" s="42">
        <v>42812</v>
      </c>
      <c r="G653" s="3">
        <f t="shared" si="33"/>
        <v>2183.1999999999998</v>
      </c>
      <c r="H653" s="3">
        <f t="shared" si="32"/>
        <v>0</v>
      </c>
      <c r="I653" s="17"/>
    </row>
    <row r="654" spans="1:9" ht="15.75" x14ac:dyDescent="0.25">
      <c r="A654" s="40">
        <v>42814</v>
      </c>
      <c r="B654" s="41" t="s">
        <v>2657</v>
      </c>
      <c r="C654" s="6">
        <v>105095</v>
      </c>
      <c r="D654" s="7" t="s">
        <v>168</v>
      </c>
      <c r="E654" s="3">
        <v>3065.6</v>
      </c>
      <c r="F654" s="42">
        <v>42816</v>
      </c>
      <c r="G654" s="3">
        <f t="shared" si="33"/>
        <v>3065.6</v>
      </c>
      <c r="H654" s="3">
        <f t="shared" si="32"/>
        <v>0</v>
      </c>
      <c r="I654" s="17"/>
    </row>
    <row r="655" spans="1:9" ht="15.75" x14ac:dyDescent="0.25">
      <c r="A655" s="40">
        <v>42817</v>
      </c>
      <c r="B655" s="41" t="s">
        <v>3037</v>
      </c>
      <c r="C655" s="6">
        <v>105468</v>
      </c>
      <c r="D655" s="7" t="s">
        <v>168</v>
      </c>
      <c r="E655" s="3">
        <v>2669.4</v>
      </c>
      <c r="F655" s="42">
        <v>42791</v>
      </c>
      <c r="G655" s="3">
        <f t="shared" si="33"/>
        <v>2669.4</v>
      </c>
      <c r="H655" s="3">
        <f t="shared" si="32"/>
        <v>0</v>
      </c>
      <c r="I655" s="17"/>
    </row>
    <row r="656" spans="1:9" ht="15.75" x14ac:dyDescent="0.25">
      <c r="A656" s="40">
        <v>42821</v>
      </c>
      <c r="B656" s="41" t="s">
        <v>3519</v>
      </c>
      <c r="C656" s="6">
        <v>105939</v>
      </c>
      <c r="D656" s="7" t="s">
        <v>168</v>
      </c>
      <c r="E656" s="3">
        <v>7254.58</v>
      </c>
      <c r="F656" s="42">
        <v>42823</v>
      </c>
      <c r="G656" s="3">
        <f t="shared" si="33"/>
        <v>7254.58</v>
      </c>
      <c r="H656" s="3">
        <f t="shared" si="32"/>
        <v>0</v>
      </c>
      <c r="I656" s="17"/>
    </row>
    <row r="657" spans="1:9" ht="15.75" x14ac:dyDescent="0.25">
      <c r="A657" s="40">
        <v>42824</v>
      </c>
      <c r="B657" s="41" t="s">
        <v>3876</v>
      </c>
      <c r="C657" s="6">
        <v>106288</v>
      </c>
      <c r="D657" s="7" t="s">
        <v>168</v>
      </c>
      <c r="E657" s="3">
        <v>2054.4</v>
      </c>
      <c r="F657" s="42">
        <v>42826</v>
      </c>
      <c r="G657" s="3">
        <f t="shared" si="33"/>
        <v>2054.4</v>
      </c>
      <c r="H657" s="3">
        <f t="shared" si="32"/>
        <v>0</v>
      </c>
      <c r="I657" s="17"/>
    </row>
    <row r="658" spans="1:9" ht="15.75" x14ac:dyDescent="0.25">
      <c r="A658" s="40">
        <v>42803</v>
      </c>
      <c r="B658" s="41" t="s">
        <v>1356</v>
      </c>
      <c r="C658" s="6">
        <v>103822</v>
      </c>
      <c r="D658" s="7" t="s">
        <v>252</v>
      </c>
      <c r="E658" s="3">
        <v>1592</v>
      </c>
      <c r="F658" s="42">
        <v>42805</v>
      </c>
      <c r="G658" s="3">
        <f t="shared" si="33"/>
        <v>1592</v>
      </c>
      <c r="H658" s="3">
        <f t="shared" si="32"/>
        <v>0</v>
      </c>
      <c r="I658" s="17"/>
    </row>
    <row r="659" spans="1:9" ht="15.75" x14ac:dyDescent="0.25">
      <c r="A659" s="40">
        <v>42824</v>
      </c>
      <c r="B659" s="41" t="s">
        <v>3874</v>
      </c>
      <c r="C659" s="6">
        <v>106286</v>
      </c>
      <c r="D659" s="7" t="s">
        <v>217</v>
      </c>
      <c r="E659" s="3">
        <v>61682.7</v>
      </c>
      <c r="F659" s="42">
        <v>42831</v>
      </c>
      <c r="G659" s="3">
        <f t="shared" si="33"/>
        <v>61682.7</v>
      </c>
      <c r="H659" s="3">
        <f t="shared" si="32"/>
        <v>0</v>
      </c>
      <c r="I659" s="17"/>
    </row>
    <row r="660" spans="1:9" ht="15.75" x14ac:dyDescent="0.25">
      <c r="A660" s="40">
        <v>42799</v>
      </c>
      <c r="B660" s="41" t="s">
        <v>843</v>
      </c>
      <c r="C660" s="6">
        <v>103318</v>
      </c>
      <c r="D660" s="7" t="s">
        <v>245</v>
      </c>
      <c r="E660" s="3">
        <v>1522.8</v>
      </c>
      <c r="F660" s="42">
        <v>42799</v>
      </c>
      <c r="G660" s="3">
        <f t="shared" si="33"/>
        <v>1522.8</v>
      </c>
      <c r="H660" s="3">
        <f t="shared" si="32"/>
        <v>0</v>
      </c>
      <c r="I660" s="17"/>
    </row>
    <row r="661" spans="1:9" ht="15.75" x14ac:dyDescent="0.25">
      <c r="A661" s="40">
        <v>42800</v>
      </c>
      <c r="B661" s="41" t="s">
        <v>985</v>
      </c>
      <c r="C661" s="6">
        <v>103458</v>
      </c>
      <c r="D661" s="7" t="s">
        <v>166</v>
      </c>
      <c r="E661" s="3">
        <v>4492.3999999999996</v>
      </c>
      <c r="F661" s="42">
        <v>42802</v>
      </c>
      <c r="G661" s="3">
        <f t="shared" si="33"/>
        <v>4492.3999999999996</v>
      </c>
      <c r="H661" s="3">
        <f t="shared" si="32"/>
        <v>0</v>
      </c>
      <c r="I661" s="17"/>
    </row>
    <row r="662" spans="1:9" ht="15.75" x14ac:dyDescent="0.25">
      <c r="A662" s="40">
        <v>42803</v>
      </c>
      <c r="B662" s="41" t="s">
        <v>1349</v>
      </c>
      <c r="C662" s="6">
        <v>103815</v>
      </c>
      <c r="D662" s="7" t="s">
        <v>166</v>
      </c>
      <c r="E662" s="3">
        <v>2538.8000000000002</v>
      </c>
      <c r="F662" s="42">
        <v>42805</v>
      </c>
      <c r="G662" s="3">
        <f t="shared" si="33"/>
        <v>2538.8000000000002</v>
      </c>
      <c r="H662" s="3">
        <f t="shared" si="32"/>
        <v>0</v>
      </c>
      <c r="I662" s="17"/>
    </row>
    <row r="663" spans="1:9" ht="15.75" x14ac:dyDescent="0.25">
      <c r="A663" s="40">
        <v>42807</v>
      </c>
      <c r="B663" s="41" t="s">
        <v>1805</v>
      </c>
      <c r="C663" s="6">
        <v>104263</v>
      </c>
      <c r="D663" s="7" t="s">
        <v>166</v>
      </c>
      <c r="E663" s="3">
        <v>4728</v>
      </c>
      <c r="F663" s="42">
        <v>42810</v>
      </c>
      <c r="G663" s="3">
        <f t="shared" si="33"/>
        <v>4728</v>
      </c>
      <c r="H663" s="3">
        <f t="shared" si="32"/>
        <v>0</v>
      </c>
      <c r="I663" s="17"/>
    </row>
    <row r="664" spans="1:9" ht="15.75" x14ac:dyDescent="0.25">
      <c r="A664" s="40">
        <v>42807</v>
      </c>
      <c r="B664" s="41" t="s">
        <v>1808</v>
      </c>
      <c r="C664" s="6">
        <v>104266</v>
      </c>
      <c r="D664" s="7" t="s">
        <v>166</v>
      </c>
      <c r="E664" s="3">
        <v>4334</v>
      </c>
      <c r="G664" s="3">
        <f t="shared" si="33"/>
        <v>4334</v>
      </c>
      <c r="H664" s="3">
        <f t="shared" si="32"/>
        <v>0</v>
      </c>
      <c r="I664" s="17"/>
    </row>
    <row r="665" spans="1:9" ht="15.75" x14ac:dyDescent="0.25">
      <c r="A665" s="40">
        <v>42814</v>
      </c>
      <c r="B665" s="41" t="s">
        <v>2665</v>
      </c>
      <c r="C665" s="6">
        <v>105103</v>
      </c>
      <c r="D665" s="7" t="s">
        <v>166</v>
      </c>
      <c r="E665" s="3">
        <v>1862.4</v>
      </c>
      <c r="F665" s="42">
        <v>42816</v>
      </c>
      <c r="G665" s="3">
        <f t="shared" si="33"/>
        <v>1862.4</v>
      </c>
      <c r="H665" s="3">
        <f t="shared" si="32"/>
        <v>0</v>
      </c>
      <c r="I665" s="17"/>
    </row>
    <row r="666" spans="1:9" ht="15.75" x14ac:dyDescent="0.25">
      <c r="A666" s="40">
        <v>42821</v>
      </c>
      <c r="B666" s="41" t="s">
        <v>3525</v>
      </c>
      <c r="C666" s="6">
        <v>105945</v>
      </c>
      <c r="D666" s="7" t="s">
        <v>166</v>
      </c>
      <c r="E666" s="3">
        <v>9070.4</v>
      </c>
      <c r="F666" s="42">
        <v>42823</v>
      </c>
      <c r="G666" s="3">
        <f t="shared" si="33"/>
        <v>9070.4</v>
      </c>
      <c r="H666" s="3">
        <f t="shared" si="32"/>
        <v>0</v>
      </c>
      <c r="I666" s="17"/>
    </row>
    <row r="667" spans="1:9" ht="15.75" x14ac:dyDescent="0.25">
      <c r="A667" s="40">
        <v>42796</v>
      </c>
      <c r="B667" s="41" t="s">
        <v>497</v>
      </c>
      <c r="C667" s="6">
        <v>102984</v>
      </c>
      <c r="D667" s="7" t="s">
        <v>172</v>
      </c>
      <c r="E667" s="3">
        <v>4573.3</v>
      </c>
      <c r="F667" s="42">
        <v>42798</v>
      </c>
      <c r="G667" s="3">
        <f t="shared" si="33"/>
        <v>4573.3</v>
      </c>
      <c r="H667" s="3">
        <f t="shared" si="32"/>
        <v>0</v>
      </c>
      <c r="I667" s="17"/>
    </row>
    <row r="668" spans="1:9" ht="15.75" x14ac:dyDescent="0.25">
      <c r="A668" s="40">
        <v>42800</v>
      </c>
      <c r="B668" s="41" t="s">
        <v>982</v>
      </c>
      <c r="C668" s="6">
        <v>103455</v>
      </c>
      <c r="D668" s="7" t="s">
        <v>172</v>
      </c>
      <c r="E668" s="3">
        <v>2843.8</v>
      </c>
      <c r="F668" s="42">
        <v>42802</v>
      </c>
      <c r="G668" s="3">
        <f t="shared" si="33"/>
        <v>2843.8</v>
      </c>
      <c r="H668" s="3">
        <f t="shared" si="32"/>
        <v>0</v>
      </c>
      <c r="I668" s="17"/>
    </row>
    <row r="669" spans="1:9" ht="15.75" x14ac:dyDescent="0.25">
      <c r="A669" s="40">
        <v>42803</v>
      </c>
      <c r="B669" s="41" t="s">
        <v>1351</v>
      </c>
      <c r="C669" s="6">
        <v>103817</v>
      </c>
      <c r="D669" s="7" t="s">
        <v>172</v>
      </c>
      <c r="E669" s="3">
        <v>4788.8</v>
      </c>
      <c r="F669" s="42">
        <v>42805</v>
      </c>
      <c r="G669" s="3">
        <f t="shared" si="33"/>
        <v>4788.8</v>
      </c>
      <c r="H669" s="3">
        <f t="shared" si="32"/>
        <v>0</v>
      </c>
      <c r="I669" s="17"/>
    </row>
    <row r="670" spans="1:9" ht="15.75" x14ac:dyDescent="0.25">
      <c r="A670" s="40">
        <v>42807</v>
      </c>
      <c r="B670" s="41" t="s">
        <v>1798</v>
      </c>
      <c r="C670" s="6">
        <v>104256</v>
      </c>
      <c r="D670" s="7" t="s">
        <v>172</v>
      </c>
      <c r="E670" s="3">
        <v>2857.6</v>
      </c>
      <c r="F670" s="42">
        <v>42810</v>
      </c>
      <c r="G670" s="3">
        <f t="shared" si="33"/>
        <v>2857.6</v>
      </c>
      <c r="H670" s="3">
        <f t="shared" si="32"/>
        <v>0</v>
      </c>
      <c r="I670" s="17"/>
    </row>
    <row r="671" spans="1:9" ht="15.75" x14ac:dyDescent="0.25">
      <c r="A671" s="40">
        <v>42810</v>
      </c>
      <c r="B671" s="41" t="s">
        <v>2187</v>
      </c>
      <c r="C671" s="6">
        <v>104640</v>
      </c>
      <c r="D671" s="7" t="s">
        <v>172</v>
      </c>
      <c r="E671" s="3">
        <v>7097.9</v>
      </c>
      <c r="F671" s="42">
        <v>42812</v>
      </c>
      <c r="G671" s="3">
        <f t="shared" si="33"/>
        <v>7097.9</v>
      </c>
      <c r="H671" s="3">
        <f t="shared" si="32"/>
        <v>0</v>
      </c>
      <c r="I671" s="17"/>
    </row>
    <row r="672" spans="1:9" ht="15.75" x14ac:dyDescent="0.25">
      <c r="A672" s="40">
        <v>42814</v>
      </c>
      <c r="B672" s="41" t="s">
        <v>2664</v>
      </c>
      <c r="C672" s="6">
        <v>105102</v>
      </c>
      <c r="D672" s="7" t="s">
        <v>172</v>
      </c>
      <c r="E672" s="3">
        <v>5249.3</v>
      </c>
      <c r="F672" s="42">
        <v>42816</v>
      </c>
      <c r="G672" s="3">
        <f t="shared" si="33"/>
        <v>5249.3</v>
      </c>
      <c r="H672" s="3">
        <f t="shared" si="32"/>
        <v>0</v>
      </c>
      <c r="I672" s="17"/>
    </row>
    <row r="673" spans="1:9" ht="15.75" x14ac:dyDescent="0.25">
      <c r="A673" s="40">
        <v>42817</v>
      </c>
      <c r="B673" s="41" t="s">
        <v>3042</v>
      </c>
      <c r="C673" s="6">
        <v>105473</v>
      </c>
      <c r="D673" s="7" t="s">
        <v>172</v>
      </c>
      <c r="E673" s="3">
        <v>3338.8</v>
      </c>
      <c r="F673" s="42">
        <v>42791</v>
      </c>
      <c r="G673" s="3">
        <f t="shared" si="33"/>
        <v>3338.8</v>
      </c>
      <c r="H673" s="3">
        <f t="shared" si="32"/>
        <v>0</v>
      </c>
      <c r="I673" s="17"/>
    </row>
    <row r="674" spans="1:9" ht="15.75" x14ac:dyDescent="0.25">
      <c r="A674" s="40">
        <v>42821</v>
      </c>
      <c r="B674" s="41" t="s">
        <v>3524</v>
      </c>
      <c r="C674" s="6">
        <v>105944</v>
      </c>
      <c r="D674" s="7" t="s">
        <v>172</v>
      </c>
      <c r="E674" s="3">
        <v>3944.8</v>
      </c>
      <c r="F674" s="42">
        <v>42823</v>
      </c>
      <c r="G674" s="3">
        <f t="shared" si="33"/>
        <v>3944.8</v>
      </c>
      <c r="H674" s="3">
        <f t="shared" si="32"/>
        <v>0</v>
      </c>
      <c r="I674" s="17"/>
    </row>
    <row r="675" spans="1:9" ht="15.75" x14ac:dyDescent="0.25">
      <c r="A675" s="40">
        <v>42824</v>
      </c>
      <c r="B675" s="41" t="s">
        <v>3881</v>
      </c>
      <c r="C675" s="6">
        <v>106292</v>
      </c>
      <c r="D675" s="7" t="s">
        <v>172</v>
      </c>
      <c r="E675" s="3">
        <v>4830.6000000000004</v>
      </c>
      <c r="F675" s="42">
        <v>42826</v>
      </c>
      <c r="G675" s="3">
        <f t="shared" si="33"/>
        <v>4830.6000000000004</v>
      </c>
      <c r="H675" s="3">
        <f t="shared" si="32"/>
        <v>0</v>
      </c>
      <c r="I675" s="17"/>
    </row>
    <row r="676" spans="1:9" ht="15.75" x14ac:dyDescent="0.25">
      <c r="A676" s="40">
        <v>42798</v>
      </c>
      <c r="B676" s="41" t="s">
        <v>691</v>
      </c>
      <c r="C676" s="6">
        <v>103168</v>
      </c>
      <c r="D676" s="7" t="s">
        <v>226</v>
      </c>
      <c r="E676" s="3">
        <v>3840.6</v>
      </c>
      <c r="F676" s="42">
        <v>42798</v>
      </c>
      <c r="G676" s="3">
        <f t="shared" si="33"/>
        <v>3840.6</v>
      </c>
      <c r="H676" s="3">
        <f t="shared" si="32"/>
        <v>0</v>
      </c>
      <c r="I676" s="17"/>
    </row>
    <row r="677" spans="1:9" ht="15.75" x14ac:dyDescent="0.25">
      <c r="A677" s="40">
        <v>42801</v>
      </c>
      <c r="B677" s="41" t="s">
        <v>1051</v>
      </c>
      <c r="C677" s="6">
        <v>103524</v>
      </c>
      <c r="D677" s="7" t="s">
        <v>226</v>
      </c>
      <c r="E677" s="3">
        <v>738.4</v>
      </c>
      <c r="F677" s="42">
        <v>42801</v>
      </c>
      <c r="G677" s="3">
        <f t="shared" si="33"/>
        <v>738.4</v>
      </c>
      <c r="H677" s="3">
        <f t="shared" si="32"/>
        <v>0</v>
      </c>
      <c r="I677" s="17"/>
    </row>
    <row r="678" spans="1:9" ht="15.75" x14ac:dyDescent="0.25">
      <c r="A678" s="40">
        <v>42812</v>
      </c>
      <c r="B678" s="41" t="s">
        <v>2372</v>
      </c>
      <c r="C678" s="6">
        <v>104821</v>
      </c>
      <c r="D678" s="7" t="s">
        <v>226</v>
      </c>
      <c r="E678" s="3">
        <v>2030.2</v>
      </c>
      <c r="F678" s="42">
        <v>42812</v>
      </c>
      <c r="G678" s="3">
        <f t="shared" si="33"/>
        <v>2030.2</v>
      </c>
      <c r="H678" s="3">
        <f t="shared" si="32"/>
        <v>0</v>
      </c>
      <c r="I678" s="17"/>
    </row>
    <row r="679" spans="1:9" ht="15.75" x14ac:dyDescent="0.25">
      <c r="A679" s="40">
        <v>42815</v>
      </c>
      <c r="B679" s="41" t="s">
        <v>2730</v>
      </c>
      <c r="C679" s="6">
        <v>105168</v>
      </c>
      <c r="D679" s="7" t="s">
        <v>226</v>
      </c>
      <c r="E679" s="3">
        <v>2257.4</v>
      </c>
      <c r="F679" s="42">
        <v>42815</v>
      </c>
      <c r="G679" s="3">
        <f t="shared" si="33"/>
        <v>2257.4</v>
      </c>
      <c r="H679" s="3">
        <f t="shared" si="32"/>
        <v>0</v>
      </c>
      <c r="I679" s="17"/>
    </row>
    <row r="680" spans="1:9" ht="15.75" x14ac:dyDescent="0.25">
      <c r="A680" s="40">
        <v>42819</v>
      </c>
      <c r="B680" s="41" t="s">
        <v>3204</v>
      </c>
      <c r="C680" s="6">
        <v>105633</v>
      </c>
      <c r="D680" s="7" t="s">
        <v>226</v>
      </c>
      <c r="E680" s="3">
        <v>2458.6</v>
      </c>
      <c r="F680" s="42">
        <v>42791</v>
      </c>
      <c r="G680" s="3">
        <f t="shared" ref="G680:G697" si="34">E680</f>
        <v>2458.6</v>
      </c>
      <c r="H680" s="3">
        <f t="shared" si="32"/>
        <v>0</v>
      </c>
      <c r="I680" s="17"/>
    </row>
    <row r="681" spans="1:9" ht="15.75" x14ac:dyDescent="0.25">
      <c r="A681" s="40">
        <v>42796</v>
      </c>
      <c r="B681" s="41" t="s">
        <v>481</v>
      </c>
      <c r="C681" s="6">
        <v>102968</v>
      </c>
      <c r="D681" s="7" t="s">
        <v>192</v>
      </c>
      <c r="E681" s="3">
        <v>3340.8</v>
      </c>
      <c r="F681" s="42">
        <v>42796</v>
      </c>
      <c r="G681" s="3">
        <f t="shared" si="34"/>
        <v>3340.8</v>
      </c>
      <c r="H681" s="3">
        <f t="shared" si="32"/>
        <v>0</v>
      </c>
      <c r="I681" s="17"/>
    </row>
    <row r="682" spans="1:9" ht="15.75" x14ac:dyDescent="0.25">
      <c r="A682" s="40">
        <v>42800</v>
      </c>
      <c r="B682" s="41" t="s">
        <v>965</v>
      </c>
      <c r="C682" s="6">
        <v>103438</v>
      </c>
      <c r="D682" s="7" t="s">
        <v>192</v>
      </c>
      <c r="E682" s="3">
        <v>3489.6</v>
      </c>
      <c r="F682" s="42">
        <v>42801</v>
      </c>
      <c r="G682" s="3">
        <f t="shared" si="34"/>
        <v>3489.6</v>
      </c>
      <c r="H682" s="3">
        <f t="shared" si="32"/>
        <v>0</v>
      </c>
      <c r="I682" s="17"/>
    </row>
    <row r="683" spans="1:9" ht="15.75" x14ac:dyDescent="0.25">
      <c r="A683" s="40">
        <v>42806</v>
      </c>
      <c r="B683" s="41" t="s">
        <v>1678</v>
      </c>
      <c r="C683" s="6">
        <v>104138</v>
      </c>
      <c r="D683" s="7" t="s">
        <v>192</v>
      </c>
      <c r="E683" s="3">
        <v>3341.8</v>
      </c>
      <c r="F683" s="42">
        <v>42807</v>
      </c>
      <c r="G683" s="3">
        <f t="shared" si="34"/>
        <v>3341.8</v>
      </c>
      <c r="H683" s="3">
        <f t="shared" si="32"/>
        <v>0</v>
      </c>
      <c r="I683" s="17"/>
    </row>
    <row r="684" spans="1:9" ht="15.75" x14ac:dyDescent="0.25">
      <c r="A684" s="40">
        <v>42813</v>
      </c>
      <c r="B684" s="41" t="s">
        <v>2512</v>
      </c>
      <c r="C684" s="6">
        <v>104956</v>
      </c>
      <c r="D684" s="7" t="s">
        <v>192</v>
      </c>
      <c r="E684" s="3">
        <v>3840</v>
      </c>
      <c r="F684" s="42">
        <v>42815</v>
      </c>
      <c r="G684" s="3">
        <f t="shared" si="34"/>
        <v>3840</v>
      </c>
      <c r="H684" s="3">
        <f t="shared" si="32"/>
        <v>0</v>
      </c>
      <c r="I684" s="17"/>
    </row>
    <row r="685" spans="1:9" ht="15.75" x14ac:dyDescent="0.25">
      <c r="A685" s="40">
        <v>42819</v>
      </c>
      <c r="B685" s="41" t="s">
        <v>3315</v>
      </c>
      <c r="C685" s="6">
        <v>105739</v>
      </c>
      <c r="D685" s="7" t="s">
        <v>192</v>
      </c>
      <c r="E685" s="3">
        <v>3410</v>
      </c>
      <c r="F685" s="42">
        <v>42820</v>
      </c>
      <c r="G685" s="3">
        <f t="shared" si="34"/>
        <v>3410</v>
      </c>
      <c r="H685" s="3">
        <f t="shared" si="32"/>
        <v>0</v>
      </c>
      <c r="I685" s="17"/>
    </row>
    <row r="686" spans="1:9" ht="15.75" x14ac:dyDescent="0.25">
      <c r="A686" s="40">
        <v>42823</v>
      </c>
      <c r="B686" s="41" t="s">
        <v>3758</v>
      </c>
      <c r="C686" s="6">
        <v>106172</v>
      </c>
      <c r="D686" s="7" t="s">
        <v>192</v>
      </c>
      <c r="E686" s="3">
        <v>3369.6</v>
      </c>
      <c r="F686" s="42">
        <v>42824</v>
      </c>
      <c r="G686" s="3">
        <f t="shared" si="34"/>
        <v>3369.6</v>
      </c>
      <c r="H686" s="3">
        <f t="shared" si="32"/>
        <v>0</v>
      </c>
      <c r="I686" s="17"/>
    </row>
    <row r="687" spans="1:9" ht="15.75" x14ac:dyDescent="0.25">
      <c r="A687" s="40">
        <v>42800</v>
      </c>
      <c r="B687" s="41" t="s">
        <v>960</v>
      </c>
      <c r="C687" s="6">
        <v>103433</v>
      </c>
      <c r="D687" s="7" t="s">
        <v>110</v>
      </c>
      <c r="E687" s="3">
        <v>28859.1</v>
      </c>
      <c r="F687" s="42">
        <v>42848</v>
      </c>
      <c r="G687" s="3">
        <f t="shared" si="34"/>
        <v>28859.1</v>
      </c>
      <c r="H687" s="3">
        <f t="shared" si="32"/>
        <v>0</v>
      </c>
      <c r="I687" s="17"/>
    </row>
    <row r="688" spans="1:9" ht="15.75" x14ac:dyDescent="0.25">
      <c r="A688" s="40">
        <v>42807</v>
      </c>
      <c r="B688" s="41" t="s">
        <v>1774</v>
      </c>
      <c r="C688" s="6">
        <v>104232</v>
      </c>
      <c r="D688" s="7" t="s">
        <v>110</v>
      </c>
      <c r="E688" s="3">
        <v>27522.639999999999</v>
      </c>
      <c r="F688" s="42">
        <v>42828</v>
      </c>
      <c r="G688" s="3">
        <f t="shared" si="34"/>
        <v>27522.639999999999</v>
      </c>
      <c r="H688" s="3">
        <f t="shared" si="32"/>
        <v>0</v>
      </c>
      <c r="I688" s="17"/>
    </row>
    <row r="689" spans="1:9" ht="15.75" x14ac:dyDescent="0.25">
      <c r="A689" s="40">
        <v>42814</v>
      </c>
      <c r="B689" s="41" t="s">
        <v>2650</v>
      </c>
      <c r="C689" s="6">
        <v>105088</v>
      </c>
      <c r="D689" s="7" t="s">
        <v>110</v>
      </c>
      <c r="E689" s="3">
        <v>26927.18</v>
      </c>
      <c r="F689" s="42">
        <v>42828</v>
      </c>
      <c r="G689" s="3">
        <f t="shared" si="34"/>
        <v>26927.18</v>
      </c>
      <c r="H689" s="3">
        <f t="shared" si="32"/>
        <v>0</v>
      </c>
      <c r="I689" s="17"/>
    </row>
    <row r="690" spans="1:9" ht="15.75" x14ac:dyDescent="0.25">
      <c r="A690" s="40">
        <v>42821</v>
      </c>
      <c r="B690" s="41" t="s">
        <v>3498</v>
      </c>
      <c r="C690" s="6">
        <v>105918</v>
      </c>
      <c r="D690" s="1" t="s">
        <v>110</v>
      </c>
      <c r="E690" s="2">
        <v>0</v>
      </c>
      <c r="F690" s="44" t="s">
        <v>37</v>
      </c>
      <c r="G690" s="2">
        <f t="shared" si="34"/>
        <v>0</v>
      </c>
      <c r="H690" s="2">
        <f t="shared" si="32"/>
        <v>0</v>
      </c>
      <c r="I690" s="17"/>
    </row>
    <row r="691" spans="1:9" ht="15.75" x14ac:dyDescent="0.25">
      <c r="A691" s="40">
        <v>42821</v>
      </c>
      <c r="B691" s="41" t="s">
        <v>3499</v>
      </c>
      <c r="C691" s="6">
        <v>105919</v>
      </c>
      <c r="D691" s="7" t="s">
        <v>110</v>
      </c>
      <c r="E691" s="3">
        <v>19177.12</v>
      </c>
      <c r="F691" s="42">
        <v>42828</v>
      </c>
      <c r="G691" s="3">
        <f t="shared" si="34"/>
        <v>19177.12</v>
      </c>
      <c r="H691" s="3">
        <f t="shared" si="32"/>
        <v>0</v>
      </c>
      <c r="I691" s="17"/>
    </row>
    <row r="692" spans="1:9" ht="15.75" x14ac:dyDescent="0.25">
      <c r="A692" s="40">
        <v>42800</v>
      </c>
      <c r="B692" s="41" t="s">
        <v>979</v>
      </c>
      <c r="C692" s="6">
        <v>103452</v>
      </c>
      <c r="D692" s="7" t="s">
        <v>170</v>
      </c>
      <c r="E692" s="3">
        <v>2002.2</v>
      </c>
      <c r="F692" s="42">
        <v>42802</v>
      </c>
      <c r="G692" s="3">
        <f t="shared" si="34"/>
        <v>2002.2</v>
      </c>
      <c r="H692" s="3">
        <f t="shared" si="32"/>
        <v>0</v>
      </c>
      <c r="I692" s="17"/>
    </row>
    <row r="693" spans="1:9" ht="15.75" x14ac:dyDescent="0.25">
      <c r="A693" s="40">
        <v>42803</v>
      </c>
      <c r="B693" s="41" t="s">
        <v>1354</v>
      </c>
      <c r="C693" s="6">
        <v>103820</v>
      </c>
      <c r="D693" s="7" t="s">
        <v>170</v>
      </c>
      <c r="E693" s="3">
        <v>8034</v>
      </c>
      <c r="F693" s="42">
        <v>42805</v>
      </c>
      <c r="G693" s="3">
        <f t="shared" si="34"/>
        <v>8034</v>
      </c>
      <c r="H693" s="3">
        <f t="shared" si="32"/>
        <v>0</v>
      </c>
      <c r="I693" s="17"/>
    </row>
    <row r="694" spans="1:9" ht="15.75" x14ac:dyDescent="0.25">
      <c r="A694" s="40">
        <v>42810</v>
      </c>
      <c r="B694" s="41" t="s">
        <v>2178</v>
      </c>
      <c r="C694" s="6">
        <v>104631</v>
      </c>
      <c r="D694" s="7" t="s">
        <v>170</v>
      </c>
      <c r="E694" s="3">
        <v>6989.6</v>
      </c>
      <c r="F694" s="42">
        <v>42812</v>
      </c>
      <c r="G694" s="3">
        <f t="shared" si="34"/>
        <v>6989.6</v>
      </c>
      <c r="H694" s="3">
        <f t="shared" si="32"/>
        <v>0</v>
      </c>
      <c r="I694" s="17"/>
    </row>
    <row r="695" spans="1:9" ht="15.75" x14ac:dyDescent="0.25">
      <c r="A695" s="40">
        <v>42814</v>
      </c>
      <c r="B695" s="41" t="s">
        <v>2662</v>
      </c>
      <c r="C695" s="6">
        <v>105100</v>
      </c>
      <c r="D695" s="7" t="s">
        <v>170</v>
      </c>
      <c r="E695" s="3">
        <v>2446.8000000000002</v>
      </c>
      <c r="F695" s="42">
        <v>42816</v>
      </c>
      <c r="G695" s="3">
        <f t="shared" si="34"/>
        <v>2446.8000000000002</v>
      </c>
      <c r="H695" s="3">
        <f t="shared" si="32"/>
        <v>0</v>
      </c>
      <c r="I695" s="17"/>
    </row>
    <row r="696" spans="1:9" ht="15.75" x14ac:dyDescent="0.25">
      <c r="A696" s="40">
        <v>42821</v>
      </c>
      <c r="B696" s="41" t="s">
        <v>3518</v>
      </c>
      <c r="C696" s="6">
        <v>105938</v>
      </c>
      <c r="D696" s="7" t="s">
        <v>170</v>
      </c>
      <c r="E696" s="3">
        <v>2149.4</v>
      </c>
      <c r="F696" s="42">
        <v>42823</v>
      </c>
      <c r="G696" s="3">
        <f t="shared" si="34"/>
        <v>2149.4</v>
      </c>
      <c r="H696" s="3">
        <f t="shared" si="32"/>
        <v>0</v>
      </c>
      <c r="I696" s="17"/>
    </row>
    <row r="697" spans="1:9" ht="15.75" x14ac:dyDescent="0.25">
      <c r="A697" s="40">
        <v>42796</v>
      </c>
      <c r="B697" s="41" t="s">
        <v>477</v>
      </c>
      <c r="C697" s="6">
        <v>102964</v>
      </c>
      <c r="D697" s="7" t="s">
        <v>22</v>
      </c>
      <c r="E697" s="3">
        <v>7370.8</v>
      </c>
      <c r="F697" s="42">
        <v>42796</v>
      </c>
      <c r="G697" s="3">
        <f t="shared" si="34"/>
        <v>7370.8</v>
      </c>
      <c r="H697" s="3">
        <f t="shared" si="32"/>
        <v>0</v>
      </c>
      <c r="I697" s="17"/>
    </row>
    <row r="698" spans="1:9" ht="15.75" x14ac:dyDescent="0.25">
      <c r="A698" s="40">
        <v>42797</v>
      </c>
      <c r="B698" s="41" t="s">
        <v>512</v>
      </c>
      <c r="C698" s="6">
        <v>102999</v>
      </c>
      <c r="D698" s="7" t="s">
        <v>22</v>
      </c>
      <c r="E698" s="3">
        <v>12530.4</v>
      </c>
      <c r="F698" s="43" t="s">
        <v>513</v>
      </c>
      <c r="G698" s="9">
        <f>7000+5530.4</f>
        <v>12530.4</v>
      </c>
      <c r="H698" s="9">
        <f t="shared" si="32"/>
        <v>0</v>
      </c>
      <c r="I698" s="17"/>
    </row>
    <row r="699" spans="1:9" ht="15.75" x14ac:dyDescent="0.25">
      <c r="A699" s="40">
        <v>42797</v>
      </c>
      <c r="B699" s="41" t="s">
        <v>658</v>
      </c>
      <c r="C699" s="6">
        <v>103139</v>
      </c>
      <c r="D699" s="7" t="s">
        <v>22</v>
      </c>
      <c r="E699" s="3">
        <v>3637.7</v>
      </c>
      <c r="F699" s="42">
        <v>42797</v>
      </c>
      <c r="G699" s="3">
        <f t="shared" ref="G699:G710" si="35">E699</f>
        <v>3637.7</v>
      </c>
      <c r="H699" s="3">
        <f t="shared" si="32"/>
        <v>0</v>
      </c>
      <c r="I699" s="17"/>
    </row>
    <row r="700" spans="1:9" ht="15.75" x14ac:dyDescent="0.25">
      <c r="A700" s="40">
        <v>42798</v>
      </c>
      <c r="B700" s="41" t="s">
        <v>664</v>
      </c>
      <c r="C700" s="6">
        <v>103145</v>
      </c>
      <c r="D700" s="7" t="s">
        <v>22</v>
      </c>
      <c r="E700" s="3">
        <v>7322</v>
      </c>
      <c r="F700" s="42">
        <v>42798</v>
      </c>
      <c r="G700" s="3">
        <f t="shared" si="35"/>
        <v>7322</v>
      </c>
      <c r="H700" s="3">
        <f t="shared" si="32"/>
        <v>0</v>
      </c>
      <c r="I700" s="17"/>
    </row>
    <row r="701" spans="1:9" ht="15.75" x14ac:dyDescent="0.25">
      <c r="A701" s="40">
        <v>42798</v>
      </c>
      <c r="B701" s="41" t="s">
        <v>776</v>
      </c>
      <c r="C701" s="6">
        <v>103253</v>
      </c>
      <c r="D701" s="1" t="s">
        <v>22</v>
      </c>
      <c r="E701" s="2">
        <v>0</v>
      </c>
      <c r="F701" s="44" t="s">
        <v>37</v>
      </c>
      <c r="G701" s="2">
        <f t="shared" si="35"/>
        <v>0</v>
      </c>
      <c r="H701" s="2">
        <f t="shared" si="32"/>
        <v>0</v>
      </c>
      <c r="I701" s="17"/>
    </row>
    <row r="702" spans="1:9" ht="15.75" x14ac:dyDescent="0.25">
      <c r="A702" s="40">
        <v>42798</v>
      </c>
      <c r="B702" s="41" t="s">
        <v>777</v>
      </c>
      <c r="C702" s="6">
        <v>103254</v>
      </c>
      <c r="D702" s="7" t="s">
        <v>22</v>
      </c>
      <c r="E702" s="3">
        <v>36536.300000000003</v>
      </c>
      <c r="F702" s="42">
        <v>42798</v>
      </c>
      <c r="G702" s="3">
        <f t="shared" si="35"/>
        <v>36536.300000000003</v>
      </c>
      <c r="H702" s="3">
        <f t="shared" si="32"/>
        <v>0</v>
      </c>
      <c r="I702" s="17"/>
    </row>
    <row r="703" spans="1:9" ht="15.75" x14ac:dyDescent="0.25">
      <c r="A703" s="40">
        <v>42798</v>
      </c>
      <c r="B703" s="41" t="s">
        <v>796</v>
      </c>
      <c r="C703" s="6">
        <v>103273</v>
      </c>
      <c r="D703" s="7" t="s">
        <v>22</v>
      </c>
      <c r="E703" s="3">
        <v>3259.6</v>
      </c>
      <c r="F703" s="42">
        <v>42798</v>
      </c>
      <c r="G703" s="3">
        <f t="shared" si="35"/>
        <v>3259.6</v>
      </c>
      <c r="H703" s="3">
        <f t="shared" si="32"/>
        <v>0</v>
      </c>
      <c r="I703" s="17"/>
    </row>
    <row r="704" spans="1:9" ht="15.75" x14ac:dyDescent="0.25">
      <c r="A704" s="40">
        <v>42799</v>
      </c>
      <c r="B704" s="41" t="s">
        <v>861</v>
      </c>
      <c r="C704" s="6">
        <v>103336</v>
      </c>
      <c r="D704" s="7" t="s">
        <v>22</v>
      </c>
      <c r="E704" s="3">
        <v>8023</v>
      </c>
      <c r="F704" s="42">
        <v>42799</v>
      </c>
      <c r="G704" s="3">
        <f t="shared" si="35"/>
        <v>8023</v>
      </c>
      <c r="H704" s="3">
        <f t="shared" si="32"/>
        <v>0</v>
      </c>
      <c r="I704" s="17"/>
    </row>
    <row r="705" spans="1:9" ht="15.75" x14ac:dyDescent="0.25">
      <c r="A705" s="40">
        <v>42801</v>
      </c>
      <c r="B705" s="41" t="s">
        <v>993</v>
      </c>
      <c r="C705" s="6">
        <v>103466</v>
      </c>
      <c r="D705" s="7" t="s">
        <v>22</v>
      </c>
      <c r="E705" s="3">
        <v>7163.2</v>
      </c>
      <c r="F705" s="42">
        <v>42801</v>
      </c>
      <c r="G705" s="3">
        <f t="shared" si="35"/>
        <v>7163.2</v>
      </c>
      <c r="H705" s="3">
        <f t="shared" si="32"/>
        <v>0</v>
      </c>
      <c r="I705" s="17"/>
    </row>
    <row r="706" spans="1:9" ht="15.75" x14ac:dyDescent="0.25">
      <c r="A706" s="40">
        <v>42801</v>
      </c>
      <c r="B706" s="41" t="s">
        <v>1081</v>
      </c>
      <c r="C706" s="6">
        <v>103554</v>
      </c>
      <c r="D706" s="7" t="s">
        <v>22</v>
      </c>
      <c r="E706" s="3">
        <v>2370</v>
      </c>
      <c r="F706" s="42">
        <v>42801</v>
      </c>
      <c r="G706" s="3">
        <f t="shared" si="35"/>
        <v>2370</v>
      </c>
      <c r="H706" s="3">
        <f t="shared" si="32"/>
        <v>0</v>
      </c>
      <c r="I706" s="17"/>
    </row>
    <row r="707" spans="1:9" ht="15.75" x14ac:dyDescent="0.25">
      <c r="A707" s="40">
        <v>42801</v>
      </c>
      <c r="B707" s="41" t="s">
        <v>1083</v>
      </c>
      <c r="C707" s="6">
        <v>103556</v>
      </c>
      <c r="D707" s="7" t="s">
        <v>22</v>
      </c>
      <c r="E707" s="3">
        <v>7530</v>
      </c>
      <c r="F707" s="42">
        <v>42801</v>
      </c>
      <c r="G707" s="3">
        <f t="shared" si="35"/>
        <v>7530</v>
      </c>
      <c r="H707" s="3">
        <f t="shared" ref="H707:H770" si="36">E707-G707</f>
        <v>0</v>
      </c>
      <c r="I707" s="17"/>
    </row>
    <row r="708" spans="1:9" ht="15.75" x14ac:dyDescent="0.25">
      <c r="A708" s="40">
        <v>42801</v>
      </c>
      <c r="B708" s="41" t="s">
        <v>1085</v>
      </c>
      <c r="C708" s="6">
        <v>103558</v>
      </c>
      <c r="D708" s="7" t="s">
        <v>22</v>
      </c>
      <c r="E708" s="3">
        <v>7920</v>
      </c>
      <c r="F708" s="42">
        <v>42801</v>
      </c>
      <c r="G708" s="3">
        <f t="shared" si="35"/>
        <v>7920</v>
      </c>
      <c r="H708" s="3">
        <f t="shared" si="36"/>
        <v>0</v>
      </c>
      <c r="I708" s="17"/>
    </row>
    <row r="709" spans="1:9" ht="15.75" x14ac:dyDescent="0.25">
      <c r="A709" s="40">
        <v>42803</v>
      </c>
      <c r="B709" s="41" t="s">
        <v>1270</v>
      </c>
      <c r="C709" s="6">
        <v>103737</v>
      </c>
      <c r="D709" s="7" t="s">
        <v>22</v>
      </c>
      <c r="E709" s="3">
        <v>3976.8</v>
      </c>
      <c r="F709" s="42">
        <v>42803</v>
      </c>
      <c r="G709" s="3">
        <f t="shared" si="35"/>
        <v>3976.8</v>
      </c>
      <c r="H709" s="3">
        <f t="shared" si="36"/>
        <v>0</v>
      </c>
      <c r="I709" s="17"/>
    </row>
    <row r="710" spans="1:9" ht="15.75" x14ac:dyDescent="0.25">
      <c r="A710" s="40">
        <v>42803</v>
      </c>
      <c r="B710" s="41" t="s">
        <v>1336</v>
      </c>
      <c r="C710" s="6">
        <v>103803</v>
      </c>
      <c r="D710" s="7" t="s">
        <v>22</v>
      </c>
      <c r="E710" s="3">
        <v>1398.6</v>
      </c>
      <c r="F710" s="42">
        <v>42803</v>
      </c>
      <c r="G710" s="3">
        <f t="shared" si="35"/>
        <v>1398.6</v>
      </c>
      <c r="H710" s="3">
        <f t="shared" si="36"/>
        <v>0</v>
      </c>
      <c r="I710" s="17"/>
    </row>
    <row r="711" spans="1:9" ht="30" x14ac:dyDescent="0.25">
      <c r="A711" s="40">
        <v>42803</v>
      </c>
      <c r="B711" s="41" t="s">
        <v>1357</v>
      </c>
      <c r="C711" s="6">
        <v>103823</v>
      </c>
      <c r="D711" s="7" t="s">
        <v>22</v>
      </c>
      <c r="E711" s="3">
        <v>22293.4</v>
      </c>
      <c r="F711" s="43" t="s">
        <v>1358</v>
      </c>
      <c r="G711" s="9">
        <f>15000+7293.4</f>
        <v>22293.4</v>
      </c>
      <c r="H711" s="9">
        <f t="shared" si="36"/>
        <v>0</v>
      </c>
      <c r="I711" s="17"/>
    </row>
    <row r="712" spans="1:9" ht="15.75" x14ac:dyDescent="0.25">
      <c r="A712" s="40">
        <v>42806</v>
      </c>
      <c r="B712" s="41" t="s">
        <v>1674</v>
      </c>
      <c r="C712" s="6">
        <v>104134</v>
      </c>
      <c r="D712" s="7" t="s">
        <v>22</v>
      </c>
      <c r="E712" s="3">
        <v>1924</v>
      </c>
      <c r="F712" s="42">
        <v>42806</v>
      </c>
      <c r="G712" s="3">
        <f>E712</f>
        <v>1924</v>
      </c>
      <c r="H712" s="3">
        <f t="shared" si="36"/>
        <v>0</v>
      </c>
      <c r="I712" s="17"/>
    </row>
    <row r="713" spans="1:9" ht="15.75" x14ac:dyDescent="0.25">
      <c r="A713" s="40">
        <v>42806</v>
      </c>
      <c r="B713" s="41" t="s">
        <v>1683</v>
      </c>
      <c r="C713" s="6">
        <v>104143</v>
      </c>
      <c r="D713" s="7" t="s">
        <v>22</v>
      </c>
      <c r="E713" s="3">
        <v>8529.2000000000007</v>
      </c>
      <c r="F713" s="42">
        <v>42806</v>
      </c>
      <c r="G713" s="3">
        <f>E713</f>
        <v>8529.2000000000007</v>
      </c>
      <c r="H713" s="3">
        <f t="shared" si="36"/>
        <v>0</v>
      </c>
      <c r="I713" s="17"/>
    </row>
    <row r="714" spans="1:9" ht="15.75" x14ac:dyDescent="0.25">
      <c r="A714" s="40">
        <v>42807</v>
      </c>
      <c r="B714" s="41" t="s">
        <v>1763</v>
      </c>
      <c r="C714" s="6">
        <v>104222</v>
      </c>
      <c r="D714" s="7" t="s">
        <v>22</v>
      </c>
      <c r="E714" s="3">
        <v>15057.2</v>
      </c>
      <c r="G714" s="3">
        <f>E714</f>
        <v>15057.2</v>
      </c>
      <c r="H714" s="3">
        <f t="shared" si="36"/>
        <v>0</v>
      </c>
      <c r="I714" s="17"/>
    </row>
    <row r="715" spans="1:9" ht="15.75" x14ac:dyDescent="0.25">
      <c r="A715" s="40">
        <v>42808</v>
      </c>
      <c r="B715" s="41" t="s">
        <v>1884</v>
      </c>
      <c r="C715" s="6">
        <v>104341</v>
      </c>
      <c r="D715" s="7" t="s">
        <v>22</v>
      </c>
      <c r="E715" s="3">
        <v>1486.8</v>
      </c>
      <c r="F715" s="42">
        <v>42808</v>
      </c>
      <c r="G715" s="3">
        <f>E715</f>
        <v>1486.8</v>
      </c>
      <c r="H715" s="3">
        <f t="shared" si="36"/>
        <v>0</v>
      </c>
      <c r="I715" s="17"/>
    </row>
    <row r="716" spans="1:9" ht="15.75" x14ac:dyDescent="0.25">
      <c r="A716" s="40">
        <v>42809</v>
      </c>
      <c r="B716" s="41" t="s">
        <v>1939</v>
      </c>
      <c r="C716" s="6">
        <v>104395</v>
      </c>
      <c r="D716" s="7" t="s">
        <v>22</v>
      </c>
      <c r="E716" s="3">
        <v>13889.6</v>
      </c>
      <c r="F716" s="42">
        <v>42809</v>
      </c>
      <c r="G716" s="9">
        <f>12000+1889.6</f>
        <v>13889.6</v>
      </c>
      <c r="H716" s="9">
        <f t="shared" si="36"/>
        <v>0</v>
      </c>
      <c r="I716" s="17"/>
    </row>
    <row r="717" spans="1:9" ht="15.75" x14ac:dyDescent="0.25">
      <c r="A717" s="40">
        <v>42810</v>
      </c>
      <c r="B717" s="41" t="s">
        <v>2059</v>
      </c>
      <c r="C717" s="6">
        <v>104512</v>
      </c>
      <c r="D717" s="11" t="s">
        <v>22</v>
      </c>
      <c r="E717" s="12">
        <v>0</v>
      </c>
      <c r="F717" s="50" t="s">
        <v>37</v>
      </c>
      <c r="G717" s="12">
        <f t="shared" ref="G717:G728" si="37">E717</f>
        <v>0</v>
      </c>
      <c r="H717" s="12">
        <f t="shared" si="36"/>
        <v>0</v>
      </c>
      <c r="I717" s="17"/>
    </row>
    <row r="718" spans="1:9" ht="15.75" x14ac:dyDescent="0.25">
      <c r="A718" s="40">
        <v>42810</v>
      </c>
      <c r="B718" s="41" t="s">
        <v>2060</v>
      </c>
      <c r="C718" s="6">
        <v>104513</v>
      </c>
      <c r="D718" s="7" t="s">
        <v>22</v>
      </c>
      <c r="E718" s="3">
        <v>7233.6</v>
      </c>
      <c r="F718" s="42">
        <v>42810</v>
      </c>
      <c r="G718" s="3">
        <f t="shared" si="37"/>
        <v>7233.6</v>
      </c>
      <c r="H718" s="3">
        <f t="shared" si="36"/>
        <v>0</v>
      </c>
      <c r="I718" s="17"/>
    </row>
    <row r="719" spans="1:9" ht="15.75" x14ac:dyDescent="0.25">
      <c r="A719" s="40">
        <v>42811</v>
      </c>
      <c r="B719" s="41" t="s">
        <v>2201</v>
      </c>
      <c r="C719" s="6">
        <v>104654</v>
      </c>
      <c r="D719" s="7" t="s">
        <v>22</v>
      </c>
      <c r="E719" s="3">
        <v>13741.7</v>
      </c>
      <c r="F719" s="42">
        <v>42811</v>
      </c>
      <c r="G719" s="3">
        <f t="shared" si="37"/>
        <v>13741.7</v>
      </c>
      <c r="H719" s="3">
        <f t="shared" si="36"/>
        <v>0</v>
      </c>
      <c r="I719" s="17"/>
    </row>
    <row r="720" spans="1:9" ht="15.75" x14ac:dyDescent="0.25">
      <c r="A720" s="40">
        <v>42812</v>
      </c>
      <c r="B720" s="41" t="s">
        <v>2335</v>
      </c>
      <c r="C720" s="6">
        <v>104786</v>
      </c>
      <c r="D720" s="7" t="s">
        <v>22</v>
      </c>
      <c r="E720" s="3">
        <v>6440</v>
      </c>
      <c r="F720" s="42">
        <v>42812</v>
      </c>
      <c r="G720" s="3">
        <f t="shared" si="37"/>
        <v>6440</v>
      </c>
      <c r="H720" s="3">
        <f t="shared" si="36"/>
        <v>0</v>
      </c>
      <c r="I720" s="17"/>
    </row>
    <row r="721" spans="1:9" ht="15.75" x14ac:dyDescent="0.25">
      <c r="A721" s="40">
        <v>42813</v>
      </c>
      <c r="B721" s="41" t="s">
        <v>2517</v>
      </c>
      <c r="C721" s="6">
        <v>104961</v>
      </c>
      <c r="D721" s="7" t="s">
        <v>22</v>
      </c>
      <c r="E721" s="3">
        <v>2434.8000000000002</v>
      </c>
      <c r="G721" s="3">
        <f t="shared" si="37"/>
        <v>2434.8000000000002</v>
      </c>
      <c r="H721" s="3">
        <f t="shared" si="36"/>
        <v>0</v>
      </c>
      <c r="I721" s="17"/>
    </row>
    <row r="722" spans="1:9" ht="15.75" x14ac:dyDescent="0.25">
      <c r="A722" s="40">
        <v>42813</v>
      </c>
      <c r="B722" s="41" t="s">
        <v>2534</v>
      </c>
      <c r="C722" s="6">
        <v>104977</v>
      </c>
      <c r="D722" s="7" t="s">
        <v>22</v>
      </c>
      <c r="E722" s="3">
        <v>3466</v>
      </c>
      <c r="G722" s="3">
        <f t="shared" si="37"/>
        <v>3466</v>
      </c>
      <c r="H722" s="3">
        <f t="shared" si="36"/>
        <v>0</v>
      </c>
      <c r="I722" s="17"/>
    </row>
    <row r="723" spans="1:9" ht="15.75" x14ac:dyDescent="0.25">
      <c r="A723" s="40">
        <v>42814</v>
      </c>
      <c r="B723" s="41" t="s">
        <v>2536</v>
      </c>
      <c r="C723" s="6">
        <v>104979</v>
      </c>
      <c r="D723" s="7" t="s">
        <v>22</v>
      </c>
      <c r="E723" s="3">
        <v>12177.6</v>
      </c>
      <c r="G723" s="3">
        <f t="shared" si="37"/>
        <v>12177.6</v>
      </c>
      <c r="H723" s="3">
        <f t="shared" si="36"/>
        <v>0</v>
      </c>
      <c r="I723" s="17"/>
    </row>
    <row r="724" spans="1:9" ht="15.75" x14ac:dyDescent="0.25">
      <c r="A724" s="40">
        <v>42815</v>
      </c>
      <c r="B724" s="41" t="s">
        <v>2677</v>
      </c>
      <c r="C724" s="6">
        <v>105115</v>
      </c>
      <c r="D724" s="7" t="s">
        <v>22</v>
      </c>
      <c r="E724" s="3">
        <v>19831.599999999999</v>
      </c>
      <c r="F724" s="42">
        <v>42815</v>
      </c>
      <c r="G724" s="3">
        <f t="shared" si="37"/>
        <v>19831.599999999999</v>
      </c>
      <c r="H724" s="3">
        <f t="shared" si="36"/>
        <v>0</v>
      </c>
      <c r="I724" s="17"/>
    </row>
    <row r="725" spans="1:9" ht="15.75" x14ac:dyDescent="0.25">
      <c r="A725" s="40">
        <v>42815</v>
      </c>
      <c r="B725" s="41" t="s">
        <v>2791</v>
      </c>
      <c r="C725" s="6">
        <v>105229</v>
      </c>
      <c r="D725" s="7" t="s">
        <v>22</v>
      </c>
      <c r="E725" s="3">
        <v>8780</v>
      </c>
      <c r="F725" s="42">
        <v>42815</v>
      </c>
      <c r="G725" s="3">
        <f t="shared" si="37"/>
        <v>8780</v>
      </c>
      <c r="H725" s="3">
        <f t="shared" si="36"/>
        <v>0</v>
      </c>
      <c r="I725" s="17"/>
    </row>
    <row r="726" spans="1:9" ht="15.75" x14ac:dyDescent="0.25">
      <c r="A726" s="40">
        <v>42816</v>
      </c>
      <c r="B726" s="41" t="s">
        <v>2913</v>
      </c>
      <c r="C726" s="6">
        <v>105350</v>
      </c>
      <c r="D726" s="7" t="s">
        <v>22</v>
      </c>
      <c r="E726" s="3">
        <v>6831.2</v>
      </c>
      <c r="F726" s="42">
        <v>42816</v>
      </c>
      <c r="G726" s="3">
        <f t="shared" si="37"/>
        <v>6831.2</v>
      </c>
      <c r="H726" s="3">
        <f t="shared" si="36"/>
        <v>0</v>
      </c>
      <c r="I726" s="17"/>
    </row>
    <row r="727" spans="1:9" ht="15.75" x14ac:dyDescent="0.25">
      <c r="A727" s="40">
        <v>42817</v>
      </c>
      <c r="B727" s="41" t="s">
        <v>2926</v>
      </c>
      <c r="C727" s="6">
        <v>105362</v>
      </c>
      <c r="D727" s="7" t="s">
        <v>22</v>
      </c>
      <c r="E727" s="3">
        <v>14144</v>
      </c>
      <c r="F727" s="42">
        <v>43062</v>
      </c>
      <c r="G727" s="3">
        <f t="shared" si="37"/>
        <v>14144</v>
      </c>
      <c r="H727" s="3">
        <f t="shared" si="36"/>
        <v>0</v>
      </c>
      <c r="I727" s="17"/>
    </row>
    <row r="728" spans="1:9" ht="15.75" x14ac:dyDescent="0.25">
      <c r="A728" s="40">
        <v>42817</v>
      </c>
      <c r="B728" s="41" t="s">
        <v>3031</v>
      </c>
      <c r="C728" s="6">
        <v>105462</v>
      </c>
      <c r="D728" s="7" t="s">
        <v>22</v>
      </c>
      <c r="E728" s="3">
        <v>5812.6</v>
      </c>
      <c r="F728" s="42">
        <v>43062</v>
      </c>
      <c r="G728" s="3">
        <f t="shared" si="37"/>
        <v>5812.6</v>
      </c>
      <c r="H728" s="3">
        <f t="shared" si="36"/>
        <v>0</v>
      </c>
      <c r="I728" s="17"/>
    </row>
    <row r="729" spans="1:9" ht="15.75" x14ac:dyDescent="0.25">
      <c r="A729" s="40">
        <v>42818</v>
      </c>
      <c r="B729" s="41" t="s">
        <v>3170</v>
      </c>
      <c r="C729" s="6">
        <v>105600</v>
      </c>
      <c r="D729" s="7" t="s">
        <v>22</v>
      </c>
      <c r="E729" s="3">
        <v>25013.4</v>
      </c>
      <c r="F729" s="43">
        <v>42818</v>
      </c>
      <c r="G729" s="9">
        <f>20000+5013.4</f>
        <v>25013.4</v>
      </c>
      <c r="H729" s="9">
        <f t="shared" si="36"/>
        <v>0</v>
      </c>
      <c r="I729" s="17"/>
    </row>
    <row r="730" spans="1:9" ht="15.75" x14ac:dyDescent="0.25">
      <c r="A730" s="40">
        <v>42818</v>
      </c>
      <c r="B730" s="41" t="s">
        <v>3171</v>
      </c>
      <c r="C730" s="6">
        <v>105601</v>
      </c>
      <c r="D730" s="7" t="s">
        <v>22</v>
      </c>
      <c r="E730" s="3">
        <v>1560</v>
      </c>
      <c r="F730" s="42">
        <v>42818</v>
      </c>
      <c r="G730" s="3">
        <f>E730</f>
        <v>1560</v>
      </c>
      <c r="H730" s="3">
        <f t="shared" si="36"/>
        <v>0</v>
      </c>
      <c r="I730" s="17"/>
    </row>
    <row r="731" spans="1:9" ht="15.75" x14ac:dyDescent="0.25">
      <c r="A731" s="40">
        <v>42819</v>
      </c>
      <c r="B731" s="41" t="s">
        <v>3199</v>
      </c>
      <c r="C731" s="6">
        <v>105628</v>
      </c>
      <c r="D731" s="7" t="s">
        <v>22</v>
      </c>
      <c r="E731" s="3">
        <v>4591.8</v>
      </c>
      <c r="F731" s="42">
        <v>42791</v>
      </c>
      <c r="G731" s="3">
        <f>E731</f>
        <v>4591.8</v>
      </c>
      <c r="H731" s="3">
        <f t="shared" si="36"/>
        <v>0</v>
      </c>
      <c r="I731" s="17"/>
    </row>
    <row r="732" spans="1:9" ht="15.75" x14ac:dyDescent="0.25">
      <c r="A732" s="40">
        <v>42819</v>
      </c>
      <c r="B732" s="41" t="s">
        <v>3319</v>
      </c>
      <c r="C732" s="6">
        <v>105743</v>
      </c>
      <c r="D732" s="7" t="s">
        <v>22</v>
      </c>
      <c r="E732" s="3">
        <v>6963</v>
      </c>
      <c r="F732" s="42">
        <v>42791</v>
      </c>
      <c r="G732" s="3">
        <f>E732</f>
        <v>6963</v>
      </c>
      <c r="H732" s="3">
        <f t="shared" si="36"/>
        <v>0</v>
      </c>
      <c r="I732" s="17"/>
    </row>
    <row r="733" spans="1:9" ht="15.75" x14ac:dyDescent="0.25">
      <c r="A733" s="40">
        <v>42820</v>
      </c>
      <c r="B733" s="41" t="s">
        <v>3369</v>
      </c>
      <c r="C733" s="6">
        <v>105793</v>
      </c>
      <c r="D733" s="7" t="s">
        <v>22</v>
      </c>
      <c r="E733" s="3">
        <v>16622.400000000001</v>
      </c>
      <c r="F733" s="43" t="s">
        <v>3370</v>
      </c>
      <c r="G733" s="9">
        <f>10000+6622.4</f>
        <v>16622.400000000001</v>
      </c>
      <c r="H733" s="9">
        <f t="shared" si="36"/>
        <v>0</v>
      </c>
      <c r="I733" s="17"/>
    </row>
    <row r="734" spans="1:9" ht="15.75" x14ac:dyDescent="0.25">
      <c r="A734" s="40">
        <v>42821</v>
      </c>
      <c r="B734" s="41" t="s">
        <v>3385</v>
      </c>
      <c r="C734" s="6">
        <v>105808</v>
      </c>
      <c r="D734" s="7" t="s">
        <v>22</v>
      </c>
      <c r="E734" s="3">
        <v>4876.8</v>
      </c>
      <c r="F734" s="42">
        <v>42821</v>
      </c>
      <c r="G734" s="3">
        <f>E734</f>
        <v>4876.8</v>
      </c>
      <c r="H734" s="3">
        <f t="shared" si="36"/>
        <v>0</v>
      </c>
      <c r="I734" s="17"/>
    </row>
    <row r="735" spans="1:9" ht="15.75" x14ac:dyDescent="0.25">
      <c r="A735" s="40">
        <v>42821</v>
      </c>
      <c r="B735" s="41" t="s">
        <v>3388</v>
      </c>
      <c r="C735" s="6">
        <v>105811</v>
      </c>
      <c r="D735" s="7" t="s">
        <v>22</v>
      </c>
      <c r="E735" s="3">
        <v>642.6</v>
      </c>
      <c r="F735" s="42">
        <v>42821</v>
      </c>
      <c r="G735" s="3">
        <f>E735</f>
        <v>642.6</v>
      </c>
      <c r="H735" s="3">
        <f t="shared" si="36"/>
        <v>0</v>
      </c>
      <c r="I735" s="17"/>
    </row>
    <row r="736" spans="1:9" ht="15.75" x14ac:dyDescent="0.25">
      <c r="A736" s="40">
        <v>42822</v>
      </c>
      <c r="B736" s="41" t="s">
        <v>3615</v>
      </c>
      <c r="C736" s="6">
        <v>106031</v>
      </c>
      <c r="D736" s="7" t="s">
        <v>22</v>
      </c>
      <c r="E736" s="3">
        <v>12594.4</v>
      </c>
      <c r="F736" s="42">
        <v>42822</v>
      </c>
      <c r="G736" s="3">
        <f>E736</f>
        <v>12594.4</v>
      </c>
      <c r="H736" s="3">
        <f t="shared" si="36"/>
        <v>0</v>
      </c>
      <c r="I736" s="17"/>
    </row>
    <row r="737" spans="1:9" ht="15.75" x14ac:dyDescent="0.25">
      <c r="A737" s="40">
        <v>42823</v>
      </c>
      <c r="B737" s="41" t="s">
        <v>3646</v>
      </c>
      <c r="C737" s="6">
        <v>106061</v>
      </c>
      <c r="D737" s="7" t="s">
        <v>22</v>
      </c>
      <c r="E737" s="3">
        <v>6115.2</v>
      </c>
      <c r="F737" s="43">
        <v>42822</v>
      </c>
      <c r="G737" s="9">
        <f>3000+3115.2</f>
        <v>6115.2</v>
      </c>
      <c r="H737" s="9">
        <f t="shared" si="36"/>
        <v>0</v>
      </c>
      <c r="I737" s="17"/>
    </row>
    <row r="738" spans="1:9" ht="15.75" x14ac:dyDescent="0.25">
      <c r="A738" s="40">
        <v>42823</v>
      </c>
      <c r="B738" s="41" t="s">
        <v>3756</v>
      </c>
      <c r="C738" s="6">
        <v>106170</v>
      </c>
      <c r="D738" s="7" t="s">
        <v>22</v>
      </c>
      <c r="E738" s="3">
        <v>8322.9</v>
      </c>
      <c r="F738" s="42">
        <v>42822</v>
      </c>
      <c r="G738" s="3">
        <f>E738</f>
        <v>8322.9</v>
      </c>
      <c r="H738" s="3">
        <f t="shared" si="36"/>
        <v>0</v>
      </c>
      <c r="I738" s="17"/>
    </row>
    <row r="739" spans="1:9" ht="15.75" x14ac:dyDescent="0.25">
      <c r="A739" s="40">
        <v>42824</v>
      </c>
      <c r="B739" s="41" t="s">
        <v>3833</v>
      </c>
      <c r="C739" s="6">
        <v>106246</v>
      </c>
      <c r="D739" s="7" t="s">
        <v>22</v>
      </c>
      <c r="E739" s="3">
        <v>26786.1</v>
      </c>
      <c r="F739" s="42">
        <v>42824</v>
      </c>
      <c r="G739" s="3">
        <f>17000+9786.1</f>
        <v>26786.1</v>
      </c>
      <c r="H739" s="3">
        <f t="shared" si="36"/>
        <v>0</v>
      </c>
      <c r="I739" s="17"/>
    </row>
    <row r="740" spans="1:9" ht="15.75" x14ac:dyDescent="0.25">
      <c r="A740" s="40">
        <v>42825</v>
      </c>
      <c r="B740" s="41" t="s">
        <v>4015</v>
      </c>
      <c r="C740" s="6">
        <v>106424</v>
      </c>
      <c r="D740" s="7" t="s">
        <v>22</v>
      </c>
      <c r="E740" s="3">
        <v>17272.099999999999</v>
      </c>
      <c r="F740" s="43" t="s">
        <v>3562</v>
      </c>
      <c r="G740" s="9">
        <f>6000+11272.1</f>
        <v>17272.099999999999</v>
      </c>
      <c r="H740" s="9">
        <f t="shared" si="36"/>
        <v>0</v>
      </c>
      <c r="I740" s="17"/>
    </row>
    <row r="741" spans="1:9" ht="15.75" x14ac:dyDescent="0.25">
      <c r="A741" s="40">
        <v>42797</v>
      </c>
      <c r="B741" s="41" t="s">
        <v>616</v>
      </c>
      <c r="C741" s="6">
        <v>103099</v>
      </c>
      <c r="D741" s="1" t="s">
        <v>241</v>
      </c>
      <c r="E741" s="2">
        <v>0</v>
      </c>
      <c r="F741" s="44" t="s">
        <v>37</v>
      </c>
      <c r="G741" s="2">
        <f t="shared" ref="G741:G772" si="38">E741</f>
        <v>0</v>
      </c>
      <c r="H741" s="2">
        <f t="shared" si="36"/>
        <v>0</v>
      </c>
      <c r="I741" s="17"/>
    </row>
    <row r="742" spans="1:9" ht="15.75" x14ac:dyDescent="0.25">
      <c r="A742" s="40">
        <v>42797</v>
      </c>
      <c r="B742" s="41" t="s">
        <v>617</v>
      </c>
      <c r="C742" s="6">
        <v>103100</v>
      </c>
      <c r="D742" s="7" t="s">
        <v>241</v>
      </c>
      <c r="E742" s="3">
        <v>30101.61</v>
      </c>
      <c r="F742" s="42">
        <v>42798</v>
      </c>
      <c r="G742" s="3">
        <f t="shared" si="38"/>
        <v>30101.61</v>
      </c>
      <c r="H742" s="3">
        <f t="shared" si="36"/>
        <v>0</v>
      </c>
      <c r="I742" s="17"/>
    </row>
    <row r="743" spans="1:9" ht="15.75" x14ac:dyDescent="0.25">
      <c r="A743" s="40">
        <v>42802</v>
      </c>
      <c r="B743" s="41" t="s">
        <v>1208</v>
      </c>
      <c r="C743" s="6">
        <v>103678</v>
      </c>
      <c r="D743" s="7" t="s">
        <v>241</v>
      </c>
      <c r="E743" s="3">
        <v>1536</v>
      </c>
      <c r="F743" s="42">
        <v>42802</v>
      </c>
      <c r="G743" s="3">
        <f t="shared" si="38"/>
        <v>1536</v>
      </c>
      <c r="H743" s="3">
        <f t="shared" si="36"/>
        <v>0</v>
      </c>
      <c r="I743" s="17"/>
    </row>
    <row r="744" spans="1:9" ht="15.75" x14ac:dyDescent="0.25">
      <c r="A744" s="40">
        <v>42807</v>
      </c>
      <c r="B744" s="41" t="s">
        <v>1779</v>
      </c>
      <c r="C744" s="6">
        <v>104237</v>
      </c>
      <c r="D744" s="7" t="s">
        <v>241</v>
      </c>
      <c r="E744" s="3">
        <v>16324</v>
      </c>
      <c r="F744" s="42">
        <v>42809</v>
      </c>
      <c r="G744" s="3">
        <f t="shared" si="38"/>
        <v>16324</v>
      </c>
      <c r="H744" s="3">
        <f t="shared" si="36"/>
        <v>0</v>
      </c>
      <c r="I744" s="17"/>
    </row>
    <row r="745" spans="1:9" ht="15.75" x14ac:dyDescent="0.25">
      <c r="A745" s="40">
        <v>42815</v>
      </c>
      <c r="B745" s="41" t="s">
        <v>2778</v>
      </c>
      <c r="C745" s="6">
        <v>105216</v>
      </c>
      <c r="D745" s="7" t="s">
        <v>241</v>
      </c>
      <c r="E745" s="3">
        <v>8510.4</v>
      </c>
      <c r="F745" s="42">
        <v>42818</v>
      </c>
      <c r="G745" s="3">
        <f t="shared" si="38"/>
        <v>8510.4</v>
      </c>
      <c r="H745" s="3">
        <f t="shared" si="36"/>
        <v>0</v>
      </c>
      <c r="I745" s="17"/>
    </row>
    <row r="746" spans="1:9" ht="15.75" x14ac:dyDescent="0.25">
      <c r="A746" s="40">
        <v>42819</v>
      </c>
      <c r="B746" s="41" t="s">
        <v>3307</v>
      </c>
      <c r="C746" s="6">
        <v>105731</v>
      </c>
      <c r="D746" s="7" t="s">
        <v>241</v>
      </c>
      <c r="E746" s="3">
        <v>9369</v>
      </c>
      <c r="F746" s="42">
        <v>42821</v>
      </c>
      <c r="G746" s="3">
        <f t="shared" si="38"/>
        <v>9369</v>
      </c>
      <c r="H746" s="3">
        <f t="shared" si="36"/>
        <v>0</v>
      </c>
      <c r="I746" s="17"/>
    </row>
    <row r="747" spans="1:9" ht="15.75" x14ac:dyDescent="0.25">
      <c r="A747" s="40">
        <v>42796</v>
      </c>
      <c r="B747" s="41" t="s">
        <v>392</v>
      </c>
      <c r="C747" s="6">
        <v>102880</v>
      </c>
      <c r="D747" s="7" t="s">
        <v>60</v>
      </c>
      <c r="E747" s="3">
        <v>1620</v>
      </c>
      <c r="F747" s="42">
        <v>42796</v>
      </c>
      <c r="G747" s="3">
        <f t="shared" si="38"/>
        <v>1620</v>
      </c>
      <c r="H747" s="3">
        <f t="shared" si="36"/>
        <v>0</v>
      </c>
      <c r="I747" s="17"/>
    </row>
    <row r="748" spans="1:9" ht="15.75" x14ac:dyDescent="0.25">
      <c r="A748" s="40">
        <v>42797</v>
      </c>
      <c r="B748" s="41" t="s">
        <v>544</v>
      </c>
      <c r="C748" s="6">
        <v>103028</v>
      </c>
      <c r="D748" s="7" t="s">
        <v>60</v>
      </c>
      <c r="E748" s="3">
        <v>13426.8</v>
      </c>
      <c r="F748" s="42" t="s">
        <v>255</v>
      </c>
      <c r="G748" s="3">
        <f t="shared" si="38"/>
        <v>13426.8</v>
      </c>
      <c r="H748" s="3">
        <f t="shared" si="36"/>
        <v>0</v>
      </c>
      <c r="I748" s="17"/>
    </row>
    <row r="749" spans="1:9" ht="15.75" x14ac:dyDescent="0.25">
      <c r="A749" s="40">
        <v>42797</v>
      </c>
      <c r="B749" s="41" t="s">
        <v>545</v>
      </c>
      <c r="C749" s="6">
        <v>103029</v>
      </c>
      <c r="D749" s="7" t="s">
        <v>60</v>
      </c>
      <c r="E749" s="3">
        <v>972.9</v>
      </c>
      <c r="F749" s="42" t="s">
        <v>255</v>
      </c>
      <c r="G749" s="3">
        <f t="shared" si="38"/>
        <v>972.9</v>
      </c>
      <c r="H749" s="3">
        <f t="shared" si="36"/>
        <v>0</v>
      </c>
      <c r="I749" s="17"/>
    </row>
    <row r="750" spans="1:9" ht="15.75" x14ac:dyDescent="0.25">
      <c r="A750" s="40">
        <v>42800</v>
      </c>
      <c r="B750" s="41" t="s">
        <v>895</v>
      </c>
      <c r="C750" s="6">
        <v>103369</v>
      </c>
      <c r="D750" s="7" t="s">
        <v>60</v>
      </c>
      <c r="E750" s="3">
        <v>4424.2</v>
      </c>
      <c r="F750" s="42">
        <v>42800</v>
      </c>
      <c r="G750" s="3">
        <f t="shared" si="38"/>
        <v>4424.2</v>
      </c>
      <c r="H750" s="3">
        <f t="shared" si="36"/>
        <v>0</v>
      </c>
      <c r="I750" s="17"/>
    </row>
    <row r="751" spans="1:9" ht="15.75" x14ac:dyDescent="0.25">
      <c r="A751" s="40">
        <v>42801</v>
      </c>
      <c r="B751" s="41" t="s">
        <v>1023</v>
      </c>
      <c r="C751" s="6">
        <v>103496</v>
      </c>
      <c r="D751" s="7" t="s">
        <v>60</v>
      </c>
      <c r="E751" s="3">
        <v>13356.3</v>
      </c>
      <c r="F751" s="42">
        <v>42801</v>
      </c>
      <c r="G751" s="3">
        <f t="shared" si="38"/>
        <v>13356.3</v>
      </c>
      <c r="H751" s="3">
        <f t="shared" si="36"/>
        <v>0</v>
      </c>
      <c r="I751" s="17"/>
    </row>
    <row r="752" spans="1:9" ht="15.75" x14ac:dyDescent="0.25">
      <c r="A752" s="40">
        <v>42802</v>
      </c>
      <c r="B752" s="41" t="s">
        <v>1142</v>
      </c>
      <c r="C752" s="6">
        <v>103612</v>
      </c>
      <c r="D752" s="1" t="s">
        <v>60</v>
      </c>
      <c r="E752" s="2">
        <v>0</v>
      </c>
      <c r="F752" s="44" t="s">
        <v>37</v>
      </c>
      <c r="G752" s="2">
        <f t="shared" si="38"/>
        <v>0</v>
      </c>
      <c r="H752" s="2">
        <f t="shared" si="36"/>
        <v>0</v>
      </c>
      <c r="I752" s="17"/>
    </row>
    <row r="753" spans="1:9" ht="15.75" x14ac:dyDescent="0.25">
      <c r="A753" s="40">
        <v>42802</v>
      </c>
      <c r="B753" s="41" t="s">
        <v>1143</v>
      </c>
      <c r="C753" s="6">
        <v>103613</v>
      </c>
      <c r="D753" s="7" t="s">
        <v>60</v>
      </c>
      <c r="E753" s="3">
        <v>2268</v>
      </c>
      <c r="F753" s="42">
        <v>42802</v>
      </c>
      <c r="G753" s="3">
        <f t="shared" si="38"/>
        <v>2268</v>
      </c>
      <c r="H753" s="3">
        <f t="shared" si="36"/>
        <v>0</v>
      </c>
      <c r="I753" s="17"/>
    </row>
    <row r="754" spans="1:9" ht="15.75" x14ac:dyDescent="0.25">
      <c r="A754" s="40">
        <v>42804</v>
      </c>
      <c r="B754" s="41" t="s">
        <v>1395</v>
      </c>
      <c r="C754" s="6">
        <v>103860</v>
      </c>
      <c r="D754" s="7" t="s">
        <v>60</v>
      </c>
      <c r="E754" s="3">
        <v>4297.2</v>
      </c>
      <c r="F754" s="42">
        <v>42804</v>
      </c>
      <c r="G754" s="3">
        <f t="shared" si="38"/>
        <v>4297.2</v>
      </c>
      <c r="H754" s="3">
        <f t="shared" si="36"/>
        <v>0</v>
      </c>
      <c r="I754" s="17"/>
    </row>
    <row r="755" spans="1:9" ht="15.75" x14ac:dyDescent="0.25">
      <c r="A755" s="40">
        <v>42806</v>
      </c>
      <c r="B755" s="41" t="s">
        <v>1653</v>
      </c>
      <c r="C755" s="6">
        <v>104114</v>
      </c>
      <c r="D755" s="7" t="s">
        <v>60</v>
      </c>
      <c r="E755" s="3">
        <v>1129.2</v>
      </c>
      <c r="F755" s="42">
        <v>42806</v>
      </c>
      <c r="G755" s="3">
        <f t="shared" si="38"/>
        <v>1129.2</v>
      </c>
      <c r="H755" s="3">
        <f t="shared" si="36"/>
        <v>0</v>
      </c>
      <c r="I755" s="17"/>
    </row>
    <row r="756" spans="1:9" ht="15.75" x14ac:dyDescent="0.25">
      <c r="A756" s="40">
        <v>42807</v>
      </c>
      <c r="B756" s="41" t="s">
        <v>1712</v>
      </c>
      <c r="C756" s="6">
        <v>104171</v>
      </c>
      <c r="D756" s="7" t="s">
        <v>60</v>
      </c>
      <c r="E756" s="3">
        <v>2642.5</v>
      </c>
      <c r="G756" s="3">
        <f t="shared" si="38"/>
        <v>2642.5</v>
      </c>
      <c r="H756" s="3">
        <f t="shared" si="36"/>
        <v>0</v>
      </c>
      <c r="I756" s="17"/>
    </row>
    <row r="757" spans="1:9" ht="15.75" x14ac:dyDescent="0.25">
      <c r="A757" s="40">
        <v>42809</v>
      </c>
      <c r="B757" s="41" t="s">
        <v>1960</v>
      </c>
      <c r="C757" s="6">
        <v>104415</v>
      </c>
      <c r="D757" s="7" t="s">
        <v>60</v>
      </c>
      <c r="E757" s="3">
        <v>6855.4</v>
      </c>
      <c r="F757" s="42">
        <v>42809</v>
      </c>
      <c r="G757" s="3">
        <f t="shared" si="38"/>
        <v>6855.4</v>
      </c>
      <c r="H757" s="3">
        <f t="shared" si="36"/>
        <v>0</v>
      </c>
      <c r="I757" s="17"/>
    </row>
    <row r="758" spans="1:9" ht="15.75" x14ac:dyDescent="0.25">
      <c r="A758" s="40">
        <v>42810</v>
      </c>
      <c r="B758" s="41" t="s">
        <v>2101</v>
      </c>
      <c r="C758" s="6">
        <v>104554</v>
      </c>
      <c r="D758" s="7" t="s">
        <v>60</v>
      </c>
      <c r="E758" s="3">
        <v>725.4</v>
      </c>
      <c r="F758" s="42">
        <v>42810</v>
      </c>
      <c r="G758" s="3">
        <f t="shared" si="38"/>
        <v>725.4</v>
      </c>
      <c r="H758" s="3">
        <f t="shared" si="36"/>
        <v>0</v>
      </c>
      <c r="I758" s="17"/>
    </row>
    <row r="759" spans="1:9" ht="15.75" x14ac:dyDescent="0.25">
      <c r="A759" s="40">
        <v>42810</v>
      </c>
      <c r="B759" s="41" t="s">
        <v>2102</v>
      </c>
      <c r="C759" s="6">
        <v>104555</v>
      </c>
      <c r="D759" s="7" t="s">
        <v>60</v>
      </c>
      <c r="E759" s="3">
        <v>15563</v>
      </c>
      <c r="F759" s="42">
        <v>42810</v>
      </c>
      <c r="G759" s="3">
        <f t="shared" si="38"/>
        <v>15563</v>
      </c>
      <c r="H759" s="3">
        <f t="shared" si="36"/>
        <v>0</v>
      </c>
      <c r="I759" s="17"/>
    </row>
    <row r="760" spans="1:9" ht="15.75" x14ac:dyDescent="0.25">
      <c r="A760" s="40">
        <v>42814</v>
      </c>
      <c r="B760" s="41" t="s">
        <v>2615</v>
      </c>
      <c r="C760" s="6">
        <v>105054</v>
      </c>
      <c r="D760" s="7" t="s">
        <v>60</v>
      </c>
      <c r="E760" s="3">
        <v>2203.9</v>
      </c>
      <c r="G760" s="3">
        <f t="shared" si="38"/>
        <v>2203.9</v>
      </c>
      <c r="H760" s="3">
        <f t="shared" si="36"/>
        <v>0</v>
      </c>
      <c r="I760" s="17"/>
    </row>
    <row r="761" spans="1:9" ht="15.75" x14ac:dyDescent="0.25">
      <c r="A761" s="40">
        <v>42815</v>
      </c>
      <c r="B761" s="41" t="s">
        <v>2723</v>
      </c>
      <c r="C761" s="6">
        <v>105161</v>
      </c>
      <c r="D761" s="7" t="s">
        <v>60</v>
      </c>
      <c r="E761" s="3">
        <v>1226.2</v>
      </c>
      <c r="F761" s="42">
        <v>42815</v>
      </c>
      <c r="G761" s="3">
        <f t="shared" si="38"/>
        <v>1226.2</v>
      </c>
      <c r="H761" s="3">
        <f t="shared" si="36"/>
        <v>0</v>
      </c>
      <c r="I761" s="17"/>
    </row>
    <row r="762" spans="1:9" ht="15.75" x14ac:dyDescent="0.25">
      <c r="A762" s="40">
        <v>42816</v>
      </c>
      <c r="B762" s="41" t="s">
        <v>2823</v>
      </c>
      <c r="C762" s="6">
        <v>105261</v>
      </c>
      <c r="D762" s="7" t="s">
        <v>60</v>
      </c>
      <c r="E762" s="3">
        <v>13433.8</v>
      </c>
      <c r="F762" s="42">
        <v>42816</v>
      </c>
      <c r="G762" s="3">
        <f t="shared" si="38"/>
        <v>13433.8</v>
      </c>
      <c r="H762" s="3">
        <f t="shared" si="36"/>
        <v>0</v>
      </c>
      <c r="I762" s="17"/>
    </row>
    <row r="763" spans="1:9" ht="15.75" x14ac:dyDescent="0.25">
      <c r="A763" s="40">
        <v>42818</v>
      </c>
      <c r="B763" s="41" t="s">
        <v>3148</v>
      </c>
      <c r="C763" s="6">
        <v>105578</v>
      </c>
      <c r="D763" s="7" t="s">
        <v>60</v>
      </c>
      <c r="E763" s="3">
        <v>4173</v>
      </c>
      <c r="F763" s="42">
        <v>42818</v>
      </c>
      <c r="G763" s="3">
        <f t="shared" si="38"/>
        <v>4173</v>
      </c>
      <c r="H763" s="3">
        <f t="shared" si="36"/>
        <v>0</v>
      </c>
      <c r="I763" s="17"/>
    </row>
    <row r="764" spans="1:9" ht="15.75" x14ac:dyDescent="0.25">
      <c r="A764" s="40">
        <v>42818</v>
      </c>
      <c r="B764" s="41" t="s">
        <v>3149</v>
      </c>
      <c r="C764" s="6">
        <v>105579</v>
      </c>
      <c r="D764" s="7" t="s">
        <v>60</v>
      </c>
      <c r="E764" s="3">
        <v>305</v>
      </c>
      <c r="F764" s="42">
        <v>42818</v>
      </c>
      <c r="G764" s="3">
        <f t="shared" si="38"/>
        <v>305</v>
      </c>
      <c r="H764" s="3">
        <f t="shared" si="36"/>
        <v>0</v>
      </c>
      <c r="I764" s="17"/>
    </row>
    <row r="765" spans="1:9" ht="15.75" x14ac:dyDescent="0.25">
      <c r="A765" s="40">
        <v>42821</v>
      </c>
      <c r="B765" s="41" t="s">
        <v>3439</v>
      </c>
      <c r="C765" s="6">
        <v>105862</v>
      </c>
      <c r="D765" s="7" t="s">
        <v>60</v>
      </c>
      <c r="E765" s="3">
        <v>6569.9</v>
      </c>
      <c r="F765" s="42">
        <v>42821</v>
      </c>
      <c r="G765" s="3">
        <f t="shared" si="38"/>
        <v>6569.9</v>
      </c>
      <c r="H765" s="3">
        <f t="shared" si="36"/>
        <v>0</v>
      </c>
      <c r="I765" s="17"/>
    </row>
    <row r="766" spans="1:9" ht="15.75" x14ac:dyDescent="0.25">
      <c r="A766" s="40">
        <v>42822</v>
      </c>
      <c r="B766" s="41" t="s">
        <v>3565</v>
      </c>
      <c r="C766" s="6">
        <v>105982</v>
      </c>
      <c r="D766" s="7" t="s">
        <v>60</v>
      </c>
      <c r="E766" s="3">
        <v>11081</v>
      </c>
      <c r="F766" s="42">
        <v>42822</v>
      </c>
      <c r="G766" s="3">
        <f t="shared" si="38"/>
        <v>11081</v>
      </c>
      <c r="H766" s="3">
        <f t="shared" si="36"/>
        <v>0</v>
      </c>
      <c r="I766" s="17"/>
    </row>
    <row r="767" spans="1:9" ht="15.75" x14ac:dyDescent="0.25">
      <c r="A767" s="40">
        <v>42822</v>
      </c>
      <c r="B767" s="41" t="s">
        <v>3566</v>
      </c>
      <c r="C767" s="6">
        <v>105983</v>
      </c>
      <c r="D767" s="7" t="s">
        <v>60</v>
      </c>
      <c r="E767" s="3">
        <v>720.5</v>
      </c>
      <c r="F767" s="42">
        <v>42822</v>
      </c>
      <c r="G767" s="3">
        <f t="shared" si="38"/>
        <v>720.5</v>
      </c>
      <c r="H767" s="3">
        <f t="shared" si="36"/>
        <v>0</v>
      </c>
      <c r="I767" s="17"/>
    </row>
    <row r="768" spans="1:9" ht="15.75" x14ac:dyDescent="0.25">
      <c r="A768" s="40">
        <v>42824</v>
      </c>
      <c r="B768" s="41" t="s">
        <v>3799</v>
      </c>
      <c r="C768" s="6">
        <v>106213</v>
      </c>
      <c r="D768" s="7" t="s">
        <v>60</v>
      </c>
      <c r="E768" s="3">
        <v>1016</v>
      </c>
      <c r="F768" s="42">
        <v>42824</v>
      </c>
      <c r="G768" s="3">
        <f t="shared" si="38"/>
        <v>1016</v>
      </c>
      <c r="H768" s="3">
        <f t="shared" si="36"/>
        <v>0</v>
      </c>
      <c r="I768" s="17"/>
    </row>
    <row r="769" spans="1:9" ht="15.75" x14ac:dyDescent="0.25">
      <c r="A769" s="40">
        <v>42825</v>
      </c>
      <c r="B769" s="41" t="s">
        <v>3993</v>
      </c>
      <c r="C769" s="6">
        <v>106402</v>
      </c>
      <c r="D769" s="7" t="s">
        <v>60</v>
      </c>
      <c r="E769" s="3">
        <v>8559.1</v>
      </c>
      <c r="F769" s="42">
        <v>42825</v>
      </c>
      <c r="G769" s="3">
        <f t="shared" si="38"/>
        <v>8559.1</v>
      </c>
      <c r="H769" s="3">
        <f t="shared" si="36"/>
        <v>0</v>
      </c>
      <c r="I769" s="17"/>
    </row>
    <row r="770" spans="1:9" ht="15.75" x14ac:dyDescent="0.25">
      <c r="A770" s="40">
        <v>42796</v>
      </c>
      <c r="B770" s="41" t="s">
        <v>456</v>
      </c>
      <c r="C770" s="6">
        <v>102944</v>
      </c>
      <c r="D770" s="7" t="s">
        <v>173</v>
      </c>
      <c r="E770" s="3">
        <v>80296.5</v>
      </c>
      <c r="F770" s="42">
        <v>42796</v>
      </c>
      <c r="G770" s="3">
        <f t="shared" si="38"/>
        <v>80296.5</v>
      </c>
      <c r="H770" s="3">
        <f t="shared" si="36"/>
        <v>0</v>
      </c>
      <c r="I770" s="17"/>
    </row>
    <row r="771" spans="1:9" ht="15.75" x14ac:dyDescent="0.25">
      <c r="A771" s="40">
        <v>42797</v>
      </c>
      <c r="B771" s="41" t="s">
        <v>648</v>
      </c>
      <c r="C771" s="6">
        <v>103130</v>
      </c>
      <c r="D771" s="7" t="s">
        <v>173</v>
      </c>
      <c r="E771" s="3">
        <v>25392.400000000001</v>
      </c>
      <c r="F771" s="42">
        <v>42803</v>
      </c>
      <c r="G771" s="3">
        <f t="shared" si="38"/>
        <v>25392.400000000001</v>
      </c>
      <c r="H771" s="3">
        <f t="shared" ref="H771:H834" si="39">E771-G771</f>
        <v>0</v>
      </c>
      <c r="I771" s="17"/>
    </row>
    <row r="772" spans="1:9" ht="15.75" x14ac:dyDescent="0.25">
      <c r="A772" s="40">
        <v>42798</v>
      </c>
      <c r="B772" s="41" t="s">
        <v>791</v>
      </c>
      <c r="C772" s="6">
        <v>103268</v>
      </c>
      <c r="D772" s="7" t="s">
        <v>173</v>
      </c>
      <c r="E772" s="3">
        <v>52466.400000000001</v>
      </c>
      <c r="F772" s="42">
        <v>42805</v>
      </c>
      <c r="G772" s="3">
        <f t="shared" si="38"/>
        <v>52466.400000000001</v>
      </c>
      <c r="H772" s="3">
        <f t="shared" si="39"/>
        <v>0</v>
      </c>
      <c r="I772" s="17"/>
    </row>
    <row r="773" spans="1:9" ht="15.75" x14ac:dyDescent="0.25">
      <c r="A773" s="40">
        <v>42804</v>
      </c>
      <c r="B773" s="41" t="s">
        <v>1468</v>
      </c>
      <c r="C773" s="6">
        <v>103932</v>
      </c>
      <c r="D773" s="7" t="s">
        <v>173</v>
      </c>
      <c r="E773" s="3">
        <v>11928.2</v>
      </c>
      <c r="F773" s="43" t="s">
        <v>1469</v>
      </c>
      <c r="G773" s="9">
        <f>9000+2928.2</f>
        <v>11928.2</v>
      </c>
      <c r="H773" s="9">
        <f t="shared" si="39"/>
        <v>0</v>
      </c>
      <c r="I773" s="17"/>
    </row>
    <row r="774" spans="1:9" ht="15.75" x14ac:dyDescent="0.25">
      <c r="A774" s="40">
        <v>42804</v>
      </c>
      <c r="B774" s="41" t="s">
        <v>1476</v>
      </c>
      <c r="C774" s="6">
        <v>103939</v>
      </c>
      <c r="D774" s="7" t="s">
        <v>173</v>
      </c>
      <c r="E774" s="3">
        <v>3459.4</v>
      </c>
      <c r="F774" s="42">
        <v>42805</v>
      </c>
      <c r="G774" s="3">
        <f t="shared" ref="G774:G789" si="40">E774</f>
        <v>3459.4</v>
      </c>
      <c r="H774" s="3">
        <f t="shared" si="39"/>
        <v>0</v>
      </c>
      <c r="I774" s="17"/>
    </row>
    <row r="775" spans="1:9" ht="15.75" x14ac:dyDescent="0.25">
      <c r="A775" s="40">
        <v>42805</v>
      </c>
      <c r="B775" s="41" t="s">
        <v>1553</v>
      </c>
      <c r="C775" s="6">
        <v>104016</v>
      </c>
      <c r="D775" s="7" t="s">
        <v>173</v>
      </c>
      <c r="E775" s="3">
        <v>19076</v>
      </c>
      <c r="F775" s="42">
        <v>42822</v>
      </c>
      <c r="G775" s="3">
        <f t="shared" si="40"/>
        <v>19076</v>
      </c>
      <c r="H775" s="3">
        <f t="shared" si="39"/>
        <v>0</v>
      </c>
      <c r="I775" s="17"/>
    </row>
    <row r="776" spans="1:9" ht="15.75" x14ac:dyDescent="0.25">
      <c r="A776" s="40">
        <v>42808</v>
      </c>
      <c r="B776" s="41" t="s">
        <v>1917</v>
      </c>
      <c r="C776" s="6">
        <v>104373</v>
      </c>
      <c r="D776" s="7" t="s">
        <v>173</v>
      </c>
      <c r="E776" s="3">
        <v>20062.099999999999</v>
      </c>
      <c r="F776" s="42">
        <v>42822</v>
      </c>
      <c r="G776" s="3">
        <f t="shared" si="40"/>
        <v>20062.099999999999</v>
      </c>
      <c r="H776" s="3">
        <f t="shared" si="39"/>
        <v>0</v>
      </c>
      <c r="I776" s="17"/>
    </row>
    <row r="777" spans="1:9" ht="15.75" x14ac:dyDescent="0.25">
      <c r="A777" s="40">
        <v>42810</v>
      </c>
      <c r="B777" s="41" t="s">
        <v>2148</v>
      </c>
      <c r="C777" s="6">
        <v>104601</v>
      </c>
      <c r="D777" s="7" t="s">
        <v>173</v>
      </c>
      <c r="E777" s="3">
        <v>19680</v>
      </c>
      <c r="F777" s="42">
        <v>42822</v>
      </c>
      <c r="G777" s="3">
        <f t="shared" si="40"/>
        <v>19680</v>
      </c>
      <c r="H777" s="3">
        <f t="shared" si="39"/>
        <v>0</v>
      </c>
      <c r="I777" s="17"/>
    </row>
    <row r="778" spans="1:9" ht="15.75" x14ac:dyDescent="0.25">
      <c r="A778" s="40">
        <v>42811</v>
      </c>
      <c r="B778" s="41" t="s">
        <v>2278</v>
      </c>
      <c r="C778" s="6">
        <v>104730</v>
      </c>
      <c r="D778" s="7" t="s">
        <v>173</v>
      </c>
      <c r="E778" s="3">
        <v>9472.56</v>
      </c>
      <c r="F778" s="42">
        <v>42812</v>
      </c>
      <c r="G778" s="3">
        <f t="shared" si="40"/>
        <v>9472.56</v>
      </c>
      <c r="H778" s="3">
        <f t="shared" si="39"/>
        <v>0</v>
      </c>
      <c r="I778" s="17"/>
    </row>
    <row r="779" spans="1:9" ht="15.75" x14ac:dyDescent="0.25">
      <c r="A779" s="40">
        <v>42812</v>
      </c>
      <c r="B779" s="41" t="s">
        <v>2446</v>
      </c>
      <c r="C779" s="6">
        <v>104893</v>
      </c>
      <c r="D779" s="7" t="s">
        <v>173</v>
      </c>
      <c r="E779" s="3">
        <v>16319.2</v>
      </c>
      <c r="G779" s="3">
        <f t="shared" si="40"/>
        <v>16319.2</v>
      </c>
      <c r="H779" s="3">
        <f t="shared" si="39"/>
        <v>0</v>
      </c>
      <c r="I779" s="17"/>
    </row>
    <row r="780" spans="1:9" ht="15.75" x14ac:dyDescent="0.25">
      <c r="A780" s="40">
        <v>42814</v>
      </c>
      <c r="B780" s="41" t="s">
        <v>2643</v>
      </c>
      <c r="C780" s="6">
        <v>105081</v>
      </c>
      <c r="D780" s="7" t="s">
        <v>173</v>
      </c>
      <c r="E780" s="3">
        <v>22799.5</v>
      </c>
      <c r="F780" s="42">
        <v>42815</v>
      </c>
      <c r="G780" s="3">
        <f t="shared" si="40"/>
        <v>22799.5</v>
      </c>
      <c r="H780" s="3">
        <f t="shared" si="39"/>
        <v>0</v>
      </c>
      <c r="I780" s="17"/>
    </row>
    <row r="781" spans="1:9" ht="15.75" x14ac:dyDescent="0.25">
      <c r="A781" s="40">
        <v>42817</v>
      </c>
      <c r="B781" s="41" t="s">
        <v>2969</v>
      </c>
      <c r="C781" s="6">
        <v>105401</v>
      </c>
      <c r="D781" s="7" t="s">
        <v>173</v>
      </c>
      <c r="E781" s="3">
        <v>15060</v>
      </c>
      <c r="F781" s="42">
        <v>42822</v>
      </c>
      <c r="G781" s="3">
        <f t="shared" si="40"/>
        <v>15060</v>
      </c>
      <c r="H781" s="3">
        <f t="shared" si="39"/>
        <v>0</v>
      </c>
      <c r="I781" s="17"/>
    </row>
    <row r="782" spans="1:9" ht="15.75" x14ac:dyDescent="0.25">
      <c r="A782" s="40">
        <v>42818</v>
      </c>
      <c r="B782" s="41" t="s">
        <v>3139</v>
      </c>
      <c r="C782" s="6">
        <v>105569</v>
      </c>
      <c r="D782" s="7" t="s">
        <v>173</v>
      </c>
      <c r="E782" s="3">
        <v>3350</v>
      </c>
      <c r="F782" s="42">
        <v>42791</v>
      </c>
      <c r="G782" s="3">
        <f t="shared" si="40"/>
        <v>3350</v>
      </c>
      <c r="H782" s="3">
        <f t="shared" si="39"/>
        <v>0</v>
      </c>
      <c r="I782" s="17"/>
    </row>
    <row r="783" spans="1:9" ht="15.75" x14ac:dyDescent="0.25">
      <c r="A783" s="40">
        <v>42819</v>
      </c>
      <c r="B783" s="41" t="s">
        <v>3242</v>
      </c>
      <c r="C783" s="6">
        <v>105667</v>
      </c>
      <c r="D783" s="7" t="s">
        <v>173</v>
      </c>
      <c r="E783" s="3">
        <v>3850</v>
      </c>
      <c r="F783" s="42">
        <v>42822</v>
      </c>
      <c r="G783" s="3">
        <f t="shared" si="40"/>
        <v>3850</v>
      </c>
      <c r="H783" s="3">
        <f t="shared" si="39"/>
        <v>0</v>
      </c>
      <c r="I783" s="17"/>
    </row>
    <row r="784" spans="1:9" ht="15.75" x14ac:dyDescent="0.25">
      <c r="A784" s="40">
        <v>42822</v>
      </c>
      <c r="B784" s="41" t="s">
        <v>3613</v>
      </c>
      <c r="C784" s="6">
        <v>106029</v>
      </c>
      <c r="D784" s="7" t="s">
        <v>173</v>
      </c>
      <c r="E784" s="3">
        <v>17036</v>
      </c>
      <c r="F784" s="42">
        <v>42824</v>
      </c>
      <c r="G784" s="3">
        <f t="shared" si="40"/>
        <v>17036</v>
      </c>
      <c r="H784" s="3">
        <f t="shared" si="39"/>
        <v>0</v>
      </c>
      <c r="I784" s="17"/>
    </row>
    <row r="785" spans="1:9" ht="15.75" x14ac:dyDescent="0.25">
      <c r="A785" s="40">
        <v>42823</v>
      </c>
      <c r="B785" s="41" t="s">
        <v>3753</v>
      </c>
      <c r="C785" s="6">
        <v>106167</v>
      </c>
      <c r="D785" s="7" t="s">
        <v>173</v>
      </c>
      <c r="E785" s="3">
        <v>11594</v>
      </c>
      <c r="F785" s="42">
        <v>42824</v>
      </c>
      <c r="G785" s="3">
        <f t="shared" si="40"/>
        <v>11594</v>
      </c>
      <c r="H785" s="3">
        <f t="shared" si="39"/>
        <v>0</v>
      </c>
      <c r="I785" s="17"/>
    </row>
    <row r="786" spans="1:9" ht="15.75" x14ac:dyDescent="0.25">
      <c r="A786" s="40">
        <v>42795</v>
      </c>
      <c r="B786" s="41" t="s">
        <v>337</v>
      </c>
      <c r="C786" s="6">
        <v>102825</v>
      </c>
      <c r="D786" s="7" t="s">
        <v>197</v>
      </c>
      <c r="E786" s="3">
        <v>1353.6</v>
      </c>
      <c r="F786" s="42">
        <v>42796</v>
      </c>
      <c r="G786" s="3">
        <f t="shared" si="40"/>
        <v>1353.6</v>
      </c>
      <c r="H786" s="3">
        <f t="shared" si="39"/>
        <v>0</v>
      </c>
      <c r="I786" s="17"/>
    </row>
    <row r="787" spans="1:9" ht="15.75" x14ac:dyDescent="0.25">
      <c r="A787" s="40">
        <v>42796</v>
      </c>
      <c r="B787" s="41" t="s">
        <v>432</v>
      </c>
      <c r="C787" s="6">
        <v>102920</v>
      </c>
      <c r="D787" s="7" t="s">
        <v>197</v>
      </c>
      <c r="E787" s="3">
        <v>2636.2</v>
      </c>
      <c r="F787" s="42" t="s">
        <v>255</v>
      </c>
      <c r="G787" s="3">
        <f t="shared" si="40"/>
        <v>2636.2</v>
      </c>
      <c r="H787" s="3">
        <f t="shared" si="39"/>
        <v>0</v>
      </c>
      <c r="I787" s="17"/>
    </row>
    <row r="788" spans="1:9" ht="15.75" x14ac:dyDescent="0.25">
      <c r="A788" s="40">
        <v>42797</v>
      </c>
      <c r="B788" s="41" t="s">
        <v>564</v>
      </c>
      <c r="C788" s="6">
        <v>103048</v>
      </c>
      <c r="D788" s="7" t="s">
        <v>197</v>
      </c>
      <c r="E788" s="3">
        <v>4496.8</v>
      </c>
      <c r="F788" s="42">
        <v>42799</v>
      </c>
      <c r="G788" s="3">
        <f t="shared" si="40"/>
        <v>4496.8</v>
      </c>
      <c r="H788" s="3">
        <f t="shared" si="39"/>
        <v>0</v>
      </c>
      <c r="I788" s="17"/>
    </row>
    <row r="789" spans="1:9" ht="15.75" x14ac:dyDescent="0.25">
      <c r="A789" s="40">
        <v>42798</v>
      </c>
      <c r="B789" s="41" t="s">
        <v>692</v>
      </c>
      <c r="C789" s="6">
        <v>103169</v>
      </c>
      <c r="D789" s="7" t="s">
        <v>197</v>
      </c>
      <c r="E789" s="3">
        <v>4120.5</v>
      </c>
      <c r="F789" s="42">
        <v>42799</v>
      </c>
      <c r="G789" s="3">
        <f t="shared" si="40"/>
        <v>4120.5</v>
      </c>
      <c r="H789" s="3">
        <f t="shared" si="39"/>
        <v>0</v>
      </c>
      <c r="I789" s="17"/>
    </row>
    <row r="790" spans="1:9" ht="15.75" x14ac:dyDescent="0.25">
      <c r="A790" s="40">
        <v>42799</v>
      </c>
      <c r="B790" s="41" t="s">
        <v>828</v>
      </c>
      <c r="C790" s="6">
        <v>103304</v>
      </c>
      <c r="D790" s="7" t="s">
        <v>197</v>
      </c>
      <c r="E790" s="3">
        <v>2951.6</v>
      </c>
      <c r="F790" s="43" t="s">
        <v>829</v>
      </c>
      <c r="G790" s="9">
        <f>2400+551.6</f>
        <v>2951.6</v>
      </c>
      <c r="H790" s="9">
        <f t="shared" si="39"/>
        <v>0</v>
      </c>
      <c r="I790" s="17"/>
    </row>
    <row r="791" spans="1:9" ht="15.75" x14ac:dyDescent="0.25">
      <c r="A791" s="40">
        <v>42800</v>
      </c>
      <c r="B791" s="41" t="s">
        <v>905</v>
      </c>
      <c r="C791" s="6">
        <v>103379</v>
      </c>
      <c r="D791" s="7" t="s">
        <v>197</v>
      </c>
      <c r="E791" s="3">
        <v>4895.1000000000004</v>
      </c>
      <c r="F791" s="42">
        <v>42801</v>
      </c>
      <c r="G791" s="3">
        <f t="shared" ref="G791:G822" si="41">E791</f>
        <v>4895.1000000000004</v>
      </c>
      <c r="H791" s="3">
        <f t="shared" si="39"/>
        <v>0</v>
      </c>
      <c r="I791" s="17"/>
    </row>
    <row r="792" spans="1:9" ht="15.75" x14ac:dyDescent="0.25">
      <c r="A792" s="40">
        <v>42801</v>
      </c>
      <c r="B792" s="41" t="s">
        <v>1069</v>
      </c>
      <c r="C792" s="6">
        <v>103542</v>
      </c>
      <c r="D792" s="7" t="s">
        <v>197</v>
      </c>
      <c r="E792" s="3">
        <v>1442</v>
      </c>
      <c r="F792" s="42">
        <v>42802</v>
      </c>
      <c r="G792" s="3">
        <f t="shared" si="41"/>
        <v>1442</v>
      </c>
      <c r="H792" s="3">
        <f t="shared" si="39"/>
        <v>0</v>
      </c>
      <c r="I792" s="17"/>
    </row>
    <row r="793" spans="1:9" ht="15.75" x14ac:dyDescent="0.25">
      <c r="A793" s="40">
        <v>42802</v>
      </c>
      <c r="B793" s="41" t="s">
        <v>1165</v>
      </c>
      <c r="C793" s="6">
        <v>103635</v>
      </c>
      <c r="D793" s="7" t="s">
        <v>197</v>
      </c>
      <c r="E793" s="3">
        <v>4833.6000000000004</v>
      </c>
      <c r="F793" s="42">
        <v>42803</v>
      </c>
      <c r="G793" s="3">
        <f t="shared" si="41"/>
        <v>4833.6000000000004</v>
      </c>
      <c r="H793" s="3">
        <f t="shared" si="39"/>
        <v>0</v>
      </c>
      <c r="I793" s="17"/>
    </row>
    <row r="794" spans="1:9" ht="15.75" x14ac:dyDescent="0.25">
      <c r="A794" s="40">
        <v>42803</v>
      </c>
      <c r="B794" s="41" t="s">
        <v>1301</v>
      </c>
      <c r="C794" s="6">
        <v>103768</v>
      </c>
      <c r="D794" s="7" t="s">
        <v>197</v>
      </c>
      <c r="E794" s="3">
        <v>3670.7</v>
      </c>
      <c r="F794" s="42">
        <v>42805</v>
      </c>
      <c r="G794" s="3">
        <f t="shared" si="41"/>
        <v>3670.7</v>
      </c>
      <c r="H794" s="3">
        <f t="shared" si="39"/>
        <v>0</v>
      </c>
      <c r="I794" s="17"/>
    </row>
    <row r="795" spans="1:9" ht="15.75" x14ac:dyDescent="0.25">
      <c r="A795" s="40">
        <v>42804</v>
      </c>
      <c r="B795" s="41" t="s">
        <v>1444</v>
      </c>
      <c r="C795" s="6">
        <v>103908</v>
      </c>
      <c r="D795" s="7" t="s">
        <v>197</v>
      </c>
      <c r="E795" s="3">
        <v>143</v>
      </c>
      <c r="F795" s="42">
        <v>42804</v>
      </c>
      <c r="G795" s="3">
        <f t="shared" si="41"/>
        <v>143</v>
      </c>
      <c r="H795" s="3">
        <f t="shared" si="39"/>
        <v>0</v>
      </c>
      <c r="I795" s="17"/>
    </row>
    <row r="796" spans="1:9" ht="15.75" x14ac:dyDescent="0.25">
      <c r="A796" s="40">
        <v>42805</v>
      </c>
      <c r="B796" s="41" t="s">
        <v>1584</v>
      </c>
      <c r="C796" s="6">
        <v>104047</v>
      </c>
      <c r="D796" s="7" t="s">
        <v>197</v>
      </c>
      <c r="E796" s="3">
        <v>2694.1</v>
      </c>
      <c r="F796" s="42">
        <v>42806</v>
      </c>
      <c r="G796" s="3">
        <f t="shared" si="41"/>
        <v>2694.1</v>
      </c>
      <c r="H796" s="3">
        <f t="shared" si="39"/>
        <v>0</v>
      </c>
      <c r="I796" s="17"/>
    </row>
    <row r="797" spans="1:9" ht="15.75" x14ac:dyDescent="0.25">
      <c r="A797" s="40">
        <v>42806</v>
      </c>
      <c r="B797" s="41" t="s">
        <v>1644</v>
      </c>
      <c r="C797" s="6">
        <v>104105</v>
      </c>
      <c r="D797" s="7" t="s">
        <v>197</v>
      </c>
      <c r="E797" s="3">
        <v>5384.2</v>
      </c>
      <c r="F797" s="42">
        <v>42807</v>
      </c>
      <c r="G797" s="3">
        <f t="shared" si="41"/>
        <v>5384.2</v>
      </c>
      <c r="H797" s="3">
        <f t="shared" si="39"/>
        <v>0</v>
      </c>
      <c r="I797" s="17"/>
    </row>
    <row r="798" spans="1:9" ht="15.75" x14ac:dyDescent="0.25">
      <c r="A798" s="40">
        <v>42806</v>
      </c>
      <c r="B798" s="41" t="s">
        <v>1645</v>
      </c>
      <c r="C798" s="6">
        <v>104106</v>
      </c>
      <c r="D798" s="7" t="s">
        <v>197</v>
      </c>
      <c r="E798" s="3">
        <v>686</v>
      </c>
      <c r="F798" s="42">
        <v>42808</v>
      </c>
      <c r="G798" s="3">
        <f t="shared" si="41"/>
        <v>686</v>
      </c>
      <c r="H798" s="3">
        <f t="shared" si="39"/>
        <v>0</v>
      </c>
      <c r="I798" s="17"/>
    </row>
    <row r="799" spans="1:9" ht="15.75" x14ac:dyDescent="0.25">
      <c r="A799" s="40">
        <v>42807</v>
      </c>
      <c r="B799" s="41" t="s">
        <v>1720</v>
      </c>
      <c r="C799" s="6">
        <v>104179</v>
      </c>
      <c r="D799" s="7" t="s">
        <v>197</v>
      </c>
      <c r="E799" s="3">
        <v>5019.6000000000004</v>
      </c>
      <c r="F799" s="42">
        <v>42808</v>
      </c>
      <c r="G799" s="3">
        <f t="shared" si="41"/>
        <v>5019.6000000000004</v>
      </c>
      <c r="H799" s="3">
        <f t="shared" si="39"/>
        <v>0</v>
      </c>
      <c r="I799" s="17"/>
    </row>
    <row r="800" spans="1:9" ht="15.75" x14ac:dyDescent="0.25">
      <c r="A800" s="40">
        <v>42808</v>
      </c>
      <c r="B800" s="41" t="s">
        <v>1871</v>
      </c>
      <c r="C800" s="6">
        <v>104328</v>
      </c>
      <c r="D800" s="7" t="s">
        <v>197</v>
      </c>
      <c r="E800" s="3">
        <v>3191.8</v>
      </c>
      <c r="F800" s="42">
        <v>42809</v>
      </c>
      <c r="G800" s="3">
        <f t="shared" si="41"/>
        <v>3191.8</v>
      </c>
      <c r="H800" s="3">
        <f t="shared" si="39"/>
        <v>0</v>
      </c>
      <c r="I800" s="17"/>
    </row>
    <row r="801" spans="1:9" ht="15.75" x14ac:dyDescent="0.25">
      <c r="A801" s="40">
        <v>42809</v>
      </c>
      <c r="B801" s="41" t="s">
        <v>1983</v>
      </c>
      <c r="C801" s="6">
        <v>104437</v>
      </c>
      <c r="D801" s="7" t="s">
        <v>197</v>
      </c>
      <c r="E801" s="3">
        <v>3641</v>
      </c>
      <c r="F801" s="42">
        <v>42810</v>
      </c>
      <c r="G801" s="3">
        <f t="shared" si="41"/>
        <v>3641</v>
      </c>
      <c r="H801" s="3">
        <f t="shared" si="39"/>
        <v>0</v>
      </c>
      <c r="I801" s="17"/>
    </row>
    <row r="802" spans="1:9" ht="15.75" x14ac:dyDescent="0.25">
      <c r="A802" s="40">
        <v>42810</v>
      </c>
      <c r="B802" s="41" t="s">
        <v>2114</v>
      </c>
      <c r="C802" s="6">
        <v>104567</v>
      </c>
      <c r="D802" s="7" t="s">
        <v>197</v>
      </c>
      <c r="E802" s="3">
        <v>3355.1</v>
      </c>
      <c r="F802" s="42">
        <v>42829</v>
      </c>
      <c r="G802" s="3">
        <f t="shared" si="41"/>
        <v>3355.1</v>
      </c>
      <c r="H802" s="3">
        <f t="shared" si="39"/>
        <v>0</v>
      </c>
      <c r="I802" s="17"/>
    </row>
    <row r="803" spans="1:9" ht="15.75" x14ac:dyDescent="0.25">
      <c r="A803" s="40">
        <v>42810</v>
      </c>
      <c r="B803" s="41" t="s">
        <v>2119</v>
      </c>
      <c r="C803" s="6">
        <v>104572</v>
      </c>
      <c r="D803" s="7" t="s">
        <v>197</v>
      </c>
      <c r="E803" s="3">
        <v>464</v>
      </c>
      <c r="F803" s="42">
        <v>42815</v>
      </c>
      <c r="G803" s="3">
        <f t="shared" si="41"/>
        <v>464</v>
      </c>
      <c r="H803" s="3">
        <f t="shared" si="39"/>
        <v>0</v>
      </c>
      <c r="I803" s="17"/>
    </row>
    <row r="804" spans="1:9" ht="15.75" x14ac:dyDescent="0.25">
      <c r="A804" s="40">
        <v>42811</v>
      </c>
      <c r="B804" s="41" t="s">
        <v>2233</v>
      </c>
      <c r="C804" s="6">
        <v>104686</v>
      </c>
      <c r="D804" s="7" t="s">
        <v>197</v>
      </c>
      <c r="E804" s="3">
        <v>138</v>
      </c>
      <c r="F804" s="42">
        <v>42811</v>
      </c>
      <c r="G804" s="3">
        <f t="shared" si="41"/>
        <v>138</v>
      </c>
      <c r="H804" s="3">
        <f t="shared" si="39"/>
        <v>0</v>
      </c>
      <c r="I804" s="17"/>
    </row>
    <row r="805" spans="1:9" ht="15.75" x14ac:dyDescent="0.25">
      <c r="A805" s="40">
        <v>42815</v>
      </c>
      <c r="B805" s="41" t="s">
        <v>2721</v>
      </c>
      <c r="C805" s="6">
        <v>105159</v>
      </c>
      <c r="D805" s="7" t="s">
        <v>197</v>
      </c>
      <c r="E805" s="3">
        <v>2197.6</v>
      </c>
      <c r="F805" s="42">
        <v>42829</v>
      </c>
      <c r="G805" s="3">
        <f t="shared" si="41"/>
        <v>2197.6</v>
      </c>
      <c r="H805" s="3">
        <f t="shared" si="39"/>
        <v>0</v>
      </c>
      <c r="I805" s="17"/>
    </row>
    <row r="806" spans="1:9" ht="15.75" x14ac:dyDescent="0.25">
      <c r="A806" s="40">
        <v>42798</v>
      </c>
      <c r="B806" s="41" t="s">
        <v>717</v>
      </c>
      <c r="C806" s="6">
        <v>103194</v>
      </c>
      <c r="D806" s="7" t="s">
        <v>137</v>
      </c>
      <c r="E806" s="3">
        <v>371.8</v>
      </c>
      <c r="F806" s="42">
        <v>42798</v>
      </c>
      <c r="G806" s="3">
        <f t="shared" si="41"/>
        <v>371.8</v>
      </c>
      <c r="H806" s="3">
        <f t="shared" si="39"/>
        <v>0</v>
      </c>
      <c r="I806" s="17"/>
    </row>
    <row r="807" spans="1:9" ht="15.75" x14ac:dyDescent="0.25">
      <c r="A807" s="40">
        <v>42802</v>
      </c>
      <c r="B807" s="41" t="s">
        <v>1176</v>
      </c>
      <c r="C807" s="6">
        <v>103646</v>
      </c>
      <c r="D807" s="7" t="s">
        <v>137</v>
      </c>
      <c r="E807" s="3">
        <v>309.39999999999998</v>
      </c>
      <c r="F807" s="42">
        <v>42802</v>
      </c>
      <c r="G807" s="3">
        <f t="shared" si="41"/>
        <v>309.39999999999998</v>
      </c>
      <c r="H807" s="3">
        <f t="shared" si="39"/>
        <v>0</v>
      </c>
      <c r="I807" s="17"/>
    </row>
    <row r="808" spans="1:9" ht="15.75" x14ac:dyDescent="0.25">
      <c r="A808" s="40">
        <v>42808</v>
      </c>
      <c r="B808" s="41" t="s">
        <v>1850</v>
      </c>
      <c r="C808" s="6">
        <v>104307</v>
      </c>
      <c r="D808" s="7" t="s">
        <v>137</v>
      </c>
      <c r="E808" s="3">
        <v>196.3</v>
      </c>
      <c r="F808" s="42">
        <v>42808</v>
      </c>
      <c r="G808" s="3">
        <f t="shared" si="41"/>
        <v>196.3</v>
      </c>
      <c r="H808" s="3">
        <f t="shared" si="39"/>
        <v>0</v>
      </c>
      <c r="I808" s="17"/>
    </row>
    <row r="809" spans="1:9" ht="15.75" x14ac:dyDescent="0.25">
      <c r="A809" s="40">
        <v>42809</v>
      </c>
      <c r="B809" s="41" t="s">
        <v>1998</v>
      </c>
      <c r="C809" s="6">
        <v>104452</v>
      </c>
      <c r="D809" s="7" t="s">
        <v>137</v>
      </c>
      <c r="E809" s="3">
        <v>158.6</v>
      </c>
      <c r="F809" s="42">
        <v>42809</v>
      </c>
      <c r="G809" s="3">
        <f t="shared" si="41"/>
        <v>158.6</v>
      </c>
      <c r="H809" s="3">
        <f t="shared" si="39"/>
        <v>0</v>
      </c>
      <c r="I809" s="17"/>
    </row>
    <row r="810" spans="1:9" ht="15.75" x14ac:dyDescent="0.25">
      <c r="A810" s="40">
        <v>42812</v>
      </c>
      <c r="B810" s="41" t="s">
        <v>2395</v>
      </c>
      <c r="C810" s="6">
        <v>104844</v>
      </c>
      <c r="D810" s="7" t="s">
        <v>137</v>
      </c>
      <c r="E810" s="3">
        <v>336</v>
      </c>
      <c r="F810" s="42">
        <v>42812</v>
      </c>
      <c r="G810" s="3">
        <f t="shared" si="41"/>
        <v>336</v>
      </c>
      <c r="H810" s="3">
        <f t="shared" si="39"/>
        <v>0</v>
      </c>
      <c r="I810" s="17"/>
    </row>
    <row r="811" spans="1:9" ht="15.75" x14ac:dyDescent="0.25">
      <c r="A811" s="40">
        <v>42818</v>
      </c>
      <c r="B811" s="41" t="s">
        <v>3119</v>
      </c>
      <c r="C811" s="6">
        <v>105549</v>
      </c>
      <c r="D811" s="7" t="s">
        <v>137</v>
      </c>
      <c r="E811" s="3">
        <v>270.39999999999998</v>
      </c>
      <c r="F811" s="42">
        <v>42818</v>
      </c>
      <c r="G811" s="3">
        <f t="shared" si="41"/>
        <v>270.39999999999998</v>
      </c>
      <c r="H811" s="3">
        <f t="shared" si="39"/>
        <v>0</v>
      </c>
      <c r="I811" s="17"/>
    </row>
    <row r="812" spans="1:9" ht="15.75" x14ac:dyDescent="0.25">
      <c r="A812" s="40">
        <v>42820</v>
      </c>
      <c r="B812" s="41" t="s">
        <v>3356</v>
      </c>
      <c r="C812" s="6">
        <v>105780</v>
      </c>
      <c r="D812" s="7" t="s">
        <v>137</v>
      </c>
      <c r="E812" s="3">
        <v>257.39999999999998</v>
      </c>
      <c r="F812" s="42">
        <v>42821</v>
      </c>
      <c r="G812" s="3">
        <f t="shared" si="41"/>
        <v>257.39999999999998</v>
      </c>
      <c r="H812" s="3">
        <f t="shared" si="39"/>
        <v>0</v>
      </c>
      <c r="I812" s="17"/>
    </row>
    <row r="813" spans="1:9" ht="15.75" x14ac:dyDescent="0.25">
      <c r="A813" s="40">
        <v>42823</v>
      </c>
      <c r="B813" s="41" t="s">
        <v>3687</v>
      </c>
      <c r="C813" s="6">
        <v>106101</v>
      </c>
      <c r="D813" s="7" t="s">
        <v>137</v>
      </c>
      <c r="E813" s="3">
        <v>325</v>
      </c>
      <c r="F813" s="42">
        <v>42822</v>
      </c>
      <c r="G813" s="3">
        <f t="shared" si="41"/>
        <v>325</v>
      </c>
      <c r="H813" s="3">
        <f t="shared" si="39"/>
        <v>0</v>
      </c>
      <c r="I813" s="17"/>
    </row>
    <row r="814" spans="1:9" ht="15.75" x14ac:dyDescent="0.25">
      <c r="A814" s="40">
        <v>42825</v>
      </c>
      <c r="B814" s="41" t="s">
        <v>3957</v>
      </c>
      <c r="C814" s="6">
        <v>106366</v>
      </c>
      <c r="D814" s="7" t="s">
        <v>137</v>
      </c>
      <c r="E814" s="3">
        <v>316.39999999999998</v>
      </c>
      <c r="F814" s="42">
        <v>42825</v>
      </c>
      <c r="G814" s="3">
        <f t="shared" si="41"/>
        <v>316.39999999999998</v>
      </c>
      <c r="H814" s="3">
        <f t="shared" si="39"/>
        <v>0</v>
      </c>
      <c r="I814" s="17"/>
    </row>
    <row r="815" spans="1:9" ht="15.75" x14ac:dyDescent="0.25">
      <c r="A815" s="40">
        <v>42795</v>
      </c>
      <c r="B815" s="41" t="s">
        <v>331</v>
      </c>
      <c r="C815" s="6">
        <v>102819</v>
      </c>
      <c r="D815" s="7" t="s">
        <v>104</v>
      </c>
      <c r="E815" s="3">
        <v>5388.8</v>
      </c>
      <c r="F815" s="42">
        <v>42795</v>
      </c>
      <c r="G815" s="3">
        <f t="shared" si="41"/>
        <v>5388.8</v>
      </c>
      <c r="H815" s="3">
        <f t="shared" si="39"/>
        <v>0</v>
      </c>
      <c r="I815" s="17"/>
    </row>
    <row r="816" spans="1:9" ht="15.75" x14ac:dyDescent="0.25">
      <c r="A816" s="40">
        <v>42796</v>
      </c>
      <c r="B816" s="41" t="s">
        <v>395</v>
      </c>
      <c r="C816" s="6">
        <v>102883</v>
      </c>
      <c r="D816" s="7" t="s">
        <v>104</v>
      </c>
      <c r="E816" s="3">
        <v>11332</v>
      </c>
      <c r="F816" s="42">
        <v>42796</v>
      </c>
      <c r="G816" s="3">
        <f t="shared" si="41"/>
        <v>11332</v>
      </c>
      <c r="H816" s="3">
        <f t="shared" si="39"/>
        <v>0</v>
      </c>
      <c r="I816" s="17"/>
    </row>
    <row r="817" spans="1:9" ht="15.75" x14ac:dyDescent="0.25">
      <c r="A817" s="40">
        <v>42797</v>
      </c>
      <c r="B817" s="41" t="s">
        <v>603</v>
      </c>
      <c r="C817" s="6">
        <v>103086</v>
      </c>
      <c r="D817" s="7" t="s">
        <v>104</v>
      </c>
      <c r="E817" s="3">
        <v>11021.4</v>
      </c>
      <c r="F817" s="42">
        <v>42798</v>
      </c>
      <c r="G817" s="3">
        <f t="shared" si="41"/>
        <v>11021.4</v>
      </c>
      <c r="H817" s="3">
        <f t="shared" si="39"/>
        <v>0</v>
      </c>
      <c r="I817" s="17"/>
    </row>
    <row r="818" spans="1:9" ht="15.75" x14ac:dyDescent="0.25">
      <c r="A818" s="40">
        <v>42798</v>
      </c>
      <c r="B818" s="41" t="s">
        <v>754</v>
      </c>
      <c r="C818" s="6">
        <v>103231</v>
      </c>
      <c r="D818" s="7" t="s">
        <v>104</v>
      </c>
      <c r="E818" s="3">
        <v>9612.7999999999993</v>
      </c>
      <c r="F818" s="42">
        <v>42798</v>
      </c>
      <c r="G818" s="3">
        <f t="shared" si="41"/>
        <v>9612.7999999999993</v>
      </c>
      <c r="H818" s="3">
        <f t="shared" si="39"/>
        <v>0</v>
      </c>
      <c r="I818" s="17"/>
    </row>
    <row r="819" spans="1:9" ht="15.75" x14ac:dyDescent="0.25">
      <c r="A819" s="40">
        <v>42800</v>
      </c>
      <c r="B819" s="41" t="s">
        <v>897</v>
      </c>
      <c r="C819" s="6">
        <v>103371</v>
      </c>
      <c r="D819" s="7" t="s">
        <v>104</v>
      </c>
      <c r="E819" s="3">
        <v>9610.4</v>
      </c>
      <c r="F819" s="42">
        <v>42800</v>
      </c>
      <c r="G819" s="3">
        <f t="shared" si="41"/>
        <v>9610.4</v>
      </c>
      <c r="H819" s="3">
        <f t="shared" si="39"/>
        <v>0</v>
      </c>
      <c r="I819" s="17"/>
    </row>
    <row r="820" spans="1:9" ht="15.75" x14ac:dyDescent="0.25">
      <c r="A820" s="40">
        <v>42801</v>
      </c>
      <c r="B820" s="41" t="s">
        <v>1076</v>
      </c>
      <c r="C820" s="6">
        <v>103549</v>
      </c>
      <c r="D820" s="7" t="s">
        <v>104</v>
      </c>
      <c r="E820" s="3">
        <v>7977.3</v>
      </c>
      <c r="F820" s="42">
        <v>42801</v>
      </c>
      <c r="G820" s="3">
        <f t="shared" si="41"/>
        <v>7977.3</v>
      </c>
      <c r="H820" s="3">
        <f t="shared" si="39"/>
        <v>0</v>
      </c>
      <c r="I820" s="17"/>
    </row>
    <row r="821" spans="1:9" ht="15.75" x14ac:dyDescent="0.25">
      <c r="A821" s="40">
        <v>42802</v>
      </c>
      <c r="B821" s="41" t="s">
        <v>1144</v>
      </c>
      <c r="C821" s="6">
        <v>103614</v>
      </c>
      <c r="D821" s="7" t="s">
        <v>104</v>
      </c>
      <c r="E821" s="3">
        <v>8735.6</v>
      </c>
      <c r="F821" s="42">
        <v>42802</v>
      </c>
      <c r="G821" s="3">
        <f t="shared" si="41"/>
        <v>8735.6</v>
      </c>
      <c r="H821" s="3">
        <f t="shared" si="39"/>
        <v>0</v>
      </c>
      <c r="I821" s="17"/>
    </row>
    <row r="822" spans="1:9" ht="15.75" x14ac:dyDescent="0.25">
      <c r="A822" s="40">
        <v>42803</v>
      </c>
      <c r="B822" s="41" t="s">
        <v>1262</v>
      </c>
      <c r="C822" s="6">
        <v>103729</v>
      </c>
      <c r="D822" s="7" t="s">
        <v>104</v>
      </c>
      <c r="E822" s="3">
        <v>10363.280000000001</v>
      </c>
      <c r="F822" s="42">
        <v>42804</v>
      </c>
      <c r="G822" s="3">
        <f t="shared" si="41"/>
        <v>10363.280000000001</v>
      </c>
      <c r="H822" s="3">
        <f t="shared" si="39"/>
        <v>0</v>
      </c>
      <c r="I822" s="17"/>
    </row>
    <row r="823" spans="1:9" ht="15.75" x14ac:dyDescent="0.25">
      <c r="A823" s="40">
        <v>42804</v>
      </c>
      <c r="B823" s="41" t="s">
        <v>1419</v>
      </c>
      <c r="C823" s="6">
        <v>103884</v>
      </c>
      <c r="D823" s="7" t="s">
        <v>104</v>
      </c>
      <c r="E823" s="3">
        <v>12643.6</v>
      </c>
      <c r="F823" s="42">
        <v>42804</v>
      </c>
      <c r="G823" s="3">
        <f t="shared" ref="G823:G842" si="42">E823</f>
        <v>12643.6</v>
      </c>
      <c r="H823" s="3">
        <f t="shared" si="39"/>
        <v>0</v>
      </c>
      <c r="I823" s="17"/>
    </row>
    <row r="824" spans="1:9" ht="15.75" x14ac:dyDescent="0.25">
      <c r="A824" s="40">
        <v>42805</v>
      </c>
      <c r="B824" s="41" t="s">
        <v>1546</v>
      </c>
      <c r="C824" s="6">
        <v>104009</v>
      </c>
      <c r="D824" s="7" t="s">
        <v>104</v>
      </c>
      <c r="E824" s="3">
        <v>10796.6</v>
      </c>
      <c r="F824" s="42">
        <v>42805</v>
      </c>
      <c r="G824" s="3">
        <f t="shared" si="42"/>
        <v>10796.6</v>
      </c>
      <c r="H824" s="3">
        <f t="shared" si="39"/>
        <v>0</v>
      </c>
      <c r="I824" s="17"/>
    </row>
    <row r="825" spans="1:9" ht="15.75" x14ac:dyDescent="0.25">
      <c r="A825" s="40">
        <v>42807</v>
      </c>
      <c r="B825" s="41" t="s">
        <v>1724</v>
      </c>
      <c r="C825" s="6">
        <v>104183</v>
      </c>
      <c r="D825" s="7" t="s">
        <v>104</v>
      </c>
      <c r="E825" s="3">
        <v>11115.2</v>
      </c>
      <c r="G825" s="3">
        <f t="shared" si="42"/>
        <v>11115.2</v>
      </c>
      <c r="H825" s="3">
        <f t="shared" si="39"/>
        <v>0</v>
      </c>
      <c r="I825" s="17"/>
    </row>
    <row r="826" spans="1:9" ht="15.75" x14ac:dyDescent="0.25">
      <c r="A826" s="40">
        <v>42808</v>
      </c>
      <c r="B826" s="41" t="s">
        <v>1887</v>
      </c>
      <c r="C826" s="6">
        <v>104344</v>
      </c>
      <c r="D826" s="7" t="s">
        <v>104</v>
      </c>
      <c r="E826" s="3">
        <v>10413.1</v>
      </c>
      <c r="F826" s="42">
        <v>42808</v>
      </c>
      <c r="G826" s="3">
        <f t="shared" si="42"/>
        <v>10413.1</v>
      </c>
      <c r="H826" s="3">
        <f t="shared" si="39"/>
        <v>0</v>
      </c>
      <c r="I826" s="17"/>
    </row>
    <row r="827" spans="1:9" ht="15.75" x14ac:dyDescent="0.25">
      <c r="A827" s="40">
        <v>42809</v>
      </c>
      <c r="B827" s="41" t="s">
        <v>2016</v>
      </c>
      <c r="C827" s="6">
        <v>104470</v>
      </c>
      <c r="D827" s="7" t="s">
        <v>104</v>
      </c>
      <c r="E827" s="3">
        <v>10094.4</v>
      </c>
      <c r="F827" s="42">
        <v>42809</v>
      </c>
      <c r="G827" s="3">
        <f t="shared" si="42"/>
        <v>10094.4</v>
      </c>
      <c r="H827" s="3">
        <f t="shared" si="39"/>
        <v>0</v>
      </c>
      <c r="I827" s="17"/>
    </row>
    <row r="828" spans="1:9" ht="15.75" x14ac:dyDescent="0.25">
      <c r="A828" s="40">
        <v>42810</v>
      </c>
      <c r="B828" s="41" t="s">
        <v>2141</v>
      </c>
      <c r="C828" s="6">
        <v>104594</v>
      </c>
      <c r="D828" s="7" t="s">
        <v>104</v>
      </c>
      <c r="E828" s="3">
        <v>11024.6</v>
      </c>
      <c r="F828" s="42">
        <v>42811</v>
      </c>
      <c r="G828" s="3">
        <f t="shared" si="42"/>
        <v>11024.6</v>
      </c>
      <c r="H828" s="3">
        <f t="shared" si="39"/>
        <v>0</v>
      </c>
      <c r="I828" s="17"/>
    </row>
    <row r="829" spans="1:9" ht="15.75" x14ac:dyDescent="0.25">
      <c r="A829" s="40">
        <v>42811</v>
      </c>
      <c r="B829" s="41" t="s">
        <v>2260</v>
      </c>
      <c r="C829" s="6">
        <v>104713</v>
      </c>
      <c r="D829" s="7" t="s">
        <v>104</v>
      </c>
      <c r="E829" s="3">
        <v>10921.6</v>
      </c>
      <c r="F829" s="42">
        <v>42811</v>
      </c>
      <c r="G829" s="3">
        <f t="shared" si="42"/>
        <v>10921.6</v>
      </c>
      <c r="H829" s="3">
        <f t="shared" si="39"/>
        <v>0</v>
      </c>
      <c r="I829" s="17"/>
    </row>
    <row r="830" spans="1:9" ht="15.75" x14ac:dyDescent="0.25">
      <c r="A830" s="40">
        <v>42812</v>
      </c>
      <c r="B830" s="41" t="s">
        <v>2435</v>
      </c>
      <c r="C830" s="6">
        <v>104883</v>
      </c>
      <c r="D830" s="1" t="s">
        <v>104</v>
      </c>
      <c r="E830" s="2">
        <v>0</v>
      </c>
      <c r="F830" s="44" t="s">
        <v>37</v>
      </c>
      <c r="G830" s="2">
        <f t="shared" si="42"/>
        <v>0</v>
      </c>
      <c r="H830" s="2">
        <f t="shared" si="39"/>
        <v>0</v>
      </c>
      <c r="I830" s="17"/>
    </row>
    <row r="831" spans="1:9" ht="15.75" x14ac:dyDescent="0.25">
      <c r="A831" s="40">
        <v>42812</v>
      </c>
      <c r="B831" s="41" t="s">
        <v>2450</v>
      </c>
      <c r="C831" s="6">
        <v>104896</v>
      </c>
      <c r="D831" s="7" t="s">
        <v>104</v>
      </c>
      <c r="E831" s="3">
        <v>4992</v>
      </c>
      <c r="G831" s="3">
        <f t="shared" si="42"/>
        <v>4992</v>
      </c>
      <c r="H831" s="3">
        <f t="shared" si="39"/>
        <v>0</v>
      </c>
      <c r="I831" s="17"/>
    </row>
    <row r="832" spans="1:9" ht="15.75" x14ac:dyDescent="0.25">
      <c r="A832" s="40">
        <v>42814</v>
      </c>
      <c r="B832" s="41" t="s">
        <v>2639</v>
      </c>
      <c r="C832" s="6">
        <v>105077</v>
      </c>
      <c r="D832" s="7" t="s">
        <v>104</v>
      </c>
      <c r="E832" s="3">
        <v>9980.7999999999993</v>
      </c>
      <c r="G832" s="3">
        <f t="shared" si="42"/>
        <v>9980.7999999999993</v>
      </c>
      <c r="H832" s="3">
        <f t="shared" si="39"/>
        <v>0</v>
      </c>
      <c r="I832" s="17"/>
    </row>
    <row r="833" spans="1:9" ht="15.75" x14ac:dyDescent="0.25">
      <c r="A833" s="40">
        <v>42815</v>
      </c>
      <c r="B833" s="41" t="s">
        <v>2754</v>
      </c>
      <c r="C833" s="6">
        <v>105192</v>
      </c>
      <c r="D833" s="7" t="s">
        <v>104</v>
      </c>
      <c r="E833" s="3">
        <v>3974.4</v>
      </c>
      <c r="F833" s="42">
        <v>42815</v>
      </c>
      <c r="G833" s="3">
        <f t="shared" si="42"/>
        <v>3974.4</v>
      </c>
      <c r="H833" s="3">
        <f t="shared" si="39"/>
        <v>0</v>
      </c>
      <c r="I833" s="17"/>
    </row>
    <row r="834" spans="1:9" ht="15.75" x14ac:dyDescent="0.25">
      <c r="A834" s="40">
        <v>42816</v>
      </c>
      <c r="B834" s="41" t="s">
        <v>2844</v>
      </c>
      <c r="C834" s="6">
        <v>105282</v>
      </c>
      <c r="D834" s="7" t="s">
        <v>104</v>
      </c>
      <c r="E834" s="3">
        <v>4248</v>
      </c>
      <c r="F834" s="42">
        <v>42816</v>
      </c>
      <c r="G834" s="3">
        <f t="shared" si="42"/>
        <v>4248</v>
      </c>
      <c r="H834" s="3">
        <f t="shared" si="39"/>
        <v>0</v>
      </c>
      <c r="I834" s="17"/>
    </row>
    <row r="835" spans="1:9" ht="15.75" x14ac:dyDescent="0.25">
      <c r="A835" s="40">
        <v>42817</v>
      </c>
      <c r="B835" s="41" t="s">
        <v>3022</v>
      </c>
      <c r="C835" s="6">
        <v>105453</v>
      </c>
      <c r="D835" s="7" t="s">
        <v>104</v>
      </c>
      <c r="E835" s="3">
        <v>12387.4</v>
      </c>
      <c r="F835" s="42">
        <v>42818</v>
      </c>
      <c r="G835" s="3">
        <f t="shared" si="42"/>
        <v>12387.4</v>
      </c>
      <c r="H835" s="3">
        <f t="shared" ref="H835:H898" si="43">E835-G835</f>
        <v>0</v>
      </c>
      <c r="I835" s="17"/>
    </row>
    <row r="836" spans="1:9" ht="15.75" x14ac:dyDescent="0.25">
      <c r="A836" s="40">
        <v>42818</v>
      </c>
      <c r="B836" s="41" t="s">
        <v>3093</v>
      </c>
      <c r="C836" s="6">
        <v>105524</v>
      </c>
      <c r="D836" s="7" t="s">
        <v>104</v>
      </c>
      <c r="E836" s="3">
        <v>8664</v>
      </c>
      <c r="F836" s="42">
        <v>42818</v>
      </c>
      <c r="G836" s="3">
        <f t="shared" si="42"/>
        <v>8664</v>
      </c>
      <c r="H836" s="3">
        <f t="shared" si="43"/>
        <v>0</v>
      </c>
      <c r="I836" s="17"/>
    </row>
    <row r="837" spans="1:9" ht="15.75" x14ac:dyDescent="0.25">
      <c r="A837" s="40">
        <v>42819</v>
      </c>
      <c r="B837" s="41" t="s">
        <v>3294</v>
      </c>
      <c r="C837" s="6">
        <v>105718</v>
      </c>
      <c r="D837" s="7" t="s">
        <v>104</v>
      </c>
      <c r="E837" s="3">
        <v>10478.4</v>
      </c>
      <c r="F837" s="42">
        <v>42822</v>
      </c>
      <c r="G837" s="3">
        <f t="shared" si="42"/>
        <v>10478.4</v>
      </c>
      <c r="H837" s="3">
        <f t="shared" si="43"/>
        <v>0</v>
      </c>
      <c r="I837" s="17"/>
    </row>
    <row r="838" spans="1:9" ht="15.75" x14ac:dyDescent="0.25">
      <c r="A838" s="40">
        <v>42821</v>
      </c>
      <c r="B838" s="41" t="s">
        <v>3402</v>
      </c>
      <c r="C838" s="6">
        <v>105825</v>
      </c>
      <c r="D838" s="7" t="s">
        <v>104</v>
      </c>
      <c r="E838" s="3">
        <v>8983.7999999999993</v>
      </c>
      <c r="F838" s="42">
        <v>42822</v>
      </c>
      <c r="G838" s="3">
        <f t="shared" si="42"/>
        <v>8983.7999999999993</v>
      </c>
      <c r="H838" s="3">
        <f t="shared" si="43"/>
        <v>0</v>
      </c>
      <c r="I838" s="17"/>
    </row>
    <row r="839" spans="1:9" ht="15.75" x14ac:dyDescent="0.25">
      <c r="A839" s="40">
        <v>42822</v>
      </c>
      <c r="B839" s="41" t="s">
        <v>3608</v>
      </c>
      <c r="C839" s="6">
        <v>106024</v>
      </c>
      <c r="D839" s="7" t="s">
        <v>104</v>
      </c>
      <c r="E839" s="3">
        <v>7980</v>
      </c>
      <c r="F839" s="42">
        <v>42822</v>
      </c>
      <c r="G839" s="3">
        <f t="shared" si="42"/>
        <v>7980</v>
      </c>
      <c r="H839" s="3">
        <f t="shared" si="43"/>
        <v>0</v>
      </c>
      <c r="I839" s="17"/>
    </row>
    <row r="840" spans="1:9" ht="15.75" x14ac:dyDescent="0.25">
      <c r="A840" s="40">
        <v>42823</v>
      </c>
      <c r="B840" s="41" t="s">
        <v>3711</v>
      </c>
      <c r="C840" s="6">
        <v>106125</v>
      </c>
      <c r="D840" s="7" t="s">
        <v>104</v>
      </c>
      <c r="E840" s="3">
        <v>8790.6</v>
      </c>
      <c r="F840" s="42">
        <v>42826</v>
      </c>
      <c r="G840" s="3">
        <f t="shared" si="42"/>
        <v>8790.6</v>
      </c>
      <c r="H840" s="3">
        <f t="shared" si="43"/>
        <v>0</v>
      </c>
      <c r="I840" s="17"/>
    </row>
    <row r="841" spans="1:9" ht="15.75" x14ac:dyDescent="0.25">
      <c r="A841" s="40">
        <v>42824</v>
      </c>
      <c r="B841" s="41" t="s">
        <v>3773</v>
      </c>
      <c r="C841" s="6">
        <v>106187</v>
      </c>
      <c r="D841" s="7" t="s">
        <v>104</v>
      </c>
      <c r="E841" s="3">
        <v>7831.4</v>
      </c>
      <c r="F841" s="42">
        <v>42824</v>
      </c>
      <c r="G841" s="3">
        <f t="shared" si="42"/>
        <v>7831.4</v>
      </c>
      <c r="H841" s="3">
        <f t="shared" si="43"/>
        <v>0</v>
      </c>
      <c r="I841" s="17"/>
    </row>
    <row r="842" spans="1:9" ht="15.75" x14ac:dyDescent="0.25">
      <c r="A842" s="40">
        <v>42825</v>
      </c>
      <c r="B842" s="41" t="s">
        <v>3913</v>
      </c>
      <c r="C842" s="6">
        <v>106322</v>
      </c>
      <c r="D842" s="7" t="s">
        <v>104</v>
      </c>
      <c r="E842" s="3">
        <v>7555.5</v>
      </c>
      <c r="F842" s="42">
        <v>42825</v>
      </c>
      <c r="G842" s="3">
        <f t="shared" si="42"/>
        <v>7555.5</v>
      </c>
      <c r="H842" s="3">
        <f t="shared" si="43"/>
        <v>0</v>
      </c>
      <c r="I842" s="17"/>
    </row>
    <row r="843" spans="1:9" ht="15.75" x14ac:dyDescent="0.25">
      <c r="A843" s="40">
        <v>42795</v>
      </c>
      <c r="B843" s="41" t="s">
        <v>300</v>
      </c>
      <c r="C843" s="6">
        <v>102789</v>
      </c>
      <c r="D843" s="7" t="s">
        <v>100</v>
      </c>
      <c r="E843" s="3">
        <v>12132.5</v>
      </c>
      <c r="F843" s="43" t="s">
        <v>301</v>
      </c>
      <c r="G843" s="9">
        <f>4594.6+7537.9</f>
        <v>12132.5</v>
      </c>
      <c r="H843" s="9">
        <f t="shared" si="43"/>
        <v>0</v>
      </c>
      <c r="I843" s="17"/>
    </row>
    <row r="844" spans="1:9" ht="15.75" x14ac:dyDescent="0.25">
      <c r="A844" s="40">
        <v>42796</v>
      </c>
      <c r="B844" s="41" t="s">
        <v>468</v>
      </c>
      <c r="C844" s="6">
        <v>102956</v>
      </c>
      <c r="D844" s="7" t="s">
        <v>100</v>
      </c>
      <c r="E844" s="3">
        <v>11609.3</v>
      </c>
      <c r="F844" s="42">
        <v>42818</v>
      </c>
      <c r="G844" s="3">
        <f t="shared" ref="G844:G854" si="44">E844</f>
        <v>11609.3</v>
      </c>
      <c r="H844" s="3">
        <f t="shared" si="43"/>
        <v>0</v>
      </c>
      <c r="I844" s="17"/>
    </row>
    <row r="845" spans="1:9" ht="15.75" x14ac:dyDescent="0.25">
      <c r="A845" s="40">
        <v>42796</v>
      </c>
      <c r="B845" s="41" t="s">
        <v>469</v>
      </c>
      <c r="C845" s="6">
        <v>102957</v>
      </c>
      <c r="D845" s="7" t="s">
        <v>100</v>
      </c>
      <c r="E845" s="3">
        <v>30505.200000000001</v>
      </c>
      <c r="F845" s="42">
        <v>42818</v>
      </c>
      <c r="G845" s="3">
        <f t="shared" si="44"/>
        <v>30505.200000000001</v>
      </c>
      <c r="H845" s="3">
        <f t="shared" si="43"/>
        <v>0</v>
      </c>
      <c r="I845" s="17"/>
    </row>
    <row r="846" spans="1:9" ht="15.75" x14ac:dyDescent="0.25">
      <c r="A846" s="40">
        <v>42797</v>
      </c>
      <c r="B846" s="41" t="s">
        <v>634</v>
      </c>
      <c r="C846" s="6">
        <v>103116</v>
      </c>
      <c r="D846" s="7" t="s">
        <v>100</v>
      </c>
      <c r="E846" s="3">
        <v>51011.92</v>
      </c>
      <c r="F846" s="42">
        <v>42818</v>
      </c>
      <c r="G846" s="3">
        <f t="shared" si="44"/>
        <v>51011.92</v>
      </c>
      <c r="H846" s="3">
        <f t="shared" si="43"/>
        <v>0</v>
      </c>
      <c r="I846" s="17"/>
    </row>
    <row r="847" spans="1:9" ht="15.75" x14ac:dyDescent="0.25">
      <c r="A847" s="40">
        <v>42797</v>
      </c>
      <c r="B847" s="41" t="s">
        <v>644</v>
      </c>
      <c r="C847" s="6">
        <v>103126</v>
      </c>
      <c r="D847" s="7" t="s">
        <v>100</v>
      </c>
      <c r="E847" s="3">
        <v>32047.62</v>
      </c>
      <c r="F847" s="42">
        <v>42818</v>
      </c>
      <c r="G847" s="3">
        <f t="shared" si="44"/>
        <v>32047.62</v>
      </c>
      <c r="H847" s="3">
        <f t="shared" si="43"/>
        <v>0</v>
      </c>
      <c r="I847" s="17"/>
    </row>
    <row r="848" spans="1:9" ht="15.75" x14ac:dyDescent="0.25">
      <c r="A848" s="40">
        <v>42798</v>
      </c>
      <c r="B848" s="41" t="s">
        <v>736</v>
      </c>
      <c r="C848" s="6">
        <v>103213</v>
      </c>
      <c r="D848" s="7" t="s">
        <v>100</v>
      </c>
      <c r="E848" s="3">
        <v>20043.2</v>
      </c>
      <c r="F848" s="42">
        <v>42818</v>
      </c>
      <c r="G848" s="3">
        <f t="shared" si="44"/>
        <v>20043.2</v>
      </c>
      <c r="H848" s="3">
        <f t="shared" si="43"/>
        <v>0</v>
      </c>
      <c r="I848" s="17"/>
    </row>
    <row r="849" spans="1:9" ht="15.75" x14ac:dyDescent="0.25">
      <c r="A849" s="40">
        <v>42800</v>
      </c>
      <c r="B849" s="41" t="s">
        <v>914</v>
      </c>
      <c r="C849" s="6">
        <v>103388</v>
      </c>
      <c r="D849" s="7" t="s">
        <v>100</v>
      </c>
      <c r="E849" s="3">
        <v>46218.04</v>
      </c>
      <c r="F849" s="42">
        <v>42818</v>
      </c>
      <c r="G849" s="3">
        <f t="shared" si="44"/>
        <v>46218.04</v>
      </c>
      <c r="H849" s="3">
        <f t="shared" si="43"/>
        <v>0</v>
      </c>
      <c r="I849" s="17"/>
    </row>
    <row r="850" spans="1:9" ht="15.75" x14ac:dyDescent="0.25">
      <c r="A850" s="40">
        <v>42800</v>
      </c>
      <c r="B850" s="41" t="s">
        <v>922</v>
      </c>
      <c r="C850" s="6">
        <v>103396</v>
      </c>
      <c r="D850" s="7" t="s">
        <v>100</v>
      </c>
      <c r="E850" s="3">
        <v>1339</v>
      </c>
      <c r="F850" s="42">
        <v>42818</v>
      </c>
      <c r="G850" s="3">
        <f t="shared" si="44"/>
        <v>1339</v>
      </c>
      <c r="H850" s="3">
        <f t="shared" si="43"/>
        <v>0</v>
      </c>
      <c r="I850" s="17"/>
    </row>
    <row r="851" spans="1:9" ht="15.75" x14ac:dyDescent="0.25">
      <c r="A851" s="40">
        <v>42802</v>
      </c>
      <c r="B851" s="41" t="s">
        <v>1145</v>
      </c>
      <c r="C851" s="6">
        <v>103615</v>
      </c>
      <c r="D851" s="7" t="s">
        <v>100</v>
      </c>
      <c r="E851" s="3">
        <v>101899.98</v>
      </c>
      <c r="F851" s="42">
        <v>42818</v>
      </c>
      <c r="G851" s="3">
        <f t="shared" si="44"/>
        <v>101899.98</v>
      </c>
      <c r="H851" s="3">
        <f t="shared" si="43"/>
        <v>0</v>
      </c>
      <c r="I851" s="17"/>
    </row>
    <row r="852" spans="1:9" ht="15.75" x14ac:dyDescent="0.25">
      <c r="A852" s="40">
        <v>42803</v>
      </c>
      <c r="B852" s="41" t="s">
        <v>1265</v>
      </c>
      <c r="C852" s="6">
        <v>103732</v>
      </c>
      <c r="D852" s="7" t="s">
        <v>100</v>
      </c>
      <c r="E852" s="3">
        <v>30677.4</v>
      </c>
      <c r="F852" s="42">
        <v>42818</v>
      </c>
      <c r="G852" s="3">
        <f t="shared" si="44"/>
        <v>30677.4</v>
      </c>
      <c r="H852" s="3">
        <f t="shared" si="43"/>
        <v>0</v>
      </c>
      <c r="I852" s="17"/>
    </row>
    <row r="853" spans="1:9" ht="15.75" x14ac:dyDescent="0.25">
      <c r="A853" s="40">
        <v>42804</v>
      </c>
      <c r="B853" s="41" t="s">
        <v>1459</v>
      </c>
      <c r="C853" s="6">
        <v>103923</v>
      </c>
      <c r="D853" s="7" t="s">
        <v>100</v>
      </c>
      <c r="E853" s="3">
        <v>92913.88</v>
      </c>
      <c r="F853" s="42">
        <v>42818</v>
      </c>
      <c r="G853" s="3">
        <f t="shared" si="44"/>
        <v>92913.88</v>
      </c>
      <c r="H853" s="3">
        <f t="shared" si="43"/>
        <v>0</v>
      </c>
      <c r="I853" s="17"/>
    </row>
    <row r="854" spans="1:9" ht="15.75" x14ac:dyDescent="0.25">
      <c r="A854" s="40">
        <v>42805</v>
      </c>
      <c r="B854" s="41" t="s">
        <v>1543</v>
      </c>
      <c r="C854" s="6">
        <v>104006</v>
      </c>
      <c r="D854" s="7" t="s">
        <v>100</v>
      </c>
      <c r="E854" s="3">
        <v>3555.2</v>
      </c>
      <c r="F854" s="42">
        <v>42818</v>
      </c>
      <c r="G854" s="3">
        <f t="shared" si="44"/>
        <v>3555.2</v>
      </c>
      <c r="H854" s="3">
        <f t="shared" si="43"/>
        <v>0</v>
      </c>
      <c r="I854" s="17"/>
    </row>
    <row r="855" spans="1:9" ht="15.75" x14ac:dyDescent="0.25">
      <c r="A855" s="40">
        <v>42808</v>
      </c>
      <c r="B855" s="41" t="s">
        <v>1840</v>
      </c>
      <c r="C855" s="6">
        <v>104297</v>
      </c>
      <c r="D855" s="7" t="s">
        <v>100</v>
      </c>
      <c r="E855" s="3">
        <v>135881.9</v>
      </c>
      <c r="F855" s="42">
        <v>42818</v>
      </c>
      <c r="G855" s="3">
        <f>4370.71+131511.19</f>
        <v>135881.9</v>
      </c>
      <c r="H855" s="3">
        <f t="shared" si="43"/>
        <v>0</v>
      </c>
      <c r="I855" s="17"/>
    </row>
    <row r="856" spans="1:9" ht="15.75" x14ac:dyDescent="0.25">
      <c r="A856" s="40">
        <v>42810</v>
      </c>
      <c r="B856" s="41" t="s">
        <v>2117</v>
      </c>
      <c r="C856" s="6">
        <v>104570</v>
      </c>
      <c r="D856" s="7" t="s">
        <v>100</v>
      </c>
      <c r="E856" s="3">
        <v>44595.9</v>
      </c>
      <c r="F856" s="42">
        <v>42824</v>
      </c>
      <c r="G856" s="3">
        <f>E856</f>
        <v>44595.9</v>
      </c>
      <c r="H856" s="3">
        <f t="shared" si="43"/>
        <v>0</v>
      </c>
      <c r="I856" s="17"/>
    </row>
    <row r="857" spans="1:9" ht="15.75" x14ac:dyDescent="0.25">
      <c r="A857" s="40">
        <v>42813</v>
      </c>
      <c r="B857" s="41" t="s">
        <v>2500</v>
      </c>
      <c r="C857" s="6">
        <v>104945</v>
      </c>
      <c r="D857" s="7" t="s">
        <v>100</v>
      </c>
      <c r="E857" s="3">
        <v>107124.75</v>
      </c>
      <c r="G857" s="3">
        <f>E857</f>
        <v>107124.75</v>
      </c>
      <c r="H857" s="3">
        <f t="shared" si="43"/>
        <v>0</v>
      </c>
      <c r="I857" s="17"/>
    </row>
    <row r="858" spans="1:9" ht="15.75" x14ac:dyDescent="0.25">
      <c r="A858" s="40">
        <v>42813</v>
      </c>
      <c r="B858" s="41" t="s">
        <v>2501</v>
      </c>
      <c r="C858" s="6">
        <v>104946</v>
      </c>
      <c r="D858" s="7" t="s">
        <v>100</v>
      </c>
      <c r="E858" s="3">
        <v>106205.4</v>
      </c>
      <c r="F858" s="43" t="s">
        <v>2502</v>
      </c>
      <c r="G858" s="9">
        <f>67664.61+38540.79</f>
        <v>106205.4</v>
      </c>
      <c r="H858" s="9">
        <f t="shared" si="43"/>
        <v>0</v>
      </c>
      <c r="I858" s="17"/>
    </row>
    <row r="859" spans="1:9" ht="15.75" x14ac:dyDescent="0.25">
      <c r="A859" s="40">
        <v>42813</v>
      </c>
      <c r="B859" s="41" t="s">
        <v>2504</v>
      </c>
      <c r="C859" s="6">
        <v>104948</v>
      </c>
      <c r="D859" s="7" t="s">
        <v>100</v>
      </c>
      <c r="E859" s="3">
        <v>800.8</v>
      </c>
      <c r="F859" s="42">
        <v>42824</v>
      </c>
      <c r="G859" s="3">
        <f t="shared" ref="G859:G904" si="45">E859</f>
        <v>800.8</v>
      </c>
      <c r="H859" s="3">
        <f t="shared" si="43"/>
        <v>0</v>
      </c>
      <c r="I859" s="17"/>
    </row>
    <row r="860" spans="1:9" ht="15.75" x14ac:dyDescent="0.25">
      <c r="A860" s="40">
        <v>42816</v>
      </c>
      <c r="B860" s="41" t="s">
        <v>2893</v>
      </c>
      <c r="C860" s="6">
        <v>105330</v>
      </c>
      <c r="D860" s="7" t="s">
        <v>100</v>
      </c>
      <c r="E860" s="3">
        <v>129251.8</v>
      </c>
      <c r="F860" s="42">
        <v>42838</v>
      </c>
      <c r="G860" s="3">
        <f t="shared" si="45"/>
        <v>129251.8</v>
      </c>
      <c r="H860" s="3">
        <f t="shared" si="43"/>
        <v>0</v>
      </c>
      <c r="I860" s="17"/>
    </row>
    <row r="861" spans="1:9" ht="15.75" x14ac:dyDescent="0.25">
      <c r="A861" s="40">
        <v>42818</v>
      </c>
      <c r="B861" s="41" t="s">
        <v>3107</v>
      </c>
      <c r="C861" s="6">
        <v>105537</v>
      </c>
      <c r="D861" s="7" t="s">
        <v>100</v>
      </c>
      <c r="E861" s="3">
        <v>17182.400000000001</v>
      </c>
      <c r="F861" s="42">
        <v>42838</v>
      </c>
      <c r="G861" s="3">
        <f t="shared" si="45"/>
        <v>17182.400000000001</v>
      </c>
      <c r="H861" s="3">
        <f t="shared" si="43"/>
        <v>0</v>
      </c>
      <c r="I861" s="17"/>
    </row>
    <row r="862" spans="1:9" ht="15.75" x14ac:dyDescent="0.25">
      <c r="A862" s="40">
        <v>42819</v>
      </c>
      <c r="B862" s="41" t="s">
        <v>3265</v>
      </c>
      <c r="C862" s="6">
        <v>105689</v>
      </c>
      <c r="D862" s="7" t="s">
        <v>100</v>
      </c>
      <c r="E862" s="3">
        <v>30839.02</v>
      </c>
      <c r="F862" s="42">
        <v>42838</v>
      </c>
      <c r="G862" s="3">
        <f t="shared" si="45"/>
        <v>30839.02</v>
      </c>
      <c r="H862" s="3">
        <f t="shared" si="43"/>
        <v>0</v>
      </c>
      <c r="I862" s="17"/>
    </row>
    <row r="863" spans="1:9" ht="15.75" x14ac:dyDescent="0.25">
      <c r="A863" s="40">
        <v>42821</v>
      </c>
      <c r="B863" s="41" t="s">
        <v>3418</v>
      </c>
      <c r="C863" s="6">
        <v>105841</v>
      </c>
      <c r="D863" s="7" t="s">
        <v>100</v>
      </c>
      <c r="E863" s="3">
        <v>87604.800000000003</v>
      </c>
      <c r="F863" s="42">
        <v>42838</v>
      </c>
      <c r="G863" s="3">
        <f t="shared" si="45"/>
        <v>87604.800000000003</v>
      </c>
      <c r="H863" s="3">
        <f t="shared" si="43"/>
        <v>0</v>
      </c>
      <c r="I863" s="17"/>
    </row>
    <row r="864" spans="1:9" ht="15.75" x14ac:dyDescent="0.25">
      <c r="A864" s="40">
        <v>42822</v>
      </c>
      <c r="B864" s="41" t="s">
        <v>3576</v>
      </c>
      <c r="C864" s="6">
        <v>105993</v>
      </c>
      <c r="D864" s="7" t="s">
        <v>100</v>
      </c>
      <c r="E864" s="3">
        <v>31892</v>
      </c>
      <c r="F864" s="42">
        <v>42838</v>
      </c>
      <c r="G864" s="3">
        <f t="shared" si="45"/>
        <v>31892</v>
      </c>
      <c r="H864" s="3">
        <f t="shared" si="43"/>
        <v>0</v>
      </c>
      <c r="I864" s="17"/>
    </row>
    <row r="865" spans="1:9" ht="15.75" x14ac:dyDescent="0.25">
      <c r="A865" s="40">
        <v>42824</v>
      </c>
      <c r="B865" s="41" t="s">
        <v>3789</v>
      </c>
      <c r="C865" s="6">
        <v>106203</v>
      </c>
      <c r="D865" s="7" t="s">
        <v>100</v>
      </c>
      <c r="E865" s="3">
        <v>95225.69</v>
      </c>
      <c r="F865" s="42">
        <v>42838</v>
      </c>
      <c r="G865" s="3">
        <f t="shared" si="45"/>
        <v>95225.69</v>
      </c>
      <c r="H865" s="3">
        <f t="shared" si="43"/>
        <v>0</v>
      </c>
      <c r="I865" s="17"/>
    </row>
    <row r="866" spans="1:9" ht="15.75" x14ac:dyDescent="0.25">
      <c r="A866" s="40">
        <v>42824</v>
      </c>
      <c r="B866" s="41" t="s">
        <v>3791</v>
      </c>
      <c r="C866" s="6">
        <v>106205</v>
      </c>
      <c r="D866" s="7" t="s">
        <v>100</v>
      </c>
      <c r="E866" s="3">
        <v>8247.4</v>
      </c>
      <c r="F866" s="42">
        <v>42838</v>
      </c>
      <c r="G866" s="3">
        <f t="shared" si="45"/>
        <v>8247.4</v>
      </c>
      <c r="H866" s="3">
        <f t="shared" si="43"/>
        <v>0</v>
      </c>
      <c r="I866" s="17"/>
    </row>
    <row r="867" spans="1:9" ht="15.75" x14ac:dyDescent="0.25">
      <c r="A867" s="40">
        <v>42825</v>
      </c>
      <c r="B867" s="41" t="s">
        <v>3978</v>
      </c>
      <c r="C867" s="6">
        <v>106387</v>
      </c>
      <c r="D867" s="7" t="s">
        <v>100</v>
      </c>
      <c r="E867" s="3">
        <v>4087.2</v>
      </c>
      <c r="F867" s="42">
        <v>42838</v>
      </c>
      <c r="G867" s="3">
        <f t="shared" si="45"/>
        <v>4087.2</v>
      </c>
      <c r="H867" s="3">
        <f t="shared" si="43"/>
        <v>0</v>
      </c>
      <c r="I867" s="17"/>
    </row>
    <row r="868" spans="1:9" ht="15.75" x14ac:dyDescent="0.25">
      <c r="A868" s="40">
        <v>42798</v>
      </c>
      <c r="B868" s="41" t="s">
        <v>734</v>
      </c>
      <c r="C868" s="6">
        <v>103211</v>
      </c>
      <c r="D868" s="7" t="s">
        <v>45</v>
      </c>
      <c r="E868" s="3">
        <v>10763.5</v>
      </c>
      <c r="F868" s="42">
        <v>42800</v>
      </c>
      <c r="G868" s="3">
        <f t="shared" si="45"/>
        <v>10763.5</v>
      </c>
      <c r="H868" s="3">
        <f t="shared" si="43"/>
        <v>0</v>
      </c>
      <c r="I868" s="17"/>
    </row>
    <row r="869" spans="1:9" ht="15.75" x14ac:dyDescent="0.25">
      <c r="A869" s="40">
        <v>42799</v>
      </c>
      <c r="B869" s="41" t="s">
        <v>831</v>
      </c>
      <c r="C869" s="6">
        <v>103306</v>
      </c>
      <c r="D869" s="7" t="s">
        <v>45</v>
      </c>
      <c r="E869" s="3">
        <v>2622.8</v>
      </c>
      <c r="F869" s="42">
        <v>42799</v>
      </c>
      <c r="G869" s="3">
        <f t="shared" si="45"/>
        <v>2622.8</v>
      </c>
      <c r="H869" s="3">
        <f t="shared" si="43"/>
        <v>0</v>
      </c>
      <c r="I869" s="17"/>
    </row>
    <row r="870" spans="1:9" ht="15.75" x14ac:dyDescent="0.25">
      <c r="A870" s="40">
        <v>42800</v>
      </c>
      <c r="B870" s="41" t="s">
        <v>969</v>
      </c>
      <c r="C870" s="6">
        <v>103442</v>
      </c>
      <c r="D870" s="7" t="s">
        <v>45</v>
      </c>
      <c r="E870" s="3">
        <v>6339.55</v>
      </c>
      <c r="F870" s="42">
        <v>42805</v>
      </c>
      <c r="G870" s="3">
        <f t="shared" si="45"/>
        <v>6339.55</v>
      </c>
      <c r="H870" s="3">
        <f t="shared" si="43"/>
        <v>0</v>
      </c>
      <c r="I870" s="17"/>
    </row>
    <row r="871" spans="1:9" ht="15.75" x14ac:dyDescent="0.25">
      <c r="A871" s="40">
        <v>42802</v>
      </c>
      <c r="B871" s="41" t="s">
        <v>1210</v>
      </c>
      <c r="C871" s="6">
        <v>103680</v>
      </c>
      <c r="D871" s="7" t="s">
        <v>45</v>
      </c>
      <c r="E871" s="3">
        <v>323.2</v>
      </c>
      <c r="F871" s="42">
        <v>42802</v>
      </c>
      <c r="G871" s="3">
        <f t="shared" si="45"/>
        <v>323.2</v>
      </c>
      <c r="H871" s="3">
        <f t="shared" si="43"/>
        <v>0</v>
      </c>
      <c r="I871" s="17"/>
    </row>
    <row r="872" spans="1:9" ht="15.75" x14ac:dyDescent="0.25">
      <c r="A872" s="40">
        <v>42804</v>
      </c>
      <c r="B872" s="41" t="s">
        <v>1418</v>
      </c>
      <c r="C872" s="6">
        <v>103883</v>
      </c>
      <c r="D872" s="7" t="s">
        <v>45</v>
      </c>
      <c r="E872" s="3">
        <v>2255</v>
      </c>
      <c r="F872" s="42">
        <v>42804</v>
      </c>
      <c r="G872" s="3">
        <f t="shared" si="45"/>
        <v>2255</v>
      </c>
      <c r="H872" s="3">
        <f t="shared" si="43"/>
        <v>0</v>
      </c>
      <c r="I872" s="17"/>
    </row>
    <row r="873" spans="1:9" ht="15.75" x14ac:dyDescent="0.25">
      <c r="A873" s="40">
        <v>42805</v>
      </c>
      <c r="B873" s="41" t="s">
        <v>1572</v>
      </c>
      <c r="C873" s="6">
        <v>104035</v>
      </c>
      <c r="D873" s="7" t="s">
        <v>45</v>
      </c>
      <c r="E873" s="3">
        <v>8302.25</v>
      </c>
      <c r="F873" s="42">
        <v>42807</v>
      </c>
      <c r="G873" s="3">
        <f t="shared" si="45"/>
        <v>8302.25</v>
      </c>
      <c r="H873" s="3">
        <f t="shared" si="43"/>
        <v>0</v>
      </c>
      <c r="I873" s="17"/>
    </row>
    <row r="874" spans="1:9" ht="15.75" x14ac:dyDescent="0.25">
      <c r="A874" s="40">
        <v>42806</v>
      </c>
      <c r="B874" s="41" t="s">
        <v>1651</v>
      </c>
      <c r="C874" s="6">
        <v>104112</v>
      </c>
      <c r="D874" s="7" t="s">
        <v>45</v>
      </c>
      <c r="E874" s="3">
        <v>3527.2</v>
      </c>
      <c r="F874" s="42">
        <v>42806</v>
      </c>
      <c r="G874" s="3">
        <f t="shared" si="45"/>
        <v>3527.2</v>
      </c>
      <c r="H874" s="3">
        <f t="shared" si="43"/>
        <v>0</v>
      </c>
      <c r="I874" s="17"/>
    </row>
    <row r="875" spans="1:9" ht="15.75" x14ac:dyDescent="0.25">
      <c r="A875" s="40">
        <v>42807</v>
      </c>
      <c r="B875" s="41" t="s">
        <v>1755</v>
      </c>
      <c r="C875" s="6">
        <v>104214</v>
      </c>
      <c r="D875" s="7" t="s">
        <v>45</v>
      </c>
      <c r="E875" s="3">
        <v>2978.4</v>
      </c>
      <c r="F875" s="42">
        <v>42809</v>
      </c>
      <c r="G875" s="3">
        <f t="shared" si="45"/>
        <v>2978.4</v>
      </c>
      <c r="H875" s="3">
        <f t="shared" si="43"/>
        <v>0</v>
      </c>
      <c r="I875" s="17"/>
    </row>
    <row r="876" spans="1:9" ht="15.75" x14ac:dyDescent="0.25">
      <c r="A876" s="40">
        <v>42809</v>
      </c>
      <c r="B876" s="41" t="s">
        <v>1951</v>
      </c>
      <c r="C876" s="6">
        <v>104407</v>
      </c>
      <c r="D876" s="7" t="s">
        <v>45</v>
      </c>
      <c r="E876" s="3">
        <v>6098.8</v>
      </c>
      <c r="G876" s="3">
        <f t="shared" si="45"/>
        <v>6098.8</v>
      </c>
      <c r="H876" s="3">
        <f t="shared" si="43"/>
        <v>0</v>
      </c>
      <c r="I876" s="17"/>
    </row>
    <row r="877" spans="1:9" ht="15.75" x14ac:dyDescent="0.25">
      <c r="A877" s="40">
        <v>42812</v>
      </c>
      <c r="B877" s="41" t="s">
        <v>2447</v>
      </c>
      <c r="C877" s="6">
        <v>104894</v>
      </c>
      <c r="D877" s="7" t="s">
        <v>45</v>
      </c>
      <c r="E877" s="3">
        <v>671.4</v>
      </c>
      <c r="F877" s="42">
        <v>42812</v>
      </c>
      <c r="G877" s="3">
        <f t="shared" si="45"/>
        <v>671.4</v>
      </c>
      <c r="H877" s="3">
        <f t="shared" si="43"/>
        <v>0</v>
      </c>
      <c r="I877" s="17"/>
    </row>
    <row r="878" spans="1:9" ht="15.75" x14ac:dyDescent="0.25">
      <c r="A878" s="40">
        <v>42815</v>
      </c>
      <c r="B878" s="41" t="s">
        <v>2785</v>
      </c>
      <c r="C878" s="6">
        <v>105223</v>
      </c>
      <c r="D878" s="7" t="s">
        <v>45</v>
      </c>
      <c r="E878" s="3">
        <v>965.6</v>
      </c>
      <c r="F878" s="42">
        <v>42815</v>
      </c>
      <c r="G878" s="3">
        <f t="shared" si="45"/>
        <v>965.6</v>
      </c>
      <c r="H878" s="3">
        <f t="shared" si="43"/>
        <v>0</v>
      </c>
      <c r="I878" s="17"/>
    </row>
    <row r="879" spans="1:9" ht="15.75" x14ac:dyDescent="0.25">
      <c r="A879" s="40">
        <v>42815</v>
      </c>
      <c r="B879" s="41" t="s">
        <v>2786</v>
      </c>
      <c r="C879" s="6">
        <v>105224</v>
      </c>
      <c r="D879" s="7" t="s">
        <v>45</v>
      </c>
      <c r="E879" s="3">
        <v>8583.1</v>
      </c>
      <c r="F879" s="42">
        <v>42826</v>
      </c>
      <c r="G879" s="3">
        <f t="shared" si="45"/>
        <v>8583.1</v>
      </c>
      <c r="H879" s="3">
        <f t="shared" si="43"/>
        <v>0</v>
      </c>
      <c r="I879" s="17"/>
    </row>
    <row r="880" spans="1:9" ht="15.75" x14ac:dyDescent="0.25">
      <c r="A880" s="40">
        <v>42816</v>
      </c>
      <c r="B880" s="41" t="s">
        <v>2902</v>
      </c>
      <c r="C880" s="6">
        <v>105339</v>
      </c>
      <c r="D880" s="7" t="s">
        <v>45</v>
      </c>
      <c r="E880" s="3">
        <v>160.80000000000001</v>
      </c>
      <c r="F880" s="42">
        <v>42816</v>
      </c>
      <c r="G880" s="3">
        <f t="shared" si="45"/>
        <v>160.80000000000001</v>
      </c>
      <c r="H880" s="3">
        <f t="shared" si="43"/>
        <v>0</v>
      </c>
      <c r="I880" s="17"/>
    </row>
    <row r="881" spans="1:9" ht="15.75" x14ac:dyDescent="0.25">
      <c r="A881" s="40">
        <v>42819</v>
      </c>
      <c r="B881" s="41" t="s">
        <v>3238</v>
      </c>
      <c r="C881" s="6">
        <v>105663</v>
      </c>
      <c r="D881" s="7" t="s">
        <v>45</v>
      </c>
      <c r="E881" s="3">
        <v>3013.35</v>
      </c>
      <c r="F881" s="42">
        <v>42791</v>
      </c>
      <c r="G881" s="3">
        <f t="shared" si="45"/>
        <v>3013.35</v>
      </c>
      <c r="H881" s="3">
        <f t="shared" si="43"/>
        <v>0</v>
      </c>
      <c r="I881" s="17"/>
    </row>
    <row r="882" spans="1:9" ht="15.75" x14ac:dyDescent="0.25">
      <c r="A882" s="40">
        <v>42820</v>
      </c>
      <c r="B882" s="41" t="s">
        <v>3367</v>
      </c>
      <c r="C882" s="6">
        <v>105791</v>
      </c>
      <c r="D882" s="7" t="s">
        <v>45</v>
      </c>
      <c r="E882" s="3">
        <v>3278.95</v>
      </c>
      <c r="F882" s="42">
        <v>42820</v>
      </c>
      <c r="G882" s="3">
        <f t="shared" si="45"/>
        <v>3278.95</v>
      </c>
      <c r="H882" s="3">
        <f t="shared" si="43"/>
        <v>0</v>
      </c>
      <c r="I882" s="17"/>
    </row>
    <row r="883" spans="1:9" ht="15.75" x14ac:dyDescent="0.25">
      <c r="A883" s="40">
        <v>42821</v>
      </c>
      <c r="B883" s="41" t="s">
        <v>3494</v>
      </c>
      <c r="C883" s="6">
        <v>105915</v>
      </c>
      <c r="D883" s="7" t="s">
        <v>45</v>
      </c>
      <c r="E883" s="3">
        <v>3590.9</v>
      </c>
      <c r="F883" s="42" t="s">
        <v>3495</v>
      </c>
      <c r="G883" s="3">
        <f t="shared" si="45"/>
        <v>3590.9</v>
      </c>
      <c r="H883" s="3">
        <f t="shared" si="43"/>
        <v>0</v>
      </c>
      <c r="I883" s="17"/>
    </row>
    <row r="884" spans="1:9" ht="15.75" x14ac:dyDescent="0.25">
      <c r="A884" s="40">
        <v>42823</v>
      </c>
      <c r="B884" s="41" t="s">
        <v>3728</v>
      </c>
      <c r="C884" s="6">
        <v>106142</v>
      </c>
      <c r="D884" s="7" t="s">
        <v>45</v>
      </c>
      <c r="E884" s="3">
        <v>3234.45</v>
      </c>
      <c r="F884" s="42">
        <v>42822</v>
      </c>
      <c r="G884" s="3">
        <f t="shared" si="45"/>
        <v>3234.45</v>
      </c>
      <c r="H884" s="3">
        <f t="shared" si="43"/>
        <v>0</v>
      </c>
      <c r="I884" s="17"/>
    </row>
    <row r="885" spans="1:9" ht="15.75" x14ac:dyDescent="0.25">
      <c r="A885" s="40">
        <v>42798</v>
      </c>
      <c r="B885" s="41" t="s">
        <v>735</v>
      </c>
      <c r="C885" s="6">
        <v>103212</v>
      </c>
      <c r="D885" s="7" t="s">
        <v>272</v>
      </c>
      <c r="E885" s="3">
        <v>11565.6</v>
      </c>
      <c r="F885" s="42">
        <v>42798</v>
      </c>
      <c r="G885" s="3">
        <f t="shared" si="45"/>
        <v>11565.6</v>
      </c>
      <c r="H885" s="3">
        <f t="shared" si="43"/>
        <v>0</v>
      </c>
      <c r="I885" s="17"/>
    </row>
    <row r="886" spans="1:9" ht="15.75" x14ac:dyDescent="0.25">
      <c r="A886" s="40">
        <v>42804</v>
      </c>
      <c r="B886" s="41" t="s">
        <v>1493</v>
      </c>
      <c r="C886" s="6">
        <v>103956</v>
      </c>
      <c r="D886" s="7" t="s">
        <v>272</v>
      </c>
      <c r="E886" s="3">
        <v>3607.5</v>
      </c>
      <c r="G886" s="3">
        <f t="shared" si="45"/>
        <v>3607.5</v>
      </c>
      <c r="H886" s="3">
        <f t="shared" si="43"/>
        <v>0</v>
      </c>
      <c r="I886" s="17"/>
    </row>
    <row r="887" spans="1:9" ht="15.75" x14ac:dyDescent="0.25">
      <c r="A887" s="40">
        <v>42805</v>
      </c>
      <c r="B887" s="41" t="s">
        <v>1581</v>
      </c>
      <c r="C887" s="6">
        <v>104044</v>
      </c>
      <c r="D887" s="7" t="s">
        <v>272</v>
      </c>
      <c r="E887" s="3">
        <v>3383.5</v>
      </c>
      <c r="F887" s="42">
        <v>42805</v>
      </c>
      <c r="G887" s="3">
        <f t="shared" si="45"/>
        <v>3383.5</v>
      </c>
      <c r="H887" s="3">
        <f t="shared" si="43"/>
        <v>0</v>
      </c>
      <c r="I887" s="17"/>
    </row>
    <row r="888" spans="1:9" ht="15.75" x14ac:dyDescent="0.25">
      <c r="A888" s="40">
        <v>42814</v>
      </c>
      <c r="B888" s="41" t="s">
        <v>2644</v>
      </c>
      <c r="C888" s="6">
        <v>105082</v>
      </c>
      <c r="D888" s="7" t="s">
        <v>272</v>
      </c>
      <c r="E888" s="3">
        <v>280</v>
      </c>
      <c r="G888" s="3">
        <f t="shared" si="45"/>
        <v>280</v>
      </c>
      <c r="H888" s="3">
        <f t="shared" si="43"/>
        <v>0</v>
      </c>
      <c r="I888" s="17"/>
    </row>
    <row r="889" spans="1:9" ht="15.75" x14ac:dyDescent="0.25">
      <c r="A889" s="40">
        <v>42816</v>
      </c>
      <c r="B889" s="41" t="s">
        <v>2897</v>
      </c>
      <c r="C889" s="6">
        <v>105334</v>
      </c>
      <c r="D889" s="7" t="s">
        <v>272</v>
      </c>
      <c r="E889" s="3">
        <v>4400</v>
      </c>
      <c r="F889" s="42">
        <v>42816</v>
      </c>
      <c r="G889" s="3">
        <f t="shared" si="45"/>
        <v>4400</v>
      </c>
      <c r="H889" s="3">
        <f t="shared" si="43"/>
        <v>0</v>
      </c>
      <c r="I889" s="17"/>
    </row>
    <row r="890" spans="1:9" ht="15.75" x14ac:dyDescent="0.25">
      <c r="A890" s="40">
        <v>42816</v>
      </c>
      <c r="B890" s="41" t="s">
        <v>2899</v>
      </c>
      <c r="C890" s="6">
        <v>105336</v>
      </c>
      <c r="D890" s="7" t="s">
        <v>272</v>
      </c>
      <c r="E890" s="3">
        <v>6351</v>
      </c>
      <c r="F890" s="42">
        <v>42816</v>
      </c>
      <c r="G890" s="3">
        <f t="shared" si="45"/>
        <v>6351</v>
      </c>
      <c r="H890" s="3">
        <f t="shared" si="43"/>
        <v>0</v>
      </c>
      <c r="I890" s="17"/>
    </row>
    <row r="891" spans="1:9" ht="15.75" x14ac:dyDescent="0.25">
      <c r="A891" s="40">
        <v>42817</v>
      </c>
      <c r="B891" s="41" t="s">
        <v>3029</v>
      </c>
      <c r="C891" s="6">
        <v>105460</v>
      </c>
      <c r="D891" s="7" t="s">
        <v>272</v>
      </c>
      <c r="E891" s="3">
        <v>4490</v>
      </c>
      <c r="F891" s="42">
        <v>43062</v>
      </c>
      <c r="G891" s="3">
        <f t="shared" si="45"/>
        <v>4490</v>
      </c>
      <c r="H891" s="3">
        <f t="shared" si="43"/>
        <v>0</v>
      </c>
      <c r="I891" s="17"/>
    </row>
    <row r="892" spans="1:9" ht="15.75" x14ac:dyDescent="0.25">
      <c r="A892" s="40">
        <v>42819</v>
      </c>
      <c r="B892" s="41" t="s">
        <v>3252</v>
      </c>
      <c r="C892" s="6">
        <v>105677</v>
      </c>
      <c r="D892" s="7" t="s">
        <v>272</v>
      </c>
      <c r="E892" s="3">
        <v>6217.9</v>
      </c>
      <c r="F892" s="42">
        <v>42791</v>
      </c>
      <c r="G892" s="3">
        <f t="shared" si="45"/>
        <v>6217.9</v>
      </c>
      <c r="H892" s="3">
        <f t="shared" si="43"/>
        <v>0</v>
      </c>
      <c r="I892" s="17"/>
    </row>
    <row r="893" spans="1:9" ht="15.75" x14ac:dyDescent="0.25">
      <c r="A893" s="40">
        <v>42821</v>
      </c>
      <c r="B893" s="41" t="s">
        <v>3512</v>
      </c>
      <c r="C893" s="6">
        <v>105932</v>
      </c>
      <c r="D893" s="7" t="s">
        <v>272</v>
      </c>
      <c r="E893" s="3">
        <v>2537.6</v>
      </c>
      <c r="F893" s="42">
        <v>42821</v>
      </c>
      <c r="G893" s="3">
        <f t="shared" si="45"/>
        <v>2537.6</v>
      </c>
      <c r="H893" s="3">
        <f t="shared" si="43"/>
        <v>0</v>
      </c>
      <c r="I893" s="17"/>
    </row>
    <row r="894" spans="1:9" ht="15.75" x14ac:dyDescent="0.25">
      <c r="A894" s="40">
        <v>42797</v>
      </c>
      <c r="B894" s="41" t="s">
        <v>532</v>
      </c>
      <c r="C894" s="6">
        <v>103017</v>
      </c>
      <c r="D894" s="7" t="s">
        <v>15</v>
      </c>
      <c r="E894" s="3">
        <v>2764.8</v>
      </c>
      <c r="F894" s="42">
        <v>42802</v>
      </c>
      <c r="G894" s="3">
        <f t="shared" si="45"/>
        <v>2764.8</v>
      </c>
      <c r="H894" s="3">
        <f t="shared" si="43"/>
        <v>0</v>
      </c>
      <c r="I894" s="17"/>
    </row>
    <row r="895" spans="1:9" ht="15.75" x14ac:dyDescent="0.25">
      <c r="A895" s="40">
        <v>42798</v>
      </c>
      <c r="B895" s="41" t="s">
        <v>688</v>
      </c>
      <c r="C895" s="6">
        <v>103166</v>
      </c>
      <c r="D895" s="7" t="s">
        <v>15</v>
      </c>
      <c r="E895" s="3">
        <v>228</v>
      </c>
      <c r="F895" s="42">
        <v>42800</v>
      </c>
      <c r="G895" s="3">
        <f t="shared" si="45"/>
        <v>228</v>
      </c>
      <c r="H895" s="3">
        <f t="shared" si="43"/>
        <v>0</v>
      </c>
      <c r="I895" s="17"/>
    </row>
    <row r="896" spans="1:9" ht="15.75" x14ac:dyDescent="0.25">
      <c r="A896" s="40">
        <v>42800</v>
      </c>
      <c r="B896" s="41" t="s">
        <v>888</v>
      </c>
      <c r="C896" s="6">
        <v>103362</v>
      </c>
      <c r="D896" s="7" t="s">
        <v>15</v>
      </c>
      <c r="E896" s="3">
        <v>3636</v>
      </c>
      <c r="F896" s="42">
        <v>42807</v>
      </c>
      <c r="G896" s="3">
        <f t="shared" si="45"/>
        <v>3636</v>
      </c>
      <c r="H896" s="3">
        <f t="shared" si="43"/>
        <v>0</v>
      </c>
      <c r="I896" s="17"/>
    </row>
    <row r="897" spans="1:9" ht="15.75" x14ac:dyDescent="0.25">
      <c r="A897" s="40">
        <v>42801</v>
      </c>
      <c r="B897" s="41" t="s">
        <v>996</v>
      </c>
      <c r="C897" s="6">
        <v>103469</v>
      </c>
      <c r="D897" s="7" t="s">
        <v>15</v>
      </c>
      <c r="E897" s="3">
        <v>6754.9</v>
      </c>
      <c r="F897" s="42">
        <v>42801</v>
      </c>
      <c r="G897" s="3">
        <f t="shared" si="45"/>
        <v>6754.9</v>
      </c>
      <c r="H897" s="3">
        <f t="shared" si="43"/>
        <v>0</v>
      </c>
      <c r="I897" s="17"/>
    </row>
    <row r="898" spans="1:9" ht="15.75" x14ac:dyDescent="0.25">
      <c r="A898" s="40">
        <v>42801</v>
      </c>
      <c r="B898" s="41" t="s">
        <v>1000</v>
      </c>
      <c r="C898" s="6">
        <v>103473</v>
      </c>
      <c r="D898" s="7" t="s">
        <v>15</v>
      </c>
      <c r="E898" s="3">
        <v>134.4</v>
      </c>
      <c r="F898" s="42">
        <v>42801</v>
      </c>
      <c r="G898" s="3">
        <f t="shared" si="45"/>
        <v>134.4</v>
      </c>
      <c r="H898" s="3">
        <f t="shared" si="43"/>
        <v>0</v>
      </c>
      <c r="I898" s="17"/>
    </row>
    <row r="899" spans="1:9" ht="15.75" x14ac:dyDescent="0.25">
      <c r="A899" s="40">
        <v>42802</v>
      </c>
      <c r="B899" s="41" t="s">
        <v>1126</v>
      </c>
      <c r="C899" s="6">
        <v>103597</v>
      </c>
      <c r="D899" s="7" t="s">
        <v>15</v>
      </c>
      <c r="E899" s="3">
        <v>680.4</v>
      </c>
      <c r="F899" s="42">
        <v>42803</v>
      </c>
      <c r="G899" s="3">
        <f t="shared" si="45"/>
        <v>680.4</v>
      </c>
      <c r="H899" s="3">
        <f t="shared" ref="H899:H962" si="46">E899-G899</f>
        <v>0</v>
      </c>
      <c r="I899" s="17"/>
    </row>
    <row r="900" spans="1:9" ht="15.75" x14ac:dyDescent="0.25">
      <c r="A900" s="40">
        <v>42803</v>
      </c>
      <c r="B900" s="41" t="s">
        <v>1249</v>
      </c>
      <c r="C900" s="6">
        <v>103717</v>
      </c>
      <c r="D900" s="7" t="s">
        <v>15</v>
      </c>
      <c r="E900" s="3">
        <v>3545</v>
      </c>
      <c r="F900" s="42">
        <v>42808</v>
      </c>
      <c r="G900" s="3">
        <f t="shared" si="45"/>
        <v>3545</v>
      </c>
      <c r="H900" s="3">
        <f t="shared" si="46"/>
        <v>0</v>
      </c>
      <c r="I900" s="17"/>
    </row>
    <row r="901" spans="1:9" ht="15.75" x14ac:dyDescent="0.25">
      <c r="A901" s="40">
        <v>42807</v>
      </c>
      <c r="B901" s="41" t="s">
        <v>1691</v>
      </c>
      <c r="C901" s="6">
        <v>104151</v>
      </c>
      <c r="D901" s="7" t="s">
        <v>15</v>
      </c>
      <c r="E901" s="3">
        <v>273.60000000000002</v>
      </c>
      <c r="F901" s="42">
        <v>42811</v>
      </c>
      <c r="G901" s="3">
        <f t="shared" si="45"/>
        <v>273.60000000000002</v>
      </c>
      <c r="H901" s="3">
        <f t="shared" si="46"/>
        <v>0</v>
      </c>
      <c r="I901" s="17"/>
    </row>
    <row r="902" spans="1:9" ht="15.75" x14ac:dyDescent="0.25">
      <c r="A902" s="40">
        <v>42808</v>
      </c>
      <c r="B902" s="41" t="s">
        <v>1824</v>
      </c>
      <c r="C902" s="6">
        <v>104281</v>
      </c>
      <c r="D902" s="7" t="s">
        <v>15</v>
      </c>
      <c r="E902" s="3">
        <v>3053.2</v>
      </c>
      <c r="F902" s="42">
        <v>42808</v>
      </c>
      <c r="G902" s="3">
        <f t="shared" si="45"/>
        <v>3053.2</v>
      </c>
      <c r="H902" s="3">
        <f t="shared" si="46"/>
        <v>0</v>
      </c>
      <c r="I902" s="17"/>
    </row>
    <row r="903" spans="1:9" ht="15.75" x14ac:dyDescent="0.25">
      <c r="A903" s="40">
        <v>42808</v>
      </c>
      <c r="B903" s="41" t="s">
        <v>1835</v>
      </c>
      <c r="C903" s="6">
        <v>104292</v>
      </c>
      <c r="D903" s="7" t="s">
        <v>15</v>
      </c>
      <c r="E903" s="3">
        <v>4013.6</v>
      </c>
      <c r="F903" s="42">
        <v>42810</v>
      </c>
      <c r="G903" s="3">
        <f t="shared" si="45"/>
        <v>4013.6</v>
      </c>
      <c r="H903" s="3">
        <f t="shared" si="46"/>
        <v>0</v>
      </c>
      <c r="I903" s="17"/>
    </row>
    <row r="904" spans="1:9" ht="15.75" x14ac:dyDescent="0.25">
      <c r="A904" s="40">
        <v>42810</v>
      </c>
      <c r="B904" s="41" t="s">
        <v>2078</v>
      </c>
      <c r="C904" s="6">
        <v>104531</v>
      </c>
      <c r="D904" s="7" t="s">
        <v>15</v>
      </c>
      <c r="E904" s="3">
        <v>3692.2</v>
      </c>
      <c r="G904" s="3">
        <f t="shared" si="45"/>
        <v>3692.2</v>
      </c>
      <c r="H904" s="3">
        <f t="shared" si="46"/>
        <v>0</v>
      </c>
      <c r="I904" s="17"/>
    </row>
    <row r="905" spans="1:9" ht="30" x14ac:dyDescent="0.25">
      <c r="A905" s="40">
        <v>42814</v>
      </c>
      <c r="B905" s="41" t="s">
        <v>2548</v>
      </c>
      <c r="C905" s="6">
        <v>104991</v>
      </c>
      <c r="D905" s="7" t="s">
        <v>15</v>
      </c>
      <c r="E905" s="3">
        <v>6064.8</v>
      </c>
      <c r="F905" s="43" t="s">
        <v>2549</v>
      </c>
      <c r="G905" s="9">
        <f>2500+2800+764.8</f>
        <v>6064.8</v>
      </c>
      <c r="H905" s="9">
        <f t="shared" si="46"/>
        <v>0</v>
      </c>
      <c r="I905" s="17"/>
    </row>
    <row r="906" spans="1:9" ht="15.75" x14ac:dyDescent="0.25">
      <c r="A906" s="40">
        <v>42816</v>
      </c>
      <c r="B906" s="41" t="s">
        <v>2809</v>
      </c>
      <c r="C906" s="6">
        <v>105247</v>
      </c>
      <c r="D906" s="7" t="s">
        <v>15</v>
      </c>
      <c r="E906" s="3">
        <v>163.19999999999999</v>
      </c>
      <c r="F906" s="42">
        <v>43062</v>
      </c>
      <c r="G906" s="3">
        <f>E906</f>
        <v>163.19999999999999</v>
      </c>
      <c r="H906" s="3">
        <f t="shared" si="46"/>
        <v>0</v>
      </c>
      <c r="I906" s="17"/>
    </row>
    <row r="907" spans="1:9" ht="15.75" x14ac:dyDescent="0.25">
      <c r="A907" s="40">
        <v>42817</v>
      </c>
      <c r="B907" s="41" t="s">
        <v>2950</v>
      </c>
      <c r="C907" s="6">
        <v>105384</v>
      </c>
      <c r="D907" s="7" t="s">
        <v>15</v>
      </c>
      <c r="E907" s="3">
        <v>3663.4</v>
      </c>
      <c r="F907" s="42">
        <v>42821</v>
      </c>
      <c r="G907" s="3">
        <f>E907</f>
        <v>3663.4</v>
      </c>
      <c r="H907" s="3">
        <f t="shared" si="46"/>
        <v>0</v>
      </c>
      <c r="I907" s="17"/>
    </row>
    <row r="908" spans="1:9" ht="15.75" x14ac:dyDescent="0.25">
      <c r="A908" s="40">
        <v>42818</v>
      </c>
      <c r="B908" s="41" t="s">
        <v>3075</v>
      </c>
      <c r="C908" s="6">
        <v>105506</v>
      </c>
      <c r="D908" s="7" t="s">
        <v>15</v>
      </c>
      <c r="E908" s="3">
        <v>6678.4</v>
      </c>
      <c r="F908" s="43" t="s">
        <v>2997</v>
      </c>
      <c r="G908" s="9">
        <f>5700+978.4</f>
        <v>6678.4</v>
      </c>
      <c r="H908" s="9">
        <f t="shared" si="46"/>
        <v>0</v>
      </c>
      <c r="I908" s="17"/>
    </row>
    <row r="909" spans="1:9" ht="30" x14ac:dyDescent="0.25">
      <c r="A909" s="40">
        <v>42819</v>
      </c>
      <c r="B909" s="41" t="s">
        <v>3226</v>
      </c>
      <c r="C909" s="6">
        <v>105653</v>
      </c>
      <c r="D909" s="7" t="s">
        <v>15</v>
      </c>
      <c r="E909" s="3">
        <v>8863.7999999999993</v>
      </c>
      <c r="F909" s="43" t="s">
        <v>3227</v>
      </c>
      <c r="G909" s="9">
        <f>2500+2100+1500+2763.8</f>
        <v>8863.7999999999993</v>
      </c>
      <c r="H909" s="9">
        <f t="shared" si="46"/>
        <v>0</v>
      </c>
      <c r="I909" s="17"/>
    </row>
    <row r="910" spans="1:9" ht="15.75" x14ac:dyDescent="0.25">
      <c r="A910" s="40">
        <v>42821</v>
      </c>
      <c r="B910" s="41" t="s">
        <v>3398</v>
      </c>
      <c r="C910" s="6">
        <v>105821</v>
      </c>
      <c r="D910" s="7" t="s">
        <v>15</v>
      </c>
      <c r="E910" s="3">
        <v>3178.8</v>
      </c>
      <c r="F910" s="46">
        <v>42826</v>
      </c>
      <c r="G910" s="10">
        <f>2500</f>
        <v>2500</v>
      </c>
      <c r="H910" s="10">
        <f t="shared" si="46"/>
        <v>678.80000000000018</v>
      </c>
      <c r="I910" s="17"/>
    </row>
    <row r="911" spans="1:9" ht="15.75" x14ac:dyDescent="0.25">
      <c r="A911" s="40">
        <v>42822</v>
      </c>
      <c r="B911" s="41" t="s">
        <v>3567</v>
      </c>
      <c r="C911" s="6">
        <v>105984</v>
      </c>
      <c r="D911" s="7" t="s">
        <v>15</v>
      </c>
      <c r="E911" s="3">
        <v>3201.98</v>
      </c>
      <c r="F911" s="42">
        <v>42828</v>
      </c>
      <c r="G911" s="3">
        <f t="shared" ref="G911:G942" si="47">E911</f>
        <v>3201.98</v>
      </c>
      <c r="H911" s="3">
        <f t="shared" si="46"/>
        <v>0</v>
      </c>
      <c r="I911" s="17"/>
    </row>
    <row r="912" spans="1:9" ht="15.75" x14ac:dyDescent="0.25">
      <c r="A912" s="40">
        <v>42823</v>
      </c>
      <c r="B912" s="41" t="s">
        <v>3662</v>
      </c>
      <c r="C912" s="6">
        <v>106076</v>
      </c>
      <c r="D912" s="7" t="s">
        <v>15</v>
      </c>
      <c r="E912" s="3">
        <v>975</v>
      </c>
      <c r="F912" s="42">
        <v>42825</v>
      </c>
      <c r="G912" s="3">
        <f t="shared" si="47"/>
        <v>975</v>
      </c>
      <c r="H912" s="3">
        <f t="shared" si="46"/>
        <v>0</v>
      </c>
      <c r="I912" s="17"/>
    </row>
    <row r="913" spans="1:9" ht="15.75" x14ac:dyDescent="0.25">
      <c r="A913" s="40">
        <v>42796</v>
      </c>
      <c r="B913" s="41" t="s">
        <v>424</v>
      </c>
      <c r="C913" s="6">
        <v>102912</v>
      </c>
      <c r="D913" s="7" t="s">
        <v>78</v>
      </c>
      <c r="E913" s="3">
        <v>4717.2</v>
      </c>
      <c r="F913" s="42">
        <v>42796</v>
      </c>
      <c r="G913" s="3">
        <f t="shared" si="47"/>
        <v>4717.2</v>
      </c>
      <c r="H913" s="3">
        <f t="shared" si="46"/>
        <v>0</v>
      </c>
      <c r="I913" s="17"/>
    </row>
    <row r="914" spans="1:9" ht="15.75" x14ac:dyDescent="0.25">
      <c r="A914" s="40">
        <v>42805</v>
      </c>
      <c r="B914" s="41" t="s">
        <v>1569</v>
      </c>
      <c r="C914" s="6">
        <v>104032</v>
      </c>
      <c r="D914" s="7" t="s">
        <v>78</v>
      </c>
      <c r="E914" s="3">
        <v>2247.8000000000002</v>
      </c>
      <c r="F914" s="42">
        <v>42807</v>
      </c>
      <c r="G914" s="3">
        <f t="shared" si="47"/>
        <v>2247.8000000000002</v>
      </c>
      <c r="H914" s="3">
        <f t="shared" si="46"/>
        <v>0</v>
      </c>
      <c r="I914" s="17"/>
    </row>
    <row r="915" spans="1:9" ht="15.75" x14ac:dyDescent="0.25">
      <c r="A915" s="40">
        <v>42812</v>
      </c>
      <c r="B915" s="41" t="s">
        <v>2377</v>
      </c>
      <c r="C915" s="6">
        <v>104826</v>
      </c>
      <c r="D915" s="7" t="s">
        <v>78</v>
      </c>
      <c r="E915" s="3">
        <v>2486.4</v>
      </c>
      <c r="F915" s="42">
        <v>42812</v>
      </c>
      <c r="G915" s="3">
        <f t="shared" si="47"/>
        <v>2486.4</v>
      </c>
      <c r="H915" s="3">
        <f t="shared" si="46"/>
        <v>0</v>
      </c>
      <c r="I915" s="17"/>
    </row>
    <row r="916" spans="1:9" ht="15.75" x14ac:dyDescent="0.25">
      <c r="A916" s="40">
        <v>42823</v>
      </c>
      <c r="B916" s="41" t="s">
        <v>3705</v>
      </c>
      <c r="C916" s="6">
        <v>106119</v>
      </c>
      <c r="D916" s="7" t="s">
        <v>78</v>
      </c>
      <c r="E916" s="3">
        <v>3252.4</v>
      </c>
      <c r="F916" s="42">
        <v>42822</v>
      </c>
      <c r="G916" s="3">
        <f t="shared" si="47"/>
        <v>3252.4</v>
      </c>
      <c r="H916" s="3">
        <f t="shared" si="46"/>
        <v>0</v>
      </c>
      <c r="I916" s="17"/>
    </row>
    <row r="917" spans="1:9" ht="15.75" x14ac:dyDescent="0.25">
      <c r="A917" s="40">
        <v>42803</v>
      </c>
      <c r="B917" s="41" t="s">
        <v>1331</v>
      </c>
      <c r="C917" s="6">
        <v>103798</v>
      </c>
      <c r="D917" s="7" t="s">
        <v>163</v>
      </c>
      <c r="E917" s="3">
        <v>8013.6</v>
      </c>
      <c r="F917" s="42">
        <v>42804</v>
      </c>
      <c r="G917" s="3">
        <f t="shared" si="47"/>
        <v>8013.6</v>
      </c>
      <c r="H917" s="3">
        <f t="shared" si="46"/>
        <v>0</v>
      </c>
      <c r="I917" s="17"/>
    </row>
    <row r="918" spans="1:9" ht="15.75" x14ac:dyDescent="0.25">
      <c r="A918" s="40">
        <v>42807</v>
      </c>
      <c r="B918" s="41" t="s">
        <v>1787</v>
      </c>
      <c r="C918" s="6">
        <v>104245</v>
      </c>
      <c r="D918" s="7" t="s">
        <v>163</v>
      </c>
      <c r="E918" s="3">
        <v>10641.6</v>
      </c>
      <c r="F918" s="42">
        <v>42809</v>
      </c>
      <c r="G918" s="3">
        <f t="shared" si="47"/>
        <v>10641.6</v>
      </c>
      <c r="H918" s="3">
        <f t="shared" si="46"/>
        <v>0</v>
      </c>
      <c r="I918" s="17"/>
    </row>
    <row r="919" spans="1:9" ht="15.75" x14ac:dyDescent="0.25">
      <c r="A919" s="40">
        <v>42810</v>
      </c>
      <c r="B919" s="41" t="s">
        <v>2162</v>
      </c>
      <c r="C919" s="6">
        <v>104615</v>
      </c>
      <c r="D919" s="7" t="s">
        <v>163</v>
      </c>
      <c r="E919" s="3">
        <v>8398.6</v>
      </c>
      <c r="F919" s="42">
        <v>42811</v>
      </c>
      <c r="G919" s="3">
        <f t="shared" si="47"/>
        <v>8398.6</v>
      </c>
      <c r="H919" s="3">
        <f t="shared" si="46"/>
        <v>0</v>
      </c>
      <c r="I919" s="17"/>
    </row>
    <row r="920" spans="1:9" ht="15.75" x14ac:dyDescent="0.25">
      <c r="A920" s="40">
        <v>42814</v>
      </c>
      <c r="B920" s="41" t="s">
        <v>2646</v>
      </c>
      <c r="C920" s="6">
        <v>105084</v>
      </c>
      <c r="D920" s="7" t="s">
        <v>163</v>
      </c>
      <c r="E920" s="3">
        <v>9856.7999999999993</v>
      </c>
      <c r="F920" s="42">
        <v>42816</v>
      </c>
      <c r="G920" s="3">
        <f t="shared" si="47"/>
        <v>9856.7999999999993</v>
      </c>
      <c r="H920" s="3">
        <f t="shared" si="46"/>
        <v>0</v>
      </c>
      <c r="I920" s="17"/>
    </row>
    <row r="921" spans="1:9" ht="15.75" x14ac:dyDescent="0.25">
      <c r="A921" s="40">
        <v>42817</v>
      </c>
      <c r="B921" s="41" t="s">
        <v>3015</v>
      </c>
      <c r="C921" s="6">
        <v>105446</v>
      </c>
      <c r="D921" s="7" t="s">
        <v>163</v>
      </c>
      <c r="E921" s="3">
        <v>9796.4</v>
      </c>
      <c r="F921" s="42">
        <v>42818</v>
      </c>
      <c r="G921" s="3">
        <f t="shared" si="47"/>
        <v>9796.4</v>
      </c>
      <c r="H921" s="3">
        <f t="shared" si="46"/>
        <v>0</v>
      </c>
      <c r="I921" s="17"/>
    </row>
    <row r="922" spans="1:9" ht="15.75" x14ac:dyDescent="0.25">
      <c r="A922" s="40">
        <v>42821</v>
      </c>
      <c r="B922" s="41" t="s">
        <v>3500</v>
      </c>
      <c r="C922" s="6">
        <v>105920</v>
      </c>
      <c r="D922" s="7" t="s">
        <v>163</v>
      </c>
      <c r="E922" s="3">
        <v>7315.2</v>
      </c>
      <c r="F922" s="42">
        <v>42822</v>
      </c>
      <c r="G922" s="3">
        <f t="shared" si="47"/>
        <v>7315.2</v>
      </c>
      <c r="H922" s="3">
        <f t="shared" si="46"/>
        <v>0</v>
      </c>
      <c r="I922" s="17"/>
    </row>
    <row r="923" spans="1:9" ht="15.75" x14ac:dyDescent="0.25">
      <c r="A923" s="40">
        <v>42824</v>
      </c>
      <c r="B923" s="41" t="s">
        <v>3855</v>
      </c>
      <c r="C923" s="6">
        <v>106268</v>
      </c>
      <c r="D923" s="1" t="s">
        <v>163</v>
      </c>
      <c r="E923" s="2">
        <v>0</v>
      </c>
      <c r="F923" s="44" t="s">
        <v>37</v>
      </c>
      <c r="G923" s="2">
        <f t="shared" si="47"/>
        <v>0</v>
      </c>
      <c r="H923" s="2">
        <f t="shared" si="46"/>
        <v>0</v>
      </c>
      <c r="I923" s="17"/>
    </row>
    <row r="924" spans="1:9" ht="15.75" x14ac:dyDescent="0.25">
      <c r="A924" s="40">
        <v>42824</v>
      </c>
      <c r="B924" s="41" t="s">
        <v>3857</v>
      </c>
      <c r="C924" s="6">
        <v>106270</v>
      </c>
      <c r="D924" s="7" t="s">
        <v>163</v>
      </c>
      <c r="E924" s="3">
        <v>5236</v>
      </c>
      <c r="F924" s="42">
        <v>42825</v>
      </c>
      <c r="G924" s="3">
        <f t="shared" si="47"/>
        <v>5236</v>
      </c>
      <c r="H924" s="3">
        <f t="shared" si="46"/>
        <v>0</v>
      </c>
      <c r="I924" s="17"/>
    </row>
    <row r="925" spans="1:9" ht="15.75" x14ac:dyDescent="0.25">
      <c r="A925" s="40">
        <v>42801</v>
      </c>
      <c r="B925" s="41" t="s">
        <v>1088</v>
      </c>
      <c r="C925" s="6">
        <v>103561</v>
      </c>
      <c r="D925" s="1" t="s">
        <v>271</v>
      </c>
      <c r="E925" s="2">
        <v>0</v>
      </c>
      <c r="F925" s="44" t="s">
        <v>37</v>
      </c>
      <c r="G925" s="2">
        <f t="shared" si="47"/>
        <v>0</v>
      </c>
      <c r="H925" s="2">
        <f t="shared" si="46"/>
        <v>0</v>
      </c>
      <c r="I925" s="17"/>
    </row>
    <row r="926" spans="1:9" ht="15.75" x14ac:dyDescent="0.25">
      <c r="A926" s="40">
        <v>42801</v>
      </c>
      <c r="B926" s="41" t="s">
        <v>1089</v>
      </c>
      <c r="C926" s="6">
        <v>103562</v>
      </c>
      <c r="D926" s="7" t="s">
        <v>271</v>
      </c>
      <c r="E926" s="3">
        <v>5513.2</v>
      </c>
      <c r="F926" s="42">
        <v>42801</v>
      </c>
      <c r="G926" s="3">
        <f t="shared" si="47"/>
        <v>5513.2</v>
      </c>
      <c r="H926" s="3">
        <f t="shared" si="46"/>
        <v>0</v>
      </c>
      <c r="I926" s="17"/>
    </row>
    <row r="927" spans="1:9" ht="15.75" x14ac:dyDescent="0.25">
      <c r="A927" s="40">
        <v>42808</v>
      </c>
      <c r="B927" s="41" t="s">
        <v>1912</v>
      </c>
      <c r="C927" s="6">
        <v>104368</v>
      </c>
      <c r="D927" s="7" t="s">
        <v>271</v>
      </c>
      <c r="E927" s="3">
        <v>2472.8000000000002</v>
      </c>
      <c r="F927" s="42">
        <v>42808</v>
      </c>
      <c r="G927" s="3">
        <f t="shared" si="47"/>
        <v>2472.8000000000002</v>
      </c>
      <c r="H927" s="3">
        <f t="shared" si="46"/>
        <v>0</v>
      </c>
      <c r="I927" s="17"/>
    </row>
    <row r="928" spans="1:9" ht="15.75" x14ac:dyDescent="0.25">
      <c r="A928" s="40">
        <v>42815</v>
      </c>
      <c r="B928" s="41" t="s">
        <v>2777</v>
      </c>
      <c r="C928" s="6">
        <v>105215</v>
      </c>
      <c r="D928" s="7" t="s">
        <v>271</v>
      </c>
      <c r="E928" s="3">
        <v>5627.6</v>
      </c>
      <c r="F928" s="42">
        <v>42815</v>
      </c>
      <c r="G928" s="3">
        <f t="shared" si="47"/>
        <v>5627.6</v>
      </c>
      <c r="H928" s="3">
        <f t="shared" si="46"/>
        <v>0</v>
      </c>
      <c r="I928" s="17"/>
    </row>
    <row r="929" spans="1:9" ht="15.75" x14ac:dyDescent="0.25">
      <c r="A929" s="40">
        <v>42822</v>
      </c>
      <c r="B929" s="41" t="s">
        <v>3630</v>
      </c>
      <c r="C929" s="6">
        <v>106045</v>
      </c>
      <c r="D929" s="7" t="s">
        <v>271</v>
      </c>
      <c r="E929" s="3">
        <v>3326.4</v>
      </c>
      <c r="F929" s="42">
        <v>42822</v>
      </c>
      <c r="G929" s="3">
        <f t="shared" si="47"/>
        <v>3326.4</v>
      </c>
      <c r="H929" s="3">
        <f t="shared" si="46"/>
        <v>0</v>
      </c>
      <c r="I929" s="17"/>
    </row>
    <row r="930" spans="1:9" ht="15.75" x14ac:dyDescent="0.25">
      <c r="A930" s="40">
        <v>42797</v>
      </c>
      <c r="B930" s="41" t="s">
        <v>611</v>
      </c>
      <c r="C930" s="6">
        <v>103094</v>
      </c>
      <c r="D930" s="7" t="s">
        <v>51</v>
      </c>
      <c r="E930" s="3">
        <v>8262</v>
      </c>
      <c r="F930" s="42">
        <v>42797</v>
      </c>
      <c r="G930" s="3">
        <f t="shared" si="47"/>
        <v>8262</v>
      </c>
      <c r="H930" s="3">
        <f t="shared" si="46"/>
        <v>0</v>
      </c>
      <c r="I930" s="17"/>
    </row>
    <row r="931" spans="1:9" ht="15.75" x14ac:dyDescent="0.25">
      <c r="A931" s="40">
        <v>42798</v>
      </c>
      <c r="B931" s="41" t="s">
        <v>746</v>
      </c>
      <c r="C931" s="6">
        <v>103223</v>
      </c>
      <c r="D931" s="7" t="s">
        <v>51</v>
      </c>
      <c r="E931" s="3">
        <v>9648.6</v>
      </c>
      <c r="F931" s="42">
        <v>42798</v>
      </c>
      <c r="G931" s="3">
        <f t="shared" si="47"/>
        <v>9648.6</v>
      </c>
      <c r="H931" s="3">
        <f t="shared" si="46"/>
        <v>0</v>
      </c>
      <c r="I931" s="17"/>
    </row>
    <row r="932" spans="1:9" ht="15.75" x14ac:dyDescent="0.25">
      <c r="A932" s="40">
        <v>42800</v>
      </c>
      <c r="B932" s="41" t="s">
        <v>944</v>
      </c>
      <c r="C932" s="6">
        <v>103418</v>
      </c>
      <c r="D932" s="7" t="s">
        <v>51</v>
      </c>
      <c r="E932" s="3">
        <v>9275</v>
      </c>
      <c r="F932" s="42">
        <v>42800</v>
      </c>
      <c r="G932" s="3">
        <f t="shared" si="47"/>
        <v>9275</v>
      </c>
      <c r="H932" s="3">
        <f t="shared" si="46"/>
        <v>0</v>
      </c>
      <c r="I932" s="17"/>
    </row>
    <row r="933" spans="1:9" ht="15.75" x14ac:dyDescent="0.25">
      <c r="A933" s="40">
        <v>42801</v>
      </c>
      <c r="B933" s="41" t="s">
        <v>1035</v>
      </c>
      <c r="C933" s="6">
        <v>103508</v>
      </c>
      <c r="D933" s="7" t="s">
        <v>51</v>
      </c>
      <c r="E933" s="3">
        <v>3230</v>
      </c>
      <c r="F933" s="42">
        <v>42801</v>
      </c>
      <c r="G933" s="3">
        <f t="shared" si="47"/>
        <v>3230</v>
      </c>
      <c r="H933" s="3">
        <f t="shared" si="46"/>
        <v>0</v>
      </c>
      <c r="I933" s="17"/>
    </row>
    <row r="934" spans="1:9" ht="15.75" x14ac:dyDescent="0.25">
      <c r="A934" s="40">
        <v>42803</v>
      </c>
      <c r="B934" s="41" t="s">
        <v>1298</v>
      </c>
      <c r="C934" s="6">
        <v>103765</v>
      </c>
      <c r="D934" s="7" t="s">
        <v>51</v>
      </c>
      <c r="E934" s="3">
        <v>10300.1</v>
      </c>
      <c r="F934" s="42">
        <v>42803</v>
      </c>
      <c r="G934" s="3">
        <f t="shared" si="47"/>
        <v>10300.1</v>
      </c>
      <c r="H934" s="3">
        <f t="shared" si="46"/>
        <v>0</v>
      </c>
      <c r="I934" s="17"/>
    </row>
    <row r="935" spans="1:9" ht="15.75" x14ac:dyDescent="0.25">
      <c r="A935" s="40">
        <v>42804</v>
      </c>
      <c r="B935" s="41" t="s">
        <v>1445</v>
      </c>
      <c r="C935" s="6">
        <v>103909</v>
      </c>
      <c r="D935" s="7" t="s">
        <v>51</v>
      </c>
      <c r="E935" s="3">
        <v>620.6</v>
      </c>
      <c r="F935" s="42">
        <v>42804</v>
      </c>
      <c r="G935" s="3">
        <f t="shared" si="47"/>
        <v>620.6</v>
      </c>
      <c r="H935" s="3">
        <f t="shared" si="46"/>
        <v>0</v>
      </c>
      <c r="I935" s="17"/>
    </row>
    <row r="936" spans="1:9" ht="15.75" x14ac:dyDescent="0.25">
      <c r="A936" s="40">
        <v>42805</v>
      </c>
      <c r="B936" s="41" t="s">
        <v>1561</v>
      </c>
      <c r="C936" s="6">
        <v>104024</v>
      </c>
      <c r="D936" s="7" t="s">
        <v>51</v>
      </c>
      <c r="E936" s="3">
        <v>9900</v>
      </c>
      <c r="F936" s="42">
        <v>42807</v>
      </c>
      <c r="G936" s="3">
        <f t="shared" si="47"/>
        <v>9900</v>
      </c>
      <c r="H936" s="3">
        <f t="shared" si="46"/>
        <v>0</v>
      </c>
      <c r="I936" s="17"/>
    </row>
    <row r="937" spans="1:9" ht="15.75" x14ac:dyDescent="0.25">
      <c r="A937" s="40">
        <v>42805</v>
      </c>
      <c r="B937" s="41" t="s">
        <v>1586</v>
      </c>
      <c r="C937" s="6">
        <v>104049</v>
      </c>
      <c r="D937" s="7" t="s">
        <v>51</v>
      </c>
      <c r="E937" s="3">
        <v>6148.8</v>
      </c>
      <c r="F937" s="42">
        <v>42807</v>
      </c>
      <c r="G937" s="3">
        <f t="shared" si="47"/>
        <v>6148.8</v>
      </c>
      <c r="H937" s="3">
        <f t="shared" si="46"/>
        <v>0</v>
      </c>
      <c r="I937" s="17"/>
    </row>
    <row r="938" spans="1:9" ht="15.75" x14ac:dyDescent="0.25">
      <c r="A938" s="40">
        <v>42808</v>
      </c>
      <c r="B938" s="41" t="s">
        <v>1863</v>
      </c>
      <c r="C938" s="6">
        <v>104320</v>
      </c>
      <c r="D938" s="7" t="s">
        <v>51</v>
      </c>
      <c r="E938" s="3">
        <v>13585.4</v>
      </c>
      <c r="F938" s="42">
        <v>42808</v>
      </c>
      <c r="G938" s="3">
        <f t="shared" si="47"/>
        <v>13585.4</v>
      </c>
      <c r="H938" s="3">
        <f t="shared" si="46"/>
        <v>0</v>
      </c>
      <c r="I938" s="17"/>
    </row>
    <row r="939" spans="1:9" ht="15.75" x14ac:dyDescent="0.25">
      <c r="A939" s="40">
        <v>42812</v>
      </c>
      <c r="B939" s="41" t="s">
        <v>2431</v>
      </c>
      <c r="C939" s="6">
        <v>104879</v>
      </c>
      <c r="D939" s="7" t="s">
        <v>51</v>
      </c>
      <c r="E939" s="3">
        <v>10715.2</v>
      </c>
      <c r="F939" s="42">
        <v>42812</v>
      </c>
      <c r="G939" s="3">
        <f t="shared" si="47"/>
        <v>10715.2</v>
      </c>
      <c r="H939" s="3">
        <f t="shared" si="46"/>
        <v>0</v>
      </c>
      <c r="I939" s="17"/>
    </row>
    <row r="940" spans="1:9" ht="15.75" x14ac:dyDescent="0.25">
      <c r="A940" s="40">
        <v>42814</v>
      </c>
      <c r="B940" s="41" t="s">
        <v>2606</v>
      </c>
      <c r="C940" s="6">
        <v>105045</v>
      </c>
      <c r="D940" s="7" t="s">
        <v>51</v>
      </c>
      <c r="E940" s="3">
        <v>7414.8</v>
      </c>
      <c r="G940" s="3">
        <f t="shared" si="47"/>
        <v>7414.8</v>
      </c>
      <c r="H940" s="3">
        <f t="shared" si="46"/>
        <v>0</v>
      </c>
      <c r="I940" s="17"/>
    </row>
    <row r="941" spans="1:9" ht="15.75" x14ac:dyDescent="0.25">
      <c r="A941" s="40">
        <v>42814</v>
      </c>
      <c r="B941" s="41" t="s">
        <v>2610</v>
      </c>
      <c r="C941" s="6">
        <v>105049</v>
      </c>
      <c r="D941" s="7" t="s">
        <v>51</v>
      </c>
      <c r="E941" s="3">
        <v>2649.6</v>
      </c>
      <c r="G941" s="3">
        <f t="shared" si="47"/>
        <v>2649.6</v>
      </c>
      <c r="H941" s="3">
        <f t="shared" si="46"/>
        <v>0</v>
      </c>
      <c r="I941" s="17"/>
    </row>
    <row r="942" spans="1:9" ht="15.75" x14ac:dyDescent="0.25">
      <c r="A942" s="40">
        <v>42816</v>
      </c>
      <c r="B942" s="41" t="s">
        <v>2876</v>
      </c>
      <c r="C942" s="6">
        <v>105314</v>
      </c>
      <c r="D942" s="7" t="s">
        <v>51</v>
      </c>
      <c r="E942" s="3">
        <v>11911.6</v>
      </c>
      <c r="G942" s="3">
        <f t="shared" si="47"/>
        <v>11911.6</v>
      </c>
      <c r="H942" s="3">
        <f t="shared" si="46"/>
        <v>0</v>
      </c>
      <c r="I942" s="17"/>
    </row>
    <row r="943" spans="1:9" ht="15.75" x14ac:dyDescent="0.25">
      <c r="A943" s="40">
        <v>42818</v>
      </c>
      <c r="B943" s="41" t="s">
        <v>3151</v>
      </c>
      <c r="C943" s="6">
        <v>105581</v>
      </c>
      <c r="D943" s="7" t="s">
        <v>51</v>
      </c>
      <c r="E943" s="3">
        <v>13303.8</v>
      </c>
      <c r="F943" s="42">
        <v>42791</v>
      </c>
      <c r="G943" s="3">
        <f t="shared" ref="G943:G969" si="48">E943</f>
        <v>13303.8</v>
      </c>
      <c r="H943" s="3">
        <f t="shared" si="46"/>
        <v>0</v>
      </c>
      <c r="I943" s="17"/>
    </row>
    <row r="944" spans="1:9" ht="15.75" x14ac:dyDescent="0.25">
      <c r="A944" s="40">
        <v>42819</v>
      </c>
      <c r="B944" s="41" t="s">
        <v>3268</v>
      </c>
      <c r="C944" s="6">
        <v>105692</v>
      </c>
      <c r="D944" s="7" t="s">
        <v>51</v>
      </c>
      <c r="E944" s="3">
        <v>2726.5</v>
      </c>
      <c r="F944" s="42">
        <v>42791</v>
      </c>
      <c r="G944" s="3">
        <f t="shared" si="48"/>
        <v>2726.5</v>
      </c>
      <c r="H944" s="3">
        <f t="shared" si="46"/>
        <v>0</v>
      </c>
      <c r="I944" s="17"/>
    </row>
    <row r="945" spans="1:9" ht="15.75" x14ac:dyDescent="0.25">
      <c r="A945" s="40">
        <v>42821</v>
      </c>
      <c r="B945" s="41" t="s">
        <v>3456</v>
      </c>
      <c r="C945" s="6">
        <v>105878</v>
      </c>
      <c r="D945" s="7" t="s">
        <v>51</v>
      </c>
      <c r="E945" s="3">
        <v>8560.7999999999993</v>
      </c>
      <c r="F945" s="42">
        <v>42821</v>
      </c>
      <c r="G945" s="3">
        <f t="shared" si="48"/>
        <v>8560.7999999999993</v>
      </c>
      <c r="H945" s="3">
        <f t="shared" si="46"/>
        <v>0</v>
      </c>
      <c r="I945" s="17"/>
    </row>
    <row r="946" spans="1:9" ht="15.75" x14ac:dyDescent="0.25">
      <c r="A946" s="40">
        <v>42821</v>
      </c>
      <c r="B946" s="41" t="s">
        <v>3523</v>
      </c>
      <c r="C946" s="6">
        <v>105943</v>
      </c>
      <c r="D946" s="7" t="s">
        <v>51</v>
      </c>
      <c r="E946" s="3">
        <v>9648.6</v>
      </c>
      <c r="F946" s="42">
        <v>42822</v>
      </c>
      <c r="G946" s="3">
        <f t="shared" si="48"/>
        <v>9648.6</v>
      </c>
      <c r="H946" s="3">
        <f t="shared" si="46"/>
        <v>0</v>
      </c>
      <c r="I946" s="17"/>
    </row>
    <row r="947" spans="1:9" ht="15.75" x14ac:dyDescent="0.25">
      <c r="A947" s="40">
        <v>42823</v>
      </c>
      <c r="B947" s="41" t="s">
        <v>3727</v>
      </c>
      <c r="C947" s="6">
        <v>106141</v>
      </c>
      <c r="D947" s="7" t="s">
        <v>51</v>
      </c>
      <c r="E947" s="3">
        <v>12355.2</v>
      </c>
      <c r="F947" s="42">
        <v>42822</v>
      </c>
      <c r="G947" s="3">
        <f t="shared" si="48"/>
        <v>12355.2</v>
      </c>
      <c r="H947" s="3">
        <f t="shared" si="46"/>
        <v>0</v>
      </c>
      <c r="I947" s="17"/>
    </row>
    <row r="948" spans="1:9" ht="15.75" x14ac:dyDescent="0.25">
      <c r="A948" s="40">
        <v>42825</v>
      </c>
      <c r="B948" s="41" t="s">
        <v>3949</v>
      </c>
      <c r="C948" s="6">
        <v>106358</v>
      </c>
      <c r="D948" s="7" t="s">
        <v>51</v>
      </c>
      <c r="E948" s="3">
        <v>8312.6</v>
      </c>
      <c r="F948" s="42">
        <v>42825</v>
      </c>
      <c r="G948" s="3">
        <f t="shared" si="48"/>
        <v>8312.6</v>
      </c>
      <c r="H948" s="3">
        <f t="shared" si="46"/>
        <v>0</v>
      </c>
      <c r="I948" s="17"/>
    </row>
    <row r="949" spans="1:9" ht="15.75" x14ac:dyDescent="0.25">
      <c r="A949" s="40">
        <v>42795</v>
      </c>
      <c r="B949" s="41" t="s">
        <v>357</v>
      </c>
      <c r="C949" s="6">
        <v>102845</v>
      </c>
      <c r="D949" s="7" t="s">
        <v>152</v>
      </c>
      <c r="E949" s="3">
        <v>3649.5</v>
      </c>
      <c r="F949" s="42">
        <v>42796</v>
      </c>
      <c r="G949" s="3">
        <f t="shared" si="48"/>
        <v>3649.5</v>
      </c>
      <c r="H949" s="3">
        <f t="shared" si="46"/>
        <v>0</v>
      </c>
      <c r="I949" s="17"/>
    </row>
    <row r="950" spans="1:9" ht="15.75" x14ac:dyDescent="0.25">
      <c r="A950" s="40">
        <v>42798</v>
      </c>
      <c r="B950" s="41" t="s">
        <v>782</v>
      </c>
      <c r="C950" s="6">
        <v>103259</v>
      </c>
      <c r="D950" s="7" t="s">
        <v>152</v>
      </c>
      <c r="E950" s="3">
        <v>10295.200000000001</v>
      </c>
      <c r="F950" s="42">
        <v>42798</v>
      </c>
      <c r="G950" s="3">
        <f t="shared" si="48"/>
        <v>10295.200000000001</v>
      </c>
      <c r="H950" s="3">
        <f t="shared" si="46"/>
        <v>0</v>
      </c>
      <c r="I950" s="17"/>
    </row>
    <row r="951" spans="1:9" ht="15.75" x14ac:dyDescent="0.25">
      <c r="A951" s="40">
        <v>42803</v>
      </c>
      <c r="B951" s="41" t="s">
        <v>1330</v>
      </c>
      <c r="C951" s="6">
        <v>103797</v>
      </c>
      <c r="D951" s="7" t="s">
        <v>152</v>
      </c>
      <c r="E951" s="3">
        <v>10330</v>
      </c>
      <c r="F951" s="42">
        <v>42804</v>
      </c>
      <c r="G951" s="3">
        <f t="shared" si="48"/>
        <v>10330</v>
      </c>
      <c r="H951" s="3">
        <f t="shared" si="46"/>
        <v>0</v>
      </c>
      <c r="I951" s="17"/>
    </row>
    <row r="952" spans="1:9" ht="15.75" x14ac:dyDescent="0.25">
      <c r="A952" s="40">
        <v>42811</v>
      </c>
      <c r="B952" s="41" t="s">
        <v>2302</v>
      </c>
      <c r="C952" s="6">
        <v>104753</v>
      </c>
      <c r="D952" s="1" t="s">
        <v>152</v>
      </c>
      <c r="E952" s="2">
        <v>0</v>
      </c>
      <c r="F952" s="44" t="s">
        <v>37</v>
      </c>
      <c r="G952" s="2">
        <f t="shared" si="48"/>
        <v>0</v>
      </c>
      <c r="H952" s="2">
        <f t="shared" si="46"/>
        <v>0</v>
      </c>
      <c r="I952" s="17"/>
    </row>
    <row r="953" spans="1:9" ht="15.75" x14ac:dyDescent="0.25">
      <c r="A953" s="40">
        <v>42812</v>
      </c>
      <c r="B953" s="41" t="s">
        <v>2346</v>
      </c>
      <c r="C953" s="6">
        <v>104797</v>
      </c>
      <c r="D953" s="7" t="s">
        <v>152</v>
      </c>
      <c r="E953" s="3">
        <v>9609.5</v>
      </c>
      <c r="F953" s="42">
        <v>42812</v>
      </c>
      <c r="G953" s="3">
        <f t="shared" si="48"/>
        <v>9609.5</v>
      </c>
      <c r="H953" s="3">
        <f t="shared" si="46"/>
        <v>0</v>
      </c>
      <c r="I953" s="17"/>
    </row>
    <row r="954" spans="1:9" ht="15.75" x14ac:dyDescent="0.25">
      <c r="A954" s="40">
        <v>42817</v>
      </c>
      <c r="B954" s="41" t="s">
        <v>3019</v>
      </c>
      <c r="C954" s="6">
        <v>105450</v>
      </c>
      <c r="D954" s="7" t="s">
        <v>152</v>
      </c>
      <c r="E954" s="3">
        <v>5445.5</v>
      </c>
      <c r="F954" s="42">
        <v>42818</v>
      </c>
      <c r="G954" s="3">
        <f t="shared" si="48"/>
        <v>5445.5</v>
      </c>
      <c r="H954" s="3">
        <f t="shared" si="46"/>
        <v>0</v>
      </c>
      <c r="I954" s="17"/>
    </row>
    <row r="955" spans="1:9" ht="15.75" x14ac:dyDescent="0.25">
      <c r="A955" s="40">
        <v>42821</v>
      </c>
      <c r="B955" s="41" t="s">
        <v>3503</v>
      </c>
      <c r="C955" s="6">
        <v>105923</v>
      </c>
      <c r="D955" s="7" t="s">
        <v>152</v>
      </c>
      <c r="E955" s="3">
        <v>8302.7000000000007</v>
      </c>
      <c r="F955" s="42">
        <v>42822</v>
      </c>
      <c r="G955" s="3">
        <f t="shared" si="48"/>
        <v>8302.7000000000007</v>
      </c>
      <c r="H955" s="3">
        <f t="shared" si="46"/>
        <v>0</v>
      </c>
      <c r="I955" s="17"/>
    </row>
    <row r="956" spans="1:9" ht="15.75" x14ac:dyDescent="0.25">
      <c r="A956" s="40">
        <v>42825</v>
      </c>
      <c r="B956" s="41" t="s">
        <v>3999</v>
      </c>
      <c r="C956" s="6">
        <v>106408</v>
      </c>
      <c r="D956" s="7" t="s">
        <v>152</v>
      </c>
      <c r="E956" s="3">
        <v>14690.3</v>
      </c>
      <c r="F956" s="42">
        <v>42826</v>
      </c>
      <c r="G956" s="3">
        <f t="shared" si="48"/>
        <v>14690.3</v>
      </c>
      <c r="H956" s="3">
        <f t="shared" si="46"/>
        <v>0</v>
      </c>
      <c r="I956" s="17"/>
    </row>
    <row r="957" spans="1:9" ht="15.75" x14ac:dyDescent="0.25">
      <c r="A957" s="40">
        <v>42796</v>
      </c>
      <c r="B957" s="41" t="s">
        <v>487</v>
      </c>
      <c r="C957" s="6">
        <v>102974</v>
      </c>
      <c r="D957" s="7" t="s">
        <v>92</v>
      </c>
      <c r="E957" s="3">
        <v>11316</v>
      </c>
      <c r="F957" s="42" t="s">
        <v>255</v>
      </c>
      <c r="G957" s="3">
        <f t="shared" si="48"/>
        <v>11316</v>
      </c>
      <c r="H957" s="3">
        <f t="shared" si="46"/>
        <v>0</v>
      </c>
      <c r="I957" s="17"/>
    </row>
    <row r="958" spans="1:9" ht="15.75" x14ac:dyDescent="0.25">
      <c r="A958" s="40">
        <v>42797</v>
      </c>
      <c r="B958" s="41" t="s">
        <v>604</v>
      </c>
      <c r="C958" s="6">
        <v>103087</v>
      </c>
      <c r="D958" s="7" t="s">
        <v>50</v>
      </c>
      <c r="E958" s="3">
        <v>1518.9</v>
      </c>
      <c r="F958" s="42">
        <v>42797</v>
      </c>
      <c r="G958" s="3">
        <f t="shared" si="48"/>
        <v>1518.9</v>
      </c>
      <c r="H958" s="3">
        <f t="shared" si="46"/>
        <v>0</v>
      </c>
      <c r="I958" s="17"/>
    </row>
    <row r="959" spans="1:9" ht="15.75" x14ac:dyDescent="0.25">
      <c r="A959" s="40">
        <v>42802</v>
      </c>
      <c r="B959" s="41" t="s">
        <v>1149</v>
      </c>
      <c r="C959" s="6">
        <v>103619</v>
      </c>
      <c r="D959" s="7" t="s">
        <v>50</v>
      </c>
      <c r="E959" s="3">
        <v>2355.3000000000002</v>
      </c>
      <c r="F959" s="42">
        <v>42802</v>
      </c>
      <c r="G959" s="3">
        <f t="shared" si="48"/>
        <v>2355.3000000000002</v>
      </c>
      <c r="H959" s="3">
        <f t="shared" si="46"/>
        <v>0</v>
      </c>
      <c r="I959" s="17"/>
    </row>
    <row r="960" spans="1:9" ht="15.75" x14ac:dyDescent="0.25">
      <c r="A960" s="40">
        <v>42814</v>
      </c>
      <c r="B960" s="41" t="s">
        <v>2613</v>
      </c>
      <c r="C960" s="6">
        <v>105052</v>
      </c>
      <c r="D960" s="7" t="s">
        <v>50</v>
      </c>
      <c r="E960" s="3">
        <v>770</v>
      </c>
      <c r="G960" s="3">
        <f t="shared" si="48"/>
        <v>770</v>
      </c>
      <c r="H960" s="3">
        <f t="shared" si="46"/>
        <v>0</v>
      </c>
      <c r="I960" s="17"/>
    </row>
    <row r="961" spans="1:9" ht="15.75" x14ac:dyDescent="0.25">
      <c r="A961" s="40">
        <v>42815</v>
      </c>
      <c r="B961" s="41" t="s">
        <v>2744</v>
      </c>
      <c r="C961" s="6">
        <v>105182</v>
      </c>
      <c r="D961" s="1" t="s">
        <v>50</v>
      </c>
      <c r="E961" s="2">
        <v>0</v>
      </c>
      <c r="F961" s="44" t="s">
        <v>37</v>
      </c>
      <c r="G961" s="2">
        <f t="shared" si="48"/>
        <v>0</v>
      </c>
      <c r="H961" s="2">
        <f t="shared" si="46"/>
        <v>0</v>
      </c>
      <c r="I961" s="17"/>
    </row>
    <row r="962" spans="1:9" ht="15.75" x14ac:dyDescent="0.25">
      <c r="A962" s="40">
        <v>42815</v>
      </c>
      <c r="B962" s="41" t="s">
        <v>2745</v>
      </c>
      <c r="C962" s="6">
        <v>105183</v>
      </c>
      <c r="D962" s="7" t="s">
        <v>50</v>
      </c>
      <c r="E962" s="3">
        <v>3012.86</v>
      </c>
      <c r="F962" s="42">
        <v>42815</v>
      </c>
      <c r="G962" s="3">
        <f t="shared" si="48"/>
        <v>3012.86</v>
      </c>
      <c r="H962" s="3">
        <f t="shared" si="46"/>
        <v>0</v>
      </c>
      <c r="I962" s="17"/>
    </row>
    <row r="963" spans="1:9" ht="15.75" x14ac:dyDescent="0.25">
      <c r="A963" s="40">
        <v>42797</v>
      </c>
      <c r="B963" s="41" t="s">
        <v>527</v>
      </c>
      <c r="C963" s="6">
        <v>103012</v>
      </c>
      <c r="D963" s="7" t="s">
        <v>108</v>
      </c>
      <c r="E963" s="3">
        <v>23950</v>
      </c>
      <c r="F963" s="42">
        <v>42846</v>
      </c>
      <c r="G963" s="3">
        <f t="shared" si="48"/>
        <v>23950</v>
      </c>
      <c r="H963" s="3">
        <f t="shared" ref="H963:H1026" si="49">E963-G963</f>
        <v>0</v>
      </c>
      <c r="I963" s="17"/>
    </row>
    <row r="964" spans="1:9" ht="15.75" x14ac:dyDescent="0.25">
      <c r="A964" s="40">
        <v>42797</v>
      </c>
      <c r="B964" s="41" t="s">
        <v>541</v>
      </c>
      <c r="C964" s="6">
        <v>103025</v>
      </c>
      <c r="D964" s="7" t="s">
        <v>108</v>
      </c>
      <c r="E964" s="3">
        <v>60893.15</v>
      </c>
      <c r="F964" s="42">
        <v>42846</v>
      </c>
      <c r="G964" s="3">
        <f t="shared" si="48"/>
        <v>60893.15</v>
      </c>
      <c r="H964" s="3">
        <f t="shared" si="49"/>
        <v>0</v>
      </c>
      <c r="I964" s="17"/>
    </row>
    <row r="965" spans="1:9" ht="15.75" x14ac:dyDescent="0.25">
      <c r="A965" s="40">
        <v>42797</v>
      </c>
      <c r="B965" s="41" t="s">
        <v>639</v>
      </c>
      <c r="C965" s="6">
        <v>103121</v>
      </c>
      <c r="D965" s="7" t="s">
        <v>108</v>
      </c>
      <c r="E965" s="3">
        <v>19819.400000000001</v>
      </c>
      <c r="F965" s="42">
        <v>42846</v>
      </c>
      <c r="G965" s="3">
        <f t="shared" si="48"/>
        <v>19819.400000000001</v>
      </c>
      <c r="H965" s="3">
        <f t="shared" si="49"/>
        <v>0</v>
      </c>
      <c r="I965" s="17"/>
    </row>
    <row r="966" spans="1:9" ht="15.75" x14ac:dyDescent="0.25">
      <c r="A966" s="40">
        <v>42798</v>
      </c>
      <c r="B966" s="41" t="s">
        <v>694</v>
      </c>
      <c r="C966" s="6">
        <v>103171</v>
      </c>
      <c r="D966" s="7" t="s">
        <v>108</v>
      </c>
      <c r="E966" s="3">
        <v>12012.6</v>
      </c>
      <c r="F966" s="42">
        <v>42846</v>
      </c>
      <c r="G966" s="3">
        <f t="shared" si="48"/>
        <v>12012.6</v>
      </c>
      <c r="H966" s="3">
        <f t="shared" si="49"/>
        <v>0</v>
      </c>
      <c r="I966" s="17"/>
    </row>
    <row r="967" spans="1:9" ht="15.75" x14ac:dyDescent="0.25">
      <c r="A967" s="40">
        <v>42807</v>
      </c>
      <c r="B967" s="41" t="s">
        <v>1795</v>
      </c>
      <c r="C967" s="6">
        <v>104253</v>
      </c>
      <c r="D967" s="7" t="s">
        <v>108</v>
      </c>
      <c r="E967" s="3">
        <v>8839.5</v>
      </c>
      <c r="F967" s="42">
        <v>42846</v>
      </c>
      <c r="G967" s="3">
        <f t="shared" si="48"/>
        <v>8839.5</v>
      </c>
      <c r="H967" s="3">
        <f t="shared" si="49"/>
        <v>0</v>
      </c>
      <c r="I967" s="17"/>
    </row>
    <row r="968" spans="1:9" ht="15.75" x14ac:dyDescent="0.25">
      <c r="A968" s="40">
        <v>42817</v>
      </c>
      <c r="B968" s="41" t="s">
        <v>2922</v>
      </c>
      <c r="C968" s="6">
        <v>105358</v>
      </c>
      <c r="D968" s="1" t="s">
        <v>108</v>
      </c>
      <c r="E968" s="2">
        <v>0</v>
      </c>
      <c r="F968" s="44" t="s">
        <v>37</v>
      </c>
      <c r="G968" s="2">
        <f t="shared" si="48"/>
        <v>0</v>
      </c>
      <c r="H968" s="2">
        <f t="shared" si="49"/>
        <v>0</v>
      </c>
      <c r="I968" s="17"/>
    </row>
    <row r="969" spans="1:9" ht="15.75" x14ac:dyDescent="0.25">
      <c r="A969" s="40">
        <v>42817</v>
      </c>
      <c r="B969" s="41" t="s">
        <v>2924</v>
      </c>
      <c r="C969" s="6">
        <v>105360</v>
      </c>
      <c r="D969" s="7" t="s">
        <v>108</v>
      </c>
      <c r="E969" s="3">
        <v>64257.599999999999</v>
      </c>
      <c r="F969" s="42">
        <v>42846</v>
      </c>
      <c r="G969" s="3">
        <f t="shared" si="48"/>
        <v>64257.599999999999</v>
      </c>
      <c r="H969" s="3">
        <f t="shared" si="49"/>
        <v>0</v>
      </c>
      <c r="I969" s="17"/>
    </row>
    <row r="970" spans="1:9" ht="15.75" x14ac:dyDescent="0.25">
      <c r="A970" s="40">
        <v>42801</v>
      </c>
      <c r="B970" s="41" t="s">
        <v>1095</v>
      </c>
      <c r="C970" s="6">
        <v>103568</v>
      </c>
      <c r="D970" s="7" t="s">
        <v>154</v>
      </c>
      <c r="E970" s="3">
        <v>5096</v>
      </c>
      <c r="F970" s="43" t="s">
        <v>1096</v>
      </c>
      <c r="G970" s="9">
        <f>4000+1096</f>
        <v>5096</v>
      </c>
      <c r="H970" s="9">
        <f t="shared" si="49"/>
        <v>0</v>
      </c>
      <c r="I970" s="17"/>
    </row>
    <row r="971" spans="1:9" ht="15.75" x14ac:dyDescent="0.25">
      <c r="A971" s="40">
        <v>42808</v>
      </c>
      <c r="B971" s="41" t="s">
        <v>1881</v>
      </c>
      <c r="C971" s="6">
        <v>104338</v>
      </c>
      <c r="D971" s="7" t="s">
        <v>154</v>
      </c>
      <c r="E971" s="3">
        <v>4976</v>
      </c>
      <c r="F971" s="42">
        <v>42808</v>
      </c>
      <c r="G971" s="3">
        <f t="shared" ref="G971:G1002" si="50">E971</f>
        <v>4976</v>
      </c>
      <c r="H971" s="3">
        <f t="shared" si="49"/>
        <v>0</v>
      </c>
      <c r="I971" s="17"/>
    </row>
    <row r="972" spans="1:9" ht="15.75" x14ac:dyDescent="0.25">
      <c r="A972" s="40">
        <v>42816</v>
      </c>
      <c r="B972" s="41" t="s">
        <v>2840</v>
      </c>
      <c r="C972" s="6">
        <v>105278</v>
      </c>
      <c r="D972" s="7" t="s">
        <v>154</v>
      </c>
      <c r="E972" s="3">
        <v>5040</v>
      </c>
      <c r="F972" s="42">
        <v>42824</v>
      </c>
      <c r="G972" s="3">
        <f t="shared" si="50"/>
        <v>5040</v>
      </c>
      <c r="H972" s="3">
        <f t="shared" si="49"/>
        <v>0</v>
      </c>
      <c r="I972" s="17"/>
    </row>
    <row r="973" spans="1:9" ht="15.75" x14ac:dyDescent="0.25">
      <c r="A973" s="40">
        <v>42824</v>
      </c>
      <c r="B973" s="41" t="s">
        <v>3777</v>
      </c>
      <c r="C973" s="6">
        <v>106191</v>
      </c>
      <c r="D973" s="7" t="s">
        <v>154</v>
      </c>
      <c r="E973" s="3">
        <v>4588</v>
      </c>
      <c r="F973" s="42">
        <v>42830</v>
      </c>
      <c r="G973" s="3">
        <f t="shared" si="50"/>
        <v>4588</v>
      </c>
      <c r="H973" s="3">
        <f t="shared" si="49"/>
        <v>0</v>
      </c>
      <c r="I973" s="17"/>
    </row>
    <row r="974" spans="1:9" ht="15.75" x14ac:dyDescent="0.25">
      <c r="A974" s="40">
        <v>42797</v>
      </c>
      <c r="B974" s="41" t="s">
        <v>542</v>
      </c>
      <c r="C974" s="6">
        <v>103026</v>
      </c>
      <c r="D974" s="7" t="s">
        <v>196</v>
      </c>
      <c r="E974" s="3">
        <v>6610.8</v>
      </c>
      <c r="F974" s="42" t="s">
        <v>255</v>
      </c>
      <c r="G974" s="3">
        <f t="shared" si="50"/>
        <v>6610.8</v>
      </c>
      <c r="H974" s="3">
        <f t="shared" si="49"/>
        <v>0</v>
      </c>
      <c r="I974" s="17"/>
    </row>
    <row r="975" spans="1:9" ht="15.75" x14ac:dyDescent="0.25">
      <c r="A975" s="40">
        <v>42802</v>
      </c>
      <c r="B975" s="41" t="s">
        <v>1146</v>
      </c>
      <c r="C975" s="6">
        <v>103616</v>
      </c>
      <c r="D975" s="7" t="s">
        <v>196</v>
      </c>
      <c r="E975" s="3">
        <v>7035.9</v>
      </c>
      <c r="F975" s="42">
        <v>42802</v>
      </c>
      <c r="G975" s="3">
        <f t="shared" si="50"/>
        <v>7035.9</v>
      </c>
      <c r="H975" s="3">
        <f t="shared" si="49"/>
        <v>0</v>
      </c>
      <c r="I975" s="17"/>
    </row>
    <row r="976" spans="1:9" ht="15.75" x14ac:dyDescent="0.25">
      <c r="A976" s="40">
        <v>42804</v>
      </c>
      <c r="B976" s="41" t="s">
        <v>1401</v>
      </c>
      <c r="C976" s="6">
        <v>103866</v>
      </c>
      <c r="D976" s="7" t="s">
        <v>196</v>
      </c>
      <c r="E976" s="3">
        <v>8902.6</v>
      </c>
      <c r="F976" s="42">
        <v>42804</v>
      </c>
      <c r="G976" s="3">
        <f t="shared" si="50"/>
        <v>8902.6</v>
      </c>
      <c r="H976" s="3">
        <f t="shared" si="49"/>
        <v>0</v>
      </c>
      <c r="I976" s="17"/>
    </row>
    <row r="977" spans="1:9" ht="15.75" x14ac:dyDescent="0.25">
      <c r="A977" s="40">
        <v>42804</v>
      </c>
      <c r="B977" s="41" t="s">
        <v>1403</v>
      </c>
      <c r="C977" s="6">
        <v>103868</v>
      </c>
      <c r="D977" s="7" t="s">
        <v>196</v>
      </c>
      <c r="E977" s="3">
        <v>200</v>
      </c>
      <c r="F977" s="42">
        <v>42804</v>
      </c>
      <c r="G977" s="3">
        <f t="shared" si="50"/>
        <v>200</v>
      </c>
      <c r="H977" s="3">
        <f t="shared" si="49"/>
        <v>0</v>
      </c>
      <c r="I977" s="17"/>
    </row>
    <row r="978" spans="1:9" ht="15.75" x14ac:dyDescent="0.25">
      <c r="A978" s="40">
        <v>42807</v>
      </c>
      <c r="B978" s="41" t="s">
        <v>1715</v>
      </c>
      <c r="C978" s="6">
        <v>104174</v>
      </c>
      <c r="D978" s="7" t="s">
        <v>196</v>
      </c>
      <c r="E978" s="3">
        <v>4194.6400000000003</v>
      </c>
      <c r="G978" s="3">
        <f t="shared" si="50"/>
        <v>4194.6400000000003</v>
      </c>
      <c r="H978" s="3">
        <f t="shared" si="49"/>
        <v>0</v>
      </c>
      <c r="I978" s="17"/>
    </row>
    <row r="979" spans="1:9" ht="15.75" x14ac:dyDescent="0.25">
      <c r="A979" s="40">
        <v>42810</v>
      </c>
      <c r="B979" s="41" t="s">
        <v>2103</v>
      </c>
      <c r="C979" s="6">
        <v>104556</v>
      </c>
      <c r="D979" s="7" t="s">
        <v>196</v>
      </c>
      <c r="E979" s="3">
        <v>6555.8</v>
      </c>
      <c r="F979" s="42">
        <v>42810</v>
      </c>
      <c r="G979" s="3">
        <f t="shared" si="50"/>
        <v>6555.8</v>
      </c>
      <c r="H979" s="3">
        <f t="shared" si="49"/>
        <v>0</v>
      </c>
      <c r="I979" s="17"/>
    </row>
    <row r="980" spans="1:9" ht="15.75" x14ac:dyDescent="0.25">
      <c r="A980" s="40">
        <v>42811</v>
      </c>
      <c r="B980" s="41" t="s">
        <v>2249</v>
      </c>
      <c r="C980" s="6">
        <v>104702</v>
      </c>
      <c r="D980" s="7" t="s">
        <v>196</v>
      </c>
      <c r="E980" s="3">
        <v>3826.6</v>
      </c>
      <c r="F980" s="42">
        <v>42811</v>
      </c>
      <c r="G980" s="3">
        <f t="shared" si="50"/>
        <v>3826.6</v>
      </c>
      <c r="H980" s="3">
        <f t="shared" si="49"/>
        <v>0</v>
      </c>
      <c r="I980" s="17"/>
    </row>
    <row r="981" spans="1:9" ht="15.75" x14ac:dyDescent="0.25">
      <c r="A981" s="40">
        <v>42813</v>
      </c>
      <c r="B981" s="41" t="s">
        <v>2485</v>
      </c>
      <c r="C981" s="6">
        <v>104930</v>
      </c>
      <c r="D981" s="7" t="s">
        <v>196</v>
      </c>
      <c r="E981" s="3">
        <v>4647.3</v>
      </c>
      <c r="G981" s="3">
        <f t="shared" si="50"/>
        <v>4647.3</v>
      </c>
      <c r="H981" s="3">
        <f t="shared" si="49"/>
        <v>0</v>
      </c>
      <c r="I981" s="17"/>
    </row>
    <row r="982" spans="1:9" ht="15.75" x14ac:dyDescent="0.25">
      <c r="A982" s="40">
        <v>42817</v>
      </c>
      <c r="B982" s="41" t="s">
        <v>2963</v>
      </c>
      <c r="C982" s="6">
        <v>105395</v>
      </c>
      <c r="D982" s="7" t="s">
        <v>196</v>
      </c>
      <c r="E982" s="3">
        <v>8731.1</v>
      </c>
      <c r="G982" s="3">
        <f t="shared" si="50"/>
        <v>8731.1</v>
      </c>
      <c r="H982" s="3">
        <f t="shared" si="49"/>
        <v>0</v>
      </c>
      <c r="I982" s="17"/>
    </row>
    <row r="983" spans="1:9" ht="15.75" x14ac:dyDescent="0.25">
      <c r="A983" s="40">
        <v>42818</v>
      </c>
      <c r="B983" s="41" t="s">
        <v>3081</v>
      </c>
      <c r="C983" s="6">
        <v>105512</v>
      </c>
      <c r="D983" s="7" t="s">
        <v>196</v>
      </c>
      <c r="E983" s="3">
        <v>6114.8</v>
      </c>
      <c r="F983" s="42">
        <v>42818</v>
      </c>
      <c r="G983" s="3">
        <f t="shared" si="50"/>
        <v>6114.8</v>
      </c>
      <c r="H983" s="3">
        <f t="shared" si="49"/>
        <v>0</v>
      </c>
      <c r="I983" s="17"/>
    </row>
    <row r="984" spans="1:9" ht="15.75" x14ac:dyDescent="0.25">
      <c r="A984" s="40">
        <v>42819</v>
      </c>
      <c r="B984" s="41" t="s">
        <v>3215</v>
      </c>
      <c r="C984" s="6">
        <v>105644</v>
      </c>
      <c r="D984" s="7" t="s">
        <v>196</v>
      </c>
      <c r="E984" s="3">
        <v>1950</v>
      </c>
      <c r="F984" s="42">
        <v>42791</v>
      </c>
      <c r="G984" s="3">
        <f t="shared" si="50"/>
        <v>1950</v>
      </c>
      <c r="H984" s="3">
        <f t="shared" si="49"/>
        <v>0</v>
      </c>
      <c r="I984" s="17"/>
    </row>
    <row r="985" spans="1:9" ht="15.75" x14ac:dyDescent="0.25">
      <c r="A985" s="40">
        <v>42823</v>
      </c>
      <c r="B985" s="41" t="s">
        <v>3674</v>
      </c>
      <c r="C985" s="6">
        <v>106088</v>
      </c>
      <c r="D985" s="7" t="s">
        <v>196</v>
      </c>
      <c r="E985" s="3">
        <v>6056.9</v>
      </c>
      <c r="F985" s="42">
        <v>42822</v>
      </c>
      <c r="G985" s="3">
        <f t="shared" si="50"/>
        <v>6056.9</v>
      </c>
      <c r="H985" s="3">
        <f t="shared" si="49"/>
        <v>0</v>
      </c>
      <c r="I985" s="17"/>
    </row>
    <row r="986" spans="1:9" ht="15.75" x14ac:dyDescent="0.25">
      <c r="A986" s="40">
        <v>42825</v>
      </c>
      <c r="B986" s="41" t="s">
        <v>3930</v>
      </c>
      <c r="C986" s="6">
        <v>106339</v>
      </c>
      <c r="D986" s="7" t="s">
        <v>196</v>
      </c>
      <c r="E986" s="3">
        <v>11818.7</v>
      </c>
      <c r="F986" s="42">
        <v>42825</v>
      </c>
      <c r="G986" s="3">
        <f t="shared" si="50"/>
        <v>11818.7</v>
      </c>
      <c r="H986" s="3">
        <f t="shared" si="49"/>
        <v>0</v>
      </c>
      <c r="I986" s="17"/>
    </row>
    <row r="987" spans="1:9" ht="15.75" x14ac:dyDescent="0.25">
      <c r="A987" s="40">
        <v>42795</v>
      </c>
      <c r="B987" s="41" t="s">
        <v>334</v>
      </c>
      <c r="C987" s="6">
        <v>102822</v>
      </c>
      <c r="D987" s="7" t="s">
        <v>67</v>
      </c>
      <c r="E987" s="3">
        <v>7346.6</v>
      </c>
      <c r="F987" s="42">
        <v>42816</v>
      </c>
      <c r="G987" s="3">
        <f t="shared" si="50"/>
        <v>7346.6</v>
      </c>
      <c r="H987" s="3">
        <f t="shared" si="49"/>
        <v>0</v>
      </c>
      <c r="I987" s="17"/>
    </row>
    <row r="988" spans="1:9" ht="15.75" x14ac:dyDescent="0.25">
      <c r="A988" s="40">
        <v>42797</v>
      </c>
      <c r="B988" s="41" t="s">
        <v>595</v>
      </c>
      <c r="C988" s="6">
        <v>103078</v>
      </c>
      <c r="D988" s="7" t="s">
        <v>67</v>
      </c>
      <c r="E988" s="3">
        <v>10029.799999999999</v>
      </c>
      <c r="F988" s="42">
        <v>42816</v>
      </c>
      <c r="G988" s="3">
        <f t="shared" si="50"/>
        <v>10029.799999999999</v>
      </c>
      <c r="H988" s="3">
        <f t="shared" si="49"/>
        <v>0</v>
      </c>
      <c r="I988" s="17"/>
    </row>
    <row r="989" spans="1:9" ht="15.75" x14ac:dyDescent="0.25">
      <c r="A989" s="40">
        <v>42800</v>
      </c>
      <c r="B989" s="41" t="s">
        <v>963</v>
      </c>
      <c r="C989" s="6">
        <v>103436</v>
      </c>
      <c r="D989" s="1" t="s">
        <v>67</v>
      </c>
      <c r="E989" s="2">
        <v>0</v>
      </c>
      <c r="F989" s="44" t="s">
        <v>37</v>
      </c>
      <c r="G989" s="2">
        <f t="shared" si="50"/>
        <v>0</v>
      </c>
      <c r="H989" s="2">
        <f t="shared" si="49"/>
        <v>0</v>
      </c>
      <c r="I989" s="17"/>
    </row>
    <row r="990" spans="1:9" ht="15.75" x14ac:dyDescent="0.25">
      <c r="A990" s="40">
        <v>42800</v>
      </c>
      <c r="B990" s="41" t="s">
        <v>964</v>
      </c>
      <c r="C990" s="6">
        <v>103437</v>
      </c>
      <c r="D990" s="7" t="s">
        <v>67</v>
      </c>
      <c r="E990" s="3">
        <v>21115.599999999999</v>
      </c>
      <c r="F990" s="42">
        <v>42816</v>
      </c>
      <c r="G990" s="3">
        <f t="shared" si="50"/>
        <v>21115.599999999999</v>
      </c>
      <c r="H990" s="3">
        <f t="shared" si="49"/>
        <v>0</v>
      </c>
      <c r="I990" s="17"/>
    </row>
    <row r="991" spans="1:9" ht="15.75" x14ac:dyDescent="0.25">
      <c r="A991" s="40">
        <v>42804</v>
      </c>
      <c r="B991" s="41" t="s">
        <v>1451</v>
      </c>
      <c r="C991" s="6">
        <v>103915</v>
      </c>
      <c r="D991" s="7" t="s">
        <v>67</v>
      </c>
      <c r="E991" s="3">
        <v>12067.2</v>
      </c>
      <c r="F991" s="42">
        <v>42816</v>
      </c>
      <c r="G991" s="3">
        <f t="shared" si="50"/>
        <v>12067.2</v>
      </c>
      <c r="H991" s="3">
        <f t="shared" si="49"/>
        <v>0</v>
      </c>
      <c r="I991" s="17"/>
    </row>
    <row r="992" spans="1:9" ht="15.75" x14ac:dyDescent="0.25">
      <c r="A992" s="40">
        <v>42807</v>
      </c>
      <c r="B992" s="41" t="s">
        <v>1749</v>
      </c>
      <c r="C992" s="6">
        <v>104208</v>
      </c>
      <c r="D992" s="7" t="s">
        <v>67</v>
      </c>
      <c r="E992" s="3">
        <v>15994.2</v>
      </c>
      <c r="F992" s="42">
        <v>42816</v>
      </c>
      <c r="G992" s="3">
        <f t="shared" si="50"/>
        <v>15994.2</v>
      </c>
      <c r="H992" s="3">
        <f t="shared" si="49"/>
        <v>0</v>
      </c>
      <c r="I992" s="17"/>
    </row>
    <row r="993" spans="1:9" ht="15.75" x14ac:dyDescent="0.25">
      <c r="A993" s="40">
        <v>42809</v>
      </c>
      <c r="B993" s="41" t="s">
        <v>2034</v>
      </c>
      <c r="C993" s="6">
        <v>104488</v>
      </c>
      <c r="D993" s="7" t="s">
        <v>67</v>
      </c>
      <c r="E993" s="3">
        <v>7783.5</v>
      </c>
      <c r="F993" s="42">
        <v>42826</v>
      </c>
      <c r="G993" s="3">
        <f t="shared" si="50"/>
        <v>7783.5</v>
      </c>
      <c r="H993" s="3">
        <f t="shared" si="49"/>
        <v>0</v>
      </c>
      <c r="I993" s="17"/>
    </row>
    <row r="994" spans="1:9" ht="15.75" x14ac:dyDescent="0.25">
      <c r="A994" s="40">
        <v>42811</v>
      </c>
      <c r="B994" s="41" t="s">
        <v>2315</v>
      </c>
      <c r="C994" s="6">
        <v>104766</v>
      </c>
      <c r="D994" s="7" t="s">
        <v>67</v>
      </c>
      <c r="E994" s="3">
        <v>16712.3</v>
      </c>
      <c r="F994" s="42">
        <v>42826</v>
      </c>
      <c r="G994" s="3">
        <f t="shared" si="50"/>
        <v>16712.3</v>
      </c>
      <c r="H994" s="3">
        <f t="shared" si="49"/>
        <v>0</v>
      </c>
      <c r="I994" s="17"/>
    </row>
    <row r="995" spans="1:9" ht="15.75" x14ac:dyDescent="0.25">
      <c r="A995" s="40">
        <v>42814</v>
      </c>
      <c r="B995" s="41" t="s">
        <v>2620</v>
      </c>
      <c r="C995" s="6">
        <v>105059</v>
      </c>
      <c r="D995" s="7" t="s">
        <v>67</v>
      </c>
      <c r="E995" s="3">
        <v>16664.7</v>
      </c>
      <c r="F995" s="42">
        <v>42826</v>
      </c>
      <c r="G995" s="3">
        <f t="shared" si="50"/>
        <v>16664.7</v>
      </c>
      <c r="H995" s="3">
        <f t="shared" si="49"/>
        <v>0</v>
      </c>
      <c r="I995" s="17"/>
    </row>
    <row r="996" spans="1:9" ht="15.75" x14ac:dyDescent="0.25">
      <c r="A996" s="40">
        <v>42816</v>
      </c>
      <c r="B996" s="41" t="s">
        <v>2887</v>
      </c>
      <c r="C996" s="6">
        <v>105325</v>
      </c>
      <c r="D996" s="7" t="s">
        <v>67</v>
      </c>
      <c r="E996" s="3">
        <v>7041.6</v>
      </c>
      <c r="F996" s="42">
        <v>42833</v>
      </c>
      <c r="G996" s="3">
        <f t="shared" si="50"/>
        <v>7041.6</v>
      </c>
      <c r="H996" s="3">
        <f t="shared" si="49"/>
        <v>0</v>
      </c>
      <c r="I996" s="17"/>
    </row>
    <row r="997" spans="1:9" ht="15.75" x14ac:dyDescent="0.25">
      <c r="A997" s="40">
        <v>42818</v>
      </c>
      <c r="B997" s="41" t="s">
        <v>3143</v>
      </c>
      <c r="C997" s="6">
        <v>105573</v>
      </c>
      <c r="D997" s="7" t="s">
        <v>67</v>
      </c>
      <c r="E997" s="3">
        <v>17050.900000000001</v>
      </c>
      <c r="F997" s="42">
        <v>42833</v>
      </c>
      <c r="G997" s="3">
        <f t="shared" si="50"/>
        <v>17050.900000000001</v>
      </c>
      <c r="H997" s="3">
        <f t="shared" si="49"/>
        <v>0</v>
      </c>
      <c r="I997" s="17"/>
    </row>
    <row r="998" spans="1:9" ht="15.75" x14ac:dyDescent="0.25">
      <c r="A998" s="40">
        <v>42821</v>
      </c>
      <c r="B998" s="41" t="s">
        <v>3484</v>
      </c>
      <c r="C998" s="6">
        <v>105905</v>
      </c>
      <c r="D998" s="7" t="s">
        <v>67</v>
      </c>
      <c r="E998" s="3">
        <v>16925.2</v>
      </c>
      <c r="F998" s="42">
        <v>42833</v>
      </c>
      <c r="G998" s="3">
        <f t="shared" si="50"/>
        <v>16925.2</v>
      </c>
      <c r="H998" s="3">
        <f t="shared" si="49"/>
        <v>0</v>
      </c>
      <c r="I998" s="17"/>
    </row>
    <row r="999" spans="1:9" ht="15.75" x14ac:dyDescent="0.25">
      <c r="A999" s="40">
        <v>42823</v>
      </c>
      <c r="B999" s="41" t="s">
        <v>3731</v>
      </c>
      <c r="C999" s="6">
        <v>106145</v>
      </c>
      <c r="D999" s="7" t="s">
        <v>67</v>
      </c>
      <c r="E999" s="3">
        <v>6771.2</v>
      </c>
      <c r="F999" s="42">
        <v>42846</v>
      </c>
      <c r="G999" s="3">
        <f t="shared" si="50"/>
        <v>6771.2</v>
      </c>
      <c r="H999" s="3">
        <f t="shared" si="49"/>
        <v>0</v>
      </c>
      <c r="I999" s="17"/>
    </row>
    <row r="1000" spans="1:9" ht="15.75" x14ac:dyDescent="0.25">
      <c r="A1000" s="40">
        <v>42825</v>
      </c>
      <c r="B1000" s="41" t="s">
        <v>3988</v>
      </c>
      <c r="C1000" s="6">
        <v>106397</v>
      </c>
      <c r="D1000" s="7" t="s">
        <v>67</v>
      </c>
      <c r="E1000" s="3">
        <v>16736.599999999999</v>
      </c>
      <c r="F1000" s="42">
        <v>42846</v>
      </c>
      <c r="G1000" s="3">
        <f t="shared" si="50"/>
        <v>16736.599999999999</v>
      </c>
      <c r="H1000" s="3">
        <f t="shared" si="49"/>
        <v>0</v>
      </c>
      <c r="I1000" s="17"/>
    </row>
    <row r="1001" spans="1:9" ht="15.75" x14ac:dyDescent="0.25">
      <c r="A1001" s="40">
        <v>42809</v>
      </c>
      <c r="B1001" s="41" t="s">
        <v>2030</v>
      </c>
      <c r="C1001" s="6">
        <v>104484</v>
      </c>
      <c r="D1001" s="7" t="s">
        <v>62</v>
      </c>
      <c r="E1001" s="3">
        <v>5090.3999999999996</v>
      </c>
      <c r="F1001" s="42">
        <v>42810</v>
      </c>
      <c r="G1001" s="3">
        <f t="shared" si="50"/>
        <v>5090.3999999999996</v>
      </c>
      <c r="H1001" s="3">
        <f t="shared" si="49"/>
        <v>0</v>
      </c>
      <c r="I1001" s="17"/>
    </row>
    <row r="1002" spans="1:9" ht="15.75" x14ac:dyDescent="0.25">
      <c r="A1002" s="40">
        <v>42811</v>
      </c>
      <c r="B1002" s="41" t="s">
        <v>2292</v>
      </c>
      <c r="C1002" s="6">
        <v>104744</v>
      </c>
      <c r="D1002" s="7" t="s">
        <v>2293</v>
      </c>
      <c r="E1002" s="3">
        <v>8367.4</v>
      </c>
      <c r="F1002" s="42">
        <v>42812</v>
      </c>
      <c r="G1002" s="3">
        <f t="shared" si="50"/>
        <v>8367.4</v>
      </c>
      <c r="H1002" s="3">
        <f t="shared" si="49"/>
        <v>0</v>
      </c>
      <c r="I1002" s="17"/>
    </row>
    <row r="1003" spans="1:9" ht="15.75" x14ac:dyDescent="0.25">
      <c r="A1003" s="40">
        <v>42797</v>
      </c>
      <c r="B1003" s="41" t="s">
        <v>609</v>
      </c>
      <c r="C1003" s="6">
        <v>103092</v>
      </c>
      <c r="D1003" s="7" t="s">
        <v>97</v>
      </c>
      <c r="E1003" s="3">
        <v>4038</v>
      </c>
      <c r="F1003" s="42">
        <v>42797</v>
      </c>
      <c r="G1003" s="3">
        <f t="shared" ref="G1003:G1034" si="51">E1003</f>
        <v>4038</v>
      </c>
      <c r="H1003" s="3">
        <f t="shared" si="49"/>
        <v>0</v>
      </c>
      <c r="I1003" s="17"/>
    </row>
    <row r="1004" spans="1:9" ht="15.75" x14ac:dyDescent="0.25">
      <c r="A1004" s="40">
        <v>42798</v>
      </c>
      <c r="B1004" s="41" t="s">
        <v>730</v>
      </c>
      <c r="C1004" s="6">
        <v>103207</v>
      </c>
      <c r="D1004" s="7" t="s">
        <v>97</v>
      </c>
      <c r="E1004" s="3">
        <v>3627.68</v>
      </c>
      <c r="F1004" s="42">
        <v>42798</v>
      </c>
      <c r="G1004" s="3">
        <f t="shared" si="51"/>
        <v>3627.68</v>
      </c>
      <c r="H1004" s="3">
        <f t="shared" si="49"/>
        <v>0</v>
      </c>
      <c r="I1004" s="17"/>
    </row>
    <row r="1005" spans="1:9" ht="15.75" x14ac:dyDescent="0.25">
      <c r="A1005" s="40">
        <v>42824</v>
      </c>
      <c r="B1005" s="41" t="s">
        <v>3811</v>
      </c>
      <c r="C1005" s="6">
        <v>106225</v>
      </c>
      <c r="D1005" s="7" t="s">
        <v>97</v>
      </c>
      <c r="E1005" s="3">
        <v>3153.6</v>
      </c>
      <c r="F1005" s="42">
        <v>42824</v>
      </c>
      <c r="G1005" s="3">
        <f t="shared" si="51"/>
        <v>3153.6</v>
      </c>
      <c r="H1005" s="3">
        <f t="shared" si="49"/>
        <v>0</v>
      </c>
      <c r="I1005" s="17"/>
    </row>
    <row r="1006" spans="1:9" ht="15.75" x14ac:dyDescent="0.25">
      <c r="A1006" s="40">
        <v>42803</v>
      </c>
      <c r="B1006" s="41" t="s">
        <v>1337</v>
      </c>
      <c r="C1006" s="6">
        <v>103804</v>
      </c>
      <c r="D1006" s="7" t="s">
        <v>223</v>
      </c>
      <c r="E1006" s="3">
        <v>7550</v>
      </c>
      <c r="F1006" s="42">
        <v>42803</v>
      </c>
      <c r="G1006" s="3">
        <f t="shared" si="51"/>
        <v>7550</v>
      </c>
      <c r="H1006" s="3">
        <f t="shared" si="49"/>
        <v>0</v>
      </c>
      <c r="I1006" s="17"/>
    </row>
    <row r="1007" spans="1:9" ht="15.75" x14ac:dyDescent="0.25">
      <c r="A1007" s="40">
        <v>42801</v>
      </c>
      <c r="B1007" s="41" t="s">
        <v>1033</v>
      </c>
      <c r="C1007" s="6">
        <v>103506</v>
      </c>
      <c r="D1007" s="7" t="s">
        <v>140</v>
      </c>
      <c r="E1007" s="3">
        <v>2310</v>
      </c>
      <c r="F1007" s="42">
        <v>42801</v>
      </c>
      <c r="G1007" s="3">
        <f t="shared" si="51"/>
        <v>2310</v>
      </c>
      <c r="H1007" s="3">
        <f t="shared" si="49"/>
        <v>0</v>
      </c>
      <c r="I1007" s="17"/>
    </row>
    <row r="1008" spans="1:9" ht="15.75" x14ac:dyDescent="0.25">
      <c r="A1008" s="40">
        <v>42804</v>
      </c>
      <c r="B1008" s="41" t="s">
        <v>1446</v>
      </c>
      <c r="C1008" s="6">
        <v>103910</v>
      </c>
      <c r="D1008" s="7" t="s">
        <v>140</v>
      </c>
      <c r="E1008" s="3">
        <v>1017</v>
      </c>
      <c r="F1008" s="42">
        <v>42804</v>
      </c>
      <c r="G1008" s="3">
        <f t="shared" si="51"/>
        <v>1017</v>
      </c>
      <c r="H1008" s="3">
        <f t="shared" si="49"/>
        <v>0</v>
      </c>
      <c r="I1008" s="17"/>
    </row>
    <row r="1009" spans="1:9" ht="15.75" x14ac:dyDescent="0.25">
      <c r="A1009" s="40">
        <v>42808</v>
      </c>
      <c r="B1009" s="41" t="s">
        <v>1872</v>
      </c>
      <c r="C1009" s="6">
        <v>104329</v>
      </c>
      <c r="D1009" s="7" t="s">
        <v>140</v>
      </c>
      <c r="E1009" s="3">
        <v>1857.6</v>
      </c>
      <c r="F1009" s="42">
        <v>42808</v>
      </c>
      <c r="G1009" s="3">
        <f t="shared" si="51"/>
        <v>1857.6</v>
      </c>
      <c r="H1009" s="3">
        <f t="shared" si="49"/>
        <v>0</v>
      </c>
      <c r="I1009" s="17"/>
    </row>
    <row r="1010" spans="1:9" ht="15.75" x14ac:dyDescent="0.25">
      <c r="A1010" s="40">
        <v>42815</v>
      </c>
      <c r="B1010" s="41" t="s">
        <v>2772</v>
      </c>
      <c r="C1010" s="6">
        <v>105210</v>
      </c>
      <c r="D1010" s="7" t="s">
        <v>140</v>
      </c>
      <c r="E1010" s="3">
        <v>2251.1999999999998</v>
      </c>
      <c r="F1010" s="42">
        <v>42815</v>
      </c>
      <c r="G1010" s="3">
        <f t="shared" si="51"/>
        <v>2251.1999999999998</v>
      </c>
      <c r="H1010" s="3">
        <f t="shared" si="49"/>
        <v>0</v>
      </c>
      <c r="I1010" s="17"/>
    </row>
    <row r="1011" spans="1:9" ht="15.75" x14ac:dyDescent="0.25">
      <c r="A1011" s="40">
        <v>42818</v>
      </c>
      <c r="B1011" s="41" t="s">
        <v>3155</v>
      </c>
      <c r="C1011" s="6">
        <v>105585</v>
      </c>
      <c r="D1011" s="7" t="s">
        <v>140</v>
      </c>
      <c r="E1011" s="3">
        <v>450</v>
      </c>
      <c r="F1011" s="42">
        <v>42791</v>
      </c>
      <c r="G1011" s="3">
        <f t="shared" si="51"/>
        <v>450</v>
      </c>
      <c r="H1011" s="3">
        <f t="shared" si="49"/>
        <v>0</v>
      </c>
      <c r="I1011" s="17"/>
    </row>
    <row r="1012" spans="1:9" ht="15.75" x14ac:dyDescent="0.25">
      <c r="A1012" s="40">
        <v>42818</v>
      </c>
      <c r="B1012" s="41" t="s">
        <v>3156</v>
      </c>
      <c r="C1012" s="6">
        <v>105586</v>
      </c>
      <c r="D1012" s="7" t="s">
        <v>140</v>
      </c>
      <c r="E1012" s="3">
        <v>1123.2</v>
      </c>
      <c r="F1012" s="42">
        <v>42791</v>
      </c>
      <c r="G1012" s="3">
        <f t="shared" si="51"/>
        <v>1123.2</v>
      </c>
      <c r="H1012" s="3">
        <f t="shared" si="49"/>
        <v>0</v>
      </c>
      <c r="I1012" s="17"/>
    </row>
    <row r="1013" spans="1:9" ht="15.75" x14ac:dyDescent="0.25">
      <c r="A1013" s="40">
        <v>42822</v>
      </c>
      <c r="B1013" s="41" t="s">
        <v>3582</v>
      </c>
      <c r="C1013" s="6">
        <v>105999</v>
      </c>
      <c r="D1013" s="7" t="s">
        <v>140</v>
      </c>
      <c r="E1013" s="3">
        <v>2145.6</v>
      </c>
      <c r="F1013" s="42">
        <v>42822</v>
      </c>
      <c r="G1013" s="3">
        <f t="shared" si="51"/>
        <v>2145.6</v>
      </c>
      <c r="H1013" s="3">
        <f t="shared" si="49"/>
        <v>0</v>
      </c>
      <c r="I1013" s="17"/>
    </row>
    <row r="1014" spans="1:9" ht="15.75" x14ac:dyDescent="0.25">
      <c r="A1014" s="40">
        <v>42795</v>
      </c>
      <c r="B1014" s="41" t="s">
        <v>344</v>
      </c>
      <c r="C1014" s="6">
        <v>102832</v>
      </c>
      <c r="D1014" s="7" t="s">
        <v>113</v>
      </c>
      <c r="E1014" s="3">
        <v>1208.2</v>
      </c>
      <c r="F1014" s="42">
        <v>42795</v>
      </c>
      <c r="G1014" s="3">
        <f t="shared" si="51"/>
        <v>1208.2</v>
      </c>
      <c r="H1014" s="3">
        <f t="shared" si="49"/>
        <v>0</v>
      </c>
      <c r="I1014" s="17"/>
    </row>
    <row r="1015" spans="1:9" ht="15.75" x14ac:dyDescent="0.25">
      <c r="A1015" s="40">
        <v>42802</v>
      </c>
      <c r="B1015" s="41" t="s">
        <v>1194</v>
      </c>
      <c r="C1015" s="6">
        <v>103664</v>
      </c>
      <c r="D1015" s="7" t="s">
        <v>113</v>
      </c>
      <c r="E1015" s="3">
        <v>546.4</v>
      </c>
      <c r="F1015" s="42">
        <v>42802</v>
      </c>
      <c r="G1015" s="3">
        <f t="shared" si="51"/>
        <v>546.4</v>
      </c>
      <c r="H1015" s="3">
        <f t="shared" si="49"/>
        <v>0</v>
      </c>
      <c r="I1015" s="17"/>
    </row>
    <row r="1016" spans="1:9" ht="15.75" x14ac:dyDescent="0.25">
      <c r="A1016" s="40">
        <v>42807</v>
      </c>
      <c r="B1016" s="41" t="s">
        <v>1743</v>
      </c>
      <c r="C1016" s="6">
        <v>104202</v>
      </c>
      <c r="D1016" s="7" t="s">
        <v>113</v>
      </c>
      <c r="E1016" s="3">
        <v>598.20000000000005</v>
      </c>
      <c r="G1016" s="3">
        <f t="shared" si="51"/>
        <v>598.20000000000005</v>
      </c>
      <c r="H1016" s="3">
        <f t="shared" si="49"/>
        <v>0</v>
      </c>
      <c r="I1016" s="17"/>
    </row>
    <row r="1017" spans="1:9" ht="15.75" x14ac:dyDescent="0.25">
      <c r="A1017" s="40">
        <v>42811</v>
      </c>
      <c r="B1017" s="41" t="s">
        <v>2308</v>
      </c>
      <c r="C1017" s="6">
        <v>104759</v>
      </c>
      <c r="D1017" s="7" t="s">
        <v>113</v>
      </c>
      <c r="E1017" s="3">
        <v>442</v>
      </c>
      <c r="F1017" s="42">
        <v>42811</v>
      </c>
      <c r="G1017" s="3">
        <f t="shared" si="51"/>
        <v>442</v>
      </c>
      <c r="H1017" s="3">
        <f t="shared" si="49"/>
        <v>0</v>
      </c>
      <c r="I1017" s="17"/>
    </row>
    <row r="1018" spans="1:9" ht="15.75" x14ac:dyDescent="0.25">
      <c r="A1018" s="40">
        <v>42814</v>
      </c>
      <c r="B1018" s="41" t="s">
        <v>2621</v>
      </c>
      <c r="C1018" s="6">
        <v>105060</v>
      </c>
      <c r="D1018" s="7" t="s">
        <v>113</v>
      </c>
      <c r="E1018" s="3">
        <v>571.20000000000005</v>
      </c>
      <c r="G1018" s="3">
        <f t="shared" si="51"/>
        <v>571.20000000000005</v>
      </c>
      <c r="H1018" s="3">
        <f t="shared" si="49"/>
        <v>0</v>
      </c>
      <c r="I1018" s="17"/>
    </row>
    <row r="1019" spans="1:9" ht="15.75" x14ac:dyDescent="0.25">
      <c r="A1019" s="40">
        <v>42815</v>
      </c>
      <c r="B1019" s="41" t="s">
        <v>2762</v>
      </c>
      <c r="C1019" s="6">
        <v>105200</v>
      </c>
      <c r="D1019" s="7" t="s">
        <v>113</v>
      </c>
      <c r="E1019" s="3">
        <v>409.2</v>
      </c>
      <c r="F1019" s="42">
        <v>42815</v>
      </c>
      <c r="G1019" s="3">
        <f t="shared" si="51"/>
        <v>409.2</v>
      </c>
      <c r="H1019" s="3">
        <f t="shared" si="49"/>
        <v>0</v>
      </c>
      <c r="I1019" s="17"/>
    </row>
    <row r="1020" spans="1:9" ht="15.75" x14ac:dyDescent="0.25">
      <c r="A1020" s="40">
        <v>42816</v>
      </c>
      <c r="B1020" s="41" t="s">
        <v>2860</v>
      </c>
      <c r="C1020" s="6">
        <v>105298</v>
      </c>
      <c r="D1020" s="7" t="s">
        <v>113</v>
      </c>
      <c r="E1020" s="3">
        <v>959.8</v>
      </c>
      <c r="F1020" s="42">
        <v>42816</v>
      </c>
      <c r="G1020" s="3">
        <f t="shared" si="51"/>
        <v>959.8</v>
      </c>
      <c r="H1020" s="3">
        <f t="shared" si="49"/>
        <v>0</v>
      </c>
      <c r="I1020" s="17"/>
    </row>
    <row r="1021" spans="1:9" ht="15.75" x14ac:dyDescent="0.25">
      <c r="A1021" s="40">
        <v>42817</v>
      </c>
      <c r="B1021" s="41" t="s">
        <v>3011</v>
      </c>
      <c r="C1021" s="6">
        <v>105442</v>
      </c>
      <c r="D1021" s="7" t="s">
        <v>113</v>
      </c>
      <c r="E1021" s="3">
        <v>338</v>
      </c>
      <c r="F1021" s="42">
        <v>43062</v>
      </c>
      <c r="G1021" s="3">
        <f t="shared" si="51"/>
        <v>338</v>
      </c>
      <c r="H1021" s="3">
        <f t="shared" si="49"/>
        <v>0</v>
      </c>
      <c r="I1021" s="17"/>
    </row>
    <row r="1022" spans="1:9" ht="15.75" x14ac:dyDescent="0.25">
      <c r="A1022" s="40">
        <v>42821</v>
      </c>
      <c r="B1022" s="41" t="s">
        <v>3467</v>
      </c>
      <c r="C1022" s="6">
        <v>105889</v>
      </c>
      <c r="D1022" s="7" t="s">
        <v>113</v>
      </c>
      <c r="E1022" s="3">
        <v>553.6</v>
      </c>
      <c r="F1022" s="42">
        <v>42821</v>
      </c>
      <c r="G1022" s="3">
        <f t="shared" si="51"/>
        <v>553.6</v>
      </c>
      <c r="H1022" s="3">
        <f t="shared" si="49"/>
        <v>0</v>
      </c>
      <c r="I1022" s="17"/>
    </row>
    <row r="1023" spans="1:9" ht="15.75" x14ac:dyDescent="0.25">
      <c r="A1023" s="40">
        <v>42823</v>
      </c>
      <c r="B1023" s="41" t="s">
        <v>3722</v>
      </c>
      <c r="C1023" s="6">
        <v>106136</v>
      </c>
      <c r="D1023" s="7" t="s">
        <v>113</v>
      </c>
      <c r="E1023" s="3">
        <v>929.6</v>
      </c>
      <c r="F1023" s="42">
        <v>42822</v>
      </c>
      <c r="G1023" s="3">
        <f t="shared" si="51"/>
        <v>929.6</v>
      </c>
      <c r="H1023" s="3">
        <f t="shared" si="49"/>
        <v>0</v>
      </c>
    </row>
    <row r="1024" spans="1:9" ht="15.75" x14ac:dyDescent="0.25">
      <c r="A1024" s="40">
        <v>42825</v>
      </c>
      <c r="B1024" s="41" t="s">
        <v>3987</v>
      </c>
      <c r="C1024" s="6">
        <v>106396</v>
      </c>
      <c r="D1024" s="7" t="s">
        <v>113</v>
      </c>
      <c r="E1024" s="3">
        <v>299.3</v>
      </c>
      <c r="F1024" s="42">
        <v>42825</v>
      </c>
      <c r="G1024" s="3">
        <f t="shared" si="51"/>
        <v>299.3</v>
      </c>
      <c r="H1024" s="3">
        <f t="shared" si="49"/>
        <v>0</v>
      </c>
      <c r="I1024" s="17"/>
    </row>
    <row r="1025" spans="1:8" ht="15.75" x14ac:dyDescent="0.25">
      <c r="A1025" s="40">
        <v>42798</v>
      </c>
      <c r="B1025" s="41" t="s">
        <v>725</v>
      </c>
      <c r="C1025" s="6">
        <v>103202</v>
      </c>
      <c r="D1025" s="7" t="s">
        <v>274</v>
      </c>
      <c r="E1025" s="3">
        <v>29317.3</v>
      </c>
      <c r="F1025" s="42">
        <v>42798</v>
      </c>
      <c r="G1025" s="3">
        <f t="shared" si="51"/>
        <v>29317.3</v>
      </c>
      <c r="H1025" s="3">
        <f t="shared" si="49"/>
        <v>0</v>
      </c>
    </row>
    <row r="1026" spans="1:8" ht="15.75" x14ac:dyDescent="0.25">
      <c r="A1026" s="40">
        <v>42795</v>
      </c>
      <c r="B1026" s="41" t="s">
        <v>295</v>
      </c>
      <c r="C1026" s="6">
        <v>102784</v>
      </c>
      <c r="D1026" s="7" t="s">
        <v>87</v>
      </c>
      <c r="E1026" s="3">
        <v>61281</v>
      </c>
      <c r="F1026" s="42">
        <v>42807</v>
      </c>
      <c r="G1026" s="3">
        <f t="shared" si="51"/>
        <v>61281</v>
      </c>
      <c r="H1026" s="3">
        <f t="shared" si="49"/>
        <v>0</v>
      </c>
    </row>
    <row r="1027" spans="1:8" ht="15.75" x14ac:dyDescent="0.25">
      <c r="A1027" s="40">
        <v>42796</v>
      </c>
      <c r="B1027" s="41" t="s">
        <v>383</v>
      </c>
      <c r="C1027" s="6">
        <v>102871</v>
      </c>
      <c r="D1027" s="7" t="s">
        <v>87</v>
      </c>
      <c r="E1027" s="3">
        <v>31276.2</v>
      </c>
      <c r="F1027" s="42">
        <v>42807</v>
      </c>
      <c r="G1027" s="3">
        <f t="shared" si="51"/>
        <v>31276.2</v>
      </c>
      <c r="H1027" s="3">
        <f t="shared" ref="H1027:H1090" si="52">E1027-G1027</f>
        <v>0</v>
      </c>
    </row>
    <row r="1028" spans="1:8" ht="15.75" x14ac:dyDescent="0.25">
      <c r="A1028" s="40">
        <v>42797</v>
      </c>
      <c r="B1028" s="41" t="s">
        <v>511</v>
      </c>
      <c r="C1028" s="6">
        <v>102998</v>
      </c>
      <c r="D1028" s="7" t="s">
        <v>87</v>
      </c>
      <c r="E1028" s="3">
        <v>29907.9</v>
      </c>
      <c r="F1028" s="42">
        <v>42807</v>
      </c>
      <c r="G1028" s="3">
        <f t="shared" si="51"/>
        <v>29907.9</v>
      </c>
      <c r="H1028" s="3">
        <f t="shared" si="52"/>
        <v>0</v>
      </c>
    </row>
    <row r="1029" spans="1:8" ht="15.75" x14ac:dyDescent="0.25">
      <c r="A1029" s="40">
        <v>42797</v>
      </c>
      <c r="B1029" s="41" t="s">
        <v>520</v>
      </c>
      <c r="C1029" s="6">
        <v>103006</v>
      </c>
      <c r="D1029" s="7" t="s">
        <v>87</v>
      </c>
      <c r="E1029" s="3">
        <v>33873.18</v>
      </c>
      <c r="F1029" s="42">
        <v>42807</v>
      </c>
      <c r="G1029" s="3">
        <f t="shared" si="51"/>
        <v>33873.18</v>
      </c>
      <c r="H1029" s="3">
        <f t="shared" si="52"/>
        <v>0</v>
      </c>
    </row>
    <row r="1030" spans="1:8" ht="15.75" x14ac:dyDescent="0.25">
      <c r="A1030" s="40">
        <v>42797</v>
      </c>
      <c r="B1030" s="41" t="s">
        <v>655</v>
      </c>
      <c r="C1030" s="6">
        <v>103136</v>
      </c>
      <c r="D1030" s="7" t="s">
        <v>87</v>
      </c>
      <c r="E1030" s="3">
        <v>39257.08</v>
      </c>
      <c r="F1030" s="42">
        <v>42807</v>
      </c>
      <c r="G1030" s="3">
        <f t="shared" si="51"/>
        <v>39257.08</v>
      </c>
      <c r="H1030" s="3">
        <f t="shared" si="52"/>
        <v>0</v>
      </c>
    </row>
    <row r="1031" spans="1:8" ht="15.75" x14ac:dyDescent="0.25">
      <c r="A1031" s="40">
        <v>42798</v>
      </c>
      <c r="B1031" s="41" t="s">
        <v>774</v>
      </c>
      <c r="C1031" s="6">
        <v>103251</v>
      </c>
      <c r="D1031" s="1" t="s">
        <v>87</v>
      </c>
      <c r="E1031" s="2">
        <v>0</v>
      </c>
      <c r="F1031" s="44" t="s">
        <v>37</v>
      </c>
      <c r="G1031" s="2">
        <f t="shared" si="51"/>
        <v>0</v>
      </c>
      <c r="H1031" s="2">
        <f t="shared" si="52"/>
        <v>0</v>
      </c>
    </row>
    <row r="1032" spans="1:8" ht="15.75" x14ac:dyDescent="0.25">
      <c r="A1032" s="40">
        <v>42798</v>
      </c>
      <c r="B1032" s="41" t="s">
        <v>784</v>
      </c>
      <c r="C1032" s="6">
        <v>103261</v>
      </c>
      <c r="D1032" s="7" t="s">
        <v>87</v>
      </c>
      <c r="E1032" s="3">
        <v>39929.42</v>
      </c>
      <c r="F1032" s="42">
        <v>42807</v>
      </c>
      <c r="G1032" s="3">
        <f t="shared" si="51"/>
        <v>39929.42</v>
      </c>
      <c r="H1032" s="3">
        <f t="shared" si="52"/>
        <v>0</v>
      </c>
    </row>
    <row r="1033" spans="1:8" ht="15.75" x14ac:dyDescent="0.25">
      <c r="A1033" s="40">
        <v>42799</v>
      </c>
      <c r="B1033" s="41" t="s">
        <v>806</v>
      </c>
      <c r="C1033" s="6">
        <v>103283</v>
      </c>
      <c r="D1033" s="7" t="s">
        <v>87</v>
      </c>
      <c r="E1033" s="3">
        <v>33066</v>
      </c>
      <c r="F1033" s="42">
        <v>42807</v>
      </c>
      <c r="G1033" s="3">
        <f t="shared" si="51"/>
        <v>33066</v>
      </c>
      <c r="H1033" s="3">
        <f t="shared" si="52"/>
        <v>0</v>
      </c>
    </row>
    <row r="1034" spans="1:8" ht="15.75" x14ac:dyDescent="0.25">
      <c r="A1034" s="40">
        <v>42799</v>
      </c>
      <c r="B1034" s="41" t="s">
        <v>810</v>
      </c>
      <c r="C1034" s="6">
        <v>103287</v>
      </c>
      <c r="D1034" s="1" t="s">
        <v>87</v>
      </c>
      <c r="E1034" s="2">
        <v>0</v>
      </c>
      <c r="F1034" s="44" t="s">
        <v>37</v>
      </c>
      <c r="G1034" s="2">
        <f t="shared" si="51"/>
        <v>0</v>
      </c>
      <c r="H1034" s="2">
        <f t="shared" si="52"/>
        <v>0</v>
      </c>
    </row>
    <row r="1035" spans="1:8" ht="15.75" x14ac:dyDescent="0.25">
      <c r="A1035" s="40">
        <v>42799</v>
      </c>
      <c r="B1035" s="41" t="s">
        <v>811</v>
      </c>
      <c r="C1035" s="6">
        <v>103288</v>
      </c>
      <c r="D1035" s="7" t="s">
        <v>87</v>
      </c>
      <c r="E1035" s="3">
        <v>44247.4</v>
      </c>
      <c r="F1035" s="42">
        <v>42807</v>
      </c>
      <c r="G1035" s="3">
        <f t="shared" ref="G1035:G1040" si="53">E1035</f>
        <v>44247.4</v>
      </c>
      <c r="H1035" s="3">
        <f t="shared" si="52"/>
        <v>0</v>
      </c>
    </row>
    <row r="1036" spans="1:8" ht="15.75" x14ac:dyDescent="0.25">
      <c r="A1036" s="40">
        <v>42801</v>
      </c>
      <c r="B1036" s="41" t="s">
        <v>1002</v>
      </c>
      <c r="C1036" s="6">
        <v>103475</v>
      </c>
      <c r="D1036" s="7" t="s">
        <v>87</v>
      </c>
      <c r="E1036" s="3">
        <v>40311.07</v>
      </c>
      <c r="F1036" s="42">
        <v>42807</v>
      </c>
      <c r="G1036" s="3">
        <f t="shared" si="53"/>
        <v>40311.07</v>
      </c>
      <c r="H1036" s="3">
        <f t="shared" si="52"/>
        <v>0</v>
      </c>
    </row>
    <row r="1037" spans="1:8" ht="15.75" x14ac:dyDescent="0.25">
      <c r="A1037" s="40">
        <v>42802</v>
      </c>
      <c r="B1037" s="41" t="s">
        <v>1107</v>
      </c>
      <c r="C1037" s="6">
        <v>103579</v>
      </c>
      <c r="D1037" s="7" t="s">
        <v>87</v>
      </c>
      <c r="E1037" s="3">
        <v>31661.48</v>
      </c>
      <c r="F1037" s="42">
        <v>42807</v>
      </c>
      <c r="G1037" s="3">
        <f t="shared" si="53"/>
        <v>31661.48</v>
      </c>
      <c r="H1037" s="3">
        <f t="shared" si="52"/>
        <v>0</v>
      </c>
    </row>
    <row r="1038" spans="1:8" ht="15.75" x14ac:dyDescent="0.25">
      <c r="A1038" s="40">
        <v>42802</v>
      </c>
      <c r="B1038" s="41" t="s">
        <v>1121</v>
      </c>
      <c r="C1038" s="6">
        <v>103592</v>
      </c>
      <c r="D1038" s="7" t="s">
        <v>87</v>
      </c>
      <c r="E1038" s="3">
        <v>32694.74</v>
      </c>
      <c r="F1038" s="42">
        <v>42807</v>
      </c>
      <c r="G1038" s="3">
        <f t="shared" si="53"/>
        <v>32694.74</v>
      </c>
      <c r="H1038" s="3">
        <f t="shared" si="52"/>
        <v>0</v>
      </c>
    </row>
    <row r="1039" spans="1:8" ht="15.75" x14ac:dyDescent="0.25">
      <c r="A1039" s="40">
        <v>42802</v>
      </c>
      <c r="B1039" s="41" t="s">
        <v>1123</v>
      </c>
      <c r="C1039" s="6">
        <v>103594</v>
      </c>
      <c r="D1039" s="7" t="s">
        <v>87</v>
      </c>
      <c r="E1039" s="3">
        <v>30134.54</v>
      </c>
      <c r="F1039" s="42">
        <v>42807</v>
      </c>
      <c r="G1039" s="3">
        <f t="shared" si="53"/>
        <v>30134.54</v>
      </c>
      <c r="H1039" s="3">
        <f t="shared" si="52"/>
        <v>0</v>
      </c>
    </row>
    <row r="1040" spans="1:8" ht="15.75" x14ac:dyDescent="0.25">
      <c r="A1040" s="40">
        <v>42803</v>
      </c>
      <c r="B1040" s="41" t="s">
        <v>1278</v>
      </c>
      <c r="C1040" s="6">
        <v>103745</v>
      </c>
      <c r="D1040" s="7" t="s">
        <v>87</v>
      </c>
      <c r="E1040" s="3">
        <v>34247.5</v>
      </c>
      <c r="F1040" s="42">
        <v>42807</v>
      </c>
      <c r="G1040" s="3">
        <f t="shared" si="53"/>
        <v>34247.5</v>
      </c>
      <c r="H1040" s="3">
        <f t="shared" si="52"/>
        <v>0</v>
      </c>
    </row>
    <row r="1041" spans="1:8" ht="15.75" x14ac:dyDescent="0.25">
      <c r="A1041" s="40">
        <v>42803</v>
      </c>
      <c r="B1041" s="41" t="s">
        <v>1308</v>
      </c>
      <c r="C1041" s="6">
        <v>103775</v>
      </c>
      <c r="D1041" s="7" t="s">
        <v>87</v>
      </c>
      <c r="E1041" s="3">
        <v>30484.400000000001</v>
      </c>
      <c r="F1041" s="43" t="s">
        <v>301</v>
      </c>
      <c r="G1041" s="9">
        <f>24649.19+5835.21</f>
        <v>30484.399999999998</v>
      </c>
      <c r="H1041" s="9">
        <f t="shared" si="52"/>
        <v>0</v>
      </c>
    </row>
    <row r="1042" spans="1:8" ht="15.75" x14ac:dyDescent="0.25">
      <c r="A1042" s="40">
        <v>42803</v>
      </c>
      <c r="B1042" s="41" t="s">
        <v>1359</v>
      </c>
      <c r="C1042" s="6">
        <v>103824</v>
      </c>
      <c r="D1042" s="7" t="s">
        <v>87</v>
      </c>
      <c r="E1042" s="3">
        <v>31075.32</v>
      </c>
      <c r="F1042" s="42">
        <v>42818</v>
      </c>
      <c r="G1042" s="3">
        <f t="shared" ref="G1042:G1053" si="54">E1042</f>
        <v>31075.32</v>
      </c>
      <c r="H1042" s="3">
        <f t="shared" si="52"/>
        <v>0</v>
      </c>
    </row>
    <row r="1043" spans="1:8" ht="15.75" x14ac:dyDescent="0.25">
      <c r="A1043" s="40">
        <v>42804</v>
      </c>
      <c r="B1043" s="41" t="s">
        <v>1478</v>
      </c>
      <c r="C1043" s="6">
        <v>103941</v>
      </c>
      <c r="D1043" s="7" t="s">
        <v>87</v>
      </c>
      <c r="E1043" s="3">
        <v>32556.02</v>
      </c>
      <c r="F1043" s="42">
        <v>42818</v>
      </c>
      <c r="G1043" s="3">
        <f t="shared" si="54"/>
        <v>32556.02</v>
      </c>
      <c r="H1043" s="3">
        <f t="shared" si="52"/>
        <v>0</v>
      </c>
    </row>
    <row r="1044" spans="1:8" ht="15.75" x14ac:dyDescent="0.25">
      <c r="A1044" s="40">
        <v>42804</v>
      </c>
      <c r="B1044" s="41" t="s">
        <v>1489</v>
      </c>
      <c r="C1044" s="6">
        <v>103952</v>
      </c>
      <c r="D1044" s="7" t="s">
        <v>87</v>
      </c>
      <c r="E1044" s="3">
        <v>37502.5</v>
      </c>
      <c r="F1044" s="42">
        <v>42818</v>
      </c>
      <c r="G1044" s="3">
        <f t="shared" si="54"/>
        <v>37502.5</v>
      </c>
      <c r="H1044" s="3">
        <f t="shared" si="52"/>
        <v>0</v>
      </c>
    </row>
    <row r="1045" spans="1:8" ht="15.75" x14ac:dyDescent="0.25">
      <c r="A1045" s="40">
        <v>42807</v>
      </c>
      <c r="B1045" s="41" t="s">
        <v>1705</v>
      </c>
      <c r="C1045" s="6">
        <v>104164</v>
      </c>
      <c r="D1045" s="7" t="s">
        <v>87</v>
      </c>
      <c r="E1045" s="3">
        <v>33028.6</v>
      </c>
      <c r="F1045" s="42">
        <v>42818</v>
      </c>
      <c r="G1045" s="3">
        <f t="shared" si="54"/>
        <v>33028.6</v>
      </c>
      <c r="H1045" s="3">
        <f t="shared" si="52"/>
        <v>0</v>
      </c>
    </row>
    <row r="1046" spans="1:8" ht="15.75" x14ac:dyDescent="0.25">
      <c r="A1046" s="40">
        <v>42808</v>
      </c>
      <c r="B1046" s="41" t="s">
        <v>1829</v>
      </c>
      <c r="C1046" s="6">
        <v>104286</v>
      </c>
      <c r="D1046" s="7" t="s">
        <v>87</v>
      </c>
      <c r="E1046" s="3">
        <v>34961.1</v>
      </c>
      <c r="F1046" s="42">
        <v>42818</v>
      </c>
      <c r="G1046" s="3">
        <f t="shared" si="54"/>
        <v>34961.1</v>
      </c>
      <c r="H1046" s="3">
        <f t="shared" si="52"/>
        <v>0</v>
      </c>
    </row>
    <row r="1047" spans="1:8" ht="15.75" x14ac:dyDescent="0.25">
      <c r="A1047" s="40">
        <v>42809</v>
      </c>
      <c r="B1047" s="41" t="s">
        <v>1942</v>
      </c>
      <c r="C1047" s="6">
        <v>104398</v>
      </c>
      <c r="D1047" s="7" t="s">
        <v>87</v>
      </c>
      <c r="E1047" s="3">
        <v>100999.4</v>
      </c>
      <c r="F1047" s="42">
        <v>42818</v>
      </c>
      <c r="G1047" s="3">
        <f t="shared" si="54"/>
        <v>100999.4</v>
      </c>
      <c r="H1047" s="3">
        <f t="shared" si="52"/>
        <v>0</v>
      </c>
    </row>
    <row r="1048" spans="1:8" ht="15.75" x14ac:dyDescent="0.25">
      <c r="A1048" s="40">
        <v>42810</v>
      </c>
      <c r="B1048" s="41" t="s">
        <v>2081</v>
      </c>
      <c r="C1048" s="6">
        <v>104534</v>
      </c>
      <c r="D1048" s="7" t="s">
        <v>87</v>
      </c>
      <c r="E1048" s="3">
        <v>102867.05</v>
      </c>
      <c r="F1048" s="42">
        <v>42818</v>
      </c>
      <c r="G1048" s="3">
        <f t="shared" si="54"/>
        <v>102867.05</v>
      </c>
      <c r="H1048" s="3">
        <f t="shared" si="52"/>
        <v>0</v>
      </c>
    </row>
    <row r="1049" spans="1:8" ht="15.75" x14ac:dyDescent="0.25">
      <c r="A1049" s="40">
        <v>42811</v>
      </c>
      <c r="B1049" s="41" t="s">
        <v>2226</v>
      </c>
      <c r="C1049" s="6">
        <v>104679</v>
      </c>
      <c r="D1049" s="7" t="s">
        <v>87</v>
      </c>
      <c r="E1049" s="3">
        <v>37343.449999999997</v>
      </c>
      <c r="F1049" s="42">
        <v>42818</v>
      </c>
      <c r="G1049" s="3">
        <f t="shared" si="54"/>
        <v>37343.449999999997</v>
      </c>
      <c r="H1049" s="3">
        <f t="shared" si="52"/>
        <v>0</v>
      </c>
    </row>
    <row r="1050" spans="1:8" ht="15.75" x14ac:dyDescent="0.25">
      <c r="A1050" s="40">
        <v>42811</v>
      </c>
      <c r="B1050" s="41" t="s">
        <v>2229</v>
      </c>
      <c r="C1050" s="6">
        <v>104682</v>
      </c>
      <c r="D1050" s="7" t="s">
        <v>87</v>
      </c>
      <c r="E1050" s="3">
        <v>33069.050000000003</v>
      </c>
      <c r="F1050" s="42">
        <v>42818</v>
      </c>
      <c r="G1050" s="3">
        <f t="shared" si="54"/>
        <v>33069.050000000003</v>
      </c>
      <c r="H1050" s="3">
        <f t="shared" si="52"/>
        <v>0</v>
      </c>
    </row>
    <row r="1051" spans="1:8" ht="15.75" x14ac:dyDescent="0.25">
      <c r="A1051" s="40">
        <v>42812</v>
      </c>
      <c r="B1051" s="41" t="s">
        <v>2366</v>
      </c>
      <c r="C1051" s="6">
        <v>104815</v>
      </c>
      <c r="D1051" s="7" t="s">
        <v>87</v>
      </c>
      <c r="E1051" s="3">
        <v>37602.6</v>
      </c>
      <c r="F1051" s="42">
        <v>42818</v>
      </c>
      <c r="G1051" s="3">
        <f t="shared" si="54"/>
        <v>37602.6</v>
      </c>
      <c r="H1051" s="3">
        <f t="shared" si="52"/>
        <v>0</v>
      </c>
    </row>
    <row r="1052" spans="1:8" ht="15.75" x14ac:dyDescent="0.25">
      <c r="A1052" s="40">
        <v>42814</v>
      </c>
      <c r="B1052" s="41" t="s">
        <v>2559</v>
      </c>
      <c r="C1052" s="6">
        <v>104999</v>
      </c>
      <c r="D1052" s="7" t="s">
        <v>87</v>
      </c>
      <c r="E1052" s="3">
        <v>35976.6</v>
      </c>
      <c r="F1052" s="42">
        <v>42818</v>
      </c>
      <c r="G1052" s="3">
        <f t="shared" si="54"/>
        <v>35976.6</v>
      </c>
      <c r="H1052" s="3">
        <f t="shared" si="52"/>
        <v>0</v>
      </c>
    </row>
    <row r="1053" spans="1:8" ht="15.75" x14ac:dyDescent="0.25">
      <c r="A1053" s="40">
        <v>42814</v>
      </c>
      <c r="B1053" s="41" t="s">
        <v>2591</v>
      </c>
      <c r="C1053" s="6">
        <v>105030</v>
      </c>
      <c r="D1053" s="7" t="s">
        <v>87</v>
      </c>
      <c r="E1053" s="3">
        <v>31095.4</v>
      </c>
      <c r="G1053" s="3">
        <f t="shared" si="54"/>
        <v>31095.4</v>
      </c>
      <c r="H1053" s="3">
        <f t="shared" si="52"/>
        <v>0</v>
      </c>
    </row>
    <row r="1054" spans="1:8" ht="15.75" x14ac:dyDescent="0.25">
      <c r="A1054" s="40">
        <v>42814</v>
      </c>
      <c r="B1054" s="41" t="s">
        <v>2593</v>
      </c>
      <c r="C1054" s="6">
        <v>105032</v>
      </c>
      <c r="D1054" s="7" t="s">
        <v>87</v>
      </c>
      <c r="E1054" s="3">
        <v>31476.2</v>
      </c>
      <c r="F1054" s="42">
        <v>42818</v>
      </c>
      <c r="G1054" s="3">
        <f>29518.2+1958</f>
        <v>31476.2</v>
      </c>
      <c r="H1054" s="3">
        <f t="shared" si="52"/>
        <v>0</v>
      </c>
    </row>
    <row r="1055" spans="1:8" ht="15.75" x14ac:dyDescent="0.25">
      <c r="A1055" s="40">
        <v>42816</v>
      </c>
      <c r="B1055" s="41" t="s">
        <v>2838</v>
      </c>
      <c r="C1055" s="6">
        <v>105276</v>
      </c>
      <c r="D1055" s="7" t="s">
        <v>87</v>
      </c>
      <c r="E1055" s="3">
        <v>34877.800000000003</v>
      </c>
      <c r="F1055" s="42">
        <v>42824</v>
      </c>
      <c r="G1055" s="3">
        <f t="shared" ref="G1055:G1065" si="55">E1055</f>
        <v>34877.800000000003</v>
      </c>
      <c r="H1055" s="3">
        <f t="shared" si="52"/>
        <v>0</v>
      </c>
    </row>
    <row r="1056" spans="1:8" ht="15.75" x14ac:dyDescent="0.25">
      <c r="A1056" s="40">
        <v>42816</v>
      </c>
      <c r="B1056" s="41" t="s">
        <v>2912</v>
      </c>
      <c r="C1056" s="6">
        <v>105349</v>
      </c>
      <c r="D1056" s="7" t="s">
        <v>87</v>
      </c>
      <c r="E1056" s="3">
        <v>32724</v>
      </c>
      <c r="F1056" s="42">
        <v>42824</v>
      </c>
      <c r="G1056" s="3">
        <f t="shared" si="55"/>
        <v>32724</v>
      </c>
      <c r="H1056" s="3">
        <f t="shared" si="52"/>
        <v>0</v>
      </c>
    </row>
    <row r="1057" spans="1:9" ht="15.75" x14ac:dyDescent="0.25">
      <c r="A1057" s="40">
        <v>42817</v>
      </c>
      <c r="B1057" s="41" t="s">
        <v>2934</v>
      </c>
      <c r="C1057" s="6">
        <v>105370</v>
      </c>
      <c r="D1057" s="7" t="s">
        <v>87</v>
      </c>
      <c r="E1057" s="3">
        <v>31024.799999999999</v>
      </c>
      <c r="F1057" s="42">
        <v>42824</v>
      </c>
      <c r="G1057" s="3">
        <f t="shared" si="55"/>
        <v>31024.799999999999</v>
      </c>
      <c r="H1057" s="3">
        <f t="shared" si="52"/>
        <v>0</v>
      </c>
    </row>
    <row r="1058" spans="1:9" ht="15.75" x14ac:dyDescent="0.25">
      <c r="A1058" s="40">
        <v>42817</v>
      </c>
      <c r="B1058" s="41" t="s">
        <v>2951</v>
      </c>
      <c r="C1058" s="6">
        <v>105385</v>
      </c>
      <c r="D1058" s="7" t="s">
        <v>87</v>
      </c>
      <c r="E1058" s="3">
        <v>32986.800000000003</v>
      </c>
      <c r="F1058" s="42">
        <v>42824</v>
      </c>
      <c r="G1058" s="3">
        <f t="shared" si="55"/>
        <v>32986.800000000003</v>
      </c>
      <c r="H1058" s="3">
        <f t="shared" si="52"/>
        <v>0</v>
      </c>
    </row>
    <row r="1059" spans="1:9" ht="15.75" x14ac:dyDescent="0.25">
      <c r="A1059" s="40">
        <v>42817</v>
      </c>
      <c r="B1059" s="41" t="s">
        <v>3017</v>
      </c>
      <c r="C1059" s="6">
        <v>105448</v>
      </c>
      <c r="D1059" s="7" t="s">
        <v>87</v>
      </c>
      <c r="E1059" s="3">
        <v>2273.1999999999998</v>
      </c>
      <c r="F1059" s="42">
        <v>42824</v>
      </c>
      <c r="G1059" s="3">
        <f t="shared" si="55"/>
        <v>2273.1999999999998</v>
      </c>
      <c r="H1059" s="3">
        <f t="shared" si="52"/>
        <v>0</v>
      </c>
    </row>
    <row r="1060" spans="1:9" ht="15.75" x14ac:dyDescent="0.25">
      <c r="A1060" s="40">
        <v>42818</v>
      </c>
      <c r="B1060" s="41" t="s">
        <v>3067</v>
      </c>
      <c r="C1060" s="6">
        <v>105498</v>
      </c>
      <c r="D1060" s="7" t="s">
        <v>87</v>
      </c>
      <c r="E1060" s="3">
        <v>36666</v>
      </c>
      <c r="F1060" s="42">
        <v>42824</v>
      </c>
      <c r="G1060" s="3">
        <f t="shared" si="55"/>
        <v>36666</v>
      </c>
      <c r="H1060" s="3">
        <f t="shared" si="52"/>
        <v>0</v>
      </c>
    </row>
    <row r="1061" spans="1:9" ht="15.75" x14ac:dyDescent="0.25">
      <c r="A1061" s="40">
        <v>42818</v>
      </c>
      <c r="B1061" s="41" t="s">
        <v>3172</v>
      </c>
      <c r="C1061" s="6">
        <v>105602</v>
      </c>
      <c r="D1061" s="7" t="s">
        <v>87</v>
      </c>
      <c r="E1061" s="3">
        <v>4476.2</v>
      </c>
      <c r="F1061" s="42">
        <v>42824</v>
      </c>
      <c r="G1061" s="3">
        <f t="shared" si="55"/>
        <v>4476.2</v>
      </c>
      <c r="H1061" s="3">
        <f t="shared" si="52"/>
        <v>0</v>
      </c>
    </row>
    <row r="1062" spans="1:9" ht="15.75" x14ac:dyDescent="0.25">
      <c r="A1062" s="40">
        <v>42820</v>
      </c>
      <c r="B1062" s="41" t="s">
        <v>3326</v>
      </c>
      <c r="C1062" s="6">
        <v>105750</v>
      </c>
      <c r="D1062" s="7" t="s">
        <v>87</v>
      </c>
      <c r="E1062" s="3">
        <v>30792.78</v>
      </c>
      <c r="F1062" s="42">
        <v>42824</v>
      </c>
      <c r="G1062" s="3">
        <f t="shared" si="55"/>
        <v>30792.78</v>
      </c>
      <c r="H1062" s="3">
        <f t="shared" si="52"/>
        <v>0</v>
      </c>
    </row>
    <row r="1063" spans="1:9" ht="15.75" x14ac:dyDescent="0.25">
      <c r="A1063" s="40">
        <v>42820</v>
      </c>
      <c r="B1063" s="41" t="s">
        <v>3328</v>
      </c>
      <c r="C1063" s="6">
        <v>105752</v>
      </c>
      <c r="D1063" s="7" t="s">
        <v>87</v>
      </c>
      <c r="E1063" s="3">
        <v>30145.08</v>
      </c>
      <c r="F1063" s="42">
        <v>42824</v>
      </c>
      <c r="G1063" s="3">
        <f t="shared" si="55"/>
        <v>30145.08</v>
      </c>
      <c r="H1063" s="3">
        <f t="shared" si="52"/>
        <v>0</v>
      </c>
    </row>
    <row r="1064" spans="1:9" ht="15.75" x14ac:dyDescent="0.25">
      <c r="A1064" s="40">
        <v>42821</v>
      </c>
      <c r="B1064" s="41" t="s">
        <v>3389</v>
      </c>
      <c r="C1064" s="6">
        <v>105812</v>
      </c>
      <c r="D1064" s="7" t="s">
        <v>87</v>
      </c>
      <c r="E1064" s="3">
        <v>64685.760000000002</v>
      </c>
      <c r="F1064" s="42">
        <v>42824</v>
      </c>
      <c r="G1064" s="3">
        <f t="shared" si="55"/>
        <v>64685.760000000002</v>
      </c>
      <c r="H1064" s="3">
        <f t="shared" si="52"/>
        <v>0</v>
      </c>
    </row>
    <row r="1065" spans="1:9" ht="15.75" x14ac:dyDescent="0.25">
      <c r="A1065" s="40">
        <v>42821</v>
      </c>
      <c r="B1065" s="41" t="s">
        <v>3391</v>
      </c>
      <c r="C1065" s="6">
        <v>105814</v>
      </c>
      <c r="D1065" s="7" t="s">
        <v>87</v>
      </c>
      <c r="E1065" s="3">
        <v>31089.599999999999</v>
      </c>
      <c r="F1065" s="42">
        <v>42824</v>
      </c>
      <c r="G1065" s="3">
        <f t="shared" si="55"/>
        <v>31089.599999999999</v>
      </c>
      <c r="H1065" s="3">
        <f t="shared" si="52"/>
        <v>0</v>
      </c>
    </row>
    <row r="1066" spans="1:9" ht="15.75" x14ac:dyDescent="0.25">
      <c r="A1066" s="40">
        <v>42823</v>
      </c>
      <c r="B1066" s="41" t="s">
        <v>3659</v>
      </c>
      <c r="C1066" s="6">
        <v>106073</v>
      </c>
      <c r="D1066" s="7" t="s">
        <v>87</v>
      </c>
      <c r="E1066" s="3">
        <v>36615.08</v>
      </c>
      <c r="F1066" s="43" t="s">
        <v>2502</v>
      </c>
      <c r="G1066" s="9">
        <f>34041.56+2573.52</f>
        <v>36615.079999999994</v>
      </c>
      <c r="H1066" s="9">
        <f t="shared" si="52"/>
        <v>0</v>
      </c>
    </row>
    <row r="1067" spans="1:9" ht="15.75" x14ac:dyDescent="0.25">
      <c r="A1067" s="40">
        <v>42824</v>
      </c>
      <c r="B1067" s="41" t="s">
        <v>3864</v>
      </c>
      <c r="C1067" s="6">
        <v>106277</v>
      </c>
      <c r="D1067" s="7" t="s">
        <v>87</v>
      </c>
      <c r="E1067" s="3">
        <v>35468.9</v>
      </c>
      <c r="F1067" s="42">
        <v>42838</v>
      </c>
      <c r="G1067" s="3">
        <f t="shared" ref="G1067:G1098" si="56">E1067</f>
        <v>35468.9</v>
      </c>
      <c r="H1067" s="3">
        <f t="shared" si="52"/>
        <v>0</v>
      </c>
    </row>
    <row r="1068" spans="1:9" ht="15.75" x14ac:dyDescent="0.25">
      <c r="A1068" s="40">
        <v>42825</v>
      </c>
      <c r="B1068" s="41" t="s">
        <v>3898</v>
      </c>
      <c r="C1068" s="6">
        <v>106307</v>
      </c>
      <c r="D1068" s="7" t="s">
        <v>87</v>
      </c>
      <c r="E1068" s="3">
        <v>35771.11</v>
      </c>
      <c r="F1068" s="42">
        <v>42838</v>
      </c>
      <c r="G1068" s="3">
        <f t="shared" si="56"/>
        <v>35771.11</v>
      </c>
      <c r="H1068" s="3">
        <f t="shared" si="52"/>
        <v>0</v>
      </c>
    </row>
    <row r="1069" spans="1:9" ht="15.75" x14ac:dyDescent="0.25">
      <c r="A1069" s="40">
        <v>42825</v>
      </c>
      <c r="B1069" s="41" t="s">
        <v>3899</v>
      </c>
      <c r="C1069" s="6">
        <v>106308</v>
      </c>
      <c r="D1069" s="1" t="s">
        <v>87</v>
      </c>
      <c r="E1069" s="2">
        <v>0</v>
      </c>
      <c r="F1069" s="44" t="s">
        <v>37</v>
      </c>
      <c r="G1069" s="2">
        <f t="shared" si="56"/>
        <v>0</v>
      </c>
      <c r="H1069" s="2">
        <f t="shared" si="52"/>
        <v>0</v>
      </c>
      <c r="I1069" s="17"/>
    </row>
    <row r="1070" spans="1:9" ht="15.75" x14ac:dyDescent="0.25">
      <c r="A1070" s="40">
        <v>42825</v>
      </c>
      <c r="B1070" s="41" t="s">
        <v>3901</v>
      </c>
      <c r="C1070" s="6">
        <v>106310</v>
      </c>
      <c r="D1070" s="7" t="s">
        <v>87</v>
      </c>
      <c r="E1070" s="3">
        <v>31914.3</v>
      </c>
      <c r="F1070" s="42">
        <v>42838</v>
      </c>
      <c r="G1070" s="3">
        <f t="shared" si="56"/>
        <v>31914.3</v>
      </c>
      <c r="H1070" s="3">
        <f t="shared" si="52"/>
        <v>0</v>
      </c>
      <c r="I1070" s="17"/>
    </row>
    <row r="1071" spans="1:9" ht="15.75" x14ac:dyDescent="0.25">
      <c r="A1071" s="40">
        <v>42825</v>
      </c>
      <c r="B1071" s="41" t="s">
        <v>4016</v>
      </c>
      <c r="C1071" s="6">
        <v>106425</v>
      </c>
      <c r="D1071" s="7" t="s">
        <v>87</v>
      </c>
      <c r="E1071" s="3">
        <v>34285.699999999997</v>
      </c>
      <c r="F1071" s="42">
        <v>42838</v>
      </c>
      <c r="G1071" s="3">
        <f t="shared" si="56"/>
        <v>34285.699999999997</v>
      </c>
      <c r="H1071" s="3">
        <f t="shared" si="52"/>
        <v>0</v>
      </c>
      <c r="I1071" s="17"/>
    </row>
    <row r="1072" spans="1:9" ht="15.75" x14ac:dyDescent="0.25">
      <c r="A1072" s="40">
        <v>42797</v>
      </c>
      <c r="B1072" s="41" t="s">
        <v>579</v>
      </c>
      <c r="C1072" s="6">
        <v>103063</v>
      </c>
      <c r="D1072" s="7" t="s">
        <v>36</v>
      </c>
      <c r="E1072" s="3">
        <v>1974</v>
      </c>
      <c r="F1072" s="42">
        <v>42797</v>
      </c>
      <c r="G1072" s="3">
        <f t="shared" si="56"/>
        <v>1974</v>
      </c>
      <c r="H1072" s="3">
        <f t="shared" si="52"/>
        <v>0</v>
      </c>
      <c r="I1072" s="17"/>
    </row>
    <row r="1073" spans="1:9" ht="15.75" x14ac:dyDescent="0.25">
      <c r="A1073" s="40">
        <v>42798</v>
      </c>
      <c r="B1073" s="41" t="s">
        <v>724</v>
      </c>
      <c r="C1073" s="6">
        <v>103201</v>
      </c>
      <c r="D1073" s="7" t="s">
        <v>36</v>
      </c>
      <c r="E1073" s="3">
        <v>2044.5</v>
      </c>
      <c r="F1073" s="42">
        <v>42798</v>
      </c>
      <c r="G1073" s="3">
        <f t="shared" si="56"/>
        <v>2044.5</v>
      </c>
      <c r="H1073" s="3">
        <f t="shared" si="52"/>
        <v>0</v>
      </c>
      <c r="I1073" s="17"/>
    </row>
    <row r="1074" spans="1:9" ht="15.75" x14ac:dyDescent="0.25">
      <c r="A1074" s="40">
        <v>42800</v>
      </c>
      <c r="B1074" s="41" t="s">
        <v>915</v>
      </c>
      <c r="C1074" s="6">
        <v>103389</v>
      </c>
      <c r="D1074" s="7" t="s">
        <v>36</v>
      </c>
      <c r="E1074" s="3">
        <v>2119.6999999999998</v>
      </c>
      <c r="F1074" s="42">
        <v>42800</v>
      </c>
      <c r="G1074" s="3">
        <f t="shared" si="56"/>
        <v>2119.6999999999998</v>
      </c>
      <c r="H1074" s="3">
        <f t="shared" si="52"/>
        <v>0</v>
      </c>
      <c r="I1074" s="17"/>
    </row>
    <row r="1075" spans="1:9" ht="15.75" x14ac:dyDescent="0.25">
      <c r="A1075" s="40">
        <v>42801</v>
      </c>
      <c r="B1075" s="41" t="s">
        <v>1056</v>
      </c>
      <c r="C1075" s="6">
        <v>103529</v>
      </c>
      <c r="D1075" s="7" t="s">
        <v>36</v>
      </c>
      <c r="E1075" s="3">
        <v>2227.8000000000002</v>
      </c>
      <c r="F1075" s="42">
        <v>42801</v>
      </c>
      <c r="G1075" s="3">
        <f t="shared" si="56"/>
        <v>2227.8000000000002</v>
      </c>
      <c r="H1075" s="3">
        <f t="shared" si="52"/>
        <v>0</v>
      </c>
      <c r="I1075" s="17"/>
    </row>
    <row r="1076" spans="1:9" ht="15.75" x14ac:dyDescent="0.25">
      <c r="A1076" s="40">
        <v>42804</v>
      </c>
      <c r="B1076" s="41" t="s">
        <v>1402</v>
      </c>
      <c r="C1076" s="6">
        <v>103867</v>
      </c>
      <c r="D1076" s="7" t="s">
        <v>36</v>
      </c>
      <c r="E1076" s="3">
        <v>3110.4</v>
      </c>
      <c r="F1076" s="42">
        <v>42804</v>
      </c>
      <c r="G1076" s="3">
        <f t="shared" si="56"/>
        <v>3110.4</v>
      </c>
      <c r="H1076" s="3">
        <f t="shared" si="52"/>
        <v>0</v>
      </c>
      <c r="I1076" s="17"/>
    </row>
    <row r="1077" spans="1:9" ht="15.75" x14ac:dyDescent="0.25">
      <c r="A1077" s="40">
        <v>42805</v>
      </c>
      <c r="B1077" s="41" t="s">
        <v>1521</v>
      </c>
      <c r="C1077" s="6">
        <v>103984</v>
      </c>
      <c r="D1077" s="7" t="s">
        <v>36</v>
      </c>
      <c r="E1077" s="3">
        <v>2078.4</v>
      </c>
      <c r="F1077" s="42">
        <v>42805</v>
      </c>
      <c r="G1077" s="3">
        <f t="shared" si="56"/>
        <v>2078.4</v>
      </c>
      <c r="H1077" s="3">
        <f t="shared" si="52"/>
        <v>0</v>
      </c>
      <c r="I1077" s="17"/>
    </row>
    <row r="1078" spans="1:9" ht="15.75" x14ac:dyDescent="0.25">
      <c r="A1078" s="40">
        <v>42807</v>
      </c>
      <c r="B1078" s="41" t="s">
        <v>1733</v>
      </c>
      <c r="C1078" s="6">
        <v>104192</v>
      </c>
      <c r="D1078" s="7" t="s">
        <v>36</v>
      </c>
      <c r="E1078" s="3">
        <v>1401.6</v>
      </c>
      <c r="G1078" s="3">
        <f t="shared" si="56"/>
        <v>1401.6</v>
      </c>
      <c r="H1078" s="3">
        <f t="shared" si="52"/>
        <v>0</v>
      </c>
      <c r="I1078" s="17"/>
    </row>
    <row r="1079" spans="1:9" ht="15.75" x14ac:dyDescent="0.25">
      <c r="A1079" s="40">
        <v>42808</v>
      </c>
      <c r="B1079" s="41" t="s">
        <v>1849</v>
      </c>
      <c r="C1079" s="6">
        <v>104306</v>
      </c>
      <c r="D1079" s="7" t="s">
        <v>36</v>
      </c>
      <c r="E1079" s="3">
        <v>1473.6</v>
      </c>
      <c r="F1079" s="42">
        <v>42808</v>
      </c>
      <c r="G1079" s="3">
        <f t="shared" si="56"/>
        <v>1473.6</v>
      </c>
      <c r="H1079" s="3">
        <f t="shared" si="52"/>
        <v>0</v>
      </c>
      <c r="I1079" s="17"/>
    </row>
    <row r="1080" spans="1:9" ht="15.75" x14ac:dyDescent="0.25">
      <c r="A1080" s="40">
        <v>42809</v>
      </c>
      <c r="B1080" s="41" t="s">
        <v>1991</v>
      </c>
      <c r="C1080" s="6">
        <v>104445</v>
      </c>
      <c r="D1080" s="7" t="s">
        <v>36</v>
      </c>
      <c r="E1080" s="3">
        <v>2025.6</v>
      </c>
      <c r="F1080" s="42">
        <v>42809</v>
      </c>
      <c r="G1080" s="3">
        <f t="shared" si="56"/>
        <v>2025.6</v>
      </c>
      <c r="H1080" s="3">
        <f t="shared" si="52"/>
        <v>0</v>
      </c>
      <c r="I1080" s="17"/>
    </row>
    <row r="1081" spans="1:9" ht="15.75" x14ac:dyDescent="0.25">
      <c r="A1081" s="40">
        <v>42811</v>
      </c>
      <c r="B1081" s="41" t="s">
        <v>2241</v>
      </c>
      <c r="C1081" s="6">
        <v>104694</v>
      </c>
      <c r="D1081" s="7" t="s">
        <v>36</v>
      </c>
      <c r="E1081" s="3">
        <v>2283.4</v>
      </c>
      <c r="F1081" s="42">
        <v>42811</v>
      </c>
      <c r="G1081" s="3">
        <f t="shared" si="56"/>
        <v>2283.4</v>
      </c>
      <c r="H1081" s="3">
        <f t="shared" si="52"/>
        <v>0</v>
      </c>
      <c r="I1081" s="17"/>
    </row>
    <row r="1082" spans="1:9" ht="15.75" x14ac:dyDescent="0.25">
      <c r="A1082" s="40">
        <v>42812</v>
      </c>
      <c r="B1082" s="41" t="s">
        <v>2397</v>
      </c>
      <c r="C1082" s="6">
        <v>104846</v>
      </c>
      <c r="D1082" s="7" t="s">
        <v>36</v>
      </c>
      <c r="E1082" s="3">
        <v>1793.4</v>
      </c>
      <c r="F1082" s="42">
        <v>42812</v>
      </c>
      <c r="G1082" s="3">
        <f t="shared" si="56"/>
        <v>1793.4</v>
      </c>
      <c r="H1082" s="3">
        <f t="shared" si="52"/>
        <v>0</v>
      </c>
      <c r="I1082" s="17"/>
    </row>
    <row r="1083" spans="1:9" ht="15.75" x14ac:dyDescent="0.25">
      <c r="A1083" s="40">
        <v>42814</v>
      </c>
      <c r="B1083" s="41" t="s">
        <v>2566</v>
      </c>
      <c r="C1083" s="6">
        <v>105005</v>
      </c>
      <c r="D1083" s="7" t="s">
        <v>36</v>
      </c>
      <c r="E1083" s="3">
        <v>2645</v>
      </c>
      <c r="G1083" s="3">
        <f t="shared" si="56"/>
        <v>2645</v>
      </c>
      <c r="H1083" s="3">
        <f t="shared" si="52"/>
        <v>0</v>
      </c>
      <c r="I1083" s="17"/>
    </row>
    <row r="1084" spans="1:9" ht="15.75" x14ac:dyDescent="0.25">
      <c r="A1084" s="40">
        <v>42816</v>
      </c>
      <c r="B1084" s="41" t="s">
        <v>2829</v>
      </c>
      <c r="C1084" s="6">
        <v>105267</v>
      </c>
      <c r="D1084" s="7" t="s">
        <v>36</v>
      </c>
      <c r="E1084" s="3">
        <v>2160</v>
      </c>
      <c r="F1084" s="42">
        <v>42816</v>
      </c>
      <c r="G1084" s="3">
        <f t="shared" si="56"/>
        <v>2160</v>
      </c>
      <c r="H1084" s="3">
        <f t="shared" si="52"/>
        <v>0</v>
      </c>
      <c r="I1084" s="17"/>
    </row>
    <row r="1085" spans="1:9" ht="15.75" x14ac:dyDescent="0.25">
      <c r="A1085" s="40">
        <v>42818</v>
      </c>
      <c r="B1085" s="41" t="s">
        <v>3116</v>
      </c>
      <c r="C1085" s="6">
        <v>105546</v>
      </c>
      <c r="D1085" s="7" t="s">
        <v>36</v>
      </c>
      <c r="E1085" s="3">
        <v>2680.3</v>
      </c>
      <c r="F1085" s="42">
        <v>42818</v>
      </c>
      <c r="G1085" s="3">
        <f t="shared" si="56"/>
        <v>2680.3</v>
      </c>
      <c r="H1085" s="3">
        <f t="shared" si="52"/>
        <v>0</v>
      </c>
      <c r="I1085" s="17"/>
    </row>
    <row r="1086" spans="1:9" ht="15.75" x14ac:dyDescent="0.25">
      <c r="A1086" s="40">
        <v>42819</v>
      </c>
      <c r="B1086" s="41" t="s">
        <v>3275</v>
      </c>
      <c r="C1086" s="6">
        <v>105699</v>
      </c>
      <c r="D1086" s="7" t="s">
        <v>36</v>
      </c>
      <c r="E1086" s="3">
        <v>2013.9</v>
      </c>
      <c r="F1086" s="42">
        <v>42821</v>
      </c>
      <c r="G1086" s="3">
        <f t="shared" si="56"/>
        <v>2013.9</v>
      </c>
      <c r="H1086" s="3">
        <f t="shared" si="52"/>
        <v>0</v>
      </c>
      <c r="I1086" s="17"/>
    </row>
    <row r="1087" spans="1:9" ht="15.75" x14ac:dyDescent="0.25">
      <c r="A1087" s="40">
        <v>42821</v>
      </c>
      <c r="B1087" s="41" t="s">
        <v>3422</v>
      </c>
      <c r="C1087" s="6">
        <v>105845</v>
      </c>
      <c r="D1087" s="7" t="s">
        <v>36</v>
      </c>
      <c r="E1087" s="3">
        <v>2609.4</v>
      </c>
      <c r="F1087" s="42">
        <v>42821</v>
      </c>
      <c r="G1087" s="3">
        <f t="shared" si="56"/>
        <v>2609.4</v>
      </c>
      <c r="H1087" s="3">
        <f t="shared" si="52"/>
        <v>0</v>
      </c>
      <c r="I1087" s="17"/>
    </row>
    <row r="1088" spans="1:9" ht="15.75" x14ac:dyDescent="0.25">
      <c r="A1088" s="40">
        <v>42822</v>
      </c>
      <c r="B1088" s="41" t="s">
        <v>3595</v>
      </c>
      <c r="C1088" s="6">
        <v>106011</v>
      </c>
      <c r="D1088" s="7" t="s">
        <v>36</v>
      </c>
      <c r="E1088" s="3">
        <v>1701.4</v>
      </c>
      <c r="F1088" s="42">
        <v>42822</v>
      </c>
      <c r="G1088" s="3">
        <f t="shared" si="56"/>
        <v>1701.4</v>
      </c>
      <c r="H1088" s="3">
        <f t="shared" si="52"/>
        <v>0</v>
      </c>
      <c r="I1088" s="17"/>
    </row>
    <row r="1089" spans="1:9" ht="15.75" x14ac:dyDescent="0.25">
      <c r="A1089" s="40">
        <v>42825</v>
      </c>
      <c r="B1089" s="41" t="s">
        <v>3960</v>
      </c>
      <c r="C1089" s="6">
        <v>106369</v>
      </c>
      <c r="D1089" s="7" t="s">
        <v>36</v>
      </c>
      <c r="E1089" s="3">
        <v>2534.6</v>
      </c>
      <c r="F1089" s="42">
        <v>42825</v>
      </c>
      <c r="G1089" s="3">
        <f t="shared" si="56"/>
        <v>2534.6</v>
      </c>
      <c r="H1089" s="3">
        <f t="shared" si="52"/>
        <v>0</v>
      </c>
      <c r="I1089" s="17"/>
    </row>
    <row r="1090" spans="1:9" ht="15.75" x14ac:dyDescent="0.25">
      <c r="A1090" s="40">
        <v>42795</v>
      </c>
      <c r="B1090" s="41" t="s">
        <v>342</v>
      </c>
      <c r="C1090" s="6">
        <v>102830</v>
      </c>
      <c r="D1090" s="7" t="s">
        <v>178</v>
      </c>
      <c r="E1090" s="3">
        <v>5201.6000000000004</v>
      </c>
      <c r="F1090" s="42">
        <v>42795</v>
      </c>
      <c r="G1090" s="3">
        <f t="shared" si="56"/>
        <v>5201.6000000000004</v>
      </c>
      <c r="H1090" s="3">
        <f t="shared" si="52"/>
        <v>0</v>
      </c>
      <c r="I1090" s="17"/>
    </row>
    <row r="1091" spans="1:9" ht="15.75" x14ac:dyDescent="0.25">
      <c r="A1091" s="40">
        <v>42797</v>
      </c>
      <c r="B1091" s="41" t="s">
        <v>613</v>
      </c>
      <c r="C1091" s="6">
        <v>103096</v>
      </c>
      <c r="D1091" s="7" t="s">
        <v>178</v>
      </c>
      <c r="E1091" s="3">
        <v>15474.8</v>
      </c>
      <c r="F1091" s="42">
        <v>42797</v>
      </c>
      <c r="G1091" s="3">
        <f t="shared" si="56"/>
        <v>15474.8</v>
      </c>
      <c r="H1091" s="3">
        <f t="shared" ref="H1091:H1154" si="57">E1091-G1091</f>
        <v>0</v>
      </c>
      <c r="I1091" s="17"/>
    </row>
    <row r="1092" spans="1:9" ht="15.75" x14ac:dyDescent="0.25">
      <c r="A1092" s="40">
        <v>42798</v>
      </c>
      <c r="B1092" s="41" t="s">
        <v>748</v>
      </c>
      <c r="C1092" s="6">
        <v>103225</v>
      </c>
      <c r="D1092" s="7" t="s">
        <v>178</v>
      </c>
      <c r="E1092" s="3">
        <v>6027.12</v>
      </c>
      <c r="F1092" s="42">
        <v>42798</v>
      </c>
      <c r="G1092" s="3">
        <f t="shared" si="56"/>
        <v>6027.12</v>
      </c>
      <c r="H1092" s="3">
        <f t="shared" si="57"/>
        <v>0</v>
      </c>
      <c r="I1092" s="17"/>
    </row>
    <row r="1093" spans="1:9" ht="15.75" x14ac:dyDescent="0.25">
      <c r="A1093" s="40">
        <v>42801</v>
      </c>
      <c r="B1093" s="41" t="s">
        <v>1026</v>
      </c>
      <c r="C1093" s="6">
        <v>103499</v>
      </c>
      <c r="D1093" s="7" t="s">
        <v>178</v>
      </c>
      <c r="E1093" s="3">
        <v>16558.599999999999</v>
      </c>
      <c r="F1093" s="42">
        <v>42801</v>
      </c>
      <c r="G1093" s="3">
        <f t="shared" si="56"/>
        <v>16558.599999999999</v>
      </c>
      <c r="H1093" s="3">
        <f t="shared" si="57"/>
        <v>0</v>
      </c>
      <c r="I1093" s="17"/>
    </row>
    <row r="1094" spans="1:9" ht="15.75" x14ac:dyDescent="0.25">
      <c r="A1094" s="40">
        <v>42801</v>
      </c>
      <c r="B1094" s="41" t="s">
        <v>1027</v>
      </c>
      <c r="C1094" s="6">
        <v>103500</v>
      </c>
      <c r="D1094" s="7" t="s">
        <v>178</v>
      </c>
      <c r="E1094" s="3">
        <v>5828.8</v>
      </c>
      <c r="F1094" s="42">
        <v>42801</v>
      </c>
      <c r="G1094" s="3">
        <f t="shared" si="56"/>
        <v>5828.8</v>
      </c>
      <c r="H1094" s="3">
        <f t="shared" si="57"/>
        <v>0</v>
      </c>
      <c r="I1094" s="17"/>
    </row>
    <row r="1095" spans="1:9" ht="15.75" x14ac:dyDescent="0.25">
      <c r="A1095" s="40">
        <v>42804</v>
      </c>
      <c r="B1095" s="41" t="s">
        <v>1443</v>
      </c>
      <c r="C1095" s="6">
        <v>103907</v>
      </c>
      <c r="D1095" s="7" t="s">
        <v>178</v>
      </c>
      <c r="E1095" s="3">
        <v>9400</v>
      </c>
      <c r="F1095" s="42">
        <v>42804</v>
      </c>
      <c r="G1095" s="3">
        <f t="shared" si="56"/>
        <v>9400</v>
      </c>
      <c r="H1095" s="3">
        <f t="shared" si="57"/>
        <v>0</v>
      </c>
      <c r="I1095" s="17"/>
    </row>
    <row r="1096" spans="1:9" ht="15.75" x14ac:dyDescent="0.25">
      <c r="A1096" s="40">
        <v>42805</v>
      </c>
      <c r="B1096" s="41" t="s">
        <v>1556</v>
      </c>
      <c r="C1096" s="6">
        <v>104019</v>
      </c>
      <c r="D1096" s="7" t="s">
        <v>178</v>
      </c>
      <c r="E1096" s="3">
        <v>5954.4</v>
      </c>
      <c r="F1096" s="42">
        <v>42806</v>
      </c>
      <c r="G1096" s="3">
        <f t="shared" si="56"/>
        <v>5954.4</v>
      </c>
      <c r="H1096" s="3">
        <f t="shared" si="57"/>
        <v>0</v>
      </c>
      <c r="I1096" s="17"/>
    </row>
    <row r="1097" spans="1:9" ht="15.75" x14ac:dyDescent="0.25">
      <c r="A1097" s="40">
        <v>42807</v>
      </c>
      <c r="B1097" s="41" t="s">
        <v>1759</v>
      </c>
      <c r="C1097" s="6">
        <v>104218</v>
      </c>
      <c r="D1097" s="7" t="s">
        <v>178</v>
      </c>
      <c r="E1097" s="3">
        <v>7684</v>
      </c>
      <c r="G1097" s="3">
        <f t="shared" si="56"/>
        <v>7684</v>
      </c>
      <c r="H1097" s="3">
        <f t="shared" si="57"/>
        <v>0</v>
      </c>
      <c r="I1097" s="17"/>
    </row>
    <row r="1098" spans="1:9" ht="15.75" x14ac:dyDescent="0.25">
      <c r="A1098" s="40">
        <v>42807</v>
      </c>
      <c r="B1098" s="41" t="s">
        <v>1761</v>
      </c>
      <c r="C1098" s="6">
        <v>104220</v>
      </c>
      <c r="D1098" s="7" t="s">
        <v>178</v>
      </c>
      <c r="E1098" s="3">
        <v>9037</v>
      </c>
      <c r="G1098" s="3">
        <f t="shared" si="56"/>
        <v>9037</v>
      </c>
      <c r="H1098" s="3">
        <f t="shared" si="57"/>
        <v>0</v>
      </c>
      <c r="I1098" s="17"/>
    </row>
    <row r="1099" spans="1:9" ht="15.75" x14ac:dyDescent="0.25">
      <c r="A1099" s="40">
        <v>42811</v>
      </c>
      <c r="B1099" s="41" t="s">
        <v>2267</v>
      </c>
      <c r="C1099" s="6">
        <v>104720</v>
      </c>
      <c r="D1099" s="7" t="s">
        <v>178</v>
      </c>
      <c r="E1099" s="3">
        <v>5796</v>
      </c>
      <c r="F1099" s="42">
        <v>42811</v>
      </c>
      <c r="G1099" s="3">
        <f t="shared" ref="G1099:G1130" si="58">E1099</f>
        <v>5796</v>
      </c>
      <c r="H1099" s="3">
        <f t="shared" si="57"/>
        <v>0</v>
      </c>
      <c r="I1099" s="17"/>
    </row>
    <row r="1100" spans="1:9" ht="15.75" x14ac:dyDescent="0.25">
      <c r="A1100" s="40">
        <v>42811</v>
      </c>
      <c r="B1100" s="41" t="s">
        <v>2271</v>
      </c>
      <c r="C1100" s="6">
        <v>104724</v>
      </c>
      <c r="D1100" s="1" t="s">
        <v>178</v>
      </c>
      <c r="E1100" s="2">
        <v>0</v>
      </c>
      <c r="F1100" s="44" t="s">
        <v>37</v>
      </c>
      <c r="G1100" s="2">
        <f t="shared" si="58"/>
        <v>0</v>
      </c>
      <c r="H1100" s="2">
        <f t="shared" si="57"/>
        <v>0</v>
      </c>
      <c r="I1100" s="17"/>
    </row>
    <row r="1101" spans="1:9" ht="15.75" x14ac:dyDescent="0.25">
      <c r="A1101" s="40">
        <v>42811</v>
      </c>
      <c r="B1101" s="41" t="s">
        <v>2277</v>
      </c>
      <c r="C1101" s="6">
        <v>104729</v>
      </c>
      <c r="D1101" s="7" t="s">
        <v>178</v>
      </c>
      <c r="E1101" s="3">
        <v>12919.2</v>
      </c>
      <c r="F1101" s="42">
        <v>42811</v>
      </c>
      <c r="G1101" s="3">
        <f t="shared" si="58"/>
        <v>12919.2</v>
      </c>
      <c r="H1101" s="3">
        <f t="shared" si="57"/>
        <v>0</v>
      </c>
      <c r="I1101" s="17"/>
    </row>
    <row r="1102" spans="1:9" ht="15.75" x14ac:dyDescent="0.25">
      <c r="A1102" s="40">
        <v>42815</v>
      </c>
      <c r="B1102" s="41" t="s">
        <v>2731</v>
      </c>
      <c r="C1102" s="6">
        <v>105169</v>
      </c>
      <c r="D1102" s="7" t="s">
        <v>178</v>
      </c>
      <c r="E1102" s="3">
        <v>8121.6</v>
      </c>
      <c r="F1102" s="42">
        <v>42815</v>
      </c>
      <c r="G1102" s="3">
        <f t="shared" si="58"/>
        <v>8121.6</v>
      </c>
      <c r="H1102" s="3">
        <f t="shared" si="57"/>
        <v>0</v>
      </c>
      <c r="I1102" s="17"/>
    </row>
    <row r="1103" spans="1:9" ht="15.75" x14ac:dyDescent="0.25">
      <c r="A1103" s="40">
        <v>42815</v>
      </c>
      <c r="B1103" s="41" t="s">
        <v>2746</v>
      </c>
      <c r="C1103" s="6">
        <v>105184</v>
      </c>
      <c r="D1103" s="7" t="s">
        <v>178</v>
      </c>
      <c r="E1103" s="3">
        <v>15715.2</v>
      </c>
      <c r="F1103" s="42">
        <v>42815</v>
      </c>
      <c r="G1103" s="3">
        <f t="shared" si="58"/>
        <v>15715.2</v>
      </c>
      <c r="H1103" s="3">
        <f t="shared" si="57"/>
        <v>0</v>
      </c>
      <c r="I1103" s="17"/>
    </row>
    <row r="1104" spans="1:9" ht="15.75" x14ac:dyDescent="0.25">
      <c r="A1104" s="40">
        <v>42821</v>
      </c>
      <c r="B1104" s="41" t="s">
        <v>3521</v>
      </c>
      <c r="C1104" s="6">
        <v>105941</v>
      </c>
      <c r="D1104" s="7" t="s">
        <v>178</v>
      </c>
      <c r="E1104" s="3">
        <v>10544</v>
      </c>
      <c r="F1104" s="42">
        <v>42822</v>
      </c>
      <c r="G1104" s="3">
        <f t="shared" si="58"/>
        <v>10544</v>
      </c>
      <c r="H1104" s="3">
        <f t="shared" si="57"/>
        <v>0</v>
      </c>
      <c r="I1104" s="17"/>
    </row>
    <row r="1105" spans="1:9" ht="15.75" x14ac:dyDescent="0.25">
      <c r="A1105" s="40">
        <v>42821</v>
      </c>
      <c r="B1105" s="41" t="s">
        <v>3522</v>
      </c>
      <c r="C1105" s="6">
        <v>105942</v>
      </c>
      <c r="D1105" s="7" t="s">
        <v>178</v>
      </c>
      <c r="E1105" s="3">
        <v>6085</v>
      </c>
      <c r="F1105" s="42">
        <v>42822</v>
      </c>
      <c r="G1105" s="3">
        <f t="shared" si="58"/>
        <v>6085</v>
      </c>
      <c r="H1105" s="3">
        <f t="shared" si="57"/>
        <v>0</v>
      </c>
      <c r="I1105" s="17"/>
    </row>
    <row r="1106" spans="1:9" ht="15.75" x14ac:dyDescent="0.25">
      <c r="A1106" s="40">
        <v>42824</v>
      </c>
      <c r="B1106" s="41" t="s">
        <v>3821</v>
      </c>
      <c r="C1106" s="6">
        <v>106235</v>
      </c>
      <c r="D1106" s="7" t="s">
        <v>178</v>
      </c>
      <c r="E1106" s="3">
        <v>2250</v>
      </c>
      <c r="F1106" s="42">
        <v>42824</v>
      </c>
      <c r="G1106" s="3">
        <f t="shared" si="58"/>
        <v>2250</v>
      </c>
      <c r="H1106" s="3">
        <f t="shared" si="57"/>
        <v>0</v>
      </c>
      <c r="I1106" s="17"/>
    </row>
    <row r="1107" spans="1:9" ht="15.75" x14ac:dyDescent="0.25">
      <c r="A1107" s="40">
        <v>42824</v>
      </c>
      <c r="B1107" s="41" t="s">
        <v>3872</v>
      </c>
      <c r="C1107" s="6">
        <v>106284</v>
      </c>
      <c r="D1107" s="7" t="s">
        <v>178</v>
      </c>
      <c r="E1107" s="3">
        <v>10630.4</v>
      </c>
      <c r="F1107" s="42">
        <v>42825</v>
      </c>
      <c r="G1107" s="3">
        <f t="shared" si="58"/>
        <v>10630.4</v>
      </c>
      <c r="H1107" s="3">
        <f t="shared" si="57"/>
        <v>0</v>
      </c>
      <c r="I1107" s="17"/>
    </row>
    <row r="1108" spans="1:9" ht="15.75" x14ac:dyDescent="0.25">
      <c r="A1108" s="40">
        <v>42824</v>
      </c>
      <c r="B1108" s="41" t="s">
        <v>3873</v>
      </c>
      <c r="C1108" s="6">
        <v>106285</v>
      </c>
      <c r="D1108" s="7" t="s">
        <v>178</v>
      </c>
      <c r="E1108" s="3">
        <v>5793.6</v>
      </c>
      <c r="F1108" s="42">
        <v>42825</v>
      </c>
      <c r="G1108" s="3">
        <f t="shared" si="58"/>
        <v>5793.6</v>
      </c>
      <c r="H1108" s="3">
        <f t="shared" si="57"/>
        <v>0</v>
      </c>
      <c r="I1108" s="17"/>
    </row>
    <row r="1109" spans="1:9" ht="15.75" x14ac:dyDescent="0.25">
      <c r="A1109" s="40">
        <v>42799</v>
      </c>
      <c r="B1109" s="41" t="s">
        <v>850</v>
      </c>
      <c r="C1109" s="6">
        <v>103325</v>
      </c>
      <c r="D1109" s="7" t="s">
        <v>85</v>
      </c>
      <c r="E1109" s="3">
        <v>1508</v>
      </c>
      <c r="F1109" s="42">
        <v>42799</v>
      </c>
      <c r="G1109" s="3">
        <f t="shared" si="58"/>
        <v>1508</v>
      </c>
      <c r="H1109" s="3">
        <f t="shared" si="57"/>
        <v>0</v>
      </c>
      <c r="I1109" s="17"/>
    </row>
    <row r="1110" spans="1:9" ht="15.75" x14ac:dyDescent="0.25">
      <c r="A1110" s="40">
        <v>42813</v>
      </c>
      <c r="B1110" s="41" t="s">
        <v>2491</v>
      </c>
      <c r="C1110" s="6">
        <v>104936</v>
      </c>
      <c r="D1110" s="7" t="s">
        <v>85</v>
      </c>
      <c r="E1110" s="3">
        <v>1627.6</v>
      </c>
      <c r="G1110" s="3">
        <f t="shared" si="58"/>
        <v>1627.6</v>
      </c>
      <c r="H1110" s="3">
        <f t="shared" si="57"/>
        <v>0</v>
      </c>
      <c r="I1110" s="17"/>
    </row>
    <row r="1111" spans="1:9" ht="15.75" x14ac:dyDescent="0.25">
      <c r="A1111" s="40">
        <v>42820</v>
      </c>
      <c r="B1111" s="41" t="s">
        <v>3365</v>
      </c>
      <c r="C1111" s="6">
        <v>105789</v>
      </c>
      <c r="D1111" s="7" t="s">
        <v>85</v>
      </c>
      <c r="E1111" s="3">
        <v>1530</v>
      </c>
      <c r="F1111" s="42">
        <v>42820</v>
      </c>
      <c r="G1111" s="3">
        <f t="shared" si="58"/>
        <v>1530</v>
      </c>
      <c r="H1111" s="3">
        <f t="shared" si="57"/>
        <v>0</v>
      </c>
      <c r="I1111" s="17"/>
    </row>
    <row r="1112" spans="1:9" ht="15.75" x14ac:dyDescent="0.25">
      <c r="A1112" s="40">
        <v>42802</v>
      </c>
      <c r="B1112" s="41" t="s">
        <v>1160</v>
      </c>
      <c r="C1112" s="6">
        <v>103630</v>
      </c>
      <c r="D1112" s="7" t="s">
        <v>209</v>
      </c>
      <c r="E1112" s="3">
        <v>340.4</v>
      </c>
      <c r="F1112" s="42">
        <v>42802</v>
      </c>
      <c r="G1112" s="3">
        <f t="shared" si="58"/>
        <v>340.4</v>
      </c>
      <c r="H1112" s="3">
        <f t="shared" si="57"/>
        <v>0</v>
      </c>
      <c r="I1112" s="17"/>
    </row>
    <row r="1113" spans="1:9" ht="15.75" x14ac:dyDescent="0.25">
      <c r="A1113" s="40">
        <v>42812</v>
      </c>
      <c r="B1113" s="41" t="s">
        <v>2438</v>
      </c>
      <c r="C1113" s="6">
        <v>104886</v>
      </c>
      <c r="D1113" s="7" t="s">
        <v>2439</v>
      </c>
      <c r="E1113" s="3">
        <v>783.8</v>
      </c>
      <c r="F1113" s="42">
        <v>42812</v>
      </c>
      <c r="G1113" s="3">
        <f t="shared" si="58"/>
        <v>783.8</v>
      </c>
      <c r="H1113" s="3">
        <f t="shared" si="57"/>
        <v>0</v>
      </c>
      <c r="I1113" s="17"/>
    </row>
    <row r="1114" spans="1:9" ht="15.75" x14ac:dyDescent="0.25">
      <c r="A1114" s="40">
        <v>42796</v>
      </c>
      <c r="B1114" s="41" t="s">
        <v>503</v>
      </c>
      <c r="C1114" s="6">
        <v>102990</v>
      </c>
      <c r="D1114" s="7" t="s">
        <v>164</v>
      </c>
      <c r="E1114" s="3">
        <v>61272.86</v>
      </c>
      <c r="F1114" s="42">
        <v>42805</v>
      </c>
      <c r="G1114" s="3">
        <f t="shared" si="58"/>
        <v>61272.86</v>
      </c>
      <c r="H1114" s="3">
        <f t="shared" si="57"/>
        <v>0</v>
      </c>
      <c r="I1114" s="17"/>
    </row>
    <row r="1115" spans="1:9" ht="15.75" x14ac:dyDescent="0.25">
      <c r="A1115" s="40">
        <v>42803</v>
      </c>
      <c r="B1115" s="41" t="s">
        <v>1347</v>
      </c>
      <c r="C1115" s="6">
        <v>103813</v>
      </c>
      <c r="D1115" s="7" t="s">
        <v>164</v>
      </c>
      <c r="E1115" s="3">
        <v>63094.28</v>
      </c>
      <c r="F1115" s="42">
        <v>42812</v>
      </c>
      <c r="G1115" s="3">
        <f t="shared" si="58"/>
        <v>63094.28</v>
      </c>
      <c r="H1115" s="3">
        <f t="shared" si="57"/>
        <v>0</v>
      </c>
      <c r="I1115" s="17"/>
    </row>
    <row r="1116" spans="1:9" ht="15.75" x14ac:dyDescent="0.25">
      <c r="A1116" s="40">
        <v>42810</v>
      </c>
      <c r="B1116" s="41" t="s">
        <v>2176</v>
      </c>
      <c r="C1116" s="6">
        <v>104629</v>
      </c>
      <c r="D1116" s="7" t="s">
        <v>164</v>
      </c>
      <c r="E1116" s="3">
        <v>66918.649999999994</v>
      </c>
      <c r="F1116" s="42">
        <v>42791</v>
      </c>
      <c r="G1116" s="3">
        <f t="shared" si="58"/>
        <v>66918.649999999994</v>
      </c>
      <c r="H1116" s="3">
        <f t="shared" si="57"/>
        <v>0</v>
      </c>
      <c r="I1116" s="17"/>
    </row>
    <row r="1117" spans="1:9" ht="15.75" x14ac:dyDescent="0.25">
      <c r="A1117" s="40">
        <v>42817</v>
      </c>
      <c r="B1117" s="41" t="s">
        <v>3048</v>
      </c>
      <c r="C1117" s="6">
        <v>105479</v>
      </c>
      <c r="D1117" s="7" t="s">
        <v>164</v>
      </c>
      <c r="E1117" s="3">
        <v>69910.92</v>
      </c>
      <c r="F1117" s="42">
        <v>42826</v>
      </c>
      <c r="G1117" s="3">
        <f t="shared" si="58"/>
        <v>69910.92</v>
      </c>
      <c r="H1117" s="3">
        <f t="shared" si="57"/>
        <v>0</v>
      </c>
      <c r="I1117" s="17"/>
    </row>
    <row r="1118" spans="1:9" ht="15.75" x14ac:dyDescent="0.25">
      <c r="A1118" s="40">
        <v>42824</v>
      </c>
      <c r="B1118" s="41" t="s">
        <v>3870</v>
      </c>
      <c r="C1118" s="6">
        <v>106282</v>
      </c>
      <c r="D1118" s="7" t="s">
        <v>164</v>
      </c>
      <c r="E1118" s="3">
        <v>62648.3</v>
      </c>
      <c r="F1118" s="42">
        <v>42833</v>
      </c>
      <c r="G1118" s="3">
        <f t="shared" si="58"/>
        <v>62648.3</v>
      </c>
      <c r="H1118" s="3">
        <f t="shared" si="57"/>
        <v>0</v>
      </c>
      <c r="I1118" s="17"/>
    </row>
    <row r="1119" spans="1:9" ht="15.75" x14ac:dyDescent="0.25">
      <c r="A1119" s="40">
        <v>42811</v>
      </c>
      <c r="B1119" s="41" t="s">
        <v>2306</v>
      </c>
      <c r="C1119" s="6">
        <v>104757</v>
      </c>
      <c r="D1119" s="7" t="s">
        <v>280</v>
      </c>
      <c r="E1119" s="3">
        <v>3930.12</v>
      </c>
      <c r="F1119" s="42">
        <v>42811</v>
      </c>
      <c r="G1119" s="3">
        <f t="shared" si="58"/>
        <v>3930.12</v>
      </c>
      <c r="H1119" s="3">
        <f t="shared" si="57"/>
        <v>0</v>
      </c>
      <c r="I1119" s="17"/>
    </row>
    <row r="1120" spans="1:9" ht="15.75" x14ac:dyDescent="0.25">
      <c r="A1120" s="40">
        <v>42811</v>
      </c>
      <c r="B1120" s="41" t="s">
        <v>2307</v>
      </c>
      <c r="C1120" s="6">
        <v>104758</v>
      </c>
      <c r="D1120" s="7" t="s">
        <v>280</v>
      </c>
      <c r="E1120" s="3">
        <v>1339.2</v>
      </c>
      <c r="F1120" s="42">
        <v>42811</v>
      </c>
      <c r="G1120" s="3">
        <f t="shared" si="58"/>
        <v>1339.2</v>
      </c>
      <c r="H1120" s="3">
        <f t="shared" si="57"/>
        <v>0</v>
      </c>
      <c r="I1120" s="17"/>
    </row>
    <row r="1121" spans="1:9" ht="15.75" x14ac:dyDescent="0.25">
      <c r="A1121" s="40">
        <v>42797</v>
      </c>
      <c r="B1121" s="41" t="s">
        <v>528</v>
      </c>
      <c r="C1121" s="6">
        <v>103013</v>
      </c>
      <c r="D1121" s="7" t="s">
        <v>220</v>
      </c>
      <c r="E1121" s="3">
        <v>2334.8000000000002</v>
      </c>
      <c r="G1121" s="3">
        <f t="shared" si="58"/>
        <v>2334.8000000000002</v>
      </c>
      <c r="H1121" s="3">
        <f t="shared" si="57"/>
        <v>0</v>
      </c>
      <c r="I1121" s="17"/>
    </row>
    <row r="1122" spans="1:9" ht="15.75" x14ac:dyDescent="0.25">
      <c r="A1122" s="40">
        <v>42799</v>
      </c>
      <c r="B1122" s="41" t="s">
        <v>820</v>
      </c>
      <c r="C1122" s="6">
        <v>103296</v>
      </c>
      <c r="D1122" s="7" t="s">
        <v>220</v>
      </c>
      <c r="E1122" s="3">
        <v>1496</v>
      </c>
      <c r="F1122" s="42">
        <v>42799</v>
      </c>
      <c r="G1122" s="3">
        <f t="shared" si="58"/>
        <v>1496</v>
      </c>
      <c r="H1122" s="3">
        <f t="shared" si="57"/>
        <v>0</v>
      </c>
      <c r="I1122" s="17"/>
    </row>
    <row r="1123" spans="1:9" ht="15.75" x14ac:dyDescent="0.25">
      <c r="A1123" s="40">
        <v>42804</v>
      </c>
      <c r="B1123" s="41" t="s">
        <v>1380</v>
      </c>
      <c r="C1123" s="6">
        <v>103845</v>
      </c>
      <c r="D1123" s="7" t="s">
        <v>220</v>
      </c>
      <c r="E1123" s="3">
        <v>2234.1999999999998</v>
      </c>
      <c r="F1123" s="42">
        <v>42804</v>
      </c>
      <c r="G1123" s="3">
        <f t="shared" si="58"/>
        <v>2234.1999999999998</v>
      </c>
      <c r="H1123" s="3">
        <f t="shared" si="57"/>
        <v>0</v>
      </c>
      <c r="I1123" s="17"/>
    </row>
    <row r="1124" spans="1:9" ht="15.75" x14ac:dyDescent="0.25">
      <c r="A1124" s="40">
        <v>42806</v>
      </c>
      <c r="B1124" s="41" t="s">
        <v>1633</v>
      </c>
      <c r="C1124" s="6">
        <v>104094</v>
      </c>
      <c r="D1124" s="7" t="s">
        <v>220</v>
      </c>
      <c r="E1124" s="3">
        <v>1765.2</v>
      </c>
      <c r="F1124" s="42">
        <v>42806</v>
      </c>
      <c r="G1124" s="3">
        <f t="shared" si="58"/>
        <v>1765.2</v>
      </c>
      <c r="H1124" s="3">
        <f t="shared" si="57"/>
        <v>0</v>
      </c>
      <c r="I1124" s="17"/>
    </row>
    <row r="1125" spans="1:9" ht="15.75" x14ac:dyDescent="0.25">
      <c r="A1125" s="40">
        <v>42811</v>
      </c>
      <c r="B1125" s="41" t="s">
        <v>2218</v>
      </c>
      <c r="C1125" s="6">
        <v>104671</v>
      </c>
      <c r="D1125" s="7" t="s">
        <v>220</v>
      </c>
      <c r="E1125" s="3">
        <v>3839.4</v>
      </c>
      <c r="F1125" s="42">
        <v>42811</v>
      </c>
      <c r="G1125" s="3">
        <f t="shared" si="58"/>
        <v>3839.4</v>
      </c>
      <c r="H1125" s="3">
        <f t="shared" si="57"/>
        <v>0</v>
      </c>
      <c r="I1125" s="17"/>
    </row>
    <row r="1126" spans="1:9" ht="15.75" x14ac:dyDescent="0.25">
      <c r="A1126" s="40">
        <v>42813</v>
      </c>
      <c r="B1126" s="41" t="s">
        <v>2487</v>
      </c>
      <c r="C1126" s="6">
        <v>104932</v>
      </c>
      <c r="D1126" s="7" t="s">
        <v>220</v>
      </c>
      <c r="E1126" s="3">
        <v>1173.2</v>
      </c>
      <c r="G1126" s="3">
        <f t="shared" si="58"/>
        <v>1173.2</v>
      </c>
      <c r="H1126" s="3">
        <f t="shared" si="57"/>
        <v>0</v>
      </c>
      <c r="I1126" s="17"/>
    </row>
    <row r="1127" spans="1:9" ht="15.75" x14ac:dyDescent="0.25">
      <c r="A1127" s="40">
        <v>42818</v>
      </c>
      <c r="B1127" s="41" t="s">
        <v>3066</v>
      </c>
      <c r="C1127" s="6">
        <v>105497</v>
      </c>
      <c r="D1127" s="7" t="s">
        <v>220</v>
      </c>
      <c r="E1127" s="3">
        <v>2537.4</v>
      </c>
      <c r="F1127" s="42">
        <v>42818</v>
      </c>
      <c r="G1127" s="3">
        <f t="shared" si="58"/>
        <v>2537.4</v>
      </c>
      <c r="H1127" s="3">
        <f t="shared" si="57"/>
        <v>0</v>
      </c>
      <c r="I1127" s="17"/>
    </row>
    <row r="1128" spans="1:9" ht="15.75" x14ac:dyDescent="0.25">
      <c r="A1128" s="40">
        <v>42820</v>
      </c>
      <c r="B1128" s="41" t="s">
        <v>3346</v>
      </c>
      <c r="C1128" s="6">
        <v>105770</v>
      </c>
      <c r="D1128" s="7" t="s">
        <v>220</v>
      </c>
      <c r="E1128" s="3">
        <v>935</v>
      </c>
      <c r="F1128" s="42">
        <v>42820</v>
      </c>
      <c r="G1128" s="3">
        <f t="shared" si="58"/>
        <v>935</v>
      </c>
      <c r="H1128" s="3">
        <f t="shared" si="57"/>
        <v>0</v>
      </c>
      <c r="I1128" s="17"/>
    </row>
    <row r="1129" spans="1:9" ht="15.75" x14ac:dyDescent="0.25">
      <c r="A1129" s="40">
        <v>42825</v>
      </c>
      <c r="B1129" s="41" t="s">
        <v>3911</v>
      </c>
      <c r="C1129" s="6">
        <v>106320</v>
      </c>
      <c r="D1129" s="7" t="s">
        <v>220</v>
      </c>
      <c r="E1129" s="3">
        <v>2133.8000000000002</v>
      </c>
      <c r="F1129" s="42">
        <v>42825</v>
      </c>
      <c r="G1129" s="3">
        <f t="shared" si="58"/>
        <v>2133.8000000000002</v>
      </c>
      <c r="H1129" s="3">
        <f t="shared" si="57"/>
        <v>0</v>
      </c>
      <c r="I1129" s="17"/>
    </row>
    <row r="1130" spans="1:9" ht="15.75" x14ac:dyDescent="0.25">
      <c r="A1130" s="40">
        <v>42805</v>
      </c>
      <c r="B1130" s="41" t="s">
        <v>1544</v>
      </c>
      <c r="C1130" s="6">
        <v>104007</v>
      </c>
      <c r="D1130" s="7" t="s">
        <v>229</v>
      </c>
      <c r="E1130" s="3">
        <v>583.79999999999995</v>
      </c>
      <c r="F1130" s="42">
        <v>42805</v>
      </c>
      <c r="G1130" s="3">
        <f t="shared" si="58"/>
        <v>583.79999999999995</v>
      </c>
      <c r="H1130" s="3">
        <f t="shared" si="57"/>
        <v>0</v>
      </c>
      <c r="I1130" s="17"/>
    </row>
    <row r="1131" spans="1:9" ht="15.75" x14ac:dyDescent="0.25">
      <c r="A1131" s="40">
        <v>42807</v>
      </c>
      <c r="B1131" s="41" t="s">
        <v>1742</v>
      </c>
      <c r="C1131" s="6">
        <v>104201</v>
      </c>
      <c r="D1131" s="7" t="s">
        <v>229</v>
      </c>
      <c r="E1131" s="3">
        <v>1760.4</v>
      </c>
      <c r="G1131" s="3">
        <f t="shared" ref="G1131:G1139" si="59">E1131</f>
        <v>1760.4</v>
      </c>
      <c r="H1131" s="3">
        <f t="shared" si="57"/>
        <v>0</v>
      </c>
      <c r="I1131" s="17"/>
    </row>
    <row r="1132" spans="1:9" ht="15.75" x14ac:dyDescent="0.25">
      <c r="A1132" s="40">
        <v>42816</v>
      </c>
      <c r="B1132" s="41" t="s">
        <v>2846</v>
      </c>
      <c r="C1132" s="6">
        <v>105284</v>
      </c>
      <c r="D1132" s="7" t="s">
        <v>229</v>
      </c>
      <c r="E1132" s="3">
        <v>759.2</v>
      </c>
      <c r="F1132" s="42">
        <v>42816</v>
      </c>
      <c r="G1132" s="3">
        <f t="shared" si="59"/>
        <v>759.2</v>
      </c>
      <c r="H1132" s="3">
        <f t="shared" si="57"/>
        <v>0</v>
      </c>
      <c r="I1132" s="17"/>
    </row>
    <row r="1133" spans="1:9" ht="15.75" x14ac:dyDescent="0.25">
      <c r="A1133" s="40">
        <v>42825</v>
      </c>
      <c r="B1133" s="41" t="s">
        <v>3961</v>
      </c>
      <c r="C1133" s="6">
        <v>106370</v>
      </c>
      <c r="D1133" s="7" t="s">
        <v>229</v>
      </c>
      <c r="E1133" s="3">
        <v>2719.6</v>
      </c>
      <c r="F1133" s="42">
        <v>42825</v>
      </c>
      <c r="G1133" s="3">
        <f t="shared" si="59"/>
        <v>2719.6</v>
      </c>
      <c r="H1133" s="3">
        <f t="shared" si="57"/>
        <v>0</v>
      </c>
      <c r="I1133" s="17"/>
    </row>
    <row r="1134" spans="1:9" ht="15.75" x14ac:dyDescent="0.25">
      <c r="A1134" s="40">
        <v>42795</v>
      </c>
      <c r="B1134" s="41" t="s">
        <v>347</v>
      </c>
      <c r="C1134" s="6">
        <v>102835</v>
      </c>
      <c r="D1134" s="7" t="s">
        <v>129</v>
      </c>
      <c r="E1134" s="3">
        <v>444</v>
      </c>
      <c r="F1134" s="42">
        <v>42795</v>
      </c>
      <c r="G1134" s="3">
        <f t="shared" si="59"/>
        <v>444</v>
      </c>
      <c r="H1134" s="3">
        <f t="shared" si="57"/>
        <v>0</v>
      </c>
      <c r="I1134" s="17"/>
    </row>
    <row r="1135" spans="1:9" ht="15.75" x14ac:dyDescent="0.25">
      <c r="A1135" s="40">
        <v>42797</v>
      </c>
      <c r="B1135" s="41" t="s">
        <v>598</v>
      </c>
      <c r="C1135" s="6">
        <v>103081</v>
      </c>
      <c r="D1135" s="7" t="s">
        <v>129</v>
      </c>
      <c r="E1135" s="3">
        <v>2305.6</v>
      </c>
      <c r="F1135" s="42">
        <v>42797</v>
      </c>
      <c r="G1135" s="3">
        <f t="shared" si="59"/>
        <v>2305.6</v>
      </c>
      <c r="H1135" s="3">
        <f t="shared" si="57"/>
        <v>0</v>
      </c>
      <c r="I1135" s="17"/>
    </row>
    <row r="1136" spans="1:9" ht="15.75" x14ac:dyDescent="0.25">
      <c r="A1136" s="40">
        <v>42798</v>
      </c>
      <c r="B1136" s="41" t="s">
        <v>771</v>
      </c>
      <c r="C1136" s="6">
        <v>103248</v>
      </c>
      <c r="D1136" s="7" t="s">
        <v>129</v>
      </c>
      <c r="E1136" s="3">
        <v>4254.3999999999996</v>
      </c>
      <c r="F1136" s="42">
        <v>42798</v>
      </c>
      <c r="G1136" s="3">
        <f t="shared" si="59"/>
        <v>4254.3999999999996</v>
      </c>
      <c r="H1136" s="3">
        <f t="shared" si="57"/>
        <v>0</v>
      </c>
      <c r="I1136" s="17"/>
    </row>
    <row r="1137" spans="1:9" ht="15.75" x14ac:dyDescent="0.25">
      <c r="A1137" s="40">
        <v>42799</v>
      </c>
      <c r="B1137" s="41" t="s">
        <v>853</v>
      </c>
      <c r="C1137" s="6">
        <v>103328</v>
      </c>
      <c r="D1137" s="7" t="s">
        <v>129</v>
      </c>
      <c r="E1137" s="3">
        <v>1268.5</v>
      </c>
      <c r="F1137" s="42">
        <v>42799</v>
      </c>
      <c r="G1137" s="3">
        <f t="shared" si="59"/>
        <v>1268.5</v>
      </c>
      <c r="H1137" s="3">
        <f t="shared" si="57"/>
        <v>0</v>
      </c>
      <c r="I1137" s="17"/>
    </row>
    <row r="1138" spans="1:9" ht="15.75" x14ac:dyDescent="0.25">
      <c r="A1138" s="40">
        <v>42800</v>
      </c>
      <c r="B1138" s="41" t="s">
        <v>945</v>
      </c>
      <c r="C1138" s="6">
        <v>103419</v>
      </c>
      <c r="D1138" s="7" t="s">
        <v>129</v>
      </c>
      <c r="E1138" s="3">
        <v>882</v>
      </c>
      <c r="F1138" s="42">
        <v>42800</v>
      </c>
      <c r="G1138" s="3">
        <f t="shared" si="59"/>
        <v>882</v>
      </c>
      <c r="H1138" s="3">
        <f t="shared" si="57"/>
        <v>0</v>
      </c>
      <c r="I1138" s="17"/>
    </row>
    <row r="1139" spans="1:9" ht="15.75" x14ac:dyDescent="0.25">
      <c r="A1139" s="40">
        <v>42804</v>
      </c>
      <c r="B1139" s="41" t="s">
        <v>1455</v>
      </c>
      <c r="C1139" s="6">
        <v>103919</v>
      </c>
      <c r="D1139" s="7" t="s">
        <v>129</v>
      </c>
      <c r="E1139" s="3">
        <v>2358.4</v>
      </c>
      <c r="F1139" s="42">
        <v>42804</v>
      </c>
      <c r="G1139" s="3">
        <f t="shared" si="59"/>
        <v>2358.4</v>
      </c>
      <c r="H1139" s="3">
        <f t="shared" si="57"/>
        <v>0</v>
      </c>
      <c r="I1139" s="17"/>
    </row>
    <row r="1140" spans="1:9" ht="15.75" x14ac:dyDescent="0.25">
      <c r="A1140" s="40">
        <v>42805</v>
      </c>
      <c r="B1140" s="41" t="s">
        <v>1552</v>
      </c>
      <c r="C1140" s="6">
        <v>104015</v>
      </c>
      <c r="D1140" s="7" t="s">
        <v>129</v>
      </c>
      <c r="E1140" s="3">
        <v>5130.2</v>
      </c>
      <c r="F1140" s="43" t="s">
        <v>1343</v>
      </c>
      <c r="G1140" s="9">
        <f>3000+2130.2</f>
        <v>5130.2</v>
      </c>
      <c r="H1140" s="9">
        <f t="shared" si="57"/>
        <v>0</v>
      </c>
      <c r="I1140" s="17"/>
    </row>
    <row r="1141" spans="1:9" ht="15.75" x14ac:dyDescent="0.25">
      <c r="A1141" s="40">
        <v>42809</v>
      </c>
      <c r="B1141" s="41" t="s">
        <v>2037</v>
      </c>
      <c r="C1141" s="6">
        <v>104491</v>
      </c>
      <c r="D1141" s="7" t="s">
        <v>129</v>
      </c>
      <c r="E1141" s="3">
        <v>481.4</v>
      </c>
      <c r="F1141" s="42">
        <v>42809</v>
      </c>
      <c r="G1141" s="3">
        <f t="shared" ref="G1141:G1172" si="60">E1141</f>
        <v>481.4</v>
      </c>
      <c r="H1141" s="3">
        <f t="shared" si="57"/>
        <v>0</v>
      </c>
      <c r="I1141" s="17"/>
    </row>
    <row r="1142" spans="1:9" ht="15.75" x14ac:dyDescent="0.25">
      <c r="A1142" s="40">
        <v>42811</v>
      </c>
      <c r="B1142" s="41" t="s">
        <v>2320</v>
      </c>
      <c r="C1142" s="6">
        <v>104771</v>
      </c>
      <c r="D1142" s="7" t="s">
        <v>129</v>
      </c>
      <c r="E1142" s="3">
        <v>2462.4</v>
      </c>
      <c r="F1142" s="42">
        <v>42811</v>
      </c>
      <c r="G1142" s="3">
        <f t="shared" si="60"/>
        <v>2462.4</v>
      </c>
      <c r="H1142" s="3">
        <f t="shared" si="57"/>
        <v>0</v>
      </c>
      <c r="I1142" s="17"/>
    </row>
    <row r="1143" spans="1:9" ht="15.75" x14ac:dyDescent="0.25">
      <c r="A1143" s="40">
        <v>42812</v>
      </c>
      <c r="B1143" s="41" t="s">
        <v>2418</v>
      </c>
      <c r="C1143" s="6">
        <v>104867</v>
      </c>
      <c r="D1143" s="7" t="s">
        <v>129</v>
      </c>
      <c r="E1143" s="3">
        <v>3180.6</v>
      </c>
      <c r="F1143" s="42">
        <v>42812</v>
      </c>
      <c r="G1143" s="3">
        <f t="shared" si="60"/>
        <v>3180.6</v>
      </c>
      <c r="H1143" s="3">
        <f t="shared" si="57"/>
        <v>0</v>
      </c>
      <c r="I1143" s="17"/>
    </row>
    <row r="1144" spans="1:9" ht="15.75" x14ac:dyDescent="0.25">
      <c r="A1144" s="40">
        <v>42814</v>
      </c>
      <c r="B1144" s="41" t="s">
        <v>2641</v>
      </c>
      <c r="C1144" s="6">
        <v>105079</v>
      </c>
      <c r="D1144" s="7" t="s">
        <v>129</v>
      </c>
      <c r="E1144" s="3">
        <v>336.4</v>
      </c>
      <c r="G1144" s="3">
        <f t="shared" si="60"/>
        <v>336.4</v>
      </c>
      <c r="H1144" s="3">
        <f t="shared" si="57"/>
        <v>0</v>
      </c>
      <c r="I1144" s="17"/>
    </row>
    <row r="1145" spans="1:9" ht="15.75" x14ac:dyDescent="0.25">
      <c r="A1145" s="40">
        <v>42815</v>
      </c>
      <c r="B1145" s="41" t="s">
        <v>2713</v>
      </c>
      <c r="C1145" s="6">
        <v>105151</v>
      </c>
      <c r="D1145" s="7" t="s">
        <v>129</v>
      </c>
      <c r="E1145" s="3">
        <v>875.8</v>
      </c>
      <c r="F1145" s="42">
        <v>42815</v>
      </c>
      <c r="G1145" s="3">
        <f t="shared" si="60"/>
        <v>875.8</v>
      </c>
      <c r="H1145" s="3">
        <f t="shared" si="57"/>
        <v>0</v>
      </c>
      <c r="I1145" s="17"/>
    </row>
    <row r="1146" spans="1:9" ht="15.75" x14ac:dyDescent="0.25">
      <c r="A1146" s="40">
        <v>42818</v>
      </c>
      <c r="B1146" s="41" t="s">
        <v>3165</v>
      </c>
      <c r="C1146" s="6">
        <v>105595</v>
      </c>
      <c r="D1146" s="7" t="s">
        <v>129</v>
      </c>
      <c r="E1146" s="3">
        <v>2894.4</v>
      </c>
      <c r="F1146" s="42">
        <v>42818</v>
      </c>
      <c r="G1146" s="3">
        <f t="shared" si="60"/>
        <v>2894.4</v>
      </c>
      <c r="H1146" s="3">
        <f t="shared" si="57"/>
        <v>0</v>
      </c>
      <c r="I1146" s="17"/>
    </row>
    <row r="1147" spans="1:9" ht="15.75" x14ac:dyDescent="0.25">
      <c r="A1147" s="40">
        <v>42819</v>
      </c>
      <c r="B1147" s="41" t="s">
        <v>3297</v>
      </c>
      <c r="C1147" s="6">
        <v>105721</v>
      </c>
      <c r="D1147" s="7" t="s">
        <v>129</v>
      </c>
      <c r="E1147" s="3">
        <v>4488</v>
      </c>
      <c r="F1147" s="42">
        <v>42791</v>
      </c>
      <c r="G1147" s="3">
        <f t="shared" si="60"/>
        <v>4488</v>
      </c>
      <c r="H1147" s="3">
        <f t="shared" si="57"/>
        <v>0</v>
      </c>
      <c r="I1147" s="17"/>
    </row>
    <row r="1148" spans="1:9" ht="15.75" x14ac:dyDescent="0.25">
      <c r="A1148" s="40">
        <v>42821</v>
      </c>
      <c r="B1148" s="41" t="s">
        <v>3421</v>
      </c>
      <c r="C1148" s="6">
        <v>105844</v>
      </c>
      <c r="D1148" s="7" t="s">
        <v>129</v>
      </c>
      <c r="E1148" s="3">
        <v>1654</v>
      </c>
      <c r="F1148" s="42">
        <v>42821</v>
      </c>
      <c r="G1148" s="3">
        <f t="shared" si="60"/>
        <v>1654</v>
      </c>
      <c r="H1148" s="3">
        <f t="shared" si="57"/>
        <v>0</v>
      </c>
      <c r="I1148" s="17"/>
    </row>
    <row r="1149" spans="1:9" ht="15.75" x14ac:dyDescent="0.25">
      <c r="A1149" s="40">
        <v>42823</v>
      </c>
      <c r="B1149" s="41" t="s">
        <v>3670</v>
      </c>
      <c r="C1149" s="6">
        <v>106084</v>
      </c>
      <c r="D1149" s="7" t="s">
        <v>129</v>
      </c>
      <c r="E1149" s="3">
        <v>1491.3</v>
      </c>
      <c r="F1149" s="42">
        <v>42822</v>
      </c>
      <c r="G1149" s="3">
        <f t="shared" si="60"/>
        <v>1491.3</v>
      </c>
      <c r="H1149" s="3">
        <f t="shared" si="57"/>
        <v>0</v>
      </c>
      <c r="I1149" s="17"/>
    </row>
    <row r="1150" spans="1:9" ht="15.75" x14ac:dyDescent="0.25">
      <c r="A1150" s="40">
        <v>42825</v>
      </c>
      <c r="B1150" s="41" t="s">
        <v>3985</v>
      </c>
      <c r="C1150" s="6">
        <v>106394</v>
      </c>
      <c r="D1150" s="7" t="s">
        <v>129</v>
      </c>
      <c r="E1150" s="3">
        <v>2889.6</v>
      </c>
      <c r="F1150" s="42">
        <v>42828</v>
      </c>
      <c r="G1150" s="3">
        <f t="shared" si="60"/>
        <v>2889.6</v>
      </c>
      <c r="H1150" s="3">
        <f t="shared" si="57"/>
        <v>0</v>
      </c>
      <c r="I1150" s="17"/>
    </row>
    <row r="1151" spans="1:9" ht="15.75" x14ac:dyDescent="0.25">
      <c r="A1151" s="40">
        <v>42795</v>
      </c>
      <c r="B1151" s="41" t="s">
        <v>312</v>
      </c>
      <c r="C1151" s="6">
        <v>102800</v>
      </c>
      <c r="D1151" s="7" t="s">
        <v>144</v>
      </c>
      <c r="E1151" s="3">
        <v>2805</v>
      </c>
      <c r="F1151" s="42">
        <v>42796</v>
      </c>
      <c r="G1151" s="3">
        <f t="shared" si="60"/>
        <v>2805</v>
      </c>
      <c r="H1151" s="3">
        <f t="shared" si="57"/>
        <v>0</v>
      </c>
      <c r="I1151" s="17"/>
    </row>
    <row r="1152" spans="1:9" ht="15.75" x14ac:dyDescent="0.25">
      <c r="A1152" s="40">
        <v>42796</v>
      </c>
      <c r="B1152" s="41" t="s">
        <v>440</v>
      </c>
      <c r="C1152" s="6">
        <v>102928</v>
      </c>
      <c r="D1152" s="7" t="s">
        <v>144</v>
      </c>
      <c r="E1152" s="3">
        <v>29690.3</v>
      </c>
      <c r="F1152" s="42">
        <v>42796</v>
      </c>
      <c r="G1152" s="3">
        <f t="shared" si="60"/>
        <v>29690.3</v>
      </c>
      <c r="H1152" s="3">
        <f t="shared" si="57"/>
        <v>0</v>
      </c>
      <c r="I1152" s="17"/>
    </row>
    <row r="1153" spans="1:9" ht="15.75" x14ac:dyDescent="0.25">
      <c r="A1153" s="40">
        <v>42797</v>
      </c>
      <c r="B1153" s="41" t="s">
        <v>605</v>
      </c>
      <c r="C1153" s="6">
        <v>103088</v>
      </c>
      <c r="D1153" s="7" t="s">
        <v>144</v>
      </c>
      <c r="E1153" s="3">
        <v>1980</v>
      </c>
      <c r="F1153" s="42">
        <v>42816</v>
      </c>
      <c r="G1153" s="3">
        <f t="shared" si="60"/>
        <v>1980</v>
      </c>
      <c r="H1153" s="3">
        <f t="shared" si="57"/>
        <v>0</v>
      </c>
      <c r="I1153" s="17"/>
    </row>
    <row r="1154" spans="1:9" ht="15.75" x14ac:dyDescent="0.25">
      <c r="A1154" s="40">
        <v>42801</v>
      </c>
      <c r="B1154" s="41" t="s">
        <v>1068</v>
      </c>
      <c r="C1154" s="6">
        <v>103541</v>
      </c>
      <c r="D1154" s="7" t="s">
        <v>144</v>
      </c>
      <c r="E1154" s="3">
        <v>17179.099999999999</v>
      </c>
      <c r="F1154" s="42">
        <v>42816</v>
      </c>
      <c r="G1154" s="3">
        <f t="shared" si="60"/>
        <v>17179.099999999999</v>
      </c>
      <c r="H1154" s="3">
        <f t="shared" si="57"/>
        <v>0</v>
      </c>
      <c r="I1154" s="17"/>
    </row>
    <row r="1155" spans="1:9" ht="15.75" x14ac:dyDescent="0.25">
      <c r="A1155" s="40">
        <v>42803</v>
      </c>
      <c r="B1155" s="41" t="s">
        <v>1312</v>
      </c>
      <c r="C1155" s="6">
        <v>103779</v>
      </c>
      <c r="D1155" s="7" t="s">
        <v>144</v>
      </c>
      <c r="E1155" s="3">
        <v>10378.5</v>
      </c>
      <c r="F1155" s="42">
        <v>42808</v>
      </c>
      <c r="G1155" s="3">
        <f t="shared" si="60"/>
        <v>10378.5</v>
      </c>
      <c r="H1155" s="3">
        <f t="shared" ref="H1155:H1218" si="61">E1155-G1155</f>
        <v>0</v>
      </c>
      <c r="I1155" s="17"/>
    </row>
    <row r="1156" spans="1:9" ht="15.75" x14ac:dyDescent="0.25">
      <c r="A1156" s="40">
        <v>42804</v>
      </c>
      <c r="B1156" s="41" t="s">
        <v>1486</v>
      </c>
      <c r="C1156" s="6">
        <v>103949</v>
      </c>
      <c r="D1156" s="7" t="s">
        <v>144</v>
      </c>
      <c r="E1156" s="3">
        <v>16115.2</v>
      </c>
      <c r="F1156" s="42">
        <v>42807</v>
      </c>
      <c r="G1156" s="3">
        <f t="shared" si="60"/>
        <v>16115.2</v>
      </c>
      <c r="H1156" s="3">
        <f t="shared" si="61"/>
        <v>0</v>
      </c>
      <c r="I1156" s="17"/>
    </row>
    <row r="1157" spans="1:9" ht="15.75" x14ac:dyDescent="0.25">
      <c r="A1157" s="40">
        <v>42808</v>
      </c>
      <c r="B1157" s="41" t="s">
        <v>1899</v>
      </c>
      <c r="C1157" s="6">
        <v>104356</v>
      </c>
      <c r="D1157" s="7" t="s">
        <v>144</v>
      </c>
      <c r="E1157" s="3">
        <v>14746</v>
      </c>
      <c r="F1157" s="42">
        <v>42808</v>
      </c>
      <c r="G1157" s="3">
        <f t="shared" si="60"/>
        <v>14746</v>
      </c>
      <c r="H1157" s="3">
        <f t="shared" si="61"/>
        <v>0</v>
      </c>
      <c r="I1157" s="17"/>
    </row>
    <row r="1158" spans="1:9" ht="15.75" x14ac:dyDescent="0.25">
      <c r="A1158" s="40">
        <v>42810</v>
      </c>
      <c r="B1158" s="41" t="s">
        <v>2137</v>
      </c>
      <c r="C1158" s="6">
        <v>104590</v>
      </c>
      <c r="D1158" s="7" t="s">
        <v>144</v>
      </c>
      <c r="E1158" s="3">
        <v>11677.5</v>
      </c>
      <c r="F1158" s="42">
        <v>42812</v>
      </c>
      <c r="G1158" s="3">
        <f t="shared" si="60"/>
        <v>11677.5</v>
      </c>
      <c r="H1158" s="3">
        <f t="shared" si="61"/>
        <v>0</v>
      </c>
      <c r="I1158" s="17"/>
    </row>
    <row r="1159" spans="1:9" ht="15.75" x14ac:dyDescent="0.25">
      <c r="A1159" s="40">
        <v>42811</v>
      </c>
      <c r="B1159" s="41" t="s">
        <v>2261</v>
      </c>
      <c r="C1159" s="6">
        <v>104714</v>
      </c>
      <c r="D1159" s="7" t="s">
        <v>144</v>
      </c>
      <c r="E1159" s="3">
        <v>3440.4</v>
      </c>
      <c r="F1159" s="42">
        <v>42816</v>
      </c>
      <c r="G1159" s="3">
        <f t="shared" si="60"/>
        <v>3440.4</v>
      </c>
      <c r="H1159" s="3">
        <f t="shared" si="61"/>
        <v>0</v>
      </c>
      <c r="I1159" s="17"/>
    </row>
    <row r="1160" spans="1:9" ht="15.75" x14ac:dyDescent="0.25">
      <c r="A1160" s="40">
        <v>42812</v>
      </c>
      <c r="B1160" s="41" t="s">
        <v>2417</v>
      </c>
      <c r="C1160" s="6">
        <v>104866</v>
      </c>
      <c r="D1160" s="7" t="s">
        <v>144</v>
      </c>
      <c r="E1160" s="3">
        <v>9235.2000000000007</v>
      </c>
      <c r="F1160" s="42">
        <v>42816</v>
      </c>
      <c r="G1160" s="3">
        <f t="shared" si="60"/>
        <v>9235.2000000000007</v>
      </c>
      <c r="H1160" s="3">
        <f t="shared" si="61"/>
        <v>0</v>
      </c>
      <c r="I1160" s="17"/>
    </row>
    <row r="1161" spans="1:9" ht="15.75" x14ac:dyDescent="0.25">
      <c r="A1161" s="40">
        <v>42812</v>
      </c>
      <c r="B1161" s="41" t="s">
        <v>2464</v>
      </c>
      <c r="C1161" s="6">
        <v>104909</v>
      </c>
      <c r="D1161" s="7" t="s">
        <v>144</v>
      </c>
      <c r="E1161" s="3">
        <v>1404</v>
      </c>
      <c r="F1161" s="42">
        <v>42816</v>
      </c>
      <c r="G1161" s="3">
        <f t="shared" si="60"/>
        <v>1404</v>
      </c>
      <c r="H1161" s="3">
        <f t="shared" si="61"/>
        <v>0</v>
      </c>
      <c r="I1161" s="17"/>
    </row>
    <row r="1162" spans="1:9" ht="15.75" x14ac:dyDescent="0.25">
      <c r="A1162" s="40">
        <v>42815</v>
      </c>
      <c r="B1162" s="41" t="s">
        <v>2758</v>
      </c>
      <c r="C1162" s="6">
        <v>105196</v>
      </c>
      <c r="D1162" s="7" t="s">
        <v>144</v>
      </c>
      <c r="E1162" s="3">
        <v>12063.2</v>
      </c>
      <c r="F1162" s="42">
        <v>42816</v>
      </c>
      <c r="G1162" s="3">
        <f t="shared" si="60"/>
        <v>12063.2</v>
      </c>
      <c r="H1162" s="3">
        <f t="shared" si="61"/>
        <v>0</v>
      </c>
      <c r="I1162" s="17"/>
    </row>
    <row r="1163" spans="1:9" ht="15.75" x14ac:dyDescent="0.25">
      <c r="A1163" s="40">
        <v>42818</v>
      </c>
      <c r="B1163" s="41" t="s">
        <v>3124</v>
      </c>
      <c r="C1163" s="6">
        <v>105554</v>
      </c>
      <c r="D1163" s="7" t="s">
        <v>144</v>
      </c>
      <c r="E1163" s="3">
        <v>13678</v>
      </c>
      <c r="F1163" s="42">
        <v>42822</v>
      </c>
      <c r="G1163" s="3">
        <f t="shared" si="60"/>
        <v>13678</v>
      </c>
      <c r="H1163" s="3">
        <f t="shared" si="61"/>
        <v>0</v>
      </c>
      <c r="I1163" s="17"/>
    </row>
    <row r="1164" spans="1:9" ht="15.75" x14ac:dyDescent="0.25">
      <c r="A1164" s="40">
        <v>42820</v>
      </c>
      <c r="B1164" s="41" t="s">
        <v>3366</v>
      </c>
      <c r="C1164" s="6">
        <v>105790</v>
      </c>
      <c r="D1164" s="7" t="s">
        <v>144</v>
      </c>
      <c r="E1164" s="3">
        <v>2340</v>
      </c>
      <c r="F1164" s="42">
        <v>42822</v>
      </c>
      <c r="G1164" s="3">
        <f t="shared" si="60"/>
        <v>2340</v>
      </c>
      <c r="H1164" s="3">
        <f t="shared" si="61"/>
        <v>0</v>
      </c>
      <c r="I1164" s="17"/>
    </row>
    <row r="1165" spans="1:9" ht="15.75" x14ac:dyDescent="0.25">
      <c r="A1165" s="40">
        <v>42821</v>
      </c>
      <c r="B1165" s="41" t="s">
        <v>3466</v>
      </c>
      <c r="C1165" s="6">
        <v>105888</v>
      </c>
      <c r="D1165" s="7" t="s">
        <v>144</v>
      </c>
      <c r="E1165" s="3">
        <v>16674.2</v>
      </c>
      <c r="F1165" s="42">
        <v>42822</v>
      </c>
      <c r="G1165" s="3">
        <f t="shared" si="60"/>
        <v>16674.2</v>
      </c>
      <c r="H1165" s="3">
        <f t="shared" si="61"/>
        <v>0</v>
      </c>
      <c r="I1165" s="17"/>
    </row>
    <row r="1166" spans="1:9" ht="15.75" x14ac:dyDescent="0.25">
      <c r="A1166" s="40">
        <v>42823</v>
      </c>
      <c r="B1166" s="41" t="s">
        <v>3737</v>
      </c>
      <c r="C1166" s="6">
        <v>106151</v>
      </c>
      <c r="D1166" s="7" t="s">
        <v>144</v>
      </c>
      <c r="E1166" s="3">
        <v>13867.8</v>
      </c>
      <c r="F1166" s="42">
        <v>42825</v>
      </c>
      <c r="G1166" s="3">
        <f t="shared" si="60"/>
        <v>13867.8</v>
      </c>
      <c r="H1166" s="3">
        <f t="shared" si="61"/>
        <v>0</v>
      </c>
      <c r="I1166" s="17"/>
    </row>
    <row r="1167" spans="1:9" ht="15.75" x14ac:dyDescent="0.25">
      <c r="A1167" s="40">
        <v>42824</v>
      </c>
      <c r="B1167" s="41" t="s">
        <v>3823</v>
      </c>
      <c r="C1167" s="6">
        <v>106237</v>
      </c>
      <c r="D1167" s="7" t="s">
        <v>144</v>
      </c>
      <c r="E1167" s="3">
        <v>8380.7999999999993</v>
      </c>
      <c r="F1167" s="42">
        <v>42825</v>
      </c>
      <c r="G1167" s="3">
        <f t="shared" si="60"/>
        <v>8380.7999999999993</v>
      </c>
      <c r="H1167" s="3">
        <f t="shared" si="61"/>
        <v>0</v>
      </c>
      <c r="I1167" s="17"/>
    </row>
    <row r="1168" spans="1:9" ht="15.75" x14ac:dyDescent="0.25">
      <c r="A1168" s="40">
        <v>42798</v>
      </c>
      <c r="B1168" s="41" t="s">
        <v>743</v>
      </c>
      <c r="C1168" s="6">
        <v>103220</v>
      </c>
      <c r="D1168" s="7" t="s">
        <v>177</v>
      </c>
      <c r="E1168" s="3">
        <v>340.6</v>
      </c>
      <c r="F1168" s="42">
        <v>42798</v>
      </c>
      <c r="G1168" s="3">
        <f t="shared" si="60"/>
        <v>340.6</v>
      </c>
      <c r="H1168" s="3">
        <f t="shared" si="61"/>
        <v>0</v>
      </c>
      <c r="I1168" s="17"/>
    </row>
    <row r="1169" spans="1:9" ht="15.75" x14ac:dyDescent="0.25">
      <c r="A1169" s="40">
        <v>42802</v>
      </c>
      <c r="B1169" s="41" t="s">
        <v>1184</v>
      </c>
      <c r="C1169" s="6">
        <v>103654</v>
      </c>
      <c r="D1169" s="7" t="s">
        <v>177</v>
      </c>
      <c r="E1169" s="3">
        <v>1944</v>
      </c>
      <c r="F1169" s="42">
        <v>42802</v>
      </c>
      <c r="G1169" s="3">
        <f t="shared" si="60"/>
        <v>1944</v>
      </c>
      <c r="H1169" s="3">
        <f t="shared" si="61"/>
        <v>0</v>
      </c>
      <c r="I1169" s="17"/>
    </row>
    <row r="1170" spans="1:9" ht="15.75" x14ac:dyDescent="0.25">
      <c r="A1170" s="40">
        <v>42804</v>
      </c>
      <c r="B1170" s="41" t="s">
        <v>1450</v>
      </c>
      <c r="C1170" s="6">
        <v>103914</v>
      </c>
      <c r="D1170" s="7" t="s">
        <v>177</v>
      </c>
      <c r="E1170" s="3">
        <v>1352.9</v>
      </c>
      <c r="F1170" s="42">
        <v>42804</v>
      </c>
      <c r="G1170" s="3">
        <f t="shared" si="60"/>
        <v>1352.9</v>
      </c>
      <c r="H1170" s="3">
        <f t="shared" si="61"/>
        <v>0</v>
      </c>
      <c r="I1170" s="17"/>
    </row>
    <row r="1171" spans="1:9" ht="15.75" x14ac:dyDescent="0.25">
      <c r="A1171" s="40">
        <v>42805</v>
      </c>
      <c r="B1171" s="41" t="s">
        <v>1583</v>
      </c>
      <c r="C1171" s="6">
        <v>104046</v>
      </c>
      <c r="D1171" s="7" t="s">
        <v>177</v>
      </c>
      <c r="E1171" s="3">
        <v>847.6</v>
      </c>
      <c r="F1171" s="42">
        <v>42805</v>
      </c>
      <c r="G1171" s="3">
        <f t="shared" si="60"/>
        <v>847.6</v>
      </c>
      <c r="H1171" s="3">
        <f t="shared" si="61"/>
        <v>0</v>
      </c>
      <c r="I1171" s="17"/>
    </row>
    <row r="1172" spans="1:9" ht="15.75" x14ac:dyDescent="0.25">
      <c r="A1172" s="40">
        <v>42811</v>
      </c>
      <c r="B1172" s="41" t="s">
        <v>2273</v>
      </c>
      <c r="C1172" s="6">
        <v>104726</v>
      </c>
      <c r="D1172" s="7" t="s">
        <v>177</v>
      </c>
      <c r="E1172" s="3">
        <v>1892.6</v>
      </c>
      <c r="F1172" s="42">
        <v>42811</v>
      </c>
      <c r="G1172" s="3">
        <f t="shared" si="60"/>
        <v>1892.6</v>
      </c>
      <c r="H1172" s="3">
        <f t="shared" si="61"/>
        <v>0</v>
      </c>
      <c r="I1172" s="17"/>
    </row>
    <row r="1173" spans="1:9" ht="15.75" x14ac:dyDescent="0.25">
      <c r="A1173" s="40">
        <v>42817</v>
      </c>
      <c r="B1173" s="41" t="s">
        <v>2990</v>
      </c>
      <c r="C1173" s="6">
        <v>105422</v>
      </c>
      <c r="D1173" s="7" t="s">
        <v>177</v>
      </c>
      <c r="E1173" s="3">
        <v>1050</v>
      </c>
      <c r="F1173" s="42">
        <v>43062</v>
      </c>
      <c r="G1173" s="3">
        <f t="shared" ref="G1173:G1204" si="62">E1173</f>
        <v>1050</v>
      </c>
      <c r="H1173" s="3">
        <f t="shared" si="61"/>
        <v>0</v>
      </c>
      <c r="I1173" s="17"/>
    </row>
    <row r="1174" spans="1:9" ht="15.75" x14ac:dyDescent="0.25">
      <c r="A1174" s="40">
        <v>42819</v>
      </c>
      <c r="B1174" s="41" t="s">
        <v>3295</v>
      </c>
      <c r="C1174" s="6">
        <v>105719</v>
      </c>
      <c r="D1174" s="7" t="s">
        <v>177</v>
      </c>
      <c r="E1174" s="3">
        <v>1194.8</v>
      </c>
      <c r="F1174" s="42">
        <v>42791</v>
      </c>
      <c r="G1174" s="3">
        <f t="shared" si="62"/>
        <v>1194.8</v>
      </c>
      <c r="H1174" s="3">
        <f t="shared" si="61"/>
        <v>0</v>
      </c>
      <c r="I1174" s="17"/>
    </row>
    <row r="1175" spans="1:9" ht="15.75" x14ac:dyDescent="0.25">
      <c r="A1175" s="40">
        <v>42825</v>
      </c>
      <c r="B1175" s="41" t="s">
        <v>3991</v>
      </c>
      <c r="C1175" s="6">
        <v>106400</v>
      </c>
      <c r="D1175" s="7" t="s">
        <v>177</v>
      </c>
      <c r="E1175" s="3">
        <v>3545.2</v>
      </c>
      <c r="F1175" s="42">
        <v>42825</v>
      </c>
      <c r="G1175" s="3">
        <f t="shared" si="62"/>
        <v>3545.2</v>
      </c>
      <c r="H1175" s="3">
        <f t="shared" si="61"/>
        <v>0</v>
      </c>
      <c r="I1175" s="17"/>
    </row>
    <row r="1176" spans="1:9" ht="15.75" x14ac:dyDescent="0.25">
      <c r="A1176" s="40">
        <v>42798</v>
      </c>
      <c r="B1176" s="41" t="s">
        <v>744</v>
      </c>
      <c r="C1176" s="6">
        <v>103221</v>
      </c>
      <c r="D1176" s="7" t="s">
        <v>159</v>
      </c>
      <c r="E1176" s="3">
        <v>354</v>
      </c>
      <c r="F1176" s="42">
        <v>42798</v>
      </c>
      <c r="G1176" s="3">
        <f t="shared" si="62"/>
        <v>354</v>
      </c>
      <c r="H1176" s="3">
        <f t="shared" si="61"/>
        <v>0</v>
      </c>
      <c r="I1176" s="17"/>
    </row>
    <row r="1177" spans="1:9" ht="15.75" x14ac:dyDescent="0.25">
      <c r="A1177" s="40">
        <v>42802</v>
      </c>
      <c r="B1177" s="41" t="s">
        <v>1182</v>
      </c>
      <c r="C1177" s="6">
        <v>103652</v>
      </c>
      <c r="D1177" s="7" t="s">
        <v>207</v>
      </c>
      <c r="E1177" s="3">
        <v>5706.2</v>
      </c>
      <c r="F1177" s="42">
        <v>42802</v>
      </c>
      <c r="G1177" s="3">
        <f t="shared" si="62"/>
        <v>5706.2</v>
      </c>
      <c r="H1177" s="3">
        <f t="shared" si="61"/>
        <v>0</v>
      </c>
      <c r="I1177" s="17"/>
    </row>
    <row r="1178" spans="1:9" ht="15.75" x14ac:dyDescent="0.25">
      <c r="A1178" s="40">
        <v>42819</v>
      </c>
      <c r="B1178" s="41" t="s">
        <v>3317</v>
      </c>
      <c r="C1178" s="6">
        <v>105741</v>
      </c>
      <c r="D1178" s="7" t="s">
        <v>207</v>
      </c>
      <c r="E1178" s="3">
        <v>12188.7</v>
      </c>
      <c r="F1178" s="42">
        <v>42820</v>
      </c>
      <c r="G1178" s="3">
        <f t="shared" si="62"/>
        <v>12188.7</v>
      </c>
      <c r="H1178" s="3">
        <f t="shared" si="61"/>
        <v>0</v>
      </c>
      <c r="I1178" s="17"/>
    </row>
    <row r="1179" spans="1:9" ht="15.75" x14ac:dyDescent="0.25">
      <c r="A1179" s="40">
        <v>42806</v>
      </c>
      <c r="B1179" s="41" t="s">
        <v>1673</v>
      </c>
      <c r="C1179" s="6">
        <v>104133</v>
      </c>
      <c r="D1179" s="7" t="s">
        <v>234</v>
      </c>
      <c r="E1179" s="3">
        <v>1514.1</v>
      </c>
      <c r="F1179" s="42">
        <v>42807</v>
      </c>
      <c r="G1179" s="3">
        <f t="shared" si="62"/>
        <v>1514.1</v>
      </c>
      <c r="H1179" s="3">
        <f t="shared" si="61"/>
        <v>0</v>
      </c>
      <c r="I1179" s="17"/>
    </row>
    <row r="1180" spans="1:9" ht="15.75" x14ac:dyDescent="0.25">
      <c r="A1180" s="40">
        <v>42825</v>
      </c>
      <c r="B1180" s="41" t="s">
        <v>3958</v>
      </c>
      <c r="C1180" s="6">
        <v>106367</v>
      </c>
      <c r="D1180" s="7" t="s">
        <v>234</v>
      </c>
      <c r="E1180" s="3">
        <v>1985.5</v>
      </c>
      <c r="F1180" s="42">
        <v>42825</v>
      </c>
      <c r="G1180" s="3">
        <f t="shared" si="62"/>
        <v>1985.5</v>
      </c>
      <c r="H1180" s="3">
        <f t="shared" si="61"/>
        <v>0</v>
      </c>
      <c r="I1180" s="17"/>
    </row>
    <row r="1181" spans="1:9" ht="15.75" x14ac:dyDescent="0.25">
      <c r="A1181" s="40">
        <v>42797</v>
      </c>
      <c r="B1181" s="41" t="s">
        <v>647</v>
      </c>
      <c r="C1181" s="6">
        <v>103129</v>
      </c>
      <c r="D1181" s="7" t="s">
        <v>198</v>
      </c>
      <c r="E1181" s="3">
        <v>3120</v>
      </c>
      <c r="F1181" s="42">
        <v>42802</v>
      </c>
      <c r="G1181" s="3">
        <f t="shared" si="62"/>
        <v>3120</v>
      </c>
      <c r="H1181" s="3">
        <f t="shared" si="61"/>
        <v>0</v>
      </c>
      <c r="I1181" s="17"/>
    </row>
    <row r="1182" spans="1:9" ht="15.75" x14ac:dyDescent="0.25">
      <c r="A1182" s="40">
        <v>42806</v>
      </c>
      <c r="B1182" s="41" t="s">
        <v>1643</v>
      </c>
      <c r="C1182" s="6">
        <v>104104</v>
      </c>
      <c r="D1182" s="7" t="s">
        <v>198</v>
      </c>
      <c r="E1182" s="3">
        <v>14429.6</v>
      </c>
      <c r="F1182" s="42">
        <v>42806</v>
      </c>
      <c r="G1182" s="3">
        <f t="shared" si="62"/>
        <v>14429.6</v>
      </c>
      <c r="H1182" s="3">
        <f t="shared" si="61"/>
        <v>0</v>
      </c>
      <c r="I1182" s="17"/>
    </row>
    <row r="1183" spans="1:9" ht="15.75" x14ac:dyDescent="0.25">
      <c r="A1183" s="40">
        <v>42813</v>
      </c>
      <c r="B1183" s="41" t="s">
        <v>2488</v>
      </c>
      <c r="C1183" s="6">
        <v>104933</v>
      </c>
      <c r="D1183" s="7" t="s">
        <v>198</v>
      </c>
      <c r="E1183" s="3">
        <v>22273</v>
      </c>
      <c r="G1183" s="3">
        <f t="shared" si="62"/>
        <v>22273</v>
      </c>
      <c r="H1183" s="3">
        <f t="shared" si="61"/>
        <v>0</v>
      </c>
      <c r="I1183" s="17"/>
    </row>
    <row r="1184" spans="1:9" ht="15.75" x14ac:dyDescent="0.25">
      <c r="A1184" s="40">
        <v>42816</v>
      </c>
      <c r="B1184" s="41" t="s">
        <v>2910</v>
      </c>
      <c r="C1184" s="6">
        <v>105347</v>
      </c>
      <c r="D1184" s="7" t="s">
        <v>198</v>
      </c>
      <c r="E1184" s="3">
        <v>3365.3</v>
      </c>
      <c r="F1184" s="42">
        <v>43062</v>
      </c>
      <c r="G1184" s="3">
        <f t="shared" si="62"/>
        <v>3365.3</v>
      </c>
      <c r="H1184" s="3">
        <f t="shared" si="61"/>
        <v>0</v>
      </c>
      <c r="I1184" s="17"/>
    </row>
    <row r="1185" spans="1:9" ht="15.75" x14ac:dyDescent="0.25">
      <c r="A1185" s="40">
        <v>42811</v>
      </c>
      <c r="B1185" s="41" t="s">
        <v>2274</v>
      </c>
      <c r="C1185" s="6">
        <v>104727</v>
      </c>
      <c r="D1185" s="7" t="s">
        <v>2275</v>
      </c>
      <c r="E1185" s="3">
        <v>6282</v>
      </c>
      <c r="F1185" s="42">
        <v>43062</v>
      </c>
      <c r="G1185" s="3">
        <f t="shared" si="62"/>
        <v>6282</v>
      </c>
      <c r="H1185" s="3">
        <f t="shared" si="61"/>
        <v>0</v>
      </c>
      <c r="I1185" s="17"/>
    </row>
    <row r="1186" spans="1:9" ht="15.75" x14ac:dyDescent="0.25">
      <c r="A1186" s="40">
        <v>42816</v>
      </c>
      <c r="B1186" s="41" t="s">
        <v>2895</v>
      </c>
      <c r="C1186" s="6">
        <v>105332</v>
      </c>
      <c r="D1186" s="7" t="s">
        <v>210</v>
      </c>
      <c r="E1186" s="3">
        <v>5040</v>
      </c>
      <c r="F1186" s="42">
        <v>43062</v>
      </c>
      <c r="G1186" s="3">
        <f t="shared" si="62"/>
        <v>5040</v>
      </c>
      <c r="H1186" s="3">
        <f t="shared" si="61"/>
        <v>0</v>
      </c>
      <c r="I1186" s="17"/>
    </row>
    <row r="1187" spans="1:9" ht="15.75" x14ac:dyDescent="0.25">
      <c r="A1187" s="40">
        <v>42825</v>
      </c>
      <c r="B1187" s="41" t="s">
        <v>3998</v>
      </c>
      <c r="C1187" s="6">
        <v>106407</v>
      </c>
      <c r="D1187" s="7" t="s">
        <v>210</v>
      </c>
      <c r="E1187" s="3">
        <v>1142.0999999999999</v>
      </c>
      <c r="F1187" s="42">
        <v>42826</v>
      </c>
      <c r="G1187" s="3">
        <f t="shared" si="62"/>
        <v>1142.0999999999999</v>
      </c>
      <c r="H1187" s="3">
        <f t="shared" si="61"/>
        <v>0</v>
      </c>
      <c r="I1187" s="17"/>
    </row>
    <row r="1188" spans="1:9" ht="15.75" x14ac:dyDescent="0.25">
      <c r="A1188" s="40">
        <v>42801</v>
      </c>
      <c r="B1188" s="41" t="s">
        <v>1045</v>
      </c>
      <c r="C1188" s="6">
        <v>103518</v>
      </c>
      <c r="D1188" s="7" t="s">
        <v>202</v>
      </c>
      <c r="E1188" s="3">
        <v>980.2</v>
      </c>
      <c r="F1188" s="42">
        <v>42801</v>
      </c>
      <c r="G1188" s="3">
        <f t="shared" si="62"/>
        <v>980.2</v>
      </c>
      <c r="H1188" s="3">
        <f t="shared" si="61"/>
        <v>0</v>
      </c>
      <c r="I1188" s="17"/>
    </row>
    <row r="1189" spans="1:9" ht="15.75" x14ac:dyDescent="0.25">
      <c r="A1189" s="40">
        <v>42810</v>
      </c>
      <c r="B1189" s="41" t="s">
        <v>2163</v>
      </c>
      <c r="C1189" s="6">
        <v>104616</v>
      </c>
      <c r="D1189" s="7" t="s">
        <v>202</v>
      </c>
      <c r="E1189" s="3">
        <v>1044</v>
      </c>
      <c r="F1189" s="42">
        <v>42811</v>
      </c>
      <c r="G1189" s="3">
        <f t="shared" si="62"/>
        <v>1044</v>
      </c>
      <c r="H1189" s="3">
        <f t="shared" si="61"/>
        <v>0</v>
      </c>
      <c r="I1189" s="17"/>
    </row>
    <row r="1190" spans="1:9" ht="15.75" x14ac:dyDescent="0.25">
      <c r="A1190" s="40">
        <v>42819</v>
      </c>
      <c r="B1190" s="41" t="s">
        <v>3312</v>
      </c>
      <c r="C1190" s="6">
        <v>105736</v>
      </c>
      <c r="D1190" s="7" t="s">
        <v>202</v>
      </c>
      <c r="E1190" s="3">
        <v>1165.8</v>
      </c>
      <c r="F1190" s="42">
        <v>42821</v>
      </c>
      <c r="G1190" s="3">
        <f t="shared" si="62"/>
        <v>1165.8</v>
      </c>
      <c r="H1190" s="3">
        <f t="shared" si="61"/>
        <v>0</v>
      </c>
      <c r="I1190" s="17"/>
    </row>
    <row r="1191" spans="1:9" ht="15.75" x14ac:dyDescent="0.25">
      <c r="A1191" s="40">
        <v>42795</v>
      </c>
      <c r="B1191" s="41" t="s">
        <v>360</v>
      </c>
      <c r="C1191" s="6">
        <v>102848</v>
      </c>
      <c r="D1191" s="7" t="s">
        <v>151</v>
      </c>
      <c r="E1191" s="3">
        <v>24985.200000000001</v>
      </c>
      <c r="F1191" s="42">
        <v>42805</v>
      </c>
      <c r="G1191" s="3">
        <f t="shared" si="62"/>
        <v>24985.200000000001</v>
      </c>
      <c r="H1191" s="3">
        <f t="shared" si="61"/>
        <v>0</v>
      </c>
      <c r="I1191" s="17"/>
    </row>
    <row r="1192" spans="1:9" ht="15.75" x14ac:dyDescent="0.25">
      <c r="A1192" s="40">
        <v>42798</v>
      </c>
      <c r="B1192" s="41" t="s">
        <v>756</v>
      </c>
      <c r="C1192" s="6">
        <v>103233</v>
      </c>
      <c r="D1192" s="1" t="s">
        <v>151</v>
      </c>
      <c r="E1192" s="2">
        <v>0</v>
      </c>
      <c r="F1192" s="44" t="s">
        <v>37</v>
      </c>
      <c r="G1192" s="2">
        <f t="shared" si="62"/>
        <v>0</v>
      </c>
      <c r="H1192" s="2">
        <f t="shared" si="61"/>
        <v>0</v>
      </c>
      <c r="I1192" s="17"/>
    </row>
    <row r="1193" spans="1:9" ht="15.75" x14ac:dyDescent="0.25">
      <c r="A1193" s="40">
        <v>42798</v>
      </c>
      <c r="B1193" s="41" t="s">
        <v>760</v>
      </c>
      <c r="C1193" s="6">
        <v>103237</v>
      </c>
      <c r="D1193" s="7" t="s">
        <v>151</v>
      </c>
      <c r="E1193" s="3">
        <v>22432</v>
      </c>
      <c r="F1193" s="42">
        <v>42809</v>
      </c>
      <c r="G1193" s="3">
        <f t="shared" si="62"/>
        <v>22432</v>
      </c>
      <c r="H1193" s="3">
        <f t="shared" si="61"/>
        <v>0</v>
      </c>
      <c r="I1193" s="17"/>
    </row>
    <row r="1194" spans="1:9" ht="15.75" x14ac:dyDescent="0.25">
      <c r="A1194" s="40">
        <v>42802</v>
      </c>
      <c r="B1194" s="41" t="s">
        <v>1218</v>
      </c>
      <c r="C1194" s="6">
        <v>103688</v>
      </c>
      <c r="D1194" s="7" t="s">
        <v>151</v>
      </c>
      <c r="E1194" s="3">
        <v>27543.599999999999</v>
      </c>
      <c r="F1194" s="42">
        <v>42812</v>
      </c>
      <c r="G1194" s="3">
        <f t="shared" si="62"/>
        <v>27543.599999999999</v>
      </c>
      <c r="H1194" s="3">
        <f t="shared" si="61"/>
        <v>0</v>
      </c>
      <c r="I1194" s="17"/>
    </row>
    <row r="1195" spans="1:9" ht="15.75" x14ac:dyDescent="0.25">
      <c r="A1195" s="40">
        <v>42805</v>
      </c>
      <c r="B1195" s="41" t="s">
        <v>1595</v>
      </c>
      <c r="C1195" s="6">
        <v>104058</v>
      </c>
      <c r="D1195" s="7" t="s">
        <v>151</v>
      </c>
      <c r="E1195" s="3">
        <v>27108.400000000001</v>
      </c>
      <c r="F1195" s="42">
        <v>42816</v>
      </c>
      <c r="G1195" s="3">
        <f t="shared" si="62"/>
        <v>27108.400000000001</v>
      </c>
      <c r="H1195" s="3">
        <f t="shared" si="61"/>
        <v>0</v>
      </c>
      <c r="I1195" s="17"/>
    </row>
    <row r="1196" spans="1:9" ht="15.75" x14ac:dyDescent="0.25">
      <c r="A1196" s="40">
        <v>42809</v>
      </c>
      <c r="B1196" s="41" t="s">
        <v>2043</v>
      </c>
      <c r="C1196" s="6">
        <v>104497</v>
      </c>
      <c r="D1196" s="1" t="s">
        <v>151</v>
      </c>
      <c r="E1196" s="2">
        <v>0</v>
      </c>
      <c r="F1196" s="44" t="s">
        <v>37</v>
      </c>
      <c r="G1196" s="2">
        <f t="shared" si="62"/>
        <v>0</v>
      </c>
      <c r="H1196" s="2">
        <f t="shared" si="61"/>
        <v>0</v>
      </c>
      <c r="I1196" s="17"/>
    </row>
    <row r="1197" spans="1:9" ht="15.75" x14ac:dyDescent="0.25">
      <c r="A1197" s="40">
        <v>42809</v>
      </c>
      <c r="B1197" s="41" t="s">
        <v>2044</v>
      </c>
      <c r="C1197" s="6">
        <v>104498</v>
      </c>
      <c r="D1197" s="7" t="s">
        <v>151</v>
      </c>
      <c r="E1197" s="3">
        <v>25374.799999999999</v>
      </c>
      <c r="F1197" s="42">
        <v>42791</v>
      </c>
      <c r="G1197" s="3">
        <f t="shared" si="62"/>
        <v>25374.799999999999</v>
      </c>
      <c r="H1197" s="3">
        <f t="shared" si="61"/>
        <v>0</v>
      </c>
      <c r="I1197" s="17"/>
    </row>
    <row r="1198" spans="1:9" ht="15.75" x14ac:dyDescent="0.25">
      <c r="A1198" s="40">
        <v>42812</v>
      </c>
      <c r="B1198" s="41" t="s">
        <v>2442</v>
      </c>
      <c r="C1198" s="6">
        <v>104889</v>
      </c>
      <c r="D1198" s="7" t="s">
        <v>151</v>
      </c>
      <c r="E1198" s="3">
        <v>23338.799999999999</v>
      </c>
      <c r="F1198" s="42">
        <v>42823</v>
      </c>
      <c r="G1198" s="3">
        <f t="shared" si="62"/>
        <v>23338.799999999999</v>
      </c>
      <c r="H1198" s="3">
        <f t="shared" si="61"/>
        <v>0</v>
      </c>
      <c r="I1198" s="17"/>
    </row>
    <row r="1199" spans="1:9" ht="15.75" x14ac:dyDescent="0.25">
      <c r="A1199" s="40">
        <v>42816</v>
      </c>
      <c r="B1199" s="41" t="s">
        <v>2904</v>
      </c>
      <c r="C1199" s="6">
        <v>105341</v>
      </c>
      <c r="D1199" s="7" t="s">
        <v>151</v>
      </c>
      <c r="E1199" s="3">
        <v>31628.400000000001</v>
      </c>
      <c r="F1199" s="42">
        <v>42826</v>
      </c>
      <c r="G1199" s="3">
        <f t="shared" si="62"/>
        <v>31628.400000000001</v>
      </c>
      <c r="H1199" s="3">
        <f t="shared" si="61"/>
        <v>0</v>
      </c>
      <c r="I1199" s="17"/>
    </row>
    <row r="1200" spans="1:9" ht="15.75" x14ac:dyDescent="0.25">
      <c r="A1200" s="40">
        <v>42819</v>
      </c>
      <c r="B1200" s="41" t="s">
        <v>3301</v>
      </c>
      <c r="C1200" s="6">
        <v>105725</v>
      </c>
      <c r="D1200" s="7" t="s">
        <v>151</v>
      </c>
      <c r="E1200" s="3">
        <v>18276</v>
      </c>
      <c r="F1200" s="42">
        <v>42830</v>
      </c>
      <c r="G1200" s="3">
        <f t="shared" si="62"/>
        <v>18276</v>
      </c>
      <c r="H1200" s="3">
        <f t="shared" si="61"/>
        <v>0</v>
      </c>
      <c r="I1200" s="17"/>
    </row>
    <row r="1201" spans="1:9" ht="15.75" x14ac:dyDescent="0.25">
      <c r="A1201" s="40">
        <v>42823</v>
      </c>
      <c r="B1201" s="41" t="s">
        <v>3743</v>
      </c>
      <c r="C1201" s="6">
        <v>106157</v>
      </c>
      <c r="D1201" s="1" t="s">
        <v>151</v>
      </c>
      <c r="E1201" s="2">
        <v>0</v>
      </c>
      <c r="F1201" s="44" t="s">
        <v>37</v>
      </c>
      <c r="G1201" s="2">
        <f t="shared" si="62"/>
        <v>0</v>
      </c>
      <c r="H1201" s="2">
        <f t="shared" si="61"/>
        <v>0</v>
      </c>
      <c r="I1201" s="17"/>
    </row>
    <row r="1202" spans="1:9" ht="15.75" x14ac:dyDescent="0.25">
      <c r="A1202" s="40">
        <v>42823</v>
      </c>
      <c r="B1202" s="41" t="s">
        <v>3744</v>
      </c>
      <c r="C1202" s="6">
        <v>106158</v>
      </c>
      <c r="D1202" s="7" t="s">
        <v>151</v>
      </c>
      <c r="E1202" s="3">
        <v>25544</v>
      </c>
      <c r="F1202" s="42">
        <v>42833</v>
      </c>
      <c r="G1202" s="3">
        <f t="shared" si="62"/>
        <v>25544</v>
      </c>
      <c r="H1202" s="3">
        <f t="shared" si="61"/>
        <v>0</v>
      </c>
      <c r="I1202" s="17"/>
    </row>
    <row r="1203" spans="1:9" ht="15.75" x14ac:dyDescent="0.25">
      <c r="A1203" s="40">
        <v>42816</v>
      </c>
      <c r="B1203" s="41" t="s">
        <v>2903</v>
      </c>
      <c r="C1203" s="6">
        <v>105340</v>
      </c>
      <c r="D1203" s="7" t="s">
        <v>249</v>
      </c>
      <c r="E1203" s="3">
        <v>2483.1999999999998</v>
      </c>
      <c r="F1203" s="42">
        <v>42816</v>
      </c>
      <c r="G1203" s="3">
        <f t="shared" si="62"/>
        <v>2483.1999999999998</v>
      </c>
      <c r="H1203" s="3">
        <f t="shared" si="61"/>
        <v>0</v>
      </c>
      <c r="I1203" s="17"/>
    </row>
    <row r="1204" spans="1:9" ht="15.75" x14ac:dyDescent="0.25">
      <c r="A1204" s="40">
        <v>42821</v>
      </c>
      <c r="B1204" s="41" t="s">
        <v>3497</v>
      </c>
      <c r="C1204" s="6">
        <v>105917</v>
      </c>
      <c r="D1204" s="7" t="s">
        <v>249</v>
      </c>
      <c r="E1204" s="3">
        <v>2448</v>
      </c>
      <c r="F1204" s="42">
        <v>42821</v>
      </c>
      <c r="G1204" s="3">
        <f t="shared" si="62"/>
        <v>2448</v>
      </c>
      <c r="H1204" s="3">
        <f t="shared" si="61"/>
        <v>0</v>
      </c>
      <c r="I1204" s="17"/>
    </row>
    <row r="1205" spans="1:9" ht="15.75" x14ac:dyDescent="0.25">
      <c r="A1205" s="40">
        <v>42796</v>
      </c>
      <c r="B1205" s="41" t="s">
        <v>431</v>
      </c>
      <c r="C1205" s="6">
        <v>102919</v>
      </c>
      <c r="D1205" s="7" t="s">
        <v>79</v>
      </c>
      <c r="E1205" s="3">
        <v>27840</v>
      </c>
      <c r="F1205" s="46">
        <v>42796</v>
      </c>
      <c r="G1205" s="10">
        <f>870</f>
        <v>870</v>
      </c>
      <c r="H1205" s="10">
        <f t="shared" si="61"/>
        <v>26970</v>
      </c>
      <c r="I1205" s="17"/>
    </row>
    <row r="1206" spans="1:9" ht="15.75" x14ac:dyDescent="0.25">
      <c r="A1206" s="40">
        <v>42797</v>
      </c>
      <c r="B1206" s="41" t="s">
        <v>582</v>
      </c>
      <c r="C1206" s="6">
        <v>103066</v>
      </c>
      <c r="D1206" s="7" t="s">
        <v>79</v>
      </c>
      <c r="E1206" s="3">
        <v>21019</v>
      </c>
      <c r="F1206" s="42">
        <v>42797</v>
      </c>
      <c r="G1206" s="3">
        <f t="shared" ref="G1206:G1237" si="63">E1206</f>
        <v>21019</v>
      </c>
      <c r="H1206" s="3">
        <f t="shared" si="61"/>
        <v>0</v>
      </c>
      <c r="I1206" s="17"/>
    </row>
    <row r="1207" spans="1:9" ht="15.75" x14ac:dyDescent="0.25">
      <c r="A1207" s="40">
        <v>42797</v>
      </c>
      <c r="B1207" s="41" t="s">
        <v>633</v>
      </c>
      <c r="C1207" s="6">
        <v>103115</v>
      </c>
      <c r="D1207" s="7" t="s">
        <v>79</v>
      </c>
      <c r="E1207" s="3">
        <v>39938.239999999998</v>
      </c>
      <c r="F1207" s="42">
        <v>42797</v>
      </c>
      <c r="G1207" s="3">
        <f t="shared" si="63"/>
        <v>39938.239999999998</v>
      </c>
      <c r="H1207" s="3">
        <f t="shared" si="61"/>
        <v>0</v>
      </c>
      <c r="I1207" s="17"/>
    </row>
    <row r="1208" spans="1:9" ht="15.75" x14ac:dyDescent="0.25">
      <c r="A1208" s="40">
        <v>42798</v>
      </c>
      <c r="B1208" s="41" t="s">
        <v>733</v>
      </c>
      <c r="C1208" s="6">
        <v>103210</v>
      </c>
      <c r="D1208" s="7" t="s">
        <v>79</v>
      </c>
      <c r="E1208" s="3">
        <v>29481.62</v>
      </c>
      <c r="F1208" s="42">
        <v>42798</v>
      </c>
      <c r="G1208" s="3">
        <f t="shared" si="63"/>
        <v>29481.62</v>
      </c>
      <c r="H1208" s="3">
        <f t="shared" si="61"/>
        <v>0</v>
      </c>
      <c r="I1208" s="17"/>
    </row>
    <row r="1209" spans="1:9" ht="15.75" x14ac:dyDescent="0.25">
      <c r="A1209" s="40">
        <v>42798</v>
      </c>
      <c r="B1209" s="41" t="s">
        <v>741</v>
      </c>
      <c r="C1209" s="6">
        <v>103218</v>
      </c>
      <c r="D1209" s="7" t="s">
        <v>79</v>
      </c>
      <c r="E1209" s="3">
        <v>28848.91</v>
      </c>
      <c r="F1209" s="42">
        <v>42847</v>
      </c>
      <c r="G1209" s="3">
        <f t="shared" si="63"/>
        <v>28848.91</v>
      </c>
      <c r="H1209" s="3">
        <f t="shared" si="61"/>
        <v>0</v>
      </c>
      <c r="I1209" s="17"/>
    </row>
    <row r="1210" spans="1:9" ht="15.75" x14ac:dyDescent="0.25">
      <c r="A1210" s="40">
        <v>42800</v>
      </c>
      <c r="B1210" s="41" t="s">
        <v>959</v>
      </c>
      <c r="C1210" s="6">
        <v>103432</v>
      </c>
      <c r="D1210" s="7" t="s">
        <v>79</v>
      </c>
      <c r="E1210" s="3">
        <v>53171.4</v>
      </c>
      <c r="F1210" s="42">
        <v>42848</v>
      </c>
      <c r="G1210" s="3">
        <f t="shared" si="63"/>
        <v>53171.4</v>
      </c>
      <c r="H1210" s="3">
        <f t="shared" si="61"/>
        <v>0</v>
      </c>
      <c r="I1210" s="17"/>
    </row>
    <row r="1211" spans="1:9" ht="15.75" x14ac:dyDescent="0.25">
      <c r="A1211" s="40">
        <v>42801</v>
      </c>
      <c r="B1211" s="41" t="s">
        <v>1043</v>
      </c>
      <c r="C1211" s="6">
        <v>103516</v>
      </c>
      <c r="D1211" s="7" t="s">
        <v>79</v>
      </c>
      <c r="E1211" s="3">
        <v>4303</v>
      </c>
      <c r="F1211" s="42">
        <v>42801</v>
      </c>
      <c r="G1211" s="3">
        <f t="shared" si="63"/>
        <v>4303</v>
      </c>
      <c r="H1211" s="3">
        <f t="shared" si="61"/>
        <v>0</v>
      </c>
      <c r="I1211" s="17"/>
    </row>
    <row r="1212" spans="1:9" ht="15.75" x14ac:dyDescent="0.25">
      <c r="A1212" s="40">
        <v>42801</v>
      </c>
      <c r="B1212" s="41" t="s">
        <v>1078</v>
      </c>
      <c r="C1212" s="6">
        <v>103551</v>
      </c>
      <c r="D1212" s="7" t="s">
        <v>79</v>
      </c>
      <c r="E1212" s="3">
        <v>29577.9</v>
      </c>
      <c r="G1212" s="3">
        <f t="shared" si="63"/>
        <v>29577.9</v>
      </c>
      <c r="H1212" s="3">
        <f t="shared" si="61"/>
        <v>0</v>
      </c>
      <c r="I1212" s="17"/>
    </row>
    <row r="1213" spans="1:9" ht="15.75" x14ac:dyDescent="0.25">
      <c r="A1213" s="40">
        <v>42801</v>
      </c>
      <c r="B1213" s="41" t="s">
        <v>1079</v>
      </c>
      <c r="C1213" s="6">
        <v>103552</v>
      </c>
      <c r="D1213" s="7" t="s">
        <v>79</v>
      </c>
      <c r="E1213" s="3">
        <v>29399.7</v>
      </c>
      <c r="G1213" s="3">
        <f t="shared" si="63"/>
        <v>29399.7</v>
      </c>
      <c r="H1213" s="3">
        <f t="shared" si="61"/>
        <v>0</v>
      </c>
      <c r="I1213" s="17"/>
    </row>
    <row r="1214" spans="1:9" ht="15.75" x14ac:dyDescent="0.25">
      <c r="A1214" s="40">
        <v>42802</v>
      </c>
      <c r="B1214" s="41" t="s">
        <v>1205</v>
      </c>
      <c r="C1214" s="6">
        <v>103675</v>
      </c>
      <c r="D1214" s="7" t="s">
        <v>79</v>
      </c>
      <c r="E1214" s="3">
        <v>31343.4</v>
      </c>
      <c r="F1214" s="42">
        <v>42850</v>
      </c>
      <c r="G1214" s="3">
        <f t="shared" si="63"/>
        <v>31343.4</v>
      </c>
      <c r="H1214" s="3">
        <f t="shared" si="61"/>
        <v>0</v>
      </c>
      <c r="I1214" s="17"/>
    </row>
    <row r="1215" spans="1:9" ht="15.75" x14ac:dyDescent="0.25">
      <c r="A1215" s="40">
        <v>42802</v>
      </c>
      <c r="B1215" s="41" t="s">
        <v>1220</v>
      </c>
      <c r="C1215" s="6">
        <v>103690</v>
      </c>
      <c r="D1215" s="7" t="s">
        <v>79</v>
      </c>
      <c r="E1215" s="3">
        <v>36500</v>
      </c>
      <c r="F1215" s="42">
        <v>42850</v>
      </c>
      <c r="G1215" s="3">
        <f t="shared" si="63"/>
        <v>36500</v>
      </c>
      <c r="H1215" s="3">
        <f t="shared" si="61"/>
        <v>0</v>
      </c>
      <c r="I1215" s="17"/>
    </row>
    <row r="1216" spans="1:9" ht="15.75" x14ac:dyDescent="0.25">
      <c r="A1216" s="40">
        <v>42803</v>
      </c>
      <c r="B1216" s="41" t="s">
        <v>1304</v>
      </c>
      <c r="C1216" s="6">
        <v>103771</v>
      </c>
      <c r="D1216" s="7" t="s">
        <v>79</v>
      </c>
      <c r="E1216" s="3">
        <v>29931.99</v>
      </c>
      <c r="F1216" s="42">
        <v>42847</v>
      </c>
      <c r="G1216" s="3">
        <f t="shared" si="63"/>
        <v>29931.99</v>
      </c>
      <c r="H1216" s="3">
        <f t="shared" si="61"/>
        <v>0</v>
      </c>
      <c r="I1216" s="17"/>
    </row>
    <row r="1217" spans="1:9" ht="15.75" x14ac:dyDescent="0.25">
      <c r="A1217" s="40">
        <v>42803</v>
      </c>
      <c r="B1217" s="41" t="s">
        <v>1321</v>
      </c>
      <c r="C1217" s="6">
        <v>103788</v>
      </c>
      <c r="D1217" s="7" t="s">
        <v>79</v>
      </c>
      <c r="E1217" s="3">
        <v>29303.34</v>
      </c>
      <c r="F1217" s="42">
        <v>42847</v>
      </c>
      <c r="G1217" s="3">
        <f t="shared" si="63"/>
        <v>29303.34</v>
      </c>
      <c r="H1217" s="3">
        <f t="shared" si="61"/>
        <v>0</v>
      </c>
      <c r="I1217" s="17"/>
    </row>
    <row r="1218" spans="1:9" ht="15.75" x14ac:dyDescent="0.25">
      <c r="A1218" s="40">
        <v>42804</v>
      </c>
      <c r="B1218" s="41" t="s">
        <v>1482</v>
      </c>
      <c r="C1218" s="6">
        <v>103945</v>
      </c>
      <c r="D1218" s="7" t="s">
        <v>79</v>
      </c>
      <c r="E1218" s="3">
        <v>4618.3999999999996</v>
      </c>
      <c r="F1218" s="42">
        <v>42804</v>
      </c>
      <c r="G1218" s="3">
        <f t="shared" si="63"/>
        <v>4618.3999999999996</v>
      </c>
      <c r="H1218" s="3">
        <f t="shared" si="61"/>
        <v>0</v>
      </c>
      <c r="I1218" s="17"/>
    </row>
    <row r="1219" spans="1:9" ht="15.75" x14ac:dyDescent="0.25">
      <c r="A1219" s="40">
        <v>42805</v>
      </c>
      <c r="B1219" s="41" t="s">
        <v>1592</v>
      </c>
      <c r="C1219" s="6">
        <v>104055</v>
      </c>
      <c r="D1219" s="7" t="s">
        <v>79</v>
      </c>
      <c r="E1219" s="3">
        <v>59829</v>
      </c>
      <c r="F1219" s="42">
        <v>42805</v>
      </c>
      <c r="G1219" s="3">
        <f t="shared" si="63"/>
        <v>59829</v>
      </c>
      <c r="H1219" s="3">
        <f t="shared" ref="H1219:H1282" si="64">E1219-G1219</f>
        <v>0</v>
      </c>
      <c r="I1219" s="17"/>
    </row>
    <row r="1220" spans="1:9" ht="15.75" x14ac:dyDescent="0.25">
      <c r="A1220" s="40">
        <v>42807</v>
      </c>
      <c r="B1220" s="41" t="s">
        <v>1707</v>
      </c>
      <c r="C1220" s="6">
        <v>104166</v>
      </c>
      <c r="D1220" s="7" t="s">
        <v>79</v>
      </c>
      <c r="E1220" s="3">
        <v>30594.3</v>
      </c>
      <c r="G1220" s="3">
        <f t="shared" si="63"/>
        <v>30594.3</v>
      </c>
      <c r="H1220" s="3">
        <f t="shared" si="64"/>
        <v>0</v>
      </c>
      <c r="I1220" s="17"/>
    </row>
    <row r="1221" spans="1:9" ht="15.75" x14ac:dyDescent="0.25">
      <c r="A1221" s="40">
        <v>42807</v>
      </c>
      <c r="B1221" s="41" t="s">
        <v>1723</v>
      </c>
      <c r="C1221" s="6">
        <v>104182</v>
      </c>
      <c r="D1221" s="7" t="s">
        <v>79</v>
      </c>
      <c r="E1221" s="3">
        <v>29937.599999999999</v>
      </c>
      <c r="F1221" s="56">
        <v>42851</v>
      </c>
      <c r="G1221" s="13">
        <f t="shared" si="63"/>
        <v>29937.599999999999</v>
      </c>
      <c r="H1221" s="3">
        <f t="shared" si="64"/>
        <v>0</v>
      </c>
      <c r="I1221" s="17"/>
    </row>
    <row r="1222" spans="1:9" ht="15.75" x14ac:dyDescent="0.25">
      <c r="A1222" s="40">
        <v>42807</v>
      </c>
      <c r="B1222" s="41" t="s">
        <v>1756</v>
      </c>
      <c r="C1222" s="6">
        <v>104215</v>
      </c>
      <c r="D1222" s="7" t="s">
        <v>79</v>
      </c>
      <c r="E1222" s="3">
        <v>31313.7</v>
      </c>
      <c r="G1222" s="3">
        <f t="shared" si="63"/>
        <v>31313.7</v>
      </c>
      <c r="H1222" s="3">
        <f t="shared" si="64"/>
        <v>0</v>
      </c>
      <c r="I1222" s="17"/>
    </row>
    <row r="1223" spans="1:9" ht="15.75" x14ac:dyDescent="0.25">
      <c r="A1223" s="40">
        <v>42807</v>
      </c>
      <c r="B1223" s="41" t="s">
        <v>1757</v>
      </c>
      <c r="C1223" s="6">
        <v>104216</v>
      </c>
      <c r="D1223" s="7" t="s">
        <v>79</v>
      </c>
      <c r="E1223" s="3">
        <v>29548.2</v>
      </c>
      <c r="F1223" s="56">
        <v>42851</v>
      </c>
      <c r="G1223" s="13">
        <f t="shared" si="63"/>
        <v>29548.2</v>
      </c>
      <c r="H1223" s="3">
        <f t="shared" si="64"/>
        <v>0</v>
      </c>
      <c r="I1223" s="17"/>
    </row>
    <row r="1224" spans="1:9" ht="15.75" x14ac:dyDescent="0.25">
      <c r="A1224" s="40">
        <v>42808</v>
      </c>
      <c r="B1224" s="41" t="s">
        <v>1913</v>
      </c>
      <c r="C1224" s="6">
        <v>104369</v>
      </c>
      <c r="D1224" s="7" t="s">
        <v>79</v>
      </c>
      <c r="E1224" s="3">
        <v>49032</v>
      </c>
      <c r="F1224" s="42">
        <v>42808</v>
      </c>
      <c r="G1224" s="3">
        <f t="shared" si="63"/>
        <v>49032</v>
      </c>
      <c r="H1224" s="3">
        <f t="shared" si="64"/>
        <v>0</v>
      </c>
      <c r="I1224" s="17"/>
    </row>
    <row r="1225" spans="1:9" ht="15.75" x14ac:dyDescent="0.25">
      <c r="A1225" s="40">
        <v>42809</v>
      </c>
      <c r="B1225" s="41" t="s">
        <v>2042</v>
      </c>
      <c r="C1225" s="6">
        <v>104496</v>
      </c>
      <c r="D1225" s="7" t="s">
        <v>79</v>
      </c>
      <c r="E1225" s="3">
        <v>39637.599999999999</v>
      </c>
      <c r="F1225" s="42">
        <v>42809</v>
      </c>
      <c r="G1225" s="3">
        <f t="shared" si="63"/>
        <v>39637.599999999999</v>
      </c>
      <c r="H1225" s="3">
        <f t="shared" si="64"/>
        <v>0</v>
      </c>
      <c r="I1225" s="17"/>
    </row>
    <row r="1226" spans="1:9" ht="15.75" x14ac:dyDescent="0.25">
      <c r="A1226" s="40">
        <v>42809</v>
      </c>
      <c r="B1226" s="41" t="s">
        <v>2045</v>
      </c>
      <c r="C1226" s="6">
        <v>104499</v>
      </c>
      <c r="D1226" s="7" t="s">
        <v>79</v>
      </c>
      <c r="E1226" s="3">
        <v>31677.8</v>
      </c>
      <c r="F1226" s="42">
        <v>42845</v>
      </c>
      <c r="G1226" s="3">
        <f t="shared" si="63"/>
        <v>31677.8</v>
      </c>
      <c r="H1226" s="3">
        <f t="shared" si="64"/>
        <v>0</v>
      </c>
      <c r="I1226" s="17"/>
    </row>
    <row r="1227" spans="1:9" ht="15.75" x14ac:dyDescent="0.25">
      <c r="A1227" s="40">
        <v>42809</v>
      </c>
      <c r="B1227" s="41" t="s">
        <v>2048</v>
      </c>
      <c r="C1227" s="6">
        <v>104501</v>
      </c>
      <c r="D1227" s="7" t="s">
        <v>79</v>
      </c>
      <c r="E1227" s="3">
        <v>32262.6</v>
      </c>
      <c r="F1227" s="42">
        <v>42845</v>
      </c>
      <c r="G1227" s="3">
        <f t="shared" si="63"/>
        <v>32262.6</v>
      </c>
      <c r="H1227" s="3">
        <f t="shared" si="64"/>
        <v>0</v>
      </c>
      <c r="I1227" s="17"/>
    </row>
    <row r="1228" spans="1:9" ht="15.75" x14ac:dyDescent="0.25">
      <c r="A1228" s="40">
        <v>42810</v>
      </c>
      <c r="B1228" s="41" t="s">
        <v>2076</v>
      </c>
      <c r="C1228" s="6">
        <v>104529</v>
      </c>
      <c r="D1228" s="7" t="s">
        <v>79</v>
      </c>
      <c r="E1228" s="3">
        <v>4452.5</v>
      </c>
      <c r="F1228" s="42">
        <v>42810</v>
      </c>
      <c r="G1228" s="3">
        <f t="shared" si="63"/>
        <v>4452.5</v>
      </c>
      <c r="H1228" s="3">
        <f t="shared" si="64"/>
        <v>0</v>
      </c>
      <c r="I1228" s="17"/>
    </row>
    <row r="1229" spans="1:9" ht="15.75" x14ac:dyDescent="0.25">
      <c r="A1229" s="40">
        <v>42810</v>
      </c>
      <c r="B1229" s="41" t="s">
        <v>2149</v>
      </c>
      <c r="C1229" s="6">
        <v>104602</v>
      </c>
      <c r="D1229" s="7" t="s">
        <v>79</v>
      </c>
      <c r="E1229" s="3">
        <v>41023.08</v>
      </c>
      <c r="F1229" s="42">
        <v>42848</v>
      </c>
      <c r="G1229" s="3">
        <f t="shared" si="63"/>
        <v>41023.08</v>
      </c>
      <c r="H1229" s="3">
        <f t="shared" si="64"/>
        <v>0</v>
      </c>
      <c r="I1229" s="17"/>
    </row>
    <row r="1230" spans="1:9" ht="15.75" x14ac:dyDescent="0.25">
      <c r="A1230" s="40">
        <v>42811</v>
      </c>
      <c r="B1230" s="41" t="s">
        <v>2311</v>
      </c>
      <c r="C1230" s="6">
        <v>104762</v>
      </c>
      <c r="D1230" s="7" t="s">
        <v>79</v>
      </c>
      <c r="E1230" s="3">
        <v>104141.14</v>
      </c>
      <c r="F1230" s="42">
        <v>42845</v>
      </c>
      <c r="G1230" s="3">
        <f t="shared" si="63"/>
        <v>104141.14</v>
      </c>
      <c r="H1230" s="3">
        <f t="shared" si="64"/>
        <v>0</v>
      </c>
      <c r="I1230" s="17"/>
    </row>
    <row r="1231" spans="1:9" ht="15.75" x14ac:dyDescent="0.25">
      <c r="A1231" s="40">
        <v>42811</v>
      </c>
      <c r="B1231" s="41" t="s">
        <v>2331</v>
      </c>
      <c r="C1231" s="6">
        <v>104782</v>
      </c>
      <c r="D1231" s="7" t="s">
        <v>79</v>
      </c>
      <c r="E1231" s="3">
        <v>17270.5</v>
      </c>
      <c r="F1231" s="42">
        <v>42847</v>
      </c>
      <c r="G1231" s="3">
        <f t="shared" si="63"/>
        <v>17270.5</v>
      </c>
      <c r="H1231" s="3">
        <f t="shared" si="64"/>
        <v>0</v>
      </c>
      <c r="I1231" s="17"/>
    </row>
    <row r="1232" spans="1:9" ht="15.75" x14ac:dyDescent="0.25">
      <c r="A1232" s="40">
        <v>42813</v>
      </c>
      <c r="B1232" s="41" t="s">
        <v>2528</v>
      </c>
      <c r="C1232" s="6">
        <v>104972</v>
      </c>
      <c r="D1232" s="7" t="s">
        <v>79</v>
      </c>
      <c r="E1232" s="3">
        <v>4465.5</v>
      </c>
      <c r="G1232" s="3">
        <f t="shared" si="63"/>
        <v>4465.5</v>
      </c>
      <c r="H1232" s="3">
        <f t="shared" si="64"/>
        <v>0</v>
      </c>
      <c r="I1232" s="17"/>
    </row>
    <row r="1233" spans="1:9" ht="15.75" x14ac:dyDescent="0.25">
      <c r="A1233" s="40">
        <v>42814</v>
      </c>
      <c r="B1233" s="41" t="s">
        <v>2624</v>
      </c>
      <c r="C1233" s="6">
        <v>105063</v>
      </c>
      <c r="D1233" s="7" t="s">
        <v>79</v>
      </c>
      <c r="E1233" s="3">
        <v>61981.2</v>
      </c>
      <c r="G1233" s="3">
        <f t="shared" si="63"/>
        <v>61981.2</v>
      </c>
      <c r="H1233" s="3">
        <f t="shared" si="64"/>
        <v>0</v>
      </c>
      <c r="I1233" s="17"/>
    </row>
    <row r="1234" spans="1:9" ht="15.75" x14ac:dyDescent="0.25">
      <c r="A1234" s="40">
        <v>42815</v>
      </c>
      <c r="B1234" s="41" t="s">
        <v>2773</v>
      </c>
      <c r="C1234" s="6">
        <v>105211</v>
      </c>
      <c r="D1234" s="7" t="s">
        <v>79</v>
      </c>
      <c r="E1234" s="3">
        <v>31490.799999999999</v>
      </c>
      <c r="F1234" s="42">
        <v>42847</v>
      </c>
      <c r="G1234" s="3">
        <f t="shared" si="63"/>
        <v>31490.799999999999</v>
      </c>
      <c r="H1234" s="3">
        <f t="shared" si="64"/>
        <v>0</v>
      </c>
      <c r="I1234" s="17"/>
    </row>
    <row r="1235" spans="1:9" ht="15.75" x14ac:dyDescent="0.25">
      <c r="A1235" s="40">
        <v>42815</v>
      </c>
      <c r="B1235" s="41" t="s">
        <v>2792</v>
      </c>
      <c r="C1235" s="6">
        <v>105230</v>
      </c>
      <c r="D1235" s="7" t="s">
        <v>79</v>
      </c>
      <c r="E1235" s="3">
        <v>3755.6</v>
      </c>
      <c r="F1235" s="42">
        <v>42815</v>
      </c>
      <c r="G1235" s="3">
        <f t="shared" si="63"/>
        <v>3755.6</v>
      </c>
      <c r="H1235" s="3">
        <f t="shared" si="64"/>
        <v>0</v>
      </c>
      <c r="I1235" s="17"/>
    </row>
    <row r="1236" spans="1:9" ht="15.75" x14ac:dyDescent="0.25">
      <c r="A1236" s="40">
        <v>42816</v>
      </c>
      <c r="B1236" s="41" t="s">
        <v>2851</v>
      </c>
      <c r="C1236" s="6">
        <v>105289</v>
      </c>
      <c r="D1236" s="7" t="s">
        <v>79</v>
      </c>
      <c r="E1236" s="3">
        <v>2200</v>
      </c>
      <c r="F1236" s="42">
        <v>42816</v>
      </c>
      <c r="G1236" s="3">
        <f t="shared" si="63"/>
        <v>2200</v>
      </c>
      <c r="H1236" s="3">
        <f t="shared" si="64"/>
        <v>0</v>
      </c>
      <c r="I1236" s="17"/>
    </row>
    <row r="1237" spans="1:9" ht="15.75" x14ac:dyDescent="0.25">
      <c r="A1237" s="40">
        <v>42816</v>
      </c>
      <c r="B1237" s="41" t="s">
        <v>2908</v>
      </c>
      <c r="C1237" s="6">
        <v>105345</v>
      </c>
      <c r="D1237" s="7" t="s">
        <v>79</v>
      </c>
      <c r="E1237" s="3">
        <v>33415.800000000003</v>
      </c>
      <c r="F1237" s="42">
        <v>42847</v>
      </c>
      <c r="G1237" s="3">
        <f t="shared" si="63"/>
        <v>33415.800000000003</v>
      </c>
      <c r="H1237" s="3">
        <f t="shared" si="64"/>
        <v>0</v>
      </c>
      <c r="I1237" s="17"/>
    </row>
    <row r="1238" spans="1:9" ht="15.75" x14ac:dyDescent="0.25">
      <c r="A1238" s="40">
        <v>42817</v>
      </c>
      <c r="B1238" s="41" t="s">
        <v>3005</v>
      </c>
      <c r="C1238" s="6">
        <v>105436</v>
      </c>
      <c r="D1238" s="7" t="s">
        <v>79</v>
      </c>
      <c r="E1238" s="3">
        <v>9658.5</v>
      </c>
      <c r="F1238" s="42">
        <v>43062</v>
      </c>
      <c r="G1238" s="3">
        <f t="shared" ref="G1238:G1269" si="65">E1238</f>
        <v>9658.5</v>
      </c>
      <c r="H1238" s="3">
        <f t="shared" si="64"/>
        <v>0</v>
      </c>
      <c r="I1238" s="17"/>
    </row>
    <row r="1239" spans="1:9" ht="15.75" x14ac:dyDescent="0.25">
      <c r="A1239" s="40">
        <v>42817</v>
      </c>
      <c r="B1239" s="41" t="s">
        <v>3020</v>
      </c>
      <c r="C1239" s="6">
        <v>105451</v>
      </c>
      <c r="D1239" s="7" t="s">
        <v>79</v>
      </c>
      <c r="E1239" s="3">
        <v>10119.200000000001</v>
      </c>
      <c r="G1239" s="3">
        <f t="shared" si="65"/>
        <v>10119.200000000001</v>
      </c>
      <c r="H1239" s="3">
        <f t="shared" si="64"/>
        <v>0</v>
      </c>
      <c r="I1239" s="17"/>
    </row>
    <row r="1240" spans="1:9" ht="15.75" x14ac:dyDescent="0.25">
      <c r="A1240" s="40">
        <v>42817</v>
      </c>
      <c r="B1240" s="41" t="s">
        <v>3028</v>
      </c>
      <c r="C1240" s="6">
        <v>105459</v>
      </c>
      <c r="D1240" s="7" t="s">
        <v>79</v>
      </c>
      <c r="E1240" s="3">
        <v>31171.8</v>
      </c>
      <c r="G1240" s="3">
        <f t="shared" si="65"/>
        <v>31171.8</v>
      </c>
      <c r="H1240" s="3">
        <f t="shared" si="64"/>
        <v>0</v>
      </c>
      <c r="I1240" s="17"/>
    </row>
    <row r="1241" spans="1:9" ht="15.75" x14ac:dyDescent="0.25">
      <c r="A1241" s="40">
        <v>42817</v>
      </c>
      <c r="B1241" s="41" t="s">
        <v>3033</v>
      </c>
      <c r="C1241" s="6">
        <v>105464</v>
      </c>
      <c r="D1241" s="7" t="s">
        <v>79</v>
      </c>
      <c r="E1241" s="3">
        <v>29858.799999999999</v>
      </c>
      <c r="F1241" s="42">
        <v>42818</v>
      </c>
      <c r="G1241" s="3">
        <f t="shared" si="65"/>
        <v>29858.799999999999</v>
      </c>
      <c r="H1241" s="3">
        <f t="shared" si="64"/>
        <v>0</v>
      </c>
      <c r="I1241" s="17"/>
    </row>
    <row r="1242" spans="1:9" ht="15.75" x14ac:dyDescent="0.25">
      <c r="A1242" s="40">
        <v>42817</v>
      </c>
      <c r="B1242" s="41" t="s">
        <v>3038</v>
      </c>
      <c r="C1242" s="6">
        <v>105469</v>
      </c>
      <c r="D1242" s="1" t="s">
        <v>79</v>
      </c>
      <c r="E1242" s="2">
        <v>0</v>
      </c>
      <c r="F1242" s="44" t="s">
        <v>37</v>
      </c>
      <c r="G1242" s="2">
        <f t="shared" si="65"/>
        <v>0</v>
      </c>
      <c r="H1242" s="2">
        <f t="shared" si="64"/>
        <v>0</v>
      </c>
      <c r="I1242" s="17"/>
    </row>
    <row r="1243" spans="1:9" ht="15.75" x14ac:dyDescent="0.25">
      <c r="A1243" s="40">
        <v>42817</v>
      </c>
      <c r="B1243" s="41" t="s">
        <v>3039</v>
      </c>
      <c r="C1243" s="6">
        <v>105470</v>
      </c>
      <c r="D1243" s="7" t="s">
        <v>79</v>
      </c>
      <c r="E1243" s="3">
        <v>113523.1</v>
      </c>
      <c r="G1243" s="3">
        <f t="shared" si="65"/>
        <v>113523.1</v>
      </c>
      <c r="H1243" s="3">
        <f t="shared" si="64"/>
        <v>0</v>
      </c>
      <c r="I1243" s="17"/>
    </row>
    <row r="1244" spans="1:9" ht="15.75" x14ac:dyDescent="0.25">
      <c r="A1244" s="40">
        <v>42817</v>
      </c>
      <c r="B1244" s="41" t="s">
        <v>3040</v>
      </c>
      <c r="C1244" s="6">
        <v>105471</v>
      </c>
      <c r="D1244" s="7" t="s">
        <v>79</v>
      </c>
      <c r="E1244" s="3">
        <v>113523.1</v>
      </c>
      <c r="F1244" s="42">
        <v>42847</v>
      </c>
      <c r="G1244" s="3">
        <f t="shared" si="65"/>
        <v>113523.1</v>
      </c>
      <c r="H1244" s="3">
        <f t="shared" si="64"/>
        <v>0</v>
      </c>
      <c r="I1244" s="17"/>
    </row>
    <row r="1245" spans="1:9" ht="15.75" x14ac:dyDescent="0.25">
      <c r="A1245" s="40">
        <v>42818</v>
      </c>
      <c r="B1245" s="41" t="s">
        <v>3057</v>
      </c>
      <c r="C1245" s="6">
        <v>105488</v>
      </c>
      <c r="D1245" s="7" t="s">
        <v>79</v>
      </c>
      <c r="E1245" s="3">
        <v>18174</v>
      </c>
      <c r="F1245" s="42">
        <v>42818</v>
      </c>
      <c r="G1245" s="3">
        <f t="shared" si="65"/>
        <v>18174</v>
      </c>
      <c r="H1245" s="3">
        <f t="shared" si="64"/>
        <v>0</v>
      </c>
      <c r="I1245" s="17"/>
    </row>
    <row r="1246" spans="1:9" ht="15.75" x14ac:dyDescent="0.25">
      <c r="A1246" s="40">
        <v>42818</v>
      </c>
      <c r="B1246" s="41" t="s">
        <v>3164</v>
      </c>
      <c r="C1246" s="6">
        <v>105594</v>
      </c>
      <c r="D1246" s="7" t="s">
        <v>79</v>
      </c>
      <c r="E1246" s="3">
        <v>31707.72</v>
      </c>
      <c r="F1246" s="42">
        <v>42818</v>
      </c>
      <c r="G1246" s="3">
        <f t="shared" si="65"/>
        <v>31707.72</v>
      </c>
      <c r="H1246" s="3">
        <f t="shared" si="64"/>
        <v>0</v>
      </c>
      <c r="I1246" s="17"/>
    </row>
    <row r="1247" spans="1:9" ht="15.75" x14ac:dyDescent="0.25">
      <c r="A1247" s="40">
        <v>42818</v>
      </c>
      <c r="B1247" s="41" t="s">
        <v>3168</v>
      </c>
      <c r="C1247" s="6">
        <v>105598</v>
      </c>
      <c r="D1247" s="7" t="s">
        <v>79</v>
      </c>
      <c r="E1247" s="3">
        <v>31647.200000000001</v>
      </c>
      <c r="F1247" s="42">
        <v>42818</v>
      </c>
      <c r="G1247" s="3">
        <f t="shared" si="65"/>
        <v>31647.200000000001</v>
      </c>
      <c r="H1247" s="3">
        <f t="shared" si="64"/>
        <v>0</v>
      </c>
      <c r="I1247" s="17"/>
    </row>
    <row r="1248" spans="1:9" ht="15.75" x14ac:dyDescent="0.25">
      <c r="A1248" s="40">
        <v>42819</v>
      </c>
      <c r="B1248" s="41" t="s">
        <v>3304</v>
      </c>
      <c r="C1248" s="6">
        <v>105728</v>
      </c>
      <c r="D1248" s="7" t="s">
        <v>79</v>
      </c>
      <c r="E1248" s="3">
        <v>15926.4</v>
      </c>
      <c r="F1248" s="42">
        <v>42791</v>
      </c>
      <c r="G1248" s="3">
        <f t="shared" si="65"/>
        <v>15926.4</v>
      </c>
      <c r="H1248" s="3">
        <f t="shared" si="64"/>
        <v>0</v>
      </c>
      <c r="I1248" s="17"/>
    </row>
    <row r="1249" spans="1:9" ht="15.75" x14ac:dyDescent="0.25">
      <c r="A1249" s="40">
        <v>42819</v>
      </c>
      <c r="B1249" s="41" t="s">
        <v>3321</v>
      </c>
      <c r="C1249" s="6">
        <v>105745</v>
      </c>
      <c r="D1249" s="7" t="s">
        <v>79</v>
      </c>
      <c r="E1249" s="3">
        <v>19694.400000000001</v>
      </c>
      <c r="F1249" s="42">
        <v>42820</v>
      </c>
      <c r="G1249" s="3">
        <f t="shared" si="65"/>
        <v>19694.400000000001</v>
      </c>
      <c r="H1249" s="3">
        <f t="shared" si="64"/>
        <v>0</v>
      </c>
      <c r="I1249" s="17"/>
    </row>
    <row r="1250" spans="1:9" ht="15.75" x14ac:dyDescent="0.25">
      <c r="A1250" s="40">
        <v>42820</v>
      </c>
      <c r="B1250" s="41" t="s">
        <v>3340</v>
      </c>
      <c r="C1250" s="6">
        <v>105764</v>
      </c>
      <c r="D1250" s="7" t="s">
        <v>79</v>
      </c>
      <c r="E1250" s="3">
        <v>4082</v>
      </c>
      <c r="F1250" s="42">
        <v>42820</v>
      </c>
      <c r="G1250" s="3">
        <f t="shared" si="65"/>
        <v>4082</v>
      </c>
      <c r="H1250" s="3">
        <f t="shared" si="64"/>
        <v>0</v>
      </c>
      <c r="I1250" s="17"/>
    </row>
    <row r="1251" spans="1:9" ht="15.75" x14ac:dyDescent="0.25">
      <c r="A1251" s="40">
        <v>42822</v>
      </c>
      <c r="B1251" s="41" t="s">
        <v>3603</v>
      </c>
      <c r="C1251" s="6">
        <v>106019</v>
      </c>
      <c r="D1251" s="7" t="s">
        <v>79</v>
      </c>
      <c r="E1251" s="3">
        <v>20391.75</v>
      </c>
      <c r="F1251" s="42">
        <v>42822</v>
      </c>
      <c r="G1251" s="3">
        <f t="shared" si="65"/>
        <v>20391.75</v>
      </c>
      <c r="H1251" s="3">
        <f t="shared" si="64"/>
        <v>0</v>
      </c>
      <c r="I1251" s="17"/>
    </row>
    <row r="1252" spans="1:9" ht="15.75" x14ac:dyDescent="0.25">
      <c r="A1252" s="40">
        <v>42822</v>
      </c>
      <c r="B1252" s="41" t="s">
        <v>3614</v>
      </c>
      <c r="C1252" s="6">
        <v>106030</v>
      </c>
      <c r="D1252" s="7" t="s">
        <v>79</v>
      </c>
      <c r="E1252" s="3">
        <v>30805.5</v>
      </c>
      <c r="F1252" s="42">
        <v>42822</v>
      </c>
      <c r="G1252" s="3">
        <f t="shared" si="65"/>
        <v>30805.5</v>
      </c>
      <c r="H1252" s="3">
        <f t="shared" si="64"/>
        <v>0</v>
      </c>
      <c r="I1252" s="17"/>
    </row>
    <row r="1253" spans="1:9" ht="15.75" x14ac:dyDescent="0.25">
      <c r="A1253" s="40">
        <v>42823</v>
      </c>
      <c r="B1253" s="41" t="s">
        <v>3751</v>
      </c>
      <c r="C1253" s="6">
        <v>106165</v>
      </c>
      <c r="D1253" s="1" t="s">
        <v>79</v>
      </c>
      <c r="E1253" s="2">
        <v>0</v>
      </c>
      <c r="F1253" s="44" t="s">
        <v>37</v>
      </c>
      <c r="G1253" s="2">
        <f t="shared" si="65"/>
        <v>0</v>
      </c>
      <c r="H1253" s="2">
        <f t="shared" si="64"/>
        <v>0</v>
      </c>
      <c r="I1253" s="17"/>
    </row>
    <row r="1254" spans="1:9" ht="15.75" x14ac:dyDescent="0.25">
      <c r="A1254" s="40">
        <v>42823</v>
      </c>
      <c r="B1254" s="41" t="s">
        <v>3752</v>
      </c>
      <c r="C1254" s="6">
        <v>106166</v>
      </c>
      <c r="D1254" s="7" t="s">
        <v>79</v>
      </c>
      <c r="E1254" s="3">
        <v>134035.20000000001</v>
      </c>
      <c r="F1254" s="42">
        <v>42847</v>
      </c>
      <c r="G1254" s="3">
        <f t="shared" si="65"/>
        <v>134035.20000000001</v>
      </c>
      <c r="H1254" s="3">
        <f t="shared" si="64"/>
        <v>0</v>
      </c>
      <c r="I1254" s="17"/>
    </row>
    <row r="1255" spans="1:9" ht="15.75" x14ac:dyDescent="0.25">
      <c r="A1255" s="40">
        <v>42825</v>
      </c>
      <c r="B1255" s="41" t="s">
        <v>3994</v>
      </c>
      <c r="C1255" s="6">
        <v>106403</v>
      </c>
      <c r="D1255" s="7" t="s">
        <v>79</v>
      </c>
      <c r="E1255" s="3">
        <v>39701.800000000003</v>
      </c>
      <c r="F1255" s="42">
        <v>42845</v>
      </c>
      <c r="G1255" s="3">
        <f t="shared" si="65"/>
        <v>39701.800000000003</v>
      </c>
      <c r="H1255" s="3">
        <f t="shared" si="64"/>
        <v>0</v>
      </c>
      <c r="I1255" s="17"/>
    </row>
    <row r="1256" spans="1:9" ht="15.75" x14ac:dyDescent="0.25">
      <c r="A1256" s="40">
        <v>42825</v>
      </c>
      <c r="B1256" s="41" t="s">
        <v>4007</v>
      </c>
      <c r="C1256" s="6">
        <v>106416</v>
      </c>
      <c r="D1256" s="7" t="s">
        <v>79</v>
      </c>
      <c r="E1256" s="3">
        <v>49032</v>
      </c>
      <c r="F1256" s="42">
        <v>42826</v>
      </c>
      <c r="G1256" s="3">
        <f t="shared" si="65"/>
        <v>49032</v>
      </c>
      <c r="H1256" s="3">
        <f t="shared" si="64"/>
        <v>0</v>
      </c>
      <c r="I1256" s="17"/>
    </row>
    <row r="1257" spans="1:9" ht="15.75" x14ac:dyDescent="0.25">
      <c r="A1257" s="40">
        <v>42825</v>
      </c>
      <c r="B1257" s="41" t="s">
        <v>4024</v>
      </c>
      <c r="C1257" s="6">
        <v>106433</v>
      </c>
      <c r="D1257" s="7" t="s">
        <v>79</v>
      </c>
      <c r="E1257" s="3">
        <v>29812.2</v>
      </c>
      <c r="F1257" s="42">
        <v>42826</v>
      </c>
      <c r="G1257" s="3">
        <f t="shared" si="65"/>
        <v>29812.2</v>
      </c>
      <c r="H1257" s="3">
        <f t="shared" si="64"/>
        <v>0</v>
      </c>
      <c r="I1257" s="17"/>
    </row>
    <row r="1258" spans="1:9" ht="15.75" x14ac:dyDescent="0.25">
      <c r="A1258" s="40">
        <v>42809</v>
      </c>
      <c r="B1258" s="41" t="s">
        <v>1978</v>
      </c>
      <c r="C1258" s="6">
        <v>104433</v>
      </c>
      <c r="D1258" s="11" t="s">
        <v>1979</v>
      </c>
      <c r="E1258" s="12">
        <v>0</v>
      </c>
      <c r="F1258" s="50" t="s">
        <v>37</v>
      </c>
      <c r="G1258" s="12">
        <f t="shared" si="65"/>
        <v>0</v>
      </c>
      <c r="H1258" s="12">
        <f t="shared" si="64"/>
        <v>0</v>
      </c>
      <c r="I1258" s="17"/>
    </row>
    <row r="1259" spans="1:9" ht="15.75" x14ac:dyDescent="0.25">
      <c r="A1259" s="40">
        <v>42824</v>
      </c>
      <c r="B1259" s="41" t="s">
        <v>3794</v>
      </c>
      <c r="C1259" s="6">
        <v>106208</v>
      </c>
      <c r="D1259" s="7" t="s">
        <v>1979</v>
      </c>
      <c r="E1259" s="3">
        <v>8892.4</v>
      </c>
      <c r="F1259" s="42">
        <v>42824</v>
      </c>
      <c r="G1259" s="3">
        <f t="shared" si="65"/>
        <v>8892.4</v>
      </c>
      <c r="H1259" s="3">
        <f t="shared" si="64"/>
        <v>0</v>
      </c>
      <c r="I1259" s="17"/>
    </row>
    <row r="1260" spans="1:9" ht="15.75" x14ac:dyDescent="0.25">
      <c r="A1260" s="40">
        <v>42796</v>
      </c>
      <c r="B1260" s="41" t="s">
        <v>400</v>
      </c>
      <c r="C1260" s="6">
        <v>102888</v>
      </c>
      <c r="D1260" s="7" t="s">
        <v>98</v>
      </c>
      <c r="E1260" s="3">
        <v>1503.4</v>
      </c>
      <c r="F1260" s="42">
        <v>42796</v>
      </c>
      <c r="G1260" s="3">
        <f t="shared" si="65"/>
        <v>1503.4</v>
      </c>
      <c r="H1260" s="3">
        <f t="shared" si="64"/>
        <v>0</v>
      </c>
      <c r="I1260" s="17"/>
    </row>
    <row r="1261" spans="1:9" ht="15.75" x14ac:dyDescent="0.25">
      <c r="A1261" s="40">
        <v>42797</v>
      </c>
      <c r="B1261" s="41" t="s">
        <v>575</v>
      </c>
      <c r="C1261" s="6">
        <v>103059</v>
      </c>
      <c r="D1261" s="7" t="s">
        <v>98</v>
      </c>
      <c r="E1261" s="3">
        <v>2140.6</v>
      </c>
      <c r="F1261" s="42">
        <v>42797</v>
      </c>
      <c r="G1261" s="3">
        <f t="shared" si="65"/>
        <v>2140.6</v>
      </c>
      <c r="H1261" s="3">
        <f t="shared" si="64"/>
        <v>0</v>
      </c>
      <c r="I1261" s="17"/>
    </row>
    <row r="1262" spans="1:9" ht="15.75" x14ac:dyDescent="0.25">
      <c r="A1262" s="40">
        <v>42798</v>
      </c>
      <c r="B1262" s="41" t="s">
        <v>702</v>
      </c>
      <c r="C1262" s="6">
        <v>103179</v>
      </c>
      <c r="D1262" s="7" t="s">
        <v>98</v>
      </c>
      <c r="E1262" s="3">
        <v>2188.8000000000002</v>
      </c>
      <c r="F1262" s="42">
        <v>42798</v>
      </c>
      <c r="G1262" s="3">
        <f t="shared" si="65"/>
        <v>2188.8000000000002</v>
      </c>
      <c r="H1262" s="3">
        <f t="shared" si="64"/>
        <v>0</v>
      </c>
      <c r="I1262" s="17"/>
    </row>
    <row r="1263" spans="1:9" ht="15.75" x14ac:dyDescent="0.25">
      <c r="A1263" s="40">
        <v>42801</v>
      </c>
      <c r="B1263" s="41" t="s">
        <v>1038</v>
      </c>
      <c r="C1263" s="6">
        <v>103511</v>
      </c>
      <c r="D1263" s="7" t="s">
        <v>98</v>
      </c>
      <c r="E1263" s="3">
        <v>1499.2</v>
      </c>
      <c r="F1263" s="42">
        <v>42801</v>
      </c>
      <c r="G1263" s="3">
        <f t="shared" si="65"/>
        <v>1499.2</v>
      </c>
      <c r="H1263" s="3">
        <f t="shared" si="64"/>
        <v>0</v>
      </c>
      <c r="I1263" s="17"/>
    </row>
    <row r="1264" spans="1:9" ht="15.75" x14ac:dyDescent="0.25">
      <c r="A1264" s="40">
        <v>42802</v>
      </c>
      <c r="B1264" s="41" t="s">
        <v>1179</v>
      </c>
      <c r="C1264" s="6">
        <v>103649</v>
      </c>
      <c r="D1264" s="7" t="s">
        <v>98</v>
      </c>
      <c r="E1264" s="3">
        <v>1763.5</v>
      </c>
      <c r="F1264" s="42">
        <v>42802</v>
      </c>
      <c r="G1264" s="3">
        <f t="shared" si="65"/>
        <v>1763.5</v>
      </c>
      <c r="H1264" s="3">
        <f t="shared" si="64"/>
        <v>0</v>
      </c>
      <c r="I1264" s="17"/>
    </row>
    <row r="1265" spans="1:9" ht="15.75" x14ac:dyDescent="0.25">
      <c r="A1265" s="40">
        <v>42803</v>
      </c>
      <c r="B1265" s="41" t="s">
        <v>1269</v>
      </c>
      <c r="C1265" s="6">
        <v>103736</v>
      </c>
      <c r="D1265" s="7" t="s">
        <v>98</v>
      </c>
      <c r="E1265" s="3">
        <v>1520</v>
      </c>
      <c r="F1265" s="42">
        <v>42804</v>
      </c>
      <c r="G1265" s="3">
        <f t="shared" si="65"/>
        <v>1520</v>
      </c>
      <c r="H1265" s="3">
        <f t="shared" si="64"/>
        <v>0</v>
      </c>
      <c r="I1265" s="17"/>
    </row>
    <row r="1266" spans="1:9" ht="15.75" x14ac:dyDescent="0.25">
      <c r="A1266" s="40">
        <v>42804</v>
      </c>
      <c r="B1266" s="41" t="s">
        <v>1391</v>
      </c>
      <c r="C1266" s="6">
        <v>103856</v>
      </c>
      <c r="D1266" s="7" t="s">
        <v>98</v>
      </c>
      <c r="E1266" s="3">
        <v>1759.4</v>
      </c>
      <c r="F1266" s="42">
        <v>42804</v>
      </c>
      <c r="G1266" s="3">
        <f t="shared" si="65"/>
        <v>1759.4</v>
      </c>
      <c r="H1266" s="3">
        <f t="shared" si="64"/>
        <v>0</v>
      </c>
      <c r="I1266" s="17"/>
    </row>
    <row r="1267" spans="1:9" ht="15.75" x14ac:dyDescent="0.25">
      <c r="A1267" s="40">
        <v>42805</v>
      </c>
      <c r="B1267" s="41" t="s">
        <v>1516</v>
      </c>
      <c r="C1267" s="6">
        <v>103979</v>
      </c>
      <c r="D1267" s="7" t="s">
        <v>98</v>
      </c>
      <c r="E1267" s="3">
        <v>1994.4</v>
      </c>
      <c r="F1267" s="42">
        <v>42805</v>
      </c>
      <c r="G1267" s="3">
        <f t="shared" si="65"/>
        <v>1994.4</v>
      </c>
      <c r="H1267" s="3">
        <f t="shared" si="64"/>
        <v>0</v>
      </c>
      <c r="I1267" s="17"/>
    </row>
    <row r="1268" spans="1:9" ht="15.75" x14ac:dyDescent="0.25">
      <c r="A1268" s="40">
        <v>42807</v>
      </c>
      <c r="B1268" s="41" t="s">
        <v>1734</v>
      </c>
      <c r="C1268" s="6">
        <v>104193</v>
      </c>
      <c r="D1268" s="7" t="s">
        <v>98</v>
      </c>
      <c r="E1268" s="3">
        <v>1755</v>
      </c>
      <c r="G1268" s="3">
        <f t="shared" si="65"/>
        <v>1755</v>
      </c>
      <c r="H1268" s="3">
        <f t="shared" si="64"/>
        <v>0</v>
      </c>
      <c r="I1268" s="17"/>
    </row>
    <row r="1269" spans="1:9" ht="15.75" x14ac:dyDescent="0.25">
      <c r="A1269" s="40">
        <v>42808</v>
      </c>
      <c r="B1269" s="41" t="s">
        <v>1843</v>
      </c>
      <c r="C1269" s="6">
        <v>104300</v>
      </c>
      <c r="D1269" s="7" t="s">
        <v>98</v>
      </c>
      <c r="E1269" s="3">
        <v>1303.8</v>
      </c>
      <c r="F1269" s="42">
        <v>42808</v>
      </c>
      <c r="G1269" s="3">
        <f t="shared" si="65"/>
        <v>1303.8</v>
      </c>
      <c r="H1269" s="3">
        <f t="shared" si="64"/>
        <v>0</v>
      </c>
      <c r="I1269" s="17"/>
    </row>
    <row r="1270" spans="1:9" ht="15.75" x14ac:dyDescent="0.25">
      <c r="A1270" s="40">
        <v>42809</v>
      </c>
      <c r="B1270" s="41" t="s">
        <v>1987</v>
      </c>
      <c r="C1270" s="6">
        <v>104441</v>
      </c>
      <c r="D1270" s="7" t="s">
        <v>98</v>
      </c>
      <c r="E1270" s="3">
        <v>470</v>
      </c>
      <c r="F1270" s="42">
        <v>42809</v>
      </c>
      <c r="G1270" s="3">
        <f t="shared" ref="G1270:G1301" si="66">E1270</f>
        <v>470</v>
      </c>
      <c r="H1270" s="3">
        <f t="shared" si="64"/>
        <v>0</v>
      </c>
      <c r="I1270" s="17"/>
    </row>
    <row r="1271" spans="1:9" ht="15.75" x14ac:dyDescent="0.25">
      <c r="A1271" s="40">
        <v>42810</v>
      </c>
      <c r="B1271" s="41" t="s">
        <v>2111</v>
      </c>
      <c r="C1271" s="6">
        <v>104564</v>
      </c>
      <c r="D1271" s="7" t="s">
        <v>98</v>
      </c>
      <c r="E1271" s="3">
        <v>1759.7</v>
      </c>
      <c r="F1271" s="42">
        <v>42810</v>
      </c>
      <c r="G1271" s="3">
        <f t="shared" si="66"/>
        <v>1759.7</v>
      </c>
      <c r="H1271" s="3">
        <f t="shared" si="64"/>
        <v>0</v>
      </c>
      <c r="I1271" s="17"/>
    </row>
    <row r="1272" spans="1:9" ht="15.75" x14ac:dyDescent="0.25">
      <c r="A1272" s="40">
        <v>42811</v>
      </c>
      <c r="B1272" s="41" t="s">
        <v>2243</v>
      </c>
      <c r="C1272" s="6">
        <v>104696</v>
      </c>
      <c r="D1272" s="7" t="s">
        <v>98</v>
      </c>
      <c r="E1272" s="3">
        <v>2274.4</v>
      </c>
      <c r="F1272" s="42">
        <v>42811</v>
      </c>
      <c r="G1272" s="3">
        <f t="shared" si="66"/>
        <v>2274.4</v>
      </c>
      <c r="H1272" s="3">
        <f t="shared" si="64"/>
        <v>0</v>
      </c>
      <c r="I1272" s="17"/>
    </row>
    <row r="1273" spans="1:9" ht="15.75" x14ac:dyDescent="0.25">
      <c r="A1273" s="40">
        <v>42812</v>
      </c>
      <c r="B1273" s="41" t="s">
        <v>2394</v>
      </c>
      <c r="C1273" s="6">
        <v>104843</v>
      </c>
      <c r="D1273" s="7" t="s">
        <v>98</v>
      </c>
      <c r="E1273" s="3">
        <v>2855.6</v>
      </c>
      <c r="F1273" s="42">
        <v>42812</v>
      </c>
      <c r="G1273" s="3">
        <f t="shared" si="66"/>
        <v>2855.6</v>
      </c>
      <c r="H1273" s="3">
        <f t="shared" si="64"/>
        <v>0</v>
      </c>
      <c r="I1273" s="17"/>
    </row>
    <row r="1274" spans="1:9" ht="15.75" x14ac:dyDescent="0.25">
      <c r="A1274" s="40">
        <v>42814</v>
      </c>
      <c r="B1274" s="41" t="s">
        <v>2570</v>
      </c>
      <c r="C1274" s="6">
        <v>105009</v>
      </c>
      <c r="D1274" s="7" t="s">
        <v>98</v>
      </c>
      <c r="E1274" s="3">
        <v>2289.1999999999998</v>
      </c>
      <c r="G1274" s="3">
        <f t="shared" si="66"/>
        <v>2289.1999999999998</v>
      </c>
      <c r="H1274" s="3">
        <f t="shared" si="64"/>
        <v>0</v>
      </c>
      <c r="I1274" s="17"/>
    </row>
    <row r="1275" spans="1:9" ht="15.75" x14ac:dyDescent="0.25">
      <c r="A1275" s="40">
        <v>42816</v>
      </c>
      <c r="B1275" s="41" t="s">
        <v>2828</v>
      </c>
      <c r="C1275" s="6">
        <v>105266</v>
      </c>
      <c r="D1275" s="7" t="s">
        <v>98</v>
      </c>
      <c r="E1275" s="3">
        <v>2130.4</v>
      </c>
      <c r="F1275" s="42">
        <v>42816</v>
      </c>
      <c r="G1275" s="3">
        <f t="shared" si="66"/>
        <v>2130.4</v>
      </c>
      <c r="H1275" s="3">
        <f t="shared" si="64"/>
        <v>0</v>
      </c>
      <c r="I1275" s="17"/>
    </row>
    <row r="1276" spans="1:9" ht="15.75" x14ac:dyDescent="0.25">
      <c r="A1276" s="40">
        <v>42817</v>
      </c>
      <c r="B1276" s="41" t="s">
        <v>2987</v>
      </c>
      <c r="C1276" s="6">
        <v>105419</v>
      </c>
      <c r="D1276" s="7" t="s">
        <v>98</v>
      </c>
      <c r="E1276" s="3">
        <v>2422.8000000000002</v>
      </c>
      <c r="F1276" s="42">
        <v>43062</v>
      </c>
      <c r="G1276" s="3">
        <f t="shared" si="66"/>
        <v>2422.8000000000002</v>
      </c>
      <c r="H1276" s="3">
        <f t="shared" si="64"/>
        <v>0</v>
      </c>
      <c r="I1276" s="17"/>
    </row>
    <row r="1277" spans="1:9" ht="15.75" x14ac:dyDescent="0.25">
      <c r="A1277" s="40">
        <v>42818</v>
      </c>
      <c r="B1277" s="41" t="s">
        <v>3113</v>
      </c>
      <c r="C1277" s="6">
        <v>105543</v>
      </c>
      <c r="D1277" s="7" t="s">
        <v>98</v>
      </c>
      <c r="E1277" s="3">
        <v>2076.6</v>
      </c>
      <c r="F1277" s="42">
        <v>42818</v>
      </c>
      <c r="G1277" s="3">
        <f t="shared" si="66"/>
        <v>2076.6</v>
      </c>
      <c r="H1277" s="3">
        <f t="shared" si="64"/>
        <v>0</v>
      </c>
      <c r="I1277" s="17"/>
    </row>
    <row r="1278" spans="1:9" ht="15.75" x14ac:dyDescent="0.25">
      <c r="A1278" s="40">
        <v>42819</v>
      </c>
      <c r="B1278" s="41" t="s">
        <v>3258</v>
      </c>
      <c r="C1278" s="6">
        <v>105682</v>
      </c>
      <c r="D1278" s="7" t="s">
        <v>98</v>
      </c>
      <c r="E1278" s="3">
        <v>3297.7</v>
      </c>
      <c r="F1278" s="42">
        <v>42821</v>
      </c>
      <c r="G1278" s="3">
        <f t="shared" si="66"/>
        <v>3297.7</v>
      </c>
      <c r="H1278" s="3">
        <f t="shared" si="64"/>
        <v>0</v>
      </c>
      <c r="I1278" s="17"/>
    </row>
    <row r="1279" spans="1:9" ht="15.75" x14ac:dyDescent="0.25">
      <c r="A1279" s="40">
        <v>42820</v>
      </c>
      <c r="B1279" s="41" t="s">
        <v>3349</v>
      </c>
      <c r="C1279" s="6">
        <v>105773</v>
      </c>
      <c r="D1279" s="7" t="s">
        <v>98</v>
      </c>
      <c r="E1279" s="3">
        <v>1354</v>
      </c>
      <c r="F1279" s="42">
        <v>42821</v>
      </c>
      <c r="G1279" s="3">
        <f t="shared" si="66"/>
        <v>1354</v>
      </c>
      <c r="H1279" s="3">
        <f t="shared" si="64"/>
        <v>0</v>
      </c>
      <c r="I1279" s="17"/>
    </row>
    <row r="1280" spans="1:9" ht="15.75" x14ac:dyDescent="0.25">
      <c r="A1280" s="40">
        <v>42821</v>
      </c>
      <c r="B1280" s="41" t="s">
        <v>3429</v>
      </c>
      <c r="C1280" s="6">
        <v>105852</v>
      </c>
      <c r="D1280" s="7" t="s">
        <v>98</v>
      </c>
      <c r="E1280" s="3">
        <v>1726.8</v>
      </c>
      <c r="F1280" s="42">
        <v>42821</v>
      </c>
      <c r="G1280" s="3">
        <f t="shared" si="66"/>
        <v>1726.8</v>
      </c>
      <c r="H1280" s="3">
        <f t="shared" si="64"/>
        <v>0</v>
      </c>
      <c r="I1280" s="17"/>
    </row>
    <row r="1281" spans="1:9" ht="15.75" x14ac:dyDescent="0.25">
      <c r="A1281" s="40">
        <v>42822</v>
      </c>
      <c r="B1281" s="41" t="s">
        <v>3584</v>
      </c>
      <c r="C1281" s="6">
        <v>106001</v>
      </c>
      <c r="D1281" s="7" t="s">
        <v>98</v>
      </c>
      <c r="E1281" s="3">
        <v>690</v>
      </c>
      <c r="F1281" s="42">
        <v>42822</v>
      </c>
      <c r="G1281" s="3">
        <f t="shared" si="66"/>
        <v>690</v>
      </c>
      <c r="H1281" s="3">
        <f t="shared" si="64"/>
        <v>0</v>
      </c>
      <c r="I1281" s="17"/>
    </row>
    <row r="1282" spans="1:9" ht="15.75" x14ac:dyDescent="0.25">
      <c r="A1282" s="40">
        <v>42823</v>
      </c>
      <c r="B1282" s="41" t="s">
        <v>3681</v>
      </c>
      <c r="C1282" s="6">
        <v>106095</v>
      </c>
      <c r="D1282" s="7" t="s">
        <v>98</v>
      </c>
      <c r="E1282" s="3">
        <v>1490</v>
      </c>
      <c r="F1282" s="42">
        <v>42822</v>
      </c>
      <c r="G1282" s="3">
        <f t="shared" si="66"/>
        <v>1490</v>
      </c>
      <c r="H1282" s="3">
        <f t="shared" si="64"/>
        <v>0</v>
      </c>
      <c r="I1282" s="17"/>
    </row>
    <row r="1283" spans="1:9" ht="15.75" x14ac:dyDescent="0.25">
      <c r="A1283" s="40">
        <v>42824</v>
      </c>
      <c r="B1283" s="41" t="s">
        <v>3803</v>
      </c>
      <c r="C1283" s="6">
        <v>106217</v>
      </c>
      <c r="D1283" s="7" t="s">
        <v>98</v>
      </c>
      <c r="E1283" s="3">
        <v>2331.8000000000002</v>
      </c>
      <c r="F1283" s="42">
        <v>42825</v>
      </c>
      <c r="G1283" s="3">
        <f t="shared" si="66"/>
        <v>2331.8000000000002</v>
      </c>
      <c r="H1283" s="3">
        <f t="shared" ref="H1283:H1346" si="67">E1283-G1283</f>
        <v>0</v>
      </c>
      <c r="I1283" s="17"/>
    </row>
    <row r="1284" spans="1:9" ht="15.75" x14ac:dyDescent="0.25">
      <c r="A1284" s="40">
        <v>42825</v>
      </c>
      <c r="B1284" s="41" t="s">
        <v>3937</v>
      </c>
      <c r="C1284" s="6">
        <v>106346</v>
      </c>
      <c r="D1284" s="7" t="s">
        <v>98</v>
      </c>
      <c r="E1284" s="3">
        <v>3408.5</v>
      </c>
      <c r="F1284" s="42">
        <v>42825</v>
      </c>
      <c r="G1284" s="3">
        <f t="shared" si="66"/>
        <v>3408.5</v>
      </c>
      <c r="H1284" s="3">
        <f t="shared" si="67"/>
        <v>0</v>
      </c>
      <c r="I1284" s="17"/>
    </row>
    <row r="1285" spans="1:9" ht="15.75" x14ac:dyDescent="0.25">
      <c r="A1285" s="40">
        <v>42801</v>
      </c>
      <c r="B1285" s="41" t="s">
        <v>1059</v>
      </c>
      <c r="C1285" s="6">
        <v>103532</v>
      </c>
      <c r="D1285" s="7" t="s">
        <v>102</v>
      </c>
      <c r="E1285" s="3">
        <v>767.3</v>
      </c>
      <c r="F1285" s="42">
        <v>42804</v>
      </c>
      <c r="G1285" s="3">
        <f t="shared" si="66"/>
        <v>767.3</v>
      </c>
      <c r="H1285" s="3">
        <f t="shared" si="67"/>
        <v>0</v>
      </c>
      <c r="I1285" s="17"/>
    </row>
    <row r="1286" spans="1:9" ht="15.75" x14ac:dyDescent="0.25">
      <c r="A1286" s="40">
        <v>42804</v>
      </c>
      <c r="B1286" s="41" t="s">
        <v>1398</v>
      </c>
      <c r="C1286" s="6">
        <v>103863</v>
      </c>
      <c r="D1286" s="7" t="s">
        <v>102</v>
      </c>
      <c r="E1286" s="3">
        <v>390</v>
      </c>
      <c r="F1286" s="42">
        <v>42805</v>
      </c>
      <c r="G1286" s="3">
        <f t="shared" si="66"/>
        <v>390</v>
      </c>
      <c r="H1286" s="3">
        <f t="shared" si="67"/>
        <v>0</v>
      </c>
      <c r="I1286" s="17"/>
    </row>
    <row r="1287" spans="1:9" ht="15.75" x14ac:dyDescent="0.25">
      <c r="A1287" s="40">
        <v>42805</v>
      </c>
      <c r="B1287" s="41" t="s">
        <v>1531</v>
      </c>
      <c r="C1287" s="6">
        <v>103994</v>
      </c>
      <c r="D1287" s="7" t="s">
        <v>102</v>
      </c>
      <c r="E1287" s="3">
        <v>436.1</v>
      </c>
      <c r="F1287" s="42">
        <v>42805</v>
      </c>
      <c r="G1287" s="3">
        <f t="shared" si="66"/>
        <v>436.1</v>
      </c>
      <c r="H1287" s="3">
        <f t="shared" si="67"/>
        <v>0</v>
      </c>
      <c r="I1287" s="17"/>
    </row>
    <row r="1288" spans="1:9" ht="15.75" x14ac:dyDescent="0.25">
      <c r="A1288" s="40">
        <v>42808</v>
      </c>
      <c r="B1288" s="41" t="s">
        <v>1848</v>
      </c>
      <c r="C1288" s="6">
        <v>104305</v>
      </c>
      <c r="D1288" s="7" t="s">
        <v>102</v>
      </c>
      <c r="E1288" s="3">
        <v>1172</v>
      </c>
      <c r="F1288" s="42">
        <v>42812</v>
      </c>
      <c r="G1288" s="3">
        <f t="shared" si="66"/>
        <v>1172</v>
      </c>
      <c r="H1288" s="3">
        <f t="shared" si="67"/>
        <v>0</v>
      </c>
      <c r="I1288" s="17"/>
    </row>
    <row r="1289" spans="1:9" ht="15.75" x14ac:dyDescent="0.25">
      <c r="A1289" s="40">
        <v>42815</v>
      </c>
      <c r="B1289" s="41" t="s">
        <v>2691</v>
      </c>
      <c r="C1289" s="6">
        <v>105129</v>
      </c>
      <c r="D1289" s="7" t="s">
        <v>102</v>
      </c>
      <c r="E1289" s="3">
        <v>1160</v>
      </c>
      <c r="F1289" s="42">
        <v>42815</v>
      </c>
      <c r="G1289" s="3">
        <f t="shared" si="66"/>
        <v>1160</v>
      </c>
      <c r="H1289" s="3">
        <f t="shared" si="67"/>
        <v>0</v>
      </c>
      <c r="I1289" s="17"/>
    </row>
    <row r="1290" spans="1:9" ht="15.75" x14ac:dyDescent="0.25">
      <c r="A1290" s="40">
        <v>42817</v>
      </c>
      <c r="B1290" s="41" t="s">
        <v>2999</v>
      </c>
      <c r="C1290" s="6">
        <v>105430</v>
      </c>
      <c r="D1290" s="7" t="s">
        <v>102</v>
      </c>
      <c r="E1290" s="3">
        <v>780</v>
      </c>
      <c r="F1290" s="42">
        <v>43062</v>
      </c>
      <c r="G1290" s="3">
        <f t="shared" si="66"/>
        <v>780</v>
      </c>
      <c r="H1290" s="3">
        <f t="shared" si="67"/>
        <v>0</v>
      </c>
      <c r="I1290" s="17"/>
    </row>
    <row r="1291" spans="1:9" ht="15.75" x14ac:dyDescent="0.25">
      <c r="A1291" s="40">
        <v>42825</v>
      </c>
      <c r="B1291" s="41" t="s">
        <v>3938</v>
      </c>
      <c r="C1291" s="6">
        <v>106347</v>
      </c>
      <c r="D1291" s="7" t="s">
        <v>102</v>
      </c>
      <c r="E1291" s="3">
        <v>1127.8</v>
      </c>
      <c r="F1291" s="42">
        <v>42826</v>
      </c>
      <c r="G1291" s="3">
        <f t="shared" si="66"/>
        <v>1127.8</v>
      </c>
      <c r="H1291" s="3">
        <f t="shared" si="67"/>
        <v>0</v>
      </c>
      <c r="I1291" s="17"/>
    </row>
    <row r="1292" spans="1:9" ht="15.75" x14ac:dyDescent="0.25">
      <c r="A1292" s="40">
        <v>42807</v>
      </c>
      <c r="B1292" s="41" t="s">
        <v>1764</v>
      </c>
      <c r="C1292" s="6">
        <v>104223</v>
      </c>
      <c r="D1292" s="7" t="s">
        <v>77</v>
      </c>
      <c r="E1292" s="3">
        <v>2861</v>
      </c>
      <c r="G1292" s="3">
        <f t="shared" si="66"/>
        <v>2861</v>
      </c>
      <c r="H1292" s="3">
        <f t="shared" si="67"/>
        <v>0</v>
      </c>
      <c r="I1292" s="17"/>
    </row>
    <row r="1293" spans="1:9" ht="15.75" x14ac:dyDescent="0.25">
      <c r="A1293" s="40">
        <v>42795</v>
      </c>
      <c r="B1293" s="41" t="s">
        <v>308</v>
      </c>
      <c r="C1293" s="6">
        <v>102796</v>
      </c>
      <c r="D1293" s="7" t="s">
        <v>32</v>
      </c>
      <c r="E1293" s="3">
        <v>2986.5</v>
      </c>
      <c r="F1293" s="42">
        <v>42795</v>
      </c>
      <c r="G1293" s="3">
        <f t="shared" si="66"/>
        <v>2986.5</v>
      </c>
      <c r="H1293" s="3">
        <f t="shared" si="67"/>
        <v>0</v>
      </c>
      <c r="I1293" s="17"/>
    </row>
    <row r="1294" spans="1:9" ht="15.75" x14ac:dyDescent="0.25">
      <c r="A1294" s="40">
        <v>42796</v>
      </c>
      <c r="B1294" s="41" t="s">
        <v>407</v>
      </c>
      <c r="C1294" s="6">
        <v>102895</v>
      </c>
      <c r="D1294" s="7" t="s">
        <v>32</v>
      </c>
      <c r="E1294" s="3">
        <v>2998.8</v>
      </c>
      <c r="F1294" s="42">
        <v>42796</v>
      </c>
      <c r="G1294" s="3">
        <f t="shared" si="66"/>
        <v>2998.8</v>
      </c>
      <c r="H1294" s="3">
        <f t="shared" si="67"/>
        <v>0</v>
      </c>
      <c r="I1294" s="17"/>
    </row>
    <row r="1295" spans="1:9" ht="15.75" x14ac:dyDescent="0.25">
      <c r="A1295" s="40">
        <v>42797</v>
      </c>
      <c r="B1295" s="41" t="s">
        <v>589</v>
      </c>
      <c r="C1295" s="6">
        <v>103072</v>
      </c>
      <c r="D1295" s="7" t="s">
        <v>32</v>
      </c>
      <c r="E1295" s="3">
        <v>3191.3</v>
      </c>
      <c r="F1295" s="42">
        <v>42797</v>
      </c>
      <c r="G1295" s="3">
        <f t="shared" si="66"/>
        <v>3191.3</v>
      </c>
      <c r="H1295" s="3">
        <f t="shared" si="67"/>
        <v>0</v>
      </c>
      <c r="I1295" s="17"/>
    </row>
    <row r="1296" spans="1:9" ht="15.75" x14ac:dyDescent="0.25">
      <c r="A1296" s="40">
        <v>42799</v>
      </c>
      <c r="B1296" s="41" t="s">
        <v>832</v>
      </c>
      <c r="C1296" s="6">
        <v>103307</v>
      </c>
      <c r="D1296" s="7" t="s">
        <v>32</v>
      </c>
      <c r="E1296" s="3">
        <v>13062.8</v>
      </c>
      <c r="F1296" s="42">
        <v>42800</v>
      </c>
      <c r="G1296" s="3">
        <f t="shared" si="66"/>
        <v>13062.8</v>
      </c>
      <c r="H1296" s="3">
        <f t="shared" si="67"/>
        <v>0</v>
      </c>
      <c r="I1296" s="17"/>
    </row>
    <row r="1297" spans="1:9" ht="15.75" x14ac:dyDescent="0.25">
      <c r="A1297" s="40">
        <v>42802</v>
      </c>
      <c r="B1297" s="41" t="s">
        <v>1175</v>
      </c>
      <c r="C1297" s="6">
        <v>103645</v>
      </c>
      <c r="D1297" s="7" t="s">
        <v>32</v>
      </c>
      <c r="E1297" s="3">
        <v>6497.8</v>
      </c>
      <c r="F1297" s="42">
        <v>42802</v>
      </c>
      <c r="G1297" s="3">
        <f t="shared" si="66"/>
        <v>6497.8</v>
      </c>
      <c r="H1297" s="3">
        <f t="shared" si="67"/>
        <v>0</v>
      </c>
      <c r="I1297" s="17"/>
    </row>
    <row r="1298" spans="1:9" ht="15.75" x14ac:dyDescent="0.25">
      <c r="A1298" s="40">
        <v>42803</v>
      </c>
      <c r="B1298" s="41" t="s">
        <v>1260</v>
      </c>
      <c r="C1298" s="6">
        <v>103727</v>
      </c>
      <c r="D1298" s="7" t="s">
        <v>32</v>
      </c>
      <c r="E1298" s="3">
        <v>521.1</v>
      </c>
      <c r="F1298" s="42">
        <v>42804</v>
      </c>
      <c r="G1298" s="3">
        <f t="shared" si="66"/>
        <v>521.1</v>
      </c>
      <c r="H1298" s="3">
        <f t="shared" si="67"/>
        <v>0</v>
      </c>
      <c r="I1298" s="17"/>
    </row>
    <row r="1299" spans="1:9" ht="15.75" x14ac:dyDescent="0.25">
      <c r="A1299" s="40">
        <v>42804</v>
      </c>
      <c r="B1299" s="41" t="s">
        <v>1406</v>
      </c>
      <c r="C1299" s="6">
        <v>103871</v>
      </c>
      <c r="D1299" s="7" t="s">
        <v>32</v>
      </c>
      <c r="E1299" s="3">
        <v>2171.1999999999998</v>
      </c>
      <c r="F1299" s="42">
        <v>42804</v>
      </c>
      <c r="G1299" s="3">
        <f t="shared" si="66"/>
        <v>2171.1999999999998</v>
      </c>
      <c r="H1299" s="3">
        <f t="shared" si="67"/>
        <v>0</v>
      </c>
      <c r="I1299" s="17"/>
    </row>
    <row r="1300" spans="1:9" ht="15.75" x14ac:dyDescent="0.25">
      <c r="A1300" s="40">
        <v>42805</v>
      </c>
      <c r="B1300" s="41" t="s">
        <v>1522</v>
      </c>
      <c r="C1300" s="6">
        <v>103985</v>
      </c>
      <c r="D1300" s="7" t="s">
        <v>32</v>
      </c>
      <c r="E1300" s="3">
        <v>869.4</v>
      </c>
      <c r="F1300" s="42">
        <v>42805</v>
      </c>
      <c r="G1300" s="3">
        <f t="shared" si="66"/>
        <v>869.4</v>
      </c>
      <c r="H1300" s="3">
        <f t="shared" si="67"/>
        <v>0</v>
      </c>
      <c r="I1300" s="17"/>
    </row>
    <row r="1301" spans="1:9" ht="15.75" x14ac:dyDescent="0.25">
      <c r="A1301" s="40">
        <v>42806</v>
      </c>
      <c r="B1301" s="41" t="s">
        <v>1665</v>
      </c>
      <c r="C1301" s="6">
        <v>104125</v>
      </c>
      <c r="D1301" s="7" t="s">
        <v>32</v>
      </c>
      <c r="E1301" s="3">
        <v>17248.5</v>
      </c>
      <c r="F1301" s="42">
        <v>42807</v>
      </c>
      <c r="G1301" s="3">
        <f t="shared" si="66"/>
        <v>17248.5</v>
      </c>
      <c r="H1301" s="3">
        <f t="shared" si="67"/>
        <v>0</v>
      </c>
      <c r="I1301" s="17"/>
    </row>
    <row r="1302" spans="1:9" ht="15.75" x14ac:dyDescent="0.25">
      <c r="A1302" s="40">
        <v>42807</v>
      </c>
      <c r="B1302" s="41" t="s">
        <v>1736</v>
      </c>
      <c r="C1302" s="6">
        <v>104195</v>
      </c>
      <c r="D1302" s="7" t="s">
        <v>32</v>
      </c>
      <c r="E1302" s="3">
        <v>3661.6</v>
      </c>
      <c r="G1302" s="3">
        <f t="shared" ref="G1302:G1333" si="68">E1302</f>
        <v>3661.6</v>
      </c>
      <c r="H1302" s="3">
        <f t="shared" si="67"/>
        <v>0</v>
      </c>
      <c r="I1302" s="17"/>
    </row>
    <row r="1303" spans="1:9" ht="15.75" x14ac:dyDescent="0.25">
      <c r="A1303" s="40">
        <v>42811</v>
      </c>
      <c r="B1303" s="41" t="s">
        <v>2264</v>
      </c>
      <c r="C1303" s="6">
        <v>104717</v>
      </c>
      <c r="D1303" s="7" t="s">
        <v>32</v>
      </c>
      <c r="E1303" s="3">
        <v>5555.08</v>
      </c>
      <c r="F1303" s="42">
        <v>42811</v>
      </c>
      <c r="G1303" s="3">
        <f t="shared" si="68"/>
        <v>5555.08</v>
      </c>
      <c r="H1303" s="3">
        <f t="shared" si="67"/>
        <v>0</v>
      </c>
      <c r="I1303" s="17"/>
    </row>
    <row r="1304" spans="1:9" ht="15.75" x14ac:dyDescent="0.25">
      <c r="A1304" s="40">
        <v>42812</v>
      </c>
      <c r="B1304" s="41" t="s">
        <v>2396</v>
      </c>
      <c r="C1304" s="6">
        <v>104845</v>
      </c>
      <c r="D1304" s="7" t="s">
        <v>32</v>
      </c>
      <c r="E1304" s="3">
        <v>313.2</v>
      </c>
      <c r="F1304" s="42">
        <v>42812</v>
      </c>
      <c r="G1304" s="3">
        <f t="shared" si="68"/>
        <v>313.2</v>
      </c>
      <c r="H1304" s="3">
        <f t="shared" si="67"/>
        <v>0</v>
      </c>
      <c r="I1304" s="17"/>
    </row>
    <row r="1305" spans="1:9" ht="15.75" x14ac:dyDescent="0.25">
      <c r="A1305" s="40">
        <v>42813</v>
      </c>
      <c r="B1305" s="41" t="s">
        <v>2505</v>
      </c>
      <c r="C1305" s="6">
        <v>104949</v>
      </c>
      <c r="D1305" s="7" t="s">
        <v>32</v>
      </c>
      <c r="E1305" s="3">
        <v>8436.1</v>
      </c>
      <c r="G1305" s="3">
        <f t="shared" si="68"/>
        <v>8436.1</v>
      </c>
      <c r="H1305" s="3">
        <f t="shared" si="67"/>
        <v>0</v>
      </c>
      <c r="I1305" s="17"/>
    </row>
    <row r="1306" spans="1:9" ht="15.75" x14ac:dyDescent="0.25">
      <c r="A1306" s="40">
        <v>42814</v>
      </c>
      <c r="B1306" s="41" t="s">
        <v>2576</v>
      </c>
      <c r="C1306" s="6">
        <v>105015</v>
      </c>
      <c r="D1306" s="7" t="s">
        <v>32</v>
      </c>
      <c r="E1306" s="3">
        <v>6559.2</v>
      </c>
      <c r="G1306" s="3">
        <f t="shared" si="68"/>
        <v>6559.2</v>
      </c>
      <c r="H1306" s="3">
        <f t="shared" si="67"/>
        <v>0</v>
      </c>
      <c r="I1306" s="17"/>
    </row>
    <row r="1307" spans="1:9" ht="15.75" x14ac:dyDescent="0.25">
      <c r="A1307" s="40">
        <v>42816</v>
      </c>
      <c r="B1307" s="41" t="s">
        <v>2843</v>
      </c>
      <c r="C1307" s="6">
        <v>105281</v>
      </c>
      <c r="D1307" s="7" t="s">
        <v>32</v>
      </c>
      <c r="E1307" s="3">
        <v>2719.2</v>
      </c>
      <c r="F1307" s="42">
        <v>42816</v>
      </c>
      <c r="G1307" s="3">
        <f t="shared" si="68"/>
        <v>2719.2</v>
      </c>
      <c r="H1307" s="3">
        <f t="shared" si="67"/>
        <v>0</v>
      </c>
      <c r="I1307" s="17"/>
    </row>
    <row r="1308" spans="1:9" ht="15.75" x14ac:dyDescent="0.25">
      <c r="A1308" s="40">
        <v>42819</v>
      </c>
      <c r="B1308" s="41" t="s">
        <v>3286</v>
      </c>
      <c r="C1308" s="6">
        <v>105710</v>
      </c>
      <c r="D1308" s="7" t="s">
        <v>32</v>
      </c>
      <c r="E1308" s="3">
        <v>5962</v>
      </c>
      <c r="F1308" s="42">
        <v>42821</v>
      </c>
      <c r="G1308" s="3">
        <f t="shared" si="68"/>
        <v>5962</v>
      </c>
      <c r="H1308" s="3">
        <f t="shared" si="67"/>
        <v>0</v>
      </c>
      <c r="I1308" s="17"/>
    </row>
    <row r="1309" spans="1:9" ht="15.75" x14ac:dyDescent="0.25">
      <c r="A1309" s="40">
        <v>42820</v>
      </c>
      <c r="B1309" s="41" t="s">
        <v>3350</v>
      </c>
      <c r="C1309" s="6">
        <v>105774</v>
      </c>
      <c r="D1309" s="7" t="s">
        <v>32</v>
      </c>
      <c r="E1309" s="3">
        <v>5948</v>
      </c>
      <c r="F1309" s="42">
        <v>42821</v>
      </c>
      <c r="G1309" s="3">
        <f t="shared" si="68"/>
        <v>5948</v>
      </c>
      <c r="H1309" s="3">
        <f t="shared" si="67"/>
        <v>0</v>
      </c>
      <c r="I1309" s="17"/>
    </row>
    <row r="1310" spans="1:9" ht="15.75" x14ac:dyDescent="0.25">
      <c r="A1310" s="40">
        <v>42821</v>
      </c>
      <c r="B1310" s="41" t="s">
        <v>3410</v>
      </c>
      <c r="C1310" s="6">
        <v>105833</v>
      </c>
      <c r="D1310" s="7" t="s">
        <v>32</v>
      </c>
      <c r="E1310" s="3">
        <v>2902.5</v>
      </c>
      <c r="F1310" s="42">
        <v>42821</v>
      </c>
      <c r="G1310" s="3">
        <f t="shared" si="68"/>
        <v>2902.5</v>
      </c>
      <c r="H1310" s="3">
        <f t="shared" si="67"/>
        <v>0</v>
      </c>
      <c r="I1310" s="17"/>
    </row>
    <row r="1311" spans="1:9" ht="15.75" x14ac:dyDescent="0.25">
      <c r="A1311" s="40">
        <v>42823</v>
      </c>
      <c r="B1311" s="41" t="s">
        <v>3680</v>
      </c>
      <c r="C1311" s="6">
        <v>106094</v>
      </c>
      <c r="D1311" s="7" t="s">
        <v>32</v>
      </c>
      <c r="E1311" s="3">
        <v>3242.2</v>
      </c>
      <c r="F1311" s="42">
        <v>42825</v>
      </c>
      <c r="G1311" s="3">
        <f t="shared" si="68"/>
        <v>3242.2</v>
      </c>
      <c r="H1311" s="3">
        <f t="shared" si="67"/>
        <v>0</v>
      </c>
      <c r="I1311" s="17"/>
    </row>
    <row r="1312" spans="1:9" ht="15.75" x14ac:dyDescent="0.25">
      <c r="A1312" s="40">
        <v>42825</v>
      </c>
      <c r="B1312" s="41" t="s">
        <v>3952</v>
      </c>
      <c r="C1312" s="6">
        <v>106361</v>
      </c>
      <c r="D1312" s="7" t="s">
        <v>32</v>
      </c>
      <c r="E1312" s="3">
        <v>3145.1</v>
      </c>
      <c r="F1312" s="42">
        <v>42826</v>
      </c>
      <c r="G1312" s="3">
        <f t="shared" si="68"/>
        <v>3145.1</v>
      </c>
      <c r="H1312" s="3">
        <f t="shared" si="67"/>
        <v>0</v>
      </c>
      <c r="I1312" s="17"/>
    </row>
    <row r="1313" spans="1:9" ht="15.75" x14ac:dyDescent="0.25">
      <c r="A1313" s="40">
        <v>42797</v>
      </c>
      <c r="B1313" s="41" t="s">
        <v>507</v>
      </c>
      <c r="C1313" s="6">
        <v>102994</v>
      </c>
      <c r="D1313" s="7" t="s">
        <v>124</v>
      </c>
      <c r="E1313" s="3">
        <v>5225.3999999999996</v>
      </c>
      <c r="F1313" s="42" t="s">
        <v>255</v>
      </c>
      <c r="G1313" s="3">
        <f t="shared" si="68"/>
        <v>5225.3999999999996</v>
      </c>
      <c r="H1313" s="3">
        <f t="shared" si="67"/>
        <v>0</v>
      </c>
      <c r="I1313" s="17"/>
    </row>
    <row r="1314" spans="1:9" ht="15.75" x14ac:dyDescent="0.25">
      <c r="A1314" s="40">
        <v>42798</v>
      </c>
      <c r="B1314" s="41" t="s">
        <v>660</v>
      </c>
      <c r="C1314" s="6">
        <v>103141</v>
      </c>
      <c r="D1314" s="7" t="s">
        <v>124</v>
      </c>
      <c r="E1314" s="3">
        <v>1957.5</v>
      </c>
      <c r="F1314" s="42">
        <v>42798</v>
      </c>
      <c r="G1314" s="3">
        <f t="shared" si="68"/>
        <v>1957.5</v>
      </c>
      <c r="H1314" s="3">
        <f t="shared" si="67"/>
        <v>0</v>
      </c>
      <c r="I1314" s="26"/>
    </row>
    <row r="1315" spans="1:9" ht="15.75" x14ac:dyDescent="0.25">
      <c r="A1315" s="40">
        <v>42800</v>
      </c>
      <c r="B1315" s="41" t="s">
        <v>864</v>
      </c>
      <c r="C1315" s="6">
        <v>103339</v>
      </c>
      <c r="D1315" s="7" t="s">
        <v>124</v>
      </c>
      <c r="E1315" s="3">
        <v>1846.8</v>
      </c>
      <c r="F1315" s="42">
        <v>42800</v>
      </c>
      <c r="G1315" s="3">
        <f t="shared" si="68"/>
        <v>1846.8</v>
      </c>
      <c r="H1315" s="3">
        <f t="shared" si="67"/>
        <v>0</v>
      </c>
      <c r="I1315" s="17"/>
    </row>
    <row r="1316" spans="1:9" ht="15.75" x14ac:dyDescent="0.25">
      <c r="A1316" s="40">
        <v>42802</v>
      </c>
      <c r="B1316" s="41" t="s">
        <v>1101</v>
      </c>
      <c r="C1316" s="6">
        <v>103573</v>
      </c>
      <c r="D1316" s="7" t="s">
        <v>124</v>
      </c>
      <c r="E1316" s="3">
        <v>1593</v>
      </c>
      <c r="F1316" s="42">
        <v>42802</v>
      </c>
      <c r="G1316" s="3">
        <f t="shared" si="68"/>
        <v>1593</v>
      </c>
      <c r="H1316" s="3">
        <f t="shared" si="67"/>
        <v>0</v>
      </c>
      <c r="I1316" s="17"/>
    </row>
    <row r="1317" spans="1:9" ht="15.75" x14ac:dyDescent="0.25">
      <c r="A1317" s="40">
        <v>42804</v>
      </c>
      <c r="B1317" s="41" t="s">
        <v>1364</v>
      </c>
      <c r="C1317" s="6">
        <v>103829</v>
      </c>
      <c r="D1317" s="7" t="s">
        <v>124</v>
      </c>
      <c r="E1317" s="3">
        <v>6481.2</v>
      </c>
      <c r="F1317" s="42">
        <v>42804</v>
      </c>
      <c r="G1317" s="3">
        <f t="shared" si="68"/>
        <v>6481.2</v>
      </c>
      <c r="H1317" s="3">
        <f t="shared" si="67"/>
        <v>0</v>
      </c>
      <c r="I1317" s="17"/>
    </row>
    <row r="1318" spans="1:9" ht="15.75" x14ac:dyDescent="0.25">
      <c r="A1318" s="40">
        <v>42807</v>
      </c>
      <c r="B1318" s="41" t="s">
        <v>1684</v>
      </c>
      <c r="C1318" s="6">
        <v>104144</v>
      </c>
      <c r="D1318" s="7" t="s">
        <v>124</v>
      </c>
      <c r="E1318" s="3">
        <v>2011.5</v>
      </c>
      <c r="G1318" s="3">
        <f t="shared" si="68"/>
        <v>2011.5</v>
      </c>
      <c r="H1318" s="3">
        <f t="shared" si="67"/>
        <v>0</v>
      </c>
      <c r="I1318" s="17"/>
    </row>
    <row r="1319" spans="1:9" ht="15.75" x14ac:dyDescent="0.25">
      <c r="A1319" s="40">
        <v>42811</v>
      </c>
      <c r="B1319" s="41" t="s">
        <v>2196</v>
      </c>
      <c r="C1319" s="6">
        <v>104649</v>
      </c>
      <c r="D1319" s="7" t="s">
        <v>124</v>
      </c>
      <c r="E1319" s="3">
        <v>2759.4</v>
      </c>
      <c r="F1319" s="42">
        <v>42811</v>
      </c>
      <c r="G1319" s="3">
        <f t="shared" si="68"/>
        <v>2759.4</v>
      </c>
      <c r="H1319" s="3">
        <f t="shared" si="67"/>
        <v>0</v>
      </c>
      <c r="I1319" s="17"/>
    </row>
    <row r="1320" spans="1:9" ht="15.75" x14ac:dyDescent="0.25">
      <c r="A1320" s="40">
        <v>42811</v>
      </c>
      <c r="B1320" s="41" t="s">
        <v>2197</v>
      </c>
      <c r="C1320" s="6">
        <v>104650</v>
      </c>
      <c r="D1320" s="7" t="s">
        <v>124</v>
      </c>
      <c r="E1320" s="3">
        <v>4680</v>
      </c>
      <c r="F1320" s="42">
        <v>42811</v>
      </c>
      <c r="G1320" s="3">
        <f t="shared" si="68"/>
        <v>4680</v>
      </c>
      <c r="H1320" s="3">
        <f t="shared" si="67"/>
        <v>0</v>
      </c>
      <c r="I1320" s="17"/>
    </row>
    <row r="1321" spans="1:9" ht="15.75" x14ac:dyDescent="0.25">
      <c r="A1321" s="40">
        <v>42816</v>
      </c>
      <c r="B1321" s="41" t="s">
        <v>2795</v>
      </c>
      <c r="C1321" s="6">
        <v>105233</v>
      </c>
      <c r="D1321" s="7" t="s">
        <v>124</v>
      </c>
      <c r="E1321" s="3">
        <v>1366.2</v>
      </c>
      <c r="F1321" s="42">
        <v>42816</v>
      </c>
      <c r="G1321" s="3">
        <f t="shared" si="68"/>
        <v>1366.2</v>
      </c>
      <c r="H1321" s="3">
        <f t="shared" si="67"/>
        <v>0</v>
      </c>
      <c r="I1321" s="17"/>
    </row>
    <row r="1322" spans="1:9" ht="15.75" x14ac:dyDescent="0.25">
      <c r="A1322" s="40">
        <v>42818</v>
      </c>
      <c r="B1322" s="41" t="s">
        <v>3056</v>
      </c>
      <c r="C1322" s="6">
        <v>105487</v>
      </c>
      <c r="D1322" s="7" t="s">
        <v>124</v>
      </c>
      <c r="E1322" s="3">
        <v>232.2</v>
      </c>
      <c r="F1322" s="42">
        <v>42818</v>
      </c>
      <c r="G1322" s="3">
        <f t="shared" si="68"/>
        <v>232.2</v>
      </c>
      <c r="H1322" s="3">
        <f t="shared" si="67"/>
        <v>0</v>
      </c>
      <c r="I1322" s="17"/>
    </row>
    <row r="1323" spans="1:9" ht="15.75" x14ac:dyDescent="0.25">
      <c r="A1323" s="40">
        <v>42819</v>
      </c>
      <c r="B1323" s="41" t="s">
        <v>3191</v>
      </c>
      <c r="C1323" s="6">
        <v>105620</v>
      </c>
      <c r="D1323" s="7" t="s">
        <v>124</v>
      </c>
      <c r="E1323" s="3">
        <v>6178.8</v>
      </c>
      <c r="F1323" s="42">
        <v>42791</v>
      </c>
      <c r="G1323" s="3">
        <f t="shared" si="68"/>
        <v>6178.8</v>
      </c>
      <c r="H1323" s="3">
        <f t="shared" si="67"/>
        <v>0</v>
      </c>
      <c r="I1323" s="17"/>
    </row>
    <row r="1324" spans="1:9" ht="15.75" x14ac:dyDescent="0.25">
      <c r="A1324" s="40">
        <v>42823</v>
      </c>
      <c r="B1324" s="41" t="s">
        <v>3641</v>
      </c>
      <c r="C1324" s="6">
        <v>106056</v>
      </c>
      <c r="D1324" s="7" t="s">
        <v>124</v>
      </c>
      <c r="E1324" s="3">
        <v>1771.2</v>
      </c>
      <c r="G1324" s="3">
        <f t="shared" si="68"/>
        <v>1771.2</v>
      </c>
      <c r="H1324" s="3">
        <f t="shared" si="67"/>
        <v>0</v>
      </c>
      <c r="I1324" s="17"/>
    </row>
    <row r="1325" spans="1:9" ht="15.75" x14ac:dyDescent="0.25">
      <c r="A1325" s="40">
        <v>42825</v>
      </c>
      <c r="B1325" s="41" t="s">
        <v>3886</v>
      </c>
      <c r="C1325" s="6">
        <v>106297</v>
      </c>
      <c r="D1325" s="7" t="s">
        <v>124</v>
      </c>
      <c r="E1325" s="3">
        <v>4329.3</v>
      </c>
      <c r="F1325" s="42">
        <v>42825</v>
      </c>
      <c r="G1325" s="3">
        <f t="shared" si="68"/>
        <v>4329.3</v>
      </c>
      <c r="H1325" s="3">
        <f t="shared" si="67"/>
        <v>0</v>
      </c>
      <c r="I1325" s="17"/>
    </row>
    <row r="1326" spans="1:9" ht="15.75" x14ac:dyDescent="0.25">
      <c r="A1326" s="40">
        <v>42803</v>
      </c>
      <c r="B1326" s="41" t="s">
        <v>1339</v>
      </c>
      <c r="C1326" s="6">
        <v>103806</v>
      </c>
      <c r="D1326" s="1" t="s">
        <v>285</v>
      </c>
      <c r="E1326" s="2">
        <v>0</v>
      </c>
      <c r="F1326" s="44" t="s">
        <v>37</v>
      </c>
      <c r="G1326" s="2">
        <f t="shared" si="68"/>
        <v>0</v>
      </c>
      <c r="H1326" s="2">
        <f t="shared" si="67"/>
        <v>0</v>
      </c>
      <c r="I1326" s="17"/>
    </row>
    <row r="1327" spans="1:9" ht="15.75" x14ac:dyDescent="0.25">
      <c r="A1327" s="40">
        <v>42803</v>
      </c>
      <c r="B1327" s="41" t="s">
        <v>1340</v>
      </c>
      <c r="C1327" s="6">
        <v>103807</v>
      </c>
      <c r="D1327" s="7" t="s">
        <v>285</v>
      </c>
      <c r="E1327" s="3">
        <v>11374</v>
      </c>
      <c r="F1327" s="42">
        <v>42803</v>
      </c>
      <c r="G1327" s="3">
        <f t="shared" si="68"/>
        <v>11374</v>
      </c>
      <c r="H1327" s="3">
        <f t="shared" si="67"/>
        <v>0</v>
      </c>
      <c r="I1327" s="17"/>
    </row>
    <row r="1328" spans="1:9" ht="15.75" x14ac:dyDescent="0.25">
      <c r="A1328" s="40">
        <v>42805</v>
      </c>
      <c r="B1328" s="41" t="s">
        <v>1611</v>
      </c>
      <c r="C1328" s="6">
        <v>104074</v>
      </c>
      <c r="D1328" s="1" t="s">
        <v>285</v>
      </c>
      <c r="E1328" s="2">
        <v>0</v>
      </c>
      <c r="F1328" s="44" t="s">
        <v>37</v>
      </c>
      <c r="G1328" s="2">
        <f t="shared" si="68"/>
        <v>0</v>
      </c>
      <c r="H1328" s="2">
        <f t="shared" si="67"/>
        <v>0</v>
      </c>
      <c r="I1328" s="17"/>
    </row>
    <row r="1329" spans="1:9" ht="15.75" x14ac:dyDescent="0.25">
      <c r="A1329" s="40">
        <v>42805</v>
      </c>
      <c r="B1329" s="41" t="s">
        <v>1612</v>
      </c>
      <c r="C1329" s="6">
        <v>104075</v>
      </c>
      <c r="D1329" s="7" t="s">
        <v>285</v>
      </c>
      <c r="E1329" s="3">
        <v>13178</v>
      </c>
      <c r="F1329" s="42">
        <v>42806</v>
      </c>
      <c r="G1329" s="3">
        <f t="shared" si="68"/>
        <v>13178</v>
      </c>
      <c r="H1329" s="3">
        <f t="shared" si="67"/>
        <v>0</v>
      </c>
      <c r="I1329" s="17"/>
    </row>
    <row r="1330" spans="1:9" ht="15.75" x14ac:dyDescent="0.25">
      <c r="A1330" s="40">
        <v>42808</v>
      </c>
      <c r="B1330" s="41" t="s">
        <v>1930</v>
      </c>
      <c r="C1330" s="6">
        <v>104386</v>
      </c>
      <c r="D1330" s="7" t="s">
        <v>285</v>
      </c>
      <c r="E1330" s="3">
        <v>4536.3999999999996</v>
      </c>
      <c r="F1330" s="42">
        <v>42808</v>
      </c>
      <c r="G1330" s="3">
        <f t="shared" si="68"/>
        <v>4536.3999999999996</v>
      </c>
      <c r="H1330" s="3">
        <f t="shared" si="67"/>
        <v>0</v>
      </c>
      <c r="I1330" s="17"/>
    </row>
    <row r="1331" spans="1:9" ht="15.75" x14ac:dyDescent="0.25">
      <c r="A1331" s="40">
        <v>42815</v>
      </c>
      <c r="B1331" s="41" t="s">
        <v>2794</v>
      </c>
      <c r="C1331" s="6">
        <v>105232</v>
      </c>
      <c r="D1331" s="7" t="s">
        <v>285</v>
      </c>
      <c r="E1331" s="3">
        <v>8291.2000000000007</v>
      </c>
      <c r="F1331" s="42">
        <v>42816</v>
      </c>
      <c r="G1331" s="3">
        <f t="shared" si="68"/>
        <v>8291.2000000000007</v>
      </c>
      <c r="H1331" s="3">
        <f t="shared" si="67"/>
        <v>0</v>
      </c>
      <c r="I1331" s="17"/>
    </row>
    <row r="1332" spans="1:9" ht="15.75" x14ac:dyDescent="0.25">
      <c r="A1332" s="40">
        <v>42817</v>
      </c>
      <c r="B1332" s="41" t="s">
        <v>3050</v>
      </c>
      <c r="C1332" s="6">
        <v>105481</v>
      </c>
      <c r="D1332" s="7" t="s">
        <v>285</v>
      </c>
      <c r="E1332" s="3">
        <v>2600.4</v>
      </c>
      <c r="F1332" s="42">
        <v>43062</v>
      </c>
      <c r="G1332" s="3">
        <f t="shared" si="68"/>
        <v>2600.4</v>
      </c>
      <c r="H1332" s="3">
        <f t="shared" si="67"/>
        <v>0</v>
      </c>
      <c r="I1332" s="17"/>
    </row>
    <row r="1333" spans="1:9" ht="15.75" x14ac:dyDescent="0.25">
      <c r="A1333" s="40">
        <v>42818</v>
      </c>
      <c r="B1333" s="41" t="s">
        <v>3188</v>
      </c>
      <c r="C1333" s="6">
        <v>105617</v>
      </c>
      <c r="D1333" s="1" t="s">
        <v>285</v>
      </c>
      <c r="E1333" s="2">
        <v>0</v>
      </c>
      <c r="F1333" s="44" t="s">
        <v>37</v>
      </c>
      <c r="G1333" s="2">
        <f t="shared" si="68"/>
        <v>0</v>
      </c>
      <c r="H1333" s="2">
        <f t="shared" si="67"/>
        <v>0</v>
      </c>
      <c r="I1333" s="17"/>
    </row>
    <row r="1334" spans="1:9" ht="15.75" x14ac:dyDescent="0.25">
      <c r="A1334" s="40">
        <v>42818</v>
      </c>
      <c r="B1334" s="41" t="s">
        <v>3189</v>
      </c>
      <c r="C1334" s="6">
        <v>105618</v>
      </c>
      <c r="D1334" s="7" t="s">
        <v>285</v>
      </c>
      <c r="E1334" s="3">
        <v>9634.7999999999993</v>
      </c>
      <c r="F1334" s="42">
        <v>42818</v>
      </c>
      <c r="G1334" s="3">
        <f t="shared" ref="G1334:G1339" si="69">E1334</f>
        <v>9634.7999999999993</v>
      </c>
      <c r="H1334" s="3">
        <f t="shared" si="67"/>
        <v>0</v>
      </c>
      <c r="I1334" s="17"/>
    </row>
    <row r="1335" spans="1:9" ht="15.75" x14ac:dyDescent="0.25">
      <c r="A1335" s="40">
        <v>42825</v>
      </c>
      <c r="B1335" s="41" t="s">
        <v>4027</v>
      </c>
      <c r="C1335" s="6">
        <v>106436</v>
      </c>
      <c r="D1335" s="7" t="s">
        <v>285</v>
      </c>
      <c r="E1335" s="3">
        <v>9499.6</v>
      </c>
      <c r="F1335" s="42">
        <v>42826</v>
      </c>
      <c r="G1335" s="3">
        <f t="shared" si="69"/>
        <v>9499.6</v>
      </c>
      <c r="H1335" s="3">
        <f t="shared" si="67"/>
        <v>0</v>
      </c>
      <c r="I1335" s="17"/>
    </row>
    <row r="1336" spans="1:9" ht="15.75" x14ac:dyDescent="0.25">
      <c r="A1336" s="40">
        <v>42795</v>
      </c>
      <c r="B1336" s="41" t="s">
        <v>317</v>
      </c>
      <c r="C1336" s="6">
        <v>102805</v>
      </c>
      <c r="D1336" s="7" t="s">
        <v>160</v>
      </c>
      <c r="E1336" s="3">
        <v>3233.52</v>
      </c>
      <c r="F1336" s="42">
        <v>42795</v>
      </c>
      <c r="G1336" s="3">
        <f t="shared" si="69"/>
        <v>3233.52</v>
      </c>
      <c r="H1336" s="3">
        <f t="shared" si="67"/>
        <v>0</v>
      </c>
      <c r="I1336" s="17"/>
    </row>
    <row r="1337" spans="1:9" ht="15.75" x14ac:dyDescent="0.25">
      <c r="A1337" s="40">
        <v>42803</v>
      </c>
      <c r="B1337" s="41" t="s">
        <v>1334</v>
      </c>
      <c r="C1337" s="6">
        <v>103801</v>
      </c>
      <c r="D1337" s="7" t="s">
        <v>160</v>
      </c>
      <c r="E1337" s="3">
        <v>3160.92</v>
      </c>
      <c r="F1337" s="42">
        <v>42804</v>
      </c>
      <c r="G1337" s="3">
        <f t="shared" si="69"/>
        <v>3160.92</v>
      </c>
      <c r="H1337" s="3">
        <f t="shared" si="67"/>
        <v>0</v>
      </c>
      <c r="I1337" s="17"/>
    </row>
    <row r="1338" spans="1:9" ht="15.75" x14ac:dyDescent="0.25">
      <c r="A1338" s="40">
        <v>42809</v>
      </c>
      <c r="B1338" s="41" t="s">
        <v>2004</v>
      </c>
      <c r="C1338" s="6">
        <v>104458</v>
      </c>
      <c r="D1338" s="7" t="s">
        <v>160</v>
      </c>
      <c r="E1338" s="3">
        <v>1582.6</v>
      </c>
      <c r="F1338" s="42">
        <v>42810</v>
      </c>
      <c r="G1338" s="3">
        <f t="shared" si="69"/>
        <v>1582.6</v>
      </c>
      <c r="H1338" s="3">
        <f t="shared" si="67"/>
        <v>0</v>
      </c>
      <c r="I1338" s="17"/>
    </row>
    <row r="1339" spans="1:9" ht="15.75" x14ac:dyDescent="0.25">
      <c r="A1339" s="40">
        <v>42816</v>
      </c>
      <c r="B1339" s="41" t="s">
        <v>2856</v>
      </c>
      <c r="C1339" s="6">
        <v>105294</v>
      </c>
      <c r="D1339" s="7" t="s">
        <v>160</v>
      </c>
      <c r="E1339" s="3">
        <v>1744.8</v>
      </c>
      <c r="F1339" s="42">
        <v>42816</v>
      </c>
      <c r="G1339" s="3">
        <f t="shared" si="69"/>
        <v>1744.8</v>
      </c>
      <c r="H1339" s="3">
        <f t="shared" si="67"/>
        <v>0</v>
      </c>
      <c r="I1339" s="17"/>
    </row>
    <row r="1340" spans="1:9" ht="30" x14ac:dyDescent="0.25">
      <c r="A1340" s="42">
        <v>42797</v>
      </c>
      <c r="B1340" s="49" t="s">
        <v>585</v>
      </c>
      <c r="C1340" s="22">
        <v>103069</v>
      </c>
      <c r="D1340" s="23" t="s">
        <v>205</v>
      </c>
      <c r="E1340" s="24">
        <v>4390</v>
      </c>
      <c r="F1340" s="43" t="s">
        <v>586</v>
      </c>
      <c r="G1340" s="25">
        <f>132.5+500+3757.5</f>
        <v>4390</v>
      </c>
      <c r="H1340" s="25">
        <f t="shared" si="67"/>
        <v>0</v>
      </c>
      <c r="I1340" s="17"/>
    </row>
    <row r="1341" spans="1:9" ht="15.75" x14ac:dyDescent="0.25">
      <c r="A1341" s="40">
        <v>42800</v>
      </c>
      <c r="B1341" s="41" t="s">
        <v>916</v>
      </c>
      <c r="C1341" s="6">
        <v>103390</v>
      </c>
      <c r="D1341" s="7" t="s">
        <v>205</v>
      </c>
      <c r="E1341" s="3">
        <v>1201.2</v>
      </c>
      <c r="F1341" s="42">
        <v>42800</v>
      </c>
      <c r="G1341" s="3">
        <f>E1341</f>
        <v>1201.2</v>
      </c>
      <c r="H1341" s="3">
        <f t="shared" si="67"/>
        <v>0</v>
      </c>
      <c r="I1341" s="17"/>
    </row>
    <row r="1342" spans="1:9" ht="15.75" x14ac:dyDescent="0.25">
      <c r="A1342" s="40">
        <v>42803</v>
      </c>
      <c r="B1342" s="41" t="s">
        <v>1256</v>
      </c>
      <c r="C1342" s="6">
        <v>103724</v>
      </c>
      <c r="D1342" s="7" t="s">
        <v>205</v>
      </c>
      <c r="E1342" s="3">
        <v>5481.5</v>
      </c>
      <c r="F1342" s="43" t="s">
        <v>1257</v>
      </c>
      <c r="G1342" s="9">
        <f>1000+1200+500+2781.5</f>
        <v>5481.5</v>
      </c>
      <c r="H1342" s="9">
        <f t="shared" si="67"/>
        <v>0</v>
      </c>
      <c r="I1342" s="17"/>
    </row>
    <row r="1343" spans="1:9" ht="15.75" x14ac:dyDescent="0.25">
      <c r="A1343" s="40">
        <v>42804</v>
      </c>
      <c r="B1343" s="41" t="s">
        <v>1413</v>
      </c>
      <c r="C1343" s="6">
        <v>103878</v>
      </c>
      <c r="D1343" s="7" t="s">
        <v>205</v>
      </c>
      <c r="E1343" s="3">
        <v>744.8</v>
      </c>
      <c r="F1343" s="42">
        <v>42804</v>
      </c>
      <c r="G1343" s="3">
        <f t="shared" ref="G1343:G1348" si="70">E1343</f>
        <v>744.8</v>
      </c>
      <c r="H1343" s="3">
        <f t="shared" si="67"/>
        <v>0</v>
      </c>
      <c r="I1343" s="17"/>
    </row>
    <row r="1344" spans="1:9" ht="15.75" x14ac:dyDescent="0.25">
      <c r="A1344" s="40">
        <v>42805</v>
      </c>
      <c r="B1344" s="41" t="s">
        <v>1538</v>
      </c>
      <c r="C1344" s="6">
        <v>104001</v>
      </c>
      <c r="D1344" s="7" t="s">
        <v>205</v>
      </c>
      <c r="E1344" s="3">
        <v>2286.1</v>
      </c>
      <c r="F1344" s="42">
        <v>42805</v>
      </c>
      <c r="G1344" s="3">
        <f t="shared" si="70"/>
        <v>2286.1</v>
      </c>
      <c r="H1344" s="3">
        <f t="shared" si="67"/>
        <v>0</v>
      </c>
      <c r="I1344" s="17"/>
    </row>
    <row r="1345" spans="1:9" ht="15.75" x14ac:dyDescent="0.25">
      <c r="A1345" s="40">
        <v>42808</v>
      </c>
      <c r="B1345" s="41" t="s">
        <v>1852</v>
      </c>
      <c r="C1345" s="6">
        <v>104309</v>
      </c>
      <c r="D1345" s="7" t="s">
        <v>205</v>
      </c>
      <c r="E1345" s="3">
        <v>2136.6999999999998</v>
      </c>
      <c r="F1345" s="42">
        <v>42808</v>
      </c>
      <c r="G1345" s="3">
        <f t="shared" si="70"/>
        <v>2136.6999999999998</v>
      </c>
      <c r="H1345" s="3">
        <f t="shared" si="67"/>
        <v>0</v>
      </c>
      <c r="I1345" s="17"/>
    </row>
    <row r="1346" spans="1:9" ht="15.75" x14ac:dyDescent="0.25">
      <c r="A1346" s="40">
        <v>42811</v>
      </c>
      <c r="B1346" s="41" t="s">
        <v>2254</v>
      </c>
      <c r="C1346" s="6">
        <v>104707</v>
      </c>
      <c r="D1346" s="1" t="s">
        <v>205</v>
      </c>
      <c r="E1346" s="2">
        <v>0</v>
      </c>
      <c r="F1346" s="44" t="s">
        <v>37</v>
      </c>
      <c r="G1346" s="2">
        <f t="shared" si="70"/>
        <v>0</v>
      </c>
      <c r="H1346" s="2">
        <f t="shared" si="67"/>
        <v>0</v>
      </c>
      <c r="I1346" s="17"/>
    </row>
    <row r="1347" spans="1:9" ht="15.75" x14ac:dyDescent="0.25">
      <c r="A1347" s="40">
        <v>42811</v>
      </c>
      <c r="B1347" s="41" t="s">
        <v>2258</v>
      </c>
      <c r="C1347" s="6">
        <v>104711</v>
      </c>
      <c r="D1347" s="7" t="s">
        <v>205</v>
      </c>
      <c r="E1347" s="3">
        <v>2833.8</v>
      </c>
      <c r="F1347" s="42">
        <v>42811</v>
      </c>
      <c r="G1347" s="3">
        <f t="shared" si="70"/>
        <v>2833.8</v>
      </c>
      <c r="H1347" s="3">
        <f t="shared" ref="H1347:H1410" si="71">E1347-G1347</f>
        <v>0</v>
      </c>
      <c r="I1347" s="17"/>
    </row>
    <row r="1348" spans="1:9" ht="15.75" x14ac:dyDescent="0.25">
      <c r="A1348" s="40">
        <v>42814</v>
      </c>
      <c r="B1348" s="41" t="s">
        <v>2579</v>
      </c>
      <c r="C1348" s="6">
        <v>105018</v>
      </c>
      <c r="D1348" s="7" t="s">
        <v>205</v>
      </c>
      <c r="E1348" s="3">
        <v>2050.3000000000002</v>
      </c>
      <c r="F1348" s="42">
        <v>43062</v>
      </c>
      <c r="G1348" s="3">
        <f t="shared" si="70"/>
        <v>2050.3000000000002</v>
      </c>
      <c r="H1348" s="3">
        <f t="shared" si="71"/>
        <v>0</v>
      </c>
      <c r="I1348" s="17"/>
    </row>
    <row r="1349" spans="1:9" ht="15.75" x14ac:dyDescent="0.25">
      <c r="A1349" s="40">
        <v>42817</v>
      </c>
      <c r="B1349" s="41" t="s">
        <v>2996</v>
      </c>
      <c r="C1349" s="6">
        <v>105428</v>
      </c>
      <c r="D1349" s="7" t="s">
        <v>205</v>
      </c>
      <c r="E1349" s="3">
        <v>3879.6</v>
      </c>
      <c r="F1349" s="42" t="s">
        <v>2997</v>
      </c>
      <c r="G1349" s="3">
        <f>1000+2879.6</f>
        <v>3879.6</v>
      </c>
      <c r="H1349" s="3">
        <f t="shared" si="71"/>
        <v>0</v>
      </c>
      <c r="I1349" s="17"/>
    </row>
    <row r="1350" spans="1:9" ht="15.75" x14ac:dyDescent="0.25">
      <c r="A1350" s="40">
        <v>42819</v>
      </c>
      <c r="B1350" s="41" t="s">
        <v>3260</v>
      </c>
      <c r="C1350" s="6">
        <v>105684</v>
      </c>
      <c r="D1350" s="7" t="s">
        <v>205</v>
      </c>
      <c r="E1350" s="3">
        <v>1535</v>
      </c>
      <c r="F1350" s="42">
        <v>42822</v>
      </c>
      <c r="G1350" s="3">
        <f t="shared" ref="G1350:G1381" si="72">E1350</f>
        <v>1535</v>
      </c>
      <c r="H1350" s="3">
        <f t="shared" si="71"/>
        <v>0</v>
      </c>
      <c r="I1350" s="17"/>
    </row>
    <row r="1351" spans="1:9" ht="15.75" x14ac:dyDescent="0.25">
      <c r="A1351" s="40">
        <v>42822</v>
      </c>
      <c r="B1351" s="41" t="s">
        <v>3590</v>
      </c>
      <c r="C1351" s="6">
        <v>106006</v>
      </c>
      <c r="D1351" s="7" t="s">
        <v>205</v>
      </c>
      <c r="E1351" s="3">
        <v>2846</v>
      </c>
      <c r="F1351" s="42">
        <v>42825</v>
      </c>
      <c r="G1351" s="3">
        <f t="shared" si="72"/>
        <v>2846</v>
      </c>
      <c r="H1351" s="3">
        <f t="shared" si="71"/>
        <v>0</v>
      </c>
      <c r="I1351" s="17"/>
    </row>
    <row r="1352" spans="1:9" ht="15.75" x14ac:dyDescent="0.25">
      <c r="A1352" s="40">
        <v>42824</v>
      </c>
      <c r="B1352" s="41" t="s">
        <v>3808</v>
      </c>
      <c r="C1352" s="6">
        <v>106222</v>
      </c>
      <c r="D1352" s="7" t="s">
        <v>205</v>
      </c>
      <c r="E1352" s="3">
        <v>2860.3</v>
      </c>
      <c r="F1352" s="42">
        <v>42828</v>
      </c>
      <c r="G1352" s="3">
        <f t="shared" si="72"/>
        <v>2860.3</v>
      </c>
      <c r="H1352" s="3">
        <f t="shared" si="71"/>
        <v>0</v>
      </c>
      <c r="I1352" s="17"/>
    </row>
    <row r="1353" spans="1:9" ht="15.75" x14ac:dyDescent="0.25">
      <c r="A1353" s="40">
        <v>42825</v>
      </c>
      <c r="B1353" s="41" t="s">
        <v>3951</v>
      </c>
      <c r="C1353" s="6">
        <v>106360</v>
      </c>
      <c r="D1353" s="7" t="s">
        <v>205</v>
      </c>
      <c r="E1353" s="3">
        <v>1495.2</v>
      </c>
      <c r="F1353" s="42">
        <v>42825</v>
      </c>
      <c r="G1353" s="3">
        <f t="shared" si="72"/>
        <v>1495.2</v>
      </c>
      <c r="H1353" s="3">
        <f t="shared" si="71"/>
        <v>0</v>
      </c>
      <c r="I1353" s="17"/>
    </row>
    <row r="1354" spans="1:9" ht="15.75" x14ac:dyDescent="0.25">
      <c r="A1354" s="40">
        <v>42797</v>
      </c>
      <c r="B1354" s="41" t="s">
        <v>581</v>
      </c>
      <c r="C1354" s="6">
        <v>103065</v>
      </c>
      <c r="D1354" s="7" t="s">
        <v>80</v>
      </c>
      <c r="E1354" s="3">
        <v>11679.2</v>
      </c>
      <c r="F1354" s="42">
        <v>42797</v>
      </c>
      <c r="G1354" s="3">
        <f t="shared" si="72"/>
        <v>11679.2</v>
      </c>
      <c r="H1354" s="3">
        <f t="shared" si="71"/>
        <v>0</v>
      </c>
      <c r="I1354" s="17"/>
    </row>
    <row r="1355" spans="1:9" ht="15.75" x14ac:dyDescent="0.25">
      <c r="A1355" s="40">
        <v>42802</v>
      </c>
      <c r="B1355" s="41" t="s">
        <v>1229</v>
      </c>
      <c r="C1355" s="6">
        <v>103697</v>
      </c>
      <c r="D1355" s="7" t="s">
        <v>80</v>
      </c>
      <c r="E1355" s="3">
        <v>6321</v>
      </c>
      <c r="F1355" s="42">
        <v>42804</v>
      </c>
      <c r="G1355" s="3">
        <f t="shared" si="72"/>
        <v>6321</v>
      </c>
      <c r="H1355" s="3">
        <f t="shared" si="71"/>
        <v>0</v>
      </c>
      <c r="I1355" s="17"/>
    </row>
    <row r="1356" spans="1:9" ht="15.75" x14ac:dyDescent="0.25">
      <c r="A1356" s="40">
        <v>42804</v>
      </c>
      <c r="B1356" s="41" t="s">
        <v>1461</v>
      </c>
      <c r="C1356" s="6">
        <v>103925</v>
      </c>
      <c r="D1356" s="7" t="s">
        <v>80</v>
      </c>
      <c r="E1356" s="3">
        <v>14155.8</v>
      </c>
      <c r="F1356" s="42">
        <v>42804</v>
      </c>
      <c r="G1356" s="3">
        <f t="shared" si="72"/>
        <v>14155.8</v>
      </c>
      <c r="H1356" s="3">
        <f t="shared" si="71"/>
        <v>0</v>
      </c>
      <c r="I1356" s="17"/>
    </row>
    <row r="1357" spans="1:9" ht="15.75" x14ac:dyDescent="0.25">
      <c r="A1357" s="40">
        <v>42809</v>
      </c>
      <c r="B1357" s="41" t="s">
        <v>1964</v>
      </c>
      <c r="C1357" s="6">
        <v>104419</v>
      </c>
      <c r="D1357" s="7" t="s">
        <v>80</v>
      </c>
      <c r="E1357" s="3">
        <v>8634.7999999999993</v>
      </c>
      <c r="F1357" s="42">
        <v>42809</v>
      </c>
      <c r="G1357" s="3">
        <f t="shared" si="72"/>
        <v>8634.7999999999993</v>
      </c>
      <c r="H1357" s="3">
        <f t="shared" si="71"/>
        <v>0</v>
      </c>
      <c r="I1357" s="17"/>
    </row>
    <row r="1358" spans="1:9" ht="15.75" x14ac:dyDescent="0.25">
      <c r="A1358" s="40">
        <v>42811</v>
      </c>
      <c r="B1358" s="41" t="s">
        <v>2290</v>
      </c>
      <c r="C1358" s="6">
        <v>104742</v>
      </c>
      <c r="D1358" s="7" t="s">
        <v>80</v>
      </c>
      <c r="E1358" s="3">
        <v>10432.799999999999</v>
      </c>
      <c r="F1358" s="42">
        <v>42811</v>
      </c>
      <c r="G1358" s="3">
        <f t="shared" si="72"/>
        <v>10432.799999999999</v>
      </c>
      <c r="H1358" s="3">
        <f t="shared" si="71"/>
        <v>0</v>
      </c>
      <c r="I1358" s="17"/>
    </row>
    <row r="1359" spans="1:9" ht="15.75" x14ac:dyDescent="0.25">
      <c r="A1359" s="40">
        <v>42815</v>
      </c>
      <c r="B1359" s="41" t="s">
        <v>2741</v>
      </c>
      <c r="C1359" s="6">
        <v>105179</v>
      </c>
      <c r="D1359" s="7" t="s">
        <v>80</v>
      </c>
      <c r="E1359" s="3">
        <v>6235.2</v>
      </c>
      <c r="F1359" s="42">
        <v>42822</v>
      </c>
      <c r="G1359" s="3">
        <f t="shared" si="72"/>
        <v>6235.2</v>
      </c>
      <c r="H1359" s="3">
        <f t="shared" si="71"/>
        <v>0</v>
      </c>
      <c r="I1359" s="17"/>
    </row>
    <row r="1360" spans="1:9" ht="15.75" x14ac:dyDescent="0.25">
      <c r="A1360" s="40">
        <v>42817</v>
      </c>
      <c r="B1360" s="41" t="s">
        <v>2976</v>
      </c>
      <c r="C1360" s="6">
        <v>105408</v>
      </c>
      <c r="D1360" s="7" t="s">
        <v>80</v>
      </c>
      <c r="E1360" s="3">
        <v>18999.7</v>
      </c>
      <c r="F1360" s="42">
        <v>42822</v>
      </c>
      <c r="G1360" s="3">
        <f t="shared" si="72"/>
        <v>18999.7</v>
      </c>
      <c r="H1360" s="3">
        <f t="shared" si="71"/>
        <v>0</v>
      </c>
      <c r="I1360" s="17"/>
    </row>
    <row r="1361" spans="1:9" ht="15.75" x14ac:dyDescent="0.25">
      <c r="A1361" s="40">
        <v>42818</v>
      </c>
      <c r="B1361" s="41" t="s">
        <v>3150</v>
      </c>
      <c r="C1361" s="6">
        <v>105580</v>
      </c>
      <c r="D1361" s="7" t="s">
        <v>80</v>
      </c>
      <c r="E1361" s="3">
        <v>8784.6</v>
      </c>
      <c r="F1361" s="42">
        <v>42822</v>
      </c>
      <c r="G1361" s="3">
        <f t="shared" si="72"/>
        <v>8784.6</v>
      </c>
      <c r="H1361" s="3">
        <f t="shared" si="71"/>
        <v>0</v>
      </c>
      <c r="I1361" s="17"/>
    </row>
    <row r="1362" spans="1:9" ht="15.75" x14ac:dyDescent="0.25">
      <c r="A1362" s="40">
        <v>42822</v>
      </c>
      <c r="B1362" s="41" t="s">
        <v>3579</v>
      </c>
      <c r="C1362" s="6">
        <v>105996</v>
      </c>
      <c r="D1362" s="7" t="s">
        <v>80</v>
      </c>
      <c r="E1362" s="3">
        <v>10786.6</v>
      </c>
      <c r="F1362" s="42">
        <v>42822</v>
      </c>
      <c r="G1362" s="3">
        <f t="shared" si="72"/>
        <v>10786.6</v>
      </c>
      <c r="H1362" s="3">
        <f t="shared" si="71"/>
        <v>0</v>
      </c>
      <c r="I1362" s="17"/>
    </row>
    <row r="1363" spans="1:9" ht="15.75" x14ac:dyDescent="0.25">
      <c r="A1363" s="40">
        <v>42824</v>
      </c>
      <c r="B1363" s="41" t="s">
        <v>3820</v>
      </c>
      <c r="C1363" s="6">
        <v>106234</v>
      </c>
      <c r="D1363" s="7" t="s">
        <v>80</v>
      </c>
      <c r="E1363" s="3">
        <v>11546.4</v>
      </c>
      <c r="F1363" s="42">
        <v>42825</v>
      </c>
      <c r="G1363" s="3">
        <f t="shared" si="72"/>
        <v>11546.4</v>
      </c>
      <c r="H1363" s="3">
        <f t="shared" si="71"/>
        <v>0</v>
      </c>
      <c r="I1363" s="17"/>
    </row>
    <row r="1364" spans="1:9" ht="15.75" x14ac:dyDescent="0.25">
      <c r="A1364" s="40">
        <v>42825</v>
      </c>
      <c r="B1364" s="41" t="s">
        <v>3941</v>
      </c>
      <c r="C1364" s="6">
        <v>106350</v>
      </c>
      <c r="D1364" s="7" t="s">
        <v>80</v>
      </c>
      <c r="E1364" s="3">
        <v>3978</v>
      </c>
      <c r="F1364" s="42">
        <v>42825</v>
      </c>
      <c r="G1364" s="3">
        <f t="shared" si="72"/>
        <v>3978</v>
      </c>
      <c r="H1364" s="3">
        <f t="shared" si="71"/>
        <v>0</v>
      </c>
      <c r="I1364" s="17"/>
    </row>
    <row r="1365" spans="1:9" ht="15.75" x14ac:dyDescent="0.25">
      <c r="A1365" s="40">
        <v>42795</v>
      </c>
      <c r="B1365" s="41" t="s">
        <v>304</v>
      </c>
      <c r="C1365" s="6">
        <v>102792</v>
      </c>
      <c r="D1365" s="7" t="s">
        <v>18</v>
      </c>
      <c r="E1365" s="3">
        <v>2760</v>
      </c>
      <c r="F1365" s="42">
        <v>42795</v>
      </c>
      <c r="G1365" s="3">
        <f t="shared" si="72"/>
        <v>2760</v>
      </c>
      <c r="H1365" s="3">
        <f t="shared" si="71"/>
        <v>0</v>
      </c>
      <c r="I1365" s="17"/>
    </row>
    <row r="1366" spans="1:9" ht="15.75" x14ac:dyDescent="0.25">
      <c r="A1366" s="40">
        <v>42795</v>
      </c>
      <c r="B1366" s="41" t="s">
        <v>355</v>
      </c>
      <c r="C1366" s="6">
        <v>102843</v>
      </c>
      <c r="D1366" s="7" t="s">
        <v>18</v>
      </c>
      <c r="E1366" s="3">
        <v>596.4</v>
      </c>
      <c r="F1366" s="42">
        <v>42795</v>
      </c>
      <c r="G1366" s="3">
        <f t="shared" si="72"/>
        <v>596.4</v>
      </c>
      <c r="H1366" s="3">
        <f t="shared" si="71"/>
        <v>0</v>
      </c>
      <c r="I1366" s="17"/>
    </row>
    <row r="1367" spans="1:9" ht="15.75" x14ac:dyDescent="0.25">
      <c r="A1367" s="40">
        <v>42796</v>
      </c>
      <c r="B1367" s="41" t="s">
        <v>379</v>
      </c>
      <c r="C1367" s="6">
        <v>102867</v>
      </c>
      <c r="D1367" s="7" t="s">
        <v>18</v>
      </c>
      <c r="E1367" s="3">
        <v>1118</v>
      </c>
      <c r="F1367" s="42">
        <v>42796</v>
      </c>
      <c r="G1367" s="3">
        <f t="shared" si="72"/>
        <v>1118</v>
      </c>
      <c r="H1367" s="3">
        <f t="shared" si="71"/>
        <v>0</v>
      </c>
      <c r="I1367" s="17"/>
    </row>
    <row r="1368" spans="1:9" ht="15.75" x14ac:dyDescent="0.25">
      <c r="A1368" s="40">
        <v>42797</v>
      </c>
      <c r="B1368" s="41" t="s">
        <v>543</v>
      </c>
      <c r="C1368" s="6">
        <v>103027</v>
      </c>
      <c r="D1368" s="7" t="s">
        <v>18</v>
      </c>
      <c r="E1368" s="3">
        <v>2900.4</v>
      </c>
      <c r="F1368" s="42" t="s">
        <v>255</v>
      </c>
      <c r="G1368" s="3">
        <f t="shared" si="72"/>
        <v>2900.4</v>
      </c>
      <c r="H1368" s="3">
        <f t="shared" si="71"/>
        <v>0</v>
      </c>
      <c r="I1368" s="17"/>
    </row>
    <row r="1369" spans="1:9" ht="15.75" x14ac:dyDescent="0.25">
      <c r="A1369" s="40">
        <v>42798</v>
      </c>
      <c r="B1369" s="41" t="s">
        <v>693</v>
      </c>
      <c r="C1369" s="6">
        <v>103170</v>
      </c>
      <c r="D1369" s="7" t="s">
        <v>18</v>
      </c>
      <c r="E1369" s="3">
        <v>853.2</v>
      </c>
      <c r="F1369" s="42">
        <v>42798</v>
      </c>
      <c r="G1369" s="3">
        <f t="shared" si="72"/>
        <v>853.2</v>
      </c>
      <c r="H1369" s="3">
        <f t="shared" si="71"/>
        <v>0</v>
      </c>
      <c r="I1369" s="17"/>
    </row>
    <row r="1370" spans="1:9" ht="15.75" x14ac:dyDescent="0.25">
      <c r="A1370" s="40">
        <v>42798</v>
      </c>
      <c r="B1370" s="41" t="s">
        <v>767</v>
      </c>
      <c r="C1370" s="6">
        <v>103244</v>
      </c>
      <c r="D1370" s="7" t="s">
        <v>18</v>
      </c>
      <c r="E1370" s="3">
        <v>2775.6</v>
      </c>
      <c r="F1370" s="42">
        <v>42798</v>
      </c>
      <c r="G1370" s="3">
        <f t="shared" si="72"/>
        <v>2775.6</v>
      </c>
      <c r="H1370" s="3">
        <f t="shared" si="71"/>
        <v>0</v>
      </c>
      <c r="I1370" s="17"/>
    </row>
    <row r="1371" spans="1:9" ht="15.75" x14ac:dyDescent="0.25">
      <c r="A1371" s="40">
        <v>42799</v>
      </c>
      <c r="B1371" s="41" t="s">
        <v>812</v>
      </c>
      <c r="C1371" s="6">
        <v>103289</v>
      </c>
      <c r="D1371" s="7" t="s">
        <v>18</v>
      </c>
      <c r="E1371" s="3">
        <v>2602</v>
      </c>
      <c r="F1371" s="42">
        <v>42799</v>
      </c>
      <c r="G1371" s="3">
        <f t="shared" si="72"/>
        <v>2602</v>
      </c>
      <c r="H1371" s="3">
        <f t="shared" si="71"/>
        <v>0</v>
      </c>
      <c r="I1371" s="17"/>
    </row>
    <row r="1372" spans="1:9" ht="15.75" x14ac:dyDescent="0.25">
      <c r="A1372" s="40">
        <v>42800</v>
      </c>
      <c r="B1372" s="41" t="s">
        <v>870</v>
      </c>
      <c r="C1372" s="6">
        <v>103345</v>
      </c>
      <c r="D1372" s="7" t="s">
        <v>18</v>
      </c>
      <c r="E1372" s="3">
        <v>4742.8</v>
      </c>
      <c r="F1372" s="42">
        <v>42800</v>
      </c>
      <c r="G1372" s="3">
        <f t="shared" si="72"/>
        <v>4742.8</v>
      </c>
      <c r="H1372" s="3">
        <f t="shared" si="71"/>
        <v>0</v>
      </c>
      <c r="I1372" s="17"/>
    </row>
    <row r="1373" spans="1:9" ht="15.75" x14ac:dyDescent="0.25">
      <c r="A1373" s="40">
        <v>42800</v>
      </c>
      <c r="B1373" s="41" t="s">
        <v>872</v>
      </c>
      <c r="C1373" s="6">
        <v>103347</v>
      </c>
      <c r="D1373" s="7" t="s">
        <v>18</v>
      </c>
      <c r="E1373" s="3">
        <v>289.10000000000002</v>
      </c>
      <c r="F1373" s="42">
        <v>42800</v>
      </c>
      <c r="G1373" s="3">
        <f t="shared" si="72"/>
        <v>289.10000000000002</v>
      </c>
      <c r="H1373" s="3">
        <f t="shared" si="71"/>
        <v>0</v>
      </c>
      <c r="I1373" s="17"/>
    </row>
    <row r="1374" spans="1:9" ht="15.75" x14ac:dyDescent="0.25">
      <c r="A1374" s="40">
        <v>42800</v>
      </c>
      <c r="B1374" s="41" t="s">
        <v>968</v>
      </c>
      <c r="C1374" s="6">
        <v>103441</v>
      </c>
      <c r="D1374" s="7" t="s">
        <v>18</v>
      </c>
      <c r="E1374" s="3">
        <v>1160.5</v>
      </c>
      <c r="F1374" s="42">
        <v>42800</v>
      </c>
      <c r="G1374" s="3">
        <f t="shared" si="72"/>
        <v>1160.5</v>
      </c>
      <c r="H1374" s="3">
        <f t="shared" si="71"/>
        <v>0</v>
      </c>
      <c r="I1374" s="17"/>
    </row>
    <row r="1375" spans="1:9" ht="15.75" x14ac:dyDescent="0.25">
      <c r="A1375" s="40">
        <v>42801</v>
      </c>
      <c r="B1375" s="41" t="s">
        <v>994</v>
      </c>
      <c r="C1375" s="6">
        <v>103467</v>
      </c>
      <c r="D1375" s="1" t="s">
        <v>18</v>
      </c>
      <c r="E1375" s="2">
        <v>0</v>
      </c>
      <c r="F1375" s="44" t="s">
        <v>37</v>
      </c>
      <c r="G1375" s="2">
        <f t="shared" si="72"/>
        <v>0</v>
      </c>
      <c r="H1375" s="2">
        <f t="shared" si="71"/>
        <v>0</v>
      </c>
      <c r="I1375" s="17"/>
    </row>
    <row r="1376" spans="1:9" ht="15.75" x14ac:dyDescent="0.25">
      <c r="A1376" s="40">
        <v>42801</v>
      </c>
      <c r="B1376" s="41" t="s">
        <v>995</v>
      </c>
      <c r="C1376" s="6">
        <v>103468</v>
      </c>
      <c r="D1376" s="7" t="s">
        <v>18</v>
      </c>
      <c r="E1376" s="3">
        <v>4003.6</v>
      </c>
      <c r="F1376" s="42">
        <v>42801</v>
      </c>
      <c r="G1376" s="3">
        <f t="shared" si="72"/>
        <v>4003.6</v>
      </c>
      <c r="H1376" s="3">
        <f t="shared" si="71"/>
        <v>0</v>
      </c>
      <c r="I1376" s="17"/>
    </row>
    <row r="1377" spans="1:9" ht="15.75" x14ac:dyDescent="0.25">
      <c r="A1377" s="40">
        <v>42802</v>
      </c>
      <c r="B1377" s="41" t="s">
        <v>1114</v>
      </c>
      <c r="C1377" s="6">
        <v>103586</v>
      </c>
      <c r="D1377" s="7" t="s">
        <v>18</v>
      </c>
      <c r="E1377" s="3">
        <v>2576</v>
      </c>
      <c r="F1377" s="42">
        <v>42802</v>
      </c>
      <c r="G1377" s="3">
        <f t="shared" si="72"/>
        <v>2576</v>
      </c>
      <c r="H1377" s="3">
        <f t="shared" si="71"/>
        <v>0</v>
      </c>
      <c r="I1377" s="17"/>
    </row>
    <row r="1378" spans="1:9" ht="15.75" x14ac:dyDescent="0.25">
      <c r="A1378" s="40">
        <v>42803</v>
      </c>
      <c r="B1378" s="41" t="s">
        <v>1255</v>
      </c>
      <c r="C1378" s="6">
        <v>103723</v>
      </c>
      <c r="D1378" s="7" t="s">
        <v>18</v>
      </c>
      <c r="E1378" s="3">
        <v>1341</v>
      </c>
      <c r="F1378" s="42">
        <v>42803</v>
      </c>
      <c r="G1378" s="3">
        <f t="shared" si="72"/>
        <v>1341</v>
      </c>
      <c r="H1378" s="3">
        <f t="shared" si="71"/>
        <v>0</v>
      </c>
      <c r="I1378" s="17"/>
    </row>
    <row r="1379" spans="1:9" ht="15.75" x14ac:dyDescent="0.25">
      <c r="A1379" s="40">
        <v>42804</v>
      </c>
      <c r="B1379" s="41" t="s">
        <v>1379</v>
      </c>
      <c r="C1379" s="6">
        <v>103844</v>
      </c>
      <c r="D1379" s="7" t="s">
        <v>18</v>
      </c>
      <c r="E1379" s="3">
        <v>1833.1</v>
      </c>
      <c r="F1379" s="42">
        <v>42804</v>
      </c>
      <c r="G1379" s="3">
        <f t="shared" si="72"/>
        <v>1833.1</v>
      </c>
      <c r="H1379" s="3">
        <f t="shared" si="71"/>
        <v>0</v>
      </c>
      <c r="I1379" s="17"/>
    </row>
    <row r="1380" spans="1:9" ht="15.75" x14ac:dyDescent="0.25">
      <c r="A1380" s="40">
        <v>42804</v>
      </c>
      <c r="B1380" s="41" t="s">
        <v>1467</v>
      </c>
      <c r="C1380" s="6">
        <v>103931</v>
      </c>
      <c r="D1380" s="7" t="s">
        <v>18</v>
      </c>
      <c r="E1380" s="3">
        <v>508.2</v>
      </c>
      <c r="F1380" s="42">
        <v>42804</v>
      </c>
      <c r="G1380" s="3">
        <f t="shared" si="72"/>
        <v>508.2</v>
      </c>
      <c r="H1380" s="3">
        <f t="shared" si="71"/>
        <v>0</v>
      </c>
      <c r="I1380" s="17"/>
    </row>
    <row r="1381" spans="1:9" ht="15.75" x14ac:dyDescent="0.25">
      <c r="A1381" s="40">
        <v>42805</v>
      </c>
      <c r="B1381" s="41" t="s">
        <v>1518</v>
      </c>
      <c r="C1381" s="6">
        <v>103981</v>
      </c>
      <c r="D1381" s="7" t="s">
        <v>18</v>
      </c>
      <c r="E1381" s="3">
        <v>2412</v>
      </c>
      <c r="F1381" s="42">
        <v>42805</v>
      </c>
      <c r="G1381" s="3">
        <f t="shared" si="72"/>
        <v>2412</v>
      </c>
      <c r="H1381" s="3">
        <f t="shared" si="71"/>
        <v>0</v>
      </c>
      <c r="I1381" s="17"/>
    </row>
    <row r="1382" spans="1:9" ht="15.75" x14ac:dyDescent="0.25">
      <c r="A1382" s="40">
        <v>42806</v>
      </c>
      <c r="B1382" s="41" t="s">
        <v>1636</v>
      </c>
      <c r="C1382" s="6">
        <v>104097</v>
      </c>
      <c r="D1382" s="7" t="s">
        <v>18</v>
      </c>
      <c r="E1382" s="3">
        <v>2961</v>
      </c>
      <c r="F1382" s="42">
        <v>42806</v>
      </c>
      <c r="G1382" s="3">
        <f t="shared" ref="G1382:G1413" si="73">E1382</f>
        <v>2961</v>
      </c>
      <c r="H1382" s="3">
        <f t="shared" si="71"/>
        <v>0</v>
      </c>
      <c r="I1382" s="17"/>
    </row>
    <row r="1383" spans="1:9" ht="15.75" x14ac:dyDescent="0.25">
      <c r="A1383" s="40">
        <v>42807</v>
      </c>
      <c r="B1383" s="41" t="s">
        <v>1697</v>
      </c>
      <c r="C1383" s="6">
        <v>104156</v>
      </c>
      <c r="D1383" s="7" t="s">
        <v>18</v>
      </c>
      <c r="E1383" s="3">
        <v>6180.3</v>
      </c>
      <c r="G1383" s="3">
        <f t="shared" si="73"/>
        <v>6180.3</v>
      </c>
      <c r="H1383" s="3">
        <f t="shared" si="71"/>
        <v>0</v>
      </c>
      <c r="I1383" s="17"/>
    </row>
    <row r="1384" spans="1:9" ht="15.75" x14ac:dyDescent="0.25">
      <c r="A1384" s="40">
        <v>42808</v>
      </c>
      <c r="B1384" s="41" t="s">
        <v>1827</v>
      </c>
      <c r="C1384" s="6">
        <v>104284</v>
      </c>
      <c r="D1384" s="7" t="s">
        <v>18</v>
      </c>
      <c r="E1384" s="3">
        <v>3780.5</v>
      </c>
      <c r="F1384" s="42">
        <v>42808</v>
      </c>
      <c r="G1384" s="3">
        <f t="shared" si="73"/>
        <v>3780.5</v>
      </c>
      <c r="H1384" s="3">
        <f t="shared" si="71"/>
        <v>0</v>
      </c>
      <c r="I1384" s="17"/>
    </row>
    <row r="1385" spans="1:9" ht="15.75" x14ac:dyDescent="0.25">
      <c r="A1385" s="40">
        <v>42809</v>
      </c>
      <c r="B1385" s="41" t="s">
        <v>1947</v>
      </c>
      <c r="C1385" s="6">
        <v>104403</v>
      </c>
      <c r="D1385" s="7" t="s">
        <v>18</v>
      </c>
      <c r="E1385" s="3">
        <v>2185.9</v>
      </c>
      <c r="F1385" s="42">
        <v>42809</v>
      </c>
      <c r="G1385" s="3">
        <f t="shared" si="73"/>
        <v>2185.9</v>
      </c>
      <c r="H1385" s="3">
        <f t="shared" si="71"/>
        <v>0</v>
      </c>
      <c r="I1385" s="17"/>
    </row>
    <row r="1386" spans="1:9" ht="15.75" x14ac:dyDescent="0.25">
      <c r="A1386" s="40">
        <v>42810</v>
      </c>
      <c r="B1386" s="41" t="s">
        <v>2096</v>
      </c>
      <c r="C1386" s="6">
        <v>104549</v>
      </c>
      <c r="D1386" s="7" t="s">
        <v>18</v>
      </c>
      <c r="E1386" s="3">
        <v>2349</v>
      </c>
      <c r="F1386" s="42">
        <v>42810</v>
      </c>
      <c r="G1386" s="3">
        <f t="shared" si="73"/>
        <v>2349</v>
      </c>
      <c r="H1386" s="3">
        <f t="shared" si="71"/>
        <v>0</v>
      </c>
      <c r="I1386" s="17"/>
    </row>
    <row r="1387" spans="1:9" ht="15.75" x14ac:dyDescent="0.25">
      <c r="A1387" s="40">
        <v>42811</v>
      </c>
      <c r="B1387" s="41" t="s">
        <v>2231</v>
      </c>
      <c r="C1387" s="6">
        <v>104684</v>
      </c>
      <c r="D1387" s="7" t="s">
        <v>18</v>
      </c>
      <c r="E1387" s="3">
        <v>3327.4</v>
      </c>
      <c r="F1387" s="42">
        <v>42811</v>
      </c>
      <c r="G1387" s="3">
        <f t="shared" si="73"/>
        <v>3327.4</v>
      </c>
      <c r="H1387" s="3">
        <f t="shared" si="71"/>
        <v>0</v>
      </c>
      <c r="I1387" s="17"/>
    </row>
    <row r="1388" spans="1:9" ht="15.75" x14ac:dyDescent="0.25">
      <c r="A1388" s="40">
        <v>42812</v>
      </c>
      <c r="B1388" s="41" t="s">
        <v>2365</v>
      </c>
      <c r="C1388" s="6">
        <v>104814</v>
      </c>
      <c r="D1388" s="7" t="s">
        <v>18</v>
      </c>
      <c r="E1388" s="3">
        <v>4886.72</v>
      </c>
      <c r="F1388" s="42">
        <v>42812</v>
      </c>
      <c r="G1388" s="3">
        <f t="shared" si="73"/>
        <v>4886.72</v>
      </c>
      <c r="H1388" s="3">
        <f t="shared" si="71"/>
        <v>0</v>
      </c>
      <c r="I1388" s="17"/>
    </row>
    <row r="1389" spans="1:9" ht="15.75" x14ac:dyDescent="0.25">
      <c r="A1389" s="40">
        <v>42813</v>
      </c>
      <c r="B1389" s="41" t="s">
        <v>2477</v>
      </c>
      <c r="C1389" s="6">
        <v>104922</v>
      </c>
      <c r="D1389" s="7" t="s">
        <v>18</v>
      </c>
      <c r="E1389" s="3">
        <v>3067.8</v>
      </c>
      <c r="G1389" s="3">
        <f t="shared" si="73"/>
        <v>3067.8</v>
      </c>
      <c r="H1389" s="3">
        <f t="shared" si="71"/>
        <v>0</v>
      </c>
      <c r="I1389" s="17"/>
    </row>
    <row r="1390" spans="1:9" ht="15.75" x14ac:dyDescent="0.25">
      <c r="A1390" s="40">
        <v>42814</v>
      </c>
      <c r="B1390" s="41" t="s">
        <v>2540</v>
      </c>
      <c r="C1390" s="6">
        <v>104983</v>
      </c>
      <c r="D1390" s="7" t="s">
        <v>18</v>
      </c>
      <c r="E1390" s="3">
        <v>4744.8</v>
      </c>
      <c r="G1390" s="3">
        <f t="shared" si="73"/>
        <v>4744.8</v>
      </c>
      <c r="H1390" s="3">
        <f t="shared" si="71"/>
        <v>0</v>
      </c>
      <c r="I1390" s="17"/>
    </row>
    <row r="1391" spans="1:9" ht="15.75" x14ac:dyDescent="0.25">
      <c r="A1391" s="40">
        <v>42815</v>
      </c>
      <c r="B1391" s="41" t="s">
        <v>2699</v>
      </c>
      <c r="C1391" s="6">
        <v>105137</v>
      </c>
      <c r="D1391" s="7" t="s">
        <v>18</v>
      </c>
      <c r="E1391" s="3">
        <v>3936.4</v>
      </c>
      <c r="F1391" s="42">
        <v>42815</v>
      </c>
      <c r="G1391" s="3">
        <f t="shared" si="73"/>
        <v>3936.4</v>
      </c>
      <c r="H1391" s="3">
        <f t="shared" si="71"/>
        <v>0</v>
      </c>
      <c r="I1391" s="17"/>
    </row>
    <row r="1392" spans="1:9" ht="15.75" x14ac:dyDescent="0.25">
      <c r="A1392" s="40">
        <v>42816</v>
      </c>
      <c r="B1392" s="41" t="s">
        <v>2804</v>
      </c>
      <c r="C1392" s="6">
        <v>105242</v>
      </c>
      <c r="D1392" s="7" t="s">
        <v>18</v>
      </c>
      <c r="E1392" s="3">
        <v>3624.9</v>
      </c>
      <c r="F1392" s="42">
        <v>42816</v>
      </c>
      <c r="G1392" s="3">
        <f t="shared" si="73"/>
        <v>3624.9</v>
      </c>
      <c r="H1392" s="3">
        <f t="shared" si="71"/>
        <v>0</v>
      </c>
      <c r="I1392" s="17"/>
    </row>
    <row r="1393" spans="1:9" ht="15.75" x14ac:dyDescent="0.25">
      <c r="A1393" s="40">
        <v>42817</v>
      </c>
      <c r="B1393" s="41" t="s">
        <v>2952</v>
      </c>
      <c r="C1393" s="6">
        <v>105386</v>
      </c>
      <c r="D1393" s="7" t="s">
        <v>18</v>
      </c>
      <c r="E1393" s="3">
        <v>1939.1</v>
      </c>
      <c r="F1393" s="42">
        <v>43062</v>
      </c>
      <c r="G1393" s="3">
        <f t="shared" si="73"/>
        <v>1939.1</v>
      </c>
      <c r="H1393" s="3">
        <f t="shared" si="71"/>
        <v>0</v>
      </c>
      <c r="I1393" s="17"/>
    </row>
    <row r="1394" spans="1:9" ht="15.75" x14ac:dyDescent="0.25">
      <c r="A1394" s="40">
        <v>42818</v>
      </c>
      <c r="B1394" s="41" t="s">
        <v>3073</v>
      </c>
      <c r="C1394" s="6">
        <v>105504</v>
      </c>
      <c r="D1394" s="7" t="s">
        <v>18</v>
      </c>
      <c r="E1394" s="3">
        <v>6119.8</v>
      </c>
      <c r="F1394" s="42">
        <v>42818</v>
      </c>
      <c r="G1394" s="3">
        <f t="shared" si="73"/>
        <v>6119.8</v>
      </c>
      <c r="H1394" s="3">
        <f t="shared" si="71"/>
        <v>0</v>
      </c>
      <c r="I1394" s="17"/>
    </row>
    <row r="1395" spans="1:9" ht="15.75" x14ac:dyDescent="0.25">
      <c r="A1395" s="40">
        <v>42819</v>
      </c>
      <c r="B1395" s="41" t="s">
        <v>3207</v>
      </c>
      <c r="C1395" s="6">
        <v>105636</v>
      </c>
      <c r="D1395" s="7" t="s">
        <v>18</v>
      </c>
      <c r="E1395" s="3">
        <v>3641.2</v>
      </c>
      <c r="F1395" s="42">
        <v>42791</v>
      </c>
      <c r="G1395" s="3">
        <f t="shared" si="73"/>
        <v>3641.2</v>
      </c>
      <c r="H1395" s="3">
        <f t="shared" si="71"/>
        <v>0</v>
      </c>
      <c r="I1395" s="17"/>
    </row>
    <row r="1396" spans="1:9" ht="15.75" x14ac:dyDescent="0.25">
      <c r="A1396" s="40">
        <v>42820</v>
      </c>
      <c r="B1396" s="41" t="s">
        <v>3336</v>
      </c>
      <c r="C1396" s="6">
        <v>105760</v>
      </c>
      <c r="D1396" s="7" t="s">
        <v>18</v>
      </c>
      <c r="E1396" s="3">
        <v>2522.9</v>
      </c>
      <c r="F1396" s="42">
        <v>42820</v>
      </c>
      <c r="G1396" s="3">
        <f t="shared" si="73"/>
        <v>2522.9</v>
      </c>
      <c r="H1396" s="3">
        <f t="shared" si="71"/>
        <v>0</v>
      </c>
      <c r="I1396" s="17"/>
    </row>
    <row r="1397" spans="1:9" ht="15.75" x14ac:dyDescent="0.25">
      <c r="A1397" s="40">
        <v>42820</v>
      </c>
      <c r="B1397" s="41" t="s">
        <v>3378</v>
      </c>
      <c r="C1397" s="6">
        <v>105801</v>
      </c>
      <c r="D1397" s="7" t="s">
        <v>18</v>
      </c>
      <c r="E1397" s="3">
        <v>405</v>
      </c>
      <c r="F1397" s="42">
        <v>42820</v>
      </c>
      <c r="G1397" s="3">
        <f t="shared" si="73"/>
        <v>405</v>
      </c>
      <c r="H1397" s="3">
        <f t="shared" si="71"/>
        <v>0</v>
      </c>
      <c r="I1397" s="17"/>
    </row>
    <row r="1398" spans="1:9" ht="15.75" x14ac:dyDescent="0.25">
      <c r="A1398" s="40">
        <v>42821</v>
      </c>
      <c r="B1398" s="41" t="s">
        <v>3403</v>
      </c>
      <c r="C1398" s="6">
        <v>105826</v>
      </c>
      <c r="D1398" s="7" t="s">
        <v>18</v>
      </c>
      <c r="E1398" s="3">
        <v>5534.5</v>
      </c>
      <c r="F1398" s="42">
        <v>42821</v>
      </c>
      <c r="G1398" s="3">
        <f t="shared" si="73"/>
        <v>5534.5</v>
      </c>
      <c r="H1398" s="3">
        <f t="shared" si="71"/>
        <v>0</v>
      </c>
      <c r="I1398" s="17"/>
    </row>
    <row r="1399" spans="1:9" ht="15.75" x14ac:dyDescent="0.25">
      <c r="A1399" s="40">
        <v>42821</v>
      </c>
      <c r="B1399" s="41" t="s">
        <v>3486</v>
      </c>
      <c r="C1399" s="6">
        <v>105907</v>
      </c>
      <c r="D1399" s="7" t="s">
        <v>18</v>
      </c>
      <c r="E1399" s="3">
        <v>208.8</v>
      </c>
      <c r="F1399" s="42">
        <v>42821</v>
      </c>
      <c r="G1399" s="3">
        <f t="shared" si="73"/>
        <v>208.8</v>
      </c>
      <c r="H1399" s="3">
        <f t="shared" si="71"/>
        <v>0</v>
      </c>
      <c r="I1399" s="17"/>
    </row>
    <row r="1400" spans="1:9" ht="15.75" x14ac:dyDescent="0.25">
      <c r="A1400" s="40">
        <v>42821</v>
      </c>
      <c r="B1400" s="41" t="s">
        <v>3528</v>
      </c>
      <c r="C1400" s="6">
        <v>105948</v>
      </c>
      <c r="D1400" s="7" t="s">
        <v>18</v>
      </c>
      <c r="E1400" s="3">
        <v>2864.4</v>
      </c>
      <c r="F1400" s="42">
        <v>42821</v>
      </c>
      <c r="G1400" s="3">
        <f t="shared" si="73"/>
        <v>2864.4</v>
      </c>
      <c r="H1400" s="3">
        <f t="shared" si="71"/>
        <v>0</v>
      </c>
      <c r="I1400" s="17"/>
    </row>
    <row r="1401" spans="1:9" ht="15.75" x14ac:dyDescent="0.25">
      <c r="A1401" s="40">
        <v>42822</v>
      </c>
      <c r="B1401" s="41" t="s">
        <v>3544</v>
      </c>
      <c r="C1401" s="6">
        <v>105963</v>
      </c>
      <c r="D1401" s="7" t="s">
        <v>18</v>
      </c>
      <c r="E1401" s="3">
        <v>3700.7</v>
      </c>
      <c r="F1401" s="42">
        <v>42822</v>
      </c>
      <c r="G1401" s="3">
        <f t="shared" si="73"/>
        <v>3700.7</v>
      </c>
      <c r="H1401" s="3">
        <f t="shared" si="71"/>
        <v>0</v>
      </c>
      <c r="I1401" s="17"/>
    </row>
    <row r="1402" spans="1:9" ht="15.75" x14ac:dyDescent="0.25">
      <c r="A1402" s="40">
        <v>42823</v>
      </c>
      <c r="B1402" s="41" t="s">
        <v>3656</v>
      </c>
      <c r="C1402" s="6">
        <v>106070</v>
      </c>
      <c r="D1402" s="7" t="s">
        <v>18</v>
      </c>
      <c r="E1402" s="3">
        <v>2616</v>
      </c>
      <c r="F1402" s="42">
        <v>42822</v>
      </c>
      <c r="G1402" s="3">
        <f t="shared" si="73"/>
        <v>2616</v>
      </c>
      <c r="H1402" s="3">
        <f t="shared" si="71"/>
        <v>0</v>
      </c>
      <c r="I1402" s="17"/>
    </row>
    <row r="1403" spans="1:9" ht="15.75" x14ac:dyDescent="0.25">
      <c r="A1403" s="40">
        <v>42824</v>
      </c>
      <c r="B1403" s="41" t="s">
        <v>3778</v>
      </c>
      <c r="C1403" s="6">
        <v>106192</v>
      </c>
      <c r="D1403" s="7" t="s">
        <v>18</v>
      </c>
      <c r="E1403" s="3">
        <v>3266.3</v>
      </c>
      <c r="F1403" s="42">
        <v>42824</v>
      </c>
      <c r="G1403" s="3">
        <f t="shared" si="73"/>
        <v>3266.3</v>
      </c>
      <c r="H1403" s="3">
        <f t="shared" si="71"/>
        <v>0</v>
      </c>
      <c r="I1403" s="17"/>
    </row>
    <row r="1404" spans="1:9" ht="15.75" x14ac:dyDescent="0.25">
      <c r="A1404" s="40">
        <v>42825</v>
      </c>
      <c r="B1404" s="41" t="s">
        <v>3973</v>
      </c>
      <c r="C1404" s="6">
        <v>106382</v>
      </c>
      <c r="D1404" s="7" t="s">
        <v>18</v>
      </c>
      <c r="E1404" s="3">
        <v>2439.1999999999998</v>
      </c>
      <c r="F1404" s="42">
        <v>42825</v>
      </c>
      <c r="G1404" s="3">
        <f t="shared" si="73"/>
        <v>2439.1999999999998</v>
      </c>
      <c r="H1404" s="3">
        <f t="shared" si="71"/>
        <v>0</v>
      </c>
      <c r="I1404" s="17"/>
    </row>
    <row r="1405" spans="1:9" ht="15.75" x14ac:dyDescent="0.25">
      <c r="A1405" s="40">
        <v>42800</v>
      </c>
      <c r="B1405" s="41" t="s">
        <v>966</v>
      </c>
      <c r="C1405" s="6">
        <v>103439</v>
      </c>
      <c r="D1405" s="7" t="s">
        <v>201</v>
      </c>
      <c r="E1405" s="3">
        <v>27554</v>
      </c>
      <c r="F1405" s="42">
        <v>42801</v>
      </c>
      <c r="G1405" s="3">
        <f t="shared" si="73"/>
        <v>27554</v>
      </c>
      <c r="H1405" s="3">
        <f t="shared" si="71"/>
        <v>0</v>
      </c>
      <c r="I1405" s="17"/>
    </row>
    <row r="1406" spans="1:9" ht="15.75" x14ac:dyDescent="0.25">
      <c r="A1406" s="40">
        <v>42815</v>
      </c>
      <c r="B1406" s="41" t="s">
        <v>2696</v>
      </c>
      <c r="C1406" s="6">
        <v>105134</v>
      </c>
      <c r="D1406" s="7" t="s">
        <v>201</v>
      </c>
      <c r="E1406" s="3">
        <v>28973.759999999998</v>
      </c>
      <c r="F1406" s="42">
        <v>42816</v>
      </c>
      <c r="G1406" s="3">
        <f t="shared" si="73"/>
        <v>28973.759999999998</v>
      </c>
      <c r="H1406" s="3">
        <f t="shared" si="71"/>
        <v>0</v>
      </c>
      <c r="I1406" s="17"/>
    </row>
    <row r="1407" spans="1:9" ht="15.75" x14ac:dyDescent="0.25">
      <c r="A1407" s="40">
        <v>42821</v>
      </c>
      <c r="B1407" s="41" t="s">
        <v>3491</v>
      </c>
      <c r="C1407" s="6">
        <v>105912</v>
      </c>
      <c r="D1407" s="7" t="s">
        <v>201</v>
      </c>
      <c r="E1407" s="3">
        <v>27784</v>
      </c>
      <c r="F1407" s="42">
        <v>42822</v>
      </c>
      <c r="G1407" s="3">
        <f t="shared" si="73"/>
        <v>27784</v>
      </c>
      <c r="H1407" s="3">
        <f t="shared" si="71"/>
        <v>0</v>
      </c>
      <c r="I1407" s="17"/>
    </row>
    <row r="1408" spans="1:9" ht="15.75" x14ac:dyDescent="0.25">
      <c r="A1408" s="40">
        <v>42823</v>
      </c>
      <c r="B1408" s="41" t="s">
        <v>3716</v>
      </c>
      <c r="C1408" s="6">
        <v>106130</v>
      </c>
      <c r="D1408" s="7" t="s">
        <v>201</v>
      </c>
      <c r="E1408" s="3">
        <v>32531.200000000001</v>
      </c>
      <c r="F1408" s="42">
        <v>42822</v>
      </c>
      <c r="G1408" s="3">
        <f t="shared" si="73"/>
        <v>32531.200000000001</v>
      </c>
      <c r="H1408" s="3">
        <f t="shared" si="71"/>
        <v>0</v>
      </c>
      <c r="I1408" s="17"/>
    </row>
    <row r="1409" spans="1:9" ht="15.75" x14ac:dyDescent="0.25">
      <c r="A1409" s="40">
        <v>42825</v>
      </c>
      <c r="B1409" s="41" t="s">
        <v>4002</v>
      </c>
      <c r="C1409" s="6">
        <v>106411</v>
      </c>
      <c r="D1409" s="7" t="s">
        <v>201</v>
      </c>
      <c r="E1409" s="3">
        <v>20349</v>
      </c>
      <c r="F1409" s="42">
        <v>42826</v>
      </c>
      <c r="G1409" s="3">
        <f t="shared" si="73"/>
        <v>20349</v>
      </c>
      <c r="H1409" s="3">
        <f t="shared" si="71"/>
        <v>0</v>
      </c>
      <c r="I1409" s="17"/>
    </row>
    <row r="1410" spans="1:9" ht="15.75" x14ac:dyDescent="0.25">
      <c r="A1410" s="40">
        <v>42796</v>
      </c>
      <c r="B1410" s="41" t="s">
        <v>388</v>
      </c>
      <c r="C1410" s="6">
        <v>102876</v>
      </c>
      <c r="D1410" s="7" t="s">
        <v>12</v>
      </c>
      <c r="E1410" s="3">
        <v>5606.4</v>
      </c>
      <c r="F1410" s="42">
        <v>42803</v>
      </c>
      <c r="G1410" s="3">
        <f t="shared" si="73"/>
        <v>5606.4</v>
      </c>
      <c r="H1410" s="3">
        <f t="shared" si="71"/>
        <v>0</v>
      </c>
      <c r="I1410" s="17"/>
    </row>
    <row r="1411" spans="1:9" ht="15.75" x14ac:dyDescent="0.25">
      <c r="A1411" s="40">
        <v>42797</v>
      </c>
      <c r="B1411" s="41" t="s">
        <v>524</v>
      </c>
      <c r="C1411" s="6">
        <v>103010</v>
      </c>
      <c r="D1411" s="7" t="s">
        <v>12</v>
      </c>
      <c r="E1411" s="3">
        <v>5708.6</v>
      </c>
      <c r="F1411" s="42">
        <v>42803</v>
      </c>
      <c r="G1411" s="3">
        <f t="shared" si="73"/>
        <v>5708.6</v>
      </c>
      <c r="H1411" s="3">
        <f t="shared" ref="H1411:H1474" si="74">E1411-G1411</f>
        <v>0</v>
      </c>
      <c r="I1411" s="17"/>
    </row>
    <row r="1412" spans="1:9" ht="15.75" x14ac:dyDescent="0.25">
      <c r="A1412" s="40">
        <v>42798</v>
      </c>
      <c r="B1412" s="41" t="s">
        <v>673</v>
      </c>
      <c r="C1412" s="6">
        <v>103153</v>
      </c>
      <c r="D1412" s="7" t="s">
        <v>12</v>
      </c>
      <c r="E1412" s="3">
        <v>13173</v>
      </c>
      <c r="F1412" s="42">
        <v>42803</v>
      </c>
      <c r="G1412" s="3">
        <f t="shared" si="73"/>
        <v>13173</v>
      </c>
      <c r="H1412" s="3">
        <f t="shared" si="74"/>
        <v>0</v>
      </c>
      <c r="I1412" s="17"/>
    </row>
    <row r="1413" spans="1:9" ht="15.75" x14ac:dyDescent="0.25">
      <c r="A1413" s="40">
        <v>42798</v>
      </c>
      <c r="B1413" s="41" t="s">
        <v>675</v>
      </c>
      <c r="C1413" s="6">
        <v>103155</v>
      </c>
      <c r="D1413" s="7" t="s">
        <v>12</v>
      </c>
      <c r="E1413" s="3">
        <v>1120</v>
      </c>
      <c r="F1413" s="42">
        <v>42803</v>
      </c>
      <c r="G1413" s="3">
        <f t="shared" si="73"/>
        <v>1120</v>
      </c>
      <c r="H1413" s="3">
        <f t="shared" si="74"/>
        <v>0</v>
      </c>
      <c r="I1413" s="17"/>
    </row>
    <row r="1414" spans="1:9" ht="15.75" x14ac:dyDescent="0.25">
      <c r="A1414" s="40">
        <v>42800</v>
      </c>
      <c r="B1414" s="41" t="s">
        <v>884</v>
      </c>
      <c r="C1414" s="6">
        <v>103358</v>
      </c>
      <c r="D1414" s="7" t="s">
        <v>12</v>
      </c>
      <c r="E1414" s="3">
        <v>6292.6</v>
      </c>
      <c r="F1414" s="42">
        <v>42803</v>
      </c>
      <c r="G1414" s="3">
        <f t="shared" ref="G1414:G1439" si="75">E1414</f>
        <v>6292.6</v>
      </c>
      <c r="H1414" s="3">
        <f t="shared" si="74"/>
        <v>0</v>
      </c>
      <c r="I1414" s="17"/>
    </row>
    <row r="1415" spans="1:9" ht="15.75" x14ac:dyDescent="0.25">
      <c r="A1415" s="40">
        <v>42801</v>
      </c>
      <c r="B1415" s="41" t="s">
        <v>1013</v>
      </c>
      <c r="C1415" s="6">
        <v>103486</v>
      </c>
      <c r="D1415" s="7" t="s">
        <v>12</v>
      </c>
      <c r="E1415" s="3">
        <v>6044.4</v>
      </c>
      <c r="F1415" s="42">
        <v>42810</v>
      </c>
      <c r="G1415" s="3">
        <f t="shared" si="75"/>
        <v>6044.4</v>
      </c>
      <c r="H1415" s="3">
        <f t="shared" si="74"/>
        <v>0</v>
      </c>
      <c r="I1415" s="17"/>
    </row>
    <row r="1416" spans="1:9" ht="15.75" x14ac:dyDescent="0.25">
      <c r="A1416" s="40">
        <v>42802</v>
      </c>
      <c r="B1416" s="41" t="s">
        <v>1110</v>
      </c>
      <c r="C1416" s="6">
        <v>103582</v>
      </c>
      <c r="D1416" s="7" t="s">
        <v>12</v>
      </c>
      <c r="E1416" s="3">
        <v>5765.2</v>
      </c>
      <c r="F1416" s="42">
        <v>42810</v>
      </c>
      <c r="G1416" s="3">
        <f t="shared" si="75"/>
        <v>5765.2</v>
      </c>
      <c r="H1416" s="3">
        <f t="shared" si="74"/>
        <v>0</v>
      </c>
      <c r="I1416" s="17"/>
    </row>
    <row r="1417" spans="1:9" ht="15.75" x14ac:dyDescent="0.25">
      <c r="A1417" s="40">
        <v>42803</v>
      </c>
      <c r="B1417" s="41" t="s">
        <v>1238</v>
      </c>
      <c r="C1417" s="6">
        <v>103706</v>
      </c>
      <c r="D1417" s="21" t="s">
        <v>12</v>
      </c>
      <c r="E1417" s="9">
        <v>6120.2</v>
      </c>
      <c r="F1417" s="43">
        <v>42810</v>
      </c>
      <c r="G1417" s="9">
        <f t="shared" si="75"/>
        <v>6120.2</v>
      </c>
      <c r="H1417" s="9">
        <f t="shared" si="74"/>
        <v>0</v>
      </c>
      <c r="I1417" s="17"/>
    </row>
    <row r="1418" spans="1:9" ht="15.75" x14ac:dyDescent="0.25">
      <c r="A1418" s="40">
        <v>42804</v>
      </c>
      <c r="B1418" s="41" t="s">
        <v>1372</v>
      </c>
      <c r="C1418" s="6">
        <v>103837</v>
      </c>
      <c r="D1418" s="7" t="s">
        <v>12</v>
      </c>
      <c r="E1418" s="3">
        <v>6134.4</v>
      </c>
      <c r="F1418" s="42">
        <v>42810</v>
      </c>
      <c r="G1418" s="3">
        <f t="shared" si="75"/>
        <v>6134.4</v>
      </c>
      <c r="H1418" s="3">
        <f t="shared" si="74"/>
        <v>0</v>
      </c>
      <c r="I1418" s="17"/>
    </row>
    <row r="1419" spans="1:9" ht="15.75" x14ac:dyDescent="0.25">
      <c r="A1419" s="40">
        <v>42805</v>
      </c>
      <c r="B1419" s="41" t="s">
        <v>1519</v>
      </c>
      <c r="C1419" s="6">
        <v>103982</v>
      </c>
      <c r="D1419" s="7" t="s">
        <v>12</v>
      </c>
      <c r="E1419" s="3">
        <v>12533.2</v>
      </c>
      <c r="F1419" s="42">
        <v>42810</v>
      </c>
      <c r="G1419" s="3">
        <f t="shared" si="75"/>
        <v>12533.2</v>
      </c>
      <c r="H1419" s="3">
        <f t="shared" si="74"/>
        <v>0</v>
      </c>
      <c r="I1419" s="17"/>
    </row>
    <row r="1420" spans="1:9" ht="15.75" x14ac:dyDescent="0.25">
      <c r="A1420" s="40">
        <v>42807</v>
      </c>
      <c r="B1420" s="41" t="s">
        <v>1695</v>
      </c>
      <c r="C1420" s="6">
        <v>104154</v>
      </c>
      <c r="D1420" s="7" t="s">
        <v>12</v>
      </c>
      <c r="E1420" s="3">
        <v>6397.1</v>
      </c>
      <c r="F1420" s="42">
        <v>42810</v>
      </c>
      <c r="G1420" s="3">
        <f t="shared" si="75"/>
        <v>6397.1</v>
      </c>
      <c r="H1420" s="3">
        <f t="shared" si="74"/>
        <v>0</v>
      </c>
      <c r="I1420" s="17"/>
    </row>
    <row r="1421" spans="1:9" ht="15.75" x14ac:dyDescent="0.25">
      <c r="A1421" s="40">
        <v>42808</v>
      </c>
      <c r="B1421" s="41" t="s">
        <v>1834</v>
      </c>
      <c r="C1421" s="6">
        <v>104291</v>
      </c>
      <c r="D1421" s="7" t="s">
        <v>12</v>
      </c>
      <c r="E1421" s="3">
        <v>6013.7</v>
      </c>
      <c r="F1421" s="42">
        <v>42810</v>
      </c>
      <c r="G1421" s="3">
        <f t="shared" si="75"/>
        <v>6013.7</v>
      </c>
      <c r="H1421" s="3">
        <f t="shared" si="74"/>
        <v>0</v>
      </c>
      <c r="I1421" s="17"/>
    </row>
    <row r="1422" spans="1:9" ht="15.75" x14ac:dyDescent="0.25">
      <c r="A1422" s="40">
        <v>42809</v>
      </c>
      <c r="B1422" s="41" t="s">
        <v>1958</v>
      </c>
      <c r="C1422" s="6">
        <v>104413</v>
      </c>
      <c r="D1422" s="7" t="s">
        <v>12</v>
      </c>
      <c r="E1422" s="3">
        <v>7426.6</v>
      </c>
      <c r="F1422" s="42">
        <v>43062</v>
      </c>
      <c r="G1422" s="3">
        <f t="shared" si="75"/>
        <v>7426.6</v>
      </c>
      <c r="H1422" s="3">
        <f t="shared" si="74"/>
        <v>0</v>
      </c>
      <c r="I1422" s="17"/>
    </row>
    <row r="1423" spans="1:9" ht="15.75" x14ac:dyDescent="0.25">
      <c r="A1423" s="40">
        <v>42810</v>
      </c>
      <c r="B1423" s="41" t="s">
        <v>2061</v>
      </c>
      <c r="C1423" s="6">
        <v>104514</v>
      </c>
      <c r="D1423" s="7" t="s">
        <v>12</v>
      </c>
      <c r="E1423" s="3">
        <v>6581.7</v>
      </c>
      <c r="F1423" s="42">
        <v>43062</v>
      </c>
      <c r="G1423" s="3">
        <f t="shared" si="75"/>
        <v>6581.7</v>
      </c>
      <c r="H1423" s="3">
        <f t="shared" si="74"/>
        <v>0</v>
      </c>
      <c r="I1423" s="17"/>
    </row>
    <row r="1424" spans="1:9" ht="15.75" x14ac:dyDescent="0.25">
      <c r="A1424" s="40">
        <v>42811</v>
      </c>
      <c r="B1424" s="41" t="s">
        <v>2204</v>
      </c>
      <c r="C1424" s="6">
        <v>104657</v>
      </c>
      <c r="D1424" s="1" t="s">
        <v>12</v>
      </c>
      <c r="E1424" s="2">
        <v>0</v>
      </c>
      <c r="F1424" s="44" t="s">
        <v>37</v>
      </c>
      <c r="G1424" s="2">
        <f t="shared" si="75"/>
        <v>0</v>
      </c>
      <c r="H1424" s="2">
        <f t="shared" si="74"/>
        <v>0</v>
      </c>
      <c r="I1424" s="17"/>
    </row>
    <row r="1425" spans="1:9" ht="15.75" x14ac:dyDescent="0.25">
      <c r="A1425" s="40">
        <v>42812</v>
      </c>
      <c r="B1425" s="41" t="s">
        <v>2344</v>
      </c>
      <c r="C1425" s="6">
        <v>104795</v>
      </c>
      <c r="D1425" s="7" t="s">
        <v>12</v>
      </c>
      <c r="E1425" s="3">
        <v>15919</v>
      </c>
      <c r="F1425" s="42">
        <v>43062</v>
      </c>
      <c r="G1425" s="3">
        <f t="shared" si="75"/>
        <v>15919</v>
      </c>
      <c r="H1425" s="3">
        <f t="shared" si="74"/>
        <v>0</v>
      </c>
      <c r="I1425" s="17"/>
    </row>
    <row r="1426" spans="1:9" ht="15.75" x14ac:dyDescent="0.25">
      <c r="A1426" s="40">
        <v>42814</v>
      </c>
      <c r="B1426" s="41" t="s">
        <v>2556</v>
      </c>
      <c r="C1426" s="6">
        <v>104996</v>
      </c>
      <c r="D1426" s="7" t="s">
        <v>12</v>
      </c>
      <c r="E1426" s="3">
        <v>5782</v>
      </c>
      <c r="F1426" s="42">
        <v>43062</v>
      </c>
      <c r="G1426" s="3">
        <f t="shared" si="75"/>
        <v>5782</v>
      </c>
      <c r="H1426" s="3">
        <f t="shared" si="74"/>
        <v>0</v>
      </c>
      <c r="I1426" s="17"/>
    </row>
    <row r="1427" spans="1:9" ht="15.75" x14ac:dyDescent="0.25">
      <c r="A1427" s="40">
        <v>42815</v>
      </c>
      <c r="B1427" s="41" t="s">
        <v>2680</v>
      </c>
      <c r="C1427" s="6">
        <v>105118</v>
      </c>
      <c r="D1427" s="7" t="s">
        <v>12</v>
      </c>
      <c r="E1427" s="3">
        <v>6148.6</v>
      </c>
      <c r="F1427" s="42">
        <v>42824</v>
      </c>
      <c r="G1427" s="3">
        <f t="shared" si="75"/>
        <v>6148.6</v>
      </c>
      <c r="H1427" s="3">
        <f t="shared" si="74"/>
        <v>0</v>
      </c>
      <c r="I1427" s="17"/>
    </row>
    <row r="1428" spans="1:9" ht="15.75" x14ac:dyDescent="0.25">
      <c r="A1428" s="40">
        <v>42816</v>
      </c>
      <c r="B1428" s="41" t="s">
        <v>2805</v>
      </c>
      <c r="C1428" s="6">
        <v>105243</v>
      </c>
      <c r="D1428" s="7" t="s">
        <v>12</v>
      </c>
      <c r="E1428" s="3">
        <v>5947.8</v>
      </c>
      <c r="F1428" s="42">
        <v>42824</v>
      </c>
      <c r="G1428" s="3">
        <f t="shared" si="75"/>
        <v>5947.8</v>
      </c>
      <c r="H1428" s="3">
        <f t="shared" si="74"/>
        <v>0</v>
      </c>
      <c r="I1428" s="17"/>
    </row>
    <row r="1429" spans="1:9" ht="15.75" x14ac:dyDescent="0.25">
      <c r="A1429" s="40">
        <v>42817</v>
      </c>
      <c r="B1429" s="41" t="s">
        <v>2928</v>
      </c>
      <c r="C1429" s="6">
        <v>105364</v>
      </c>
      <c r="D1429" s="7" t="s">
        <v>12</v>
      </c>
      <c r="E1429" s="3">
        <v>5788.8</v>
      </c>
      <c r="F1429" s="42">
        <v>42824</v>
      </c>
      <c r="G1429" s="3">
        <f t="shared" si="75"/>
        <v>5788.8</v>
      </c>
      <c r="H1429" s="3">
        <f t="shared" si="74"/>
        <v>0</v>
      </c>
      <c r="I1429" s="17"/>
    </row>
    <row r="1430" spans="1:9" ht="15.75" x14ac:dyDescent="0.25">
      <c r="A1430" s="40">
        <v>42819</v>
      </c>
      <c r="B1430" s="41" t="s">
        <v>3213</v>
      </c>
      <c r="C1430" s="6">
        <v>105642</v>
      </c>
      <c r="D1430" s="7" t="s">
        <v>12</v>
      </c>
      <c r="E1430" s="3">
        <v>15018.6</v>
      </c>
      <c r="F1430" s="42">
        <v>42824</v>
      </c>
      <c r="G1430" s="3">
        <f t="shared" si="75"/>
        <v>15018.6</v>
      </c>
      <c r="H1430" s="3">
        <f t="shared" si="74"/>
        <v>0</v>
      </c>
      <c r="I1430" s="17"/>
    </row>
    <row r="1431" spans="1:9" ht="15.75" x14ac:dyDescent="0.25">
      <c r="A1431" s="40">
        <v>42821</v>
      </c>
      <c r="B1431" s="41" t="s">
        <v>3396</v>
      </c>
      <c r="C1431" s="6">
        <v>105819</v>
      </c>
      <c r="D1431" s="1" t="s">
        <v>12</v>
      </c>
      <c r="E1431" s="2">
        <v>0</v>
      </c>
      <c r="F1431" s="44" t="s">
        <v>37</v>
      </c>
      <c r="G1431" s="2">
        <f t="shared" si="75"/>
        <v>0</v>
      </c>
      <c r="H1431" s="2">
        <f t="shared" si="74"/>
        <v>0</v>
      </c>
      <c r="I1431" s="17"/>
    </row>
    <row r="1432" spans="1:9" ht="15.75" x14ac:dyDescent="0.25">
      <c r="A1432" s="40">
        <v>42821</v>
      </c>
      <c r="B1432" s="41" t="s">
        <v>3473</v>
      </c>
      <c r="C1432" s="6">
        <v>105894</v>
      </c>
      <c r="D1432" s="7" t="s">
        <v>12</v>
      </c>
      <c r="E1432" s="3">
        <v>2720.2</v>
      </c>
      <c r="F1432" s="42">
        <v>42826</v>
      </c>
      <c r="G1432" s="3">
        <f t="shared" si="75"/>
        <v>2720.2</v>
      </c>
      <c r="H1432" s="3">
        <f t="shared" si="74"/>
        <v>0</v>
      </c>
      <c r="I1432" s="17"/>
    </row>
    <row r="1433" spans="1:9" ht="15.75" x14ac:dyDescent="0.25">
      <c r="A1433" s="40">
        <v>42822</v>
      </c>
      <c r="B1433" s="41" t="s">
        <v>3560</v>
      </c>
      <c r="C1433" s="6">
        <v>105978</v>
      </c>
      <c r="D1433" s="7" t="s">
        <v>12</v>
      </c>
      <c r="E1433" s="3">
        <v>5567.7</v>
      </c>
      <c r="F1433" s="42">
        <v>42826</v>
      </c>
      <c r="G1433" s="3">
        <f t="shared" si="75"/>
        <v>5567.7</v>
      </c>
      <c r="H1433" s="3">
        <f t="shared" si="74"/>
        <v>0</v>
      </c>
      <c r="I1433" s="17"/>
    </row>
    <row r="1434" spans="1:9" ht="15.75" x14ac:dyDescent="0.25">
      <c r="A1434" s="40">
        <v>42823</v>
      </c>
      <c r="B1434" s="41" t="s">
        <v>3667</v>
      </c>
      <c r="C1434" s="6">
        <v>106081</v>
      </c>
      <c r="D1434" s="7" t="s">
        <v>12</v>
      </c>
      <c r="E1434" s="3">
        <v>5433.7</v>
      </c>
      <c r="F1434" s="42">
        <v>42826</v>
      </c>
      <c r="G1434" s="3">
        <f t="shared" si="75"/>
        <v>5433.7</v>
      </c>
      <c r="H1434" s="3">
        <f t="shared" si="74"/>
        <v>0</v>
      </c>
      <c r="I1434" s="17"/>
    </row>
    <row r="1435" spans="1:9" ht="15.75" x14ac:dyDescent="0.25">
      <c r="A1435" s="40">
        <v>42824</v>
      </c>
      <c r="B1435" s="41" t="s">
        <v>3765</v>
      </c>
      <c r="C1435" s="6">
        <v>106179</v>
      </c>
      <c r="D1435" s="7" t="s">
        <v>12</v>
      </c>
      <c r="E1435" s="3">
        <v>5520.8</v>
      </c>
      <c r="F1435" s="42">
        <v>42830</v>
      </c>
      <c r="G1435" s="3">
        <f t="shared" si="75"/>
        <v>5520.8</v>
      </c>
      <c r="H1435" s="3">
        <f t="shared" si="74"/>
        <v>0</v>
      </c>
      <c r="I1435" s="17"/>
    </row>
    <row r="1436" spans="1:9" ht="15.75" x14ac:dyDescent="0.25">
      <c r="A1436" s="40">
        <v>42825</v>
      </c>
      <c r="B1436" s="41" t="s">
        <v>3905</v>
      </c>
      <c r="C1436" s="6">
        <v>106314</v>
      </c>
      <c r="D1436" s="7" t="s">
        <v>12</v>
      </c>
      <c r="E1436" s="3">
        <v>3283.9</v>
      </c>
      <c r="F1436" s="42">
        <v>42830</v>
      </c>
      <c r="G1436" s="3">
        <f t="shared" si="75"/>
        <v>3283.9</v>
      </c>
      <c r="H1436" s="3">
        <f t="shared" si="74"/>
        <v>0</v>
      </c>
      <c r="I1436" s="17"/>
    </row>
    <row r="1437" spans="1:9" ht="15.75" x14ac:dyDescent="0.25">
      <c r="A1437" s="40">
        <v>42795</v>
      </c>
      <c r="B1437" s="41" t="s">
        <v>296</v>
      </c>
      <c r="C1437" s="6">
        <v>102785</v>
      </c>
      <c r="D1437" s="7" t="s">
        <v>90</v>
      </c>
      <c r="E1437" s="3">
        <v>3362.4</v>
      </c>
      <c r="F1437" s="42">
        <v>42798</v>
      </c>
      <c r="G1437" s="3">
        <f t="shared" si="75"/>
        <v>3362.4</v>
      </c>
      <c r="H1437" s="3">
        <f t="shared" si="74"/>
        <v>0</v>
      </c>
      <c r="I1437" s="17"/>
    </row>
    <row r="1438" spans="1:9" ht="15.75" x14ac:dyDescent="0.25">
      <c r="A1438" s="40">
        <v>42796</v>
      </c>
      <c r="B1438" s="41" t="s">
        <v>393</v>
      </c>
      <c r="C1438" s="6">
        <v>102881</v>
      </c>
      <c r="D1438" s="7" t="s">
        <v>90</v>
      </c>
      <c r="E1438" s="3">
        <v>1030.8</v>
      </c>
      <c r="F1438" s="42" t="s">
        <v>255</v>
      </c>
      <c r="G1438" s="3">
        <f t="shared" si="75"/>
        <v>1030.8</v>
      </c>
      <c r="H1438" s="3">
        <f t="shared" si="74"/>
        <v>0</v>
      </c>
      <c r="I1438" s="17"/>
    </row>
    <row r="1439" spans="1:9" ht="15.75" x14ac:dyDescent="0.25">
      <c r="A1439" s="40">
        <v>42797</v>
      </c>
      <c r="B1439" s="41" t="s">
        <v>534</v>
      </c>
      <c r="C1439" s="6">
        <v>103019</v>
      </c>
      <c r="D1439" s="7" t="s">
        <v>90</v>
      </c>
      <c r="E1439" s="3">
        <v>2995.2</v>
      </c>
      <c r="F1439" s="42">
        <v>42798</v>
      </c>
      <c r="G1439" s="3">
        <f t="shared" si="75"/>
        <v>2995.2</v>
      </c>
      <c r="H1439" s="3">
        <f t="shared" si="74"/>
        <v>0</v>
      </c>
      <c r="I1439" s="17"/>
    </row>
    <row r="1440" spans="1:9" ht="30" x14ac:dyDescent="0.25">
      <c r="A1440" s="40">
        <v>42798</v>
      </c>
      <c r="B1440" s="49" t="s">
        <v>689</v>
      </c>
      <c r="C1440" s="22">
        <v>103167</v>
      </c>
      <c r="D1440" s="23" t="s">
        <v>90</v>
      </c>
      <c r="E1440" s="24">
        <v>34933.800000000003</v>
      </c>
      <c r="F1440" s="43" t="s">
        <v>690</v>
      </c>
      <c r="G1440" s="25">
        <f>8000+21500+5433.8</f>
        <v>34933.800000000003</v>
      </c>
      <c r="H1440" s="25">
        <f t="shared" si="74"/>
        <v>0</v>
      </c>
      <c r="I1440" s="17"/>
    </row>
    <row r="1441" spans="1:9" ht="15.75" x14ac:dyDescent="0.25">
      <c r="A1441" s="40">
        <v>42800</v>
      </c>
      <c r="B1441" s="41" t="s">
        <v>879</v>
      </c>
      <c r="C1441" s="6">
        <v>103353</v>
      </c>
      <c r="D1441" s="7" t="s">
        <v>90</v>
      </c>
      <c r="E1441" s="3">
        <v>165.6</v>
      </c>
      <c r="F1441" s="42">
        <v>42801</v>
      </c>
      <c r="G1441" s="3">
        <f t="shared" ref="G1441:G1446" si="76">E1441</f>
        <v>165.6</v>
      </c>
      <c r="H1441" s="3">
        <f t="shared" si="74"/>
        <v>0</v>
      </c>
      <c r="I1441" s="17"/>
    </row>
    <row r="1442" spans="1:9" ht="15.75" x14ac:dyDescent="0.25">
      <c r="A1442" s="40">
        <v>42801</v>
      </c>
      <c r="B1442" s="41" t="s">
        <v>1011</v>
      </c>
      <c r="C1442" s="6">
        <v>103484</v>
      </c>
      <c r="D1442" s="7" t="s">
        <v>90</v>
      </c>
      <c r="E1442" s="3">
        <v>6782.2</v>
      </c>
      <c r="F1442" s="42">
        <v>42803</v>
      </c>
      <c r="G1442" s="3">
        <f t="shared" si="76"/>
        <v>6782.2</v>
      </c>
      <c r="H1442" s="3">
        <f t="shared" si="74"/>
        <v>0</v>
      </c>
      <c r="I1442" s="17"/>
    </row>
    <row r="1443" spans="1:9" ht="15.75" x14ac:dyDescent="0.25">
      <c r="A1443" s="40">
        <v>42802</v>
      </c>
      <c r="B1443" s="41" t="s">
        <v>1120</v>
      </c>
      <c r="C1443" s="6">
        <v>103591</v>
      </c>
      <c r="D1443" s="7" t="s">
        <v>90</v>
      </c>
      <c r="E1443" s="3">
        <v>3874.8</v>
      </c>
      <c r="F1443" s="42">
        <v>42804</v>
      </c>
      <c r="G1443" s="3">
        <f t="shared" si="76"/>
        <v>3874.8</v>
      </c>
      <c r="H1443" s="3">
        <f t="shared" si="74"/>
        <v>0</v>
      </c>
      <c r="I1443" s="17"/>
    </row>
    <row r="1444" spans="1:9" ht="15.75" x14ac:dyDescent="0.25">
      <c r="A1444" s="40">
        <v>42803</v>
      </c>
      <c r="B1444" s="41" t="s">
        <v>1242</v>
      </c>
      <c r="C1444" s="6">
        <v>103710</v>
      </c>
      <c r="D1444" s="7" t="s">
        <v>90</v>
      </c>
      <c r="E1444" s="3">
        <v>3318</v>
      </c>
      <c r="F1444" s="42">
        <v>42807</v>
      </c>
      <c r="G1444" s="3">
        <f t="shared" si="76"/>
        <v>3318</v>
      </c>
      <c r="H1444" s="3">
        <f t="shared" si="74"/>
        <v>0</v>
      </c>
      <c r="I1444" s="17"/>
    </row>
    <row r="1445" spans="1:9" ht="15.75" x14ac:dyDescent="0.25">
      <c r="A1445" s="40">
        <v>42805</v>
      </c>
      <c r="B1445" s="41" t="s">
        <v>1517</v>
      </c>
      <c r="C1445" s="6">
        <v>103980</v>
      </c>
      <c r="D1445" s="7" t="s">
        <v>90</v>
      </c>
      <c r="E1445" s="3">
        <v>12926.8</v>
      </c>
      <c r="F1445" s="42">
        <v>42810</v>
      </c>
      <c r="G1445" s="3">
        <f t="shared" si="76"/>
        <v>12926.8</v>
      </c>
      <c r="H1445" s="3">
        <f t="shared" si="74"/>
        <v>0</v>
      </c>
      <c r="I1445" s="17"/>
    </row>
    <row r="1446" spans="1:9" ht="15.75" x14ac:dyDescent="0.25">
      <c r="A1446" s="40">
        <v>42810</v>
      </c>
      <c r="B1446" s="41" t="s">
        <v>2079</v>
      </c>
      <c r="C1446" s="6">
        <v>104532</v>
      </c>
      <c r="D1446" s="7" t="s">
        <v>90</v>
      </c>
      <c r="E1446" s="3">
        <v>3481.6</v>
      </c>
      <c r="F1446" s="42">
        <v>42811</v>
      </c>
      <c r="G1446" s="3">
        <f t="shared" si="76"/>
        <v>3481.6</v>
      </c>
      <c r="H1446" s="3">
        <f t="shared" si="74"/>
        <v>0</v>
      </c>
      <c r="I1446" s="17"/>
    </row>
    <row r="1447" spans="1:9" ht="15.75" x14ac:dyDescent="0.25">
      <c r="A1447" s="40">
        <v>42812</v>
      </c>
      <c r="B1447" s="41" t="s">
        <v>2358</v>
      </c>
      <c r="C1447" s="6">
        <v>104808</v>
      </c>
      <c r="D1447" s="7" t="s">
        <v>90</v>
      </c>
      <c r="E1447" s="3">
        <v>9879.7999999999993</v>
      </c>
      <c r="F1447" s="43" t="s">
        <v>2359</v>
      </c>
      <c r="G1447" s="9">
        <f>5500+4379.8</f>
        <v>9879.7999999999993</v>
      </c>
      <c r="H1447" s="9">
        <f t="shared" si="74"/>
        <v>0</v>
      </c>
      <c r="I1447" s="17"/>
    </row>
    <row r="1448" spans="1:9" ht="15.75" x14ac:dyDescent="0.25">
      <c r="A1448" s="40">
        <v>42814</v>
      </c>
      <c r="B1448" s="41" t="s">
        <v>2547</v>
      </c>
      <c r="C1448" s="6">
        <v>104990</v>
      </c>
      <c r="D1448" s="7" t="s">
        <v>90</v>
      </c>
      <c r="E1448" s="3">
        <v>3463.4</v>
      </c>
      <c r="F1448" s="42">
        <v>42815</v>
      </c>
      <c r="G1448" s="3">
        <f>E1448</f>
        <v>3463.4</v>
      </c>
      <c r="H1448" s="3">
        <f t="shared" si="74"/>
        <v>0</v>
      </c>
      <c r="I1448" s="17"/>
    </row>
    <row r="1449" spans="1:9" ht="15.75" x14ac:dyDescent="0.25">
      <c r="A1449" s="40">
        <v>42815</v>
      </c>
      <c r="B1449" s="41" t="s">
        <v>2701</v>
      </c>
      <c r="C1449" s="6">
        <v>105139</v>
      </c>
      <c r="D1449" s="7" t="s">
        <v>90</v>
      </c>
      <c r="E1449" s="3">
        <v>3510</v>
      </c>
      <c r="F1449" s="42">
        <v>43062</v>
      </c>
      <c r="G1449" s="3">
        <f>E1449</f>
        <v>3510</v>
      </c>
      <c r="H1449" s="3">
        <f t="shared" si="74"/>
        <v>0</v>
      </c>
      <c r="I1449" s="17"/>
    </row>
    <row r="1450" spans="1:9" ht="15.75" x14ac:dyDescent="0.25">
      <c r="A1450" s="40">
        <v>42816</v>
      </c>
      <c r="B1450" s="41" t="s">
        <v>2810</v>
      </c>
      <c r="C1450" s="6">
        <v>105248</v>
      </c>
      <c r="D1450" s="7" t="s">
        <v>90</v>
      </c>
      <c r="E1450" s="3">
        <v>3617.4</v>
      </c>
      <c r="F1450" s="42">
        <v>42821</v>
      </c>
      <c r="G1450" s="3">
        <f>E1450</f>
        <v>3617.4</v>
      </c>
      <c r="H1450" s="3">
        <f t="shared" si="74"/>
        <v>0</v>
      </c>
      <c r="I1450" s="17"/>
    </row>
    <row r="1451" spans="1:9" ht="15.75" x14ac:dyDescent="0.25">
      <c r="A1451" s="40">
        <v>42819</v>
      </c>
      <c r="B1451" s="41" t="s">
        <v>3230</v>
      </c>
      <c r="C1451" s="6">
        <v>105656</v>
      </c>
      <c r="D1451" s="7" t="s">
        <v>90</v>
      </c>
      <c r="E1451" s="3">
        <v>9689.7999999999993</v>
      </c>
      <c r="F1451" s="43" t="s">
        <v>3231</v>
      </c>
      <c r="G1451" s="9">
        <f>6500+3189.8</f>
        <v>9689.7999999999993</v>
      </c>
      <c r="H1451" s="9">
        <f t="shared" si="74"/>
        <v>0</v>
      </c>
      <c r="I1451" s="17"/>
    </row>
    <row r="1452" spans="1:9" ht="15.75" x14ac:dyDescent="0.25">
      <c r="A1452" s="40">
        <v>42824</v>
      </c>
      <c r="B1452" s="41" t="s">
        <v>3788</v>
      </c>
      <c r="C1452" s="6">
        <v>106202</v>
      </c>
      <c r="D1452" s="7" t="s">
        <v>90</v>
      </c>
      <c r="E1452" s="3">
        <v>462</v>
      </c>
      <c r="F1452" s="42">
        <v>42826</v>
      </c>
      <c r="G1452" s="3">
        <f t="shared" ref="G1452:G1475" si="77">E1452</f>
        <v>462</v>
      </c>
      <c r="H1452" s="3">
        <f t="shared" si="74"/>
        <v>0</v>
      </c>
      <c r="I1452" s="17"/>
    </row>
    <row r="1453" spans="1:9" ht="15.75" x14ac:dyDescent="0.25">
      <c r="A1453" s="40">
        <v>42825</v>
      </c>
      <c r="B1453" s="41" t="s">
        <v>3903</v>
      </c>
      <c r="C1453" s="6">
        <v>106312</v>
      </c>
      <c r="D1453" s="7" t="s">
        <v>90</v>
      </c>
      <c r="E1453" s="3">
        <v>3462.8</v>
      </c>
      <c r="F1453" s="42">
        <v>42829</v>
      </c>
      <c r="G1453" s="3">
        <f t="shared" si="77"/>
        <v>3462.8</v>
      </c>
      <c r="H1453" s="3">
        <f t="shared" si="74"/>
        <v>0</v>
      </c>
      <c r="I1453" s="17"/>
    </row>
    <row r="1454" spans="1:9" ht="15.75" x14ac:dyDescent="0.25">
      <c r="A1454" s="40">
        <v>42814</v>
      </c>
      <c r="B1454" s="41" t="s">
        <v>2561</v>
      </c>
      <c r="C1454" s="6">
        <v>105001</v>
      </c>
      <c r="D1454" s="7" t="s">
        <v>2562</v>
      </c>
      <c r="E1454" s="3">
        <v>62603.1</v>
      </c>
      <c r="G1454" s="3">
        <f t="shared" si="77"/>
        <v>62603.1</v>
      </c>
      <c r="H1454" s="3">
        <f t="shared" si="74"/>
        <v>0</v>
      </c>
      <c r="I1454" s="17"/>
    </row>
    <row r="1455" spans="1:9" ht="15.75" x14ac:dyDescent="0.25">
      <c r="A1455" s="40">
        <v>42814</v>
      </c>
      <c r="B1455" s="41" t="s">
        <v>2563</v>
      </c>
      <c r="C1455" s="6">
        <v>105002</v>
      </c>
      <c r="D1455" s="7" t="s">
        <v>2562</v>
      </c>
      <c r="E1455" s="3">
        <v>1185.8</v>
      </c>
      <c r="G1455" s="3">
        <f t="shared" si="77"/>
        <v>1185.8</v>
      </c>
      <c r="H1455" s="3">
        <f t="shared" si="74"/>
        <v>0</v>
      </c>
      <c r="I1455" s="17"/>
    </row>
    <row r="1456" spans="1:9" ht="15.75" x14ac:dyDescent="0.25">
      <c r="A1456" s="40">
        <v>42797</v>
      </c>
      <c r="B1456" s="41" t="s">
        <v>600</v>
      </c>
      <c r="C1456" s="6">
        <v>103083</v>
      </c>
      <c r="D1456" s="7" t="s">
        <v>184</v>
      </c>
      <c r="E1456" s="3">
        <v>5598.2</v>
      </c>
      <c r="F1456" s="42">
        <v>42797</v>
      </c>
      <c r="G1456" s="3">
        <f t="shared" si="77"/>
        <v>5598.2</v>
      </c>
      <c r="H1456" s="3">
        <f t="shared" si="74"/>
        <v>0</v>
      </c>
      <c r="I1456" s="17"/>
    </row>
    <row r="1457" spans="1:9" ht="15.75" x14ac:dyDescent="0.25">
      <c r="A1457" s="40">
        <v>42804</v>
      </c>
      <c r="B1457" s="41" t="s">
        <v>1463</v>
      </c>
      <c r="C1457" s="6">
        <v>103927</v>
      </c>
      <c r="D1457" s="7" t="s">
        <v>184</v>
      </c>
      <c r="E1457" s="3">
        <v>5856</v>
      </c>
      <c r="F1457" s="42">
        <v>42804</v>
      </c>
      <c r="G1457" s="3">
        <f t="shared" si="77"/>
        <v>5856</v>
      </c>
      <c r="H1457" s="3">
        <f t="shared" si="74"/>
        <v>0</v>
      </c>
      <c r="I1457" s="17"/>
    </row>
    <row r="1458" spans="1:9" ht="15.75" x14ac:dyDescent="0.25">
      <c r="A1458" s="40">
        <v>42811</v>
      </c>
      <c r="B1458" s="41" t="s">
        <v>2327</v>
      </c>
      <c r="C1458" s="6">
        <v>104778</v>
      </c>
      <c r="D1458" s="7" t="s">
        <v>184</v>
      </c>
      <c r="E1458" s="3">
        <v>6042.9</v>
      </c>
      <c r="F1458" s="42">
        <v>42811</v>
      </c>
      <c r="G1458" s="3">
        <f t="shared" si="77"/>
        <v>6042.9</v>
      </c>
      <c r="H1458" s="3">
        <f t="shared" si="74"/>
        <v>0</v>
      </c>
      <c r="I1458" s="17"/>
    </row>
    <row r="1459" spans="1:9" ht="15.75" x14ac:dyDescent="0.25">
      <c r="A1459" s="40">
        <v>42818</v>
      </c>
      <c r="B1459" s="41" t="s">
        <v>3169</v>
      </c>
      <c r="C1459" s="6">
        <v>105599</v>
      </c>
      <c r="D1459" s="7" t="s">
        <v>184</v>
      </c>
      <c r="E1459" s="3">
        <v>5512.2</v>
      </c>
      <c r="F1459" s="42">
        <v>42818</v>
      </c>
      <c r="G1459" s="3">
        <f t="shared" si="77"/>
        <v>5512.2</v>
      </c>
      <c r="H1459" s="3">
        <f t="shared" si="74"/>
        <v>0</v>
      </c>
      <c r="I1459" s="17"/>
    </row>
    <row r="1460" spans="1:9" ht="15.75" x14ac:dyDescent="0.25">
      <c r="A1460" s="40">
        <v>42825</v>
      </c>
      <c r="B1460" s="41" t="s">
        <v>3943</v>
      </c>
      <c r="C1460" s="6">
        <v>106352</v>
      </c>
      <c r="D1460" s="1" t="s">
        <v>184</v>
      </c>
      <c r="E1460" s="2">
        <v>0</v>
      </c>
      <c r="F1460" s="44" t="s">
        <v>37</v>
      </c>
      <c r="G1460" s="2">
        <f t="shared" si="77"/>
        <v>0</v>
      </c>
      <c r="H1460" s="2">
        <f t="shared" si="74"/>
        <v>0</v>
      </c>
      <c r="I1460" s="17"/>
    </row>
    <row r="1461" spans="1:9" ht="15.75" x14ac:dyDescent="0.25">
      <c r="A1461" s="40">
        <v>42825</v>
      </c>
      <c r="B1461" s="41" t="s">
        <v>3946</v>
      </c>
      <c r="C1461" s="6">
        <v>106355</v>
      </c>
      <c r="D1461" s="7" t="s">
        <v>184</v>
      </c>
      <c r="E1461" s="3">
        <v>5826.9</v>
      </c>
      <c r="F1461" s="42">
        <v>42825</v>
      </c>
      <c r="G1461" s="3">
        <f t="shared" si="77"/>
        <v>5826.9</v>
      </c>
      <c r="H1461" s="3">
        <f t="shared" si="74"/>
        <v>0</v>
      </c>
      <c r="I1461" s="17"/>
    </row>
    <row r="1462" spans="1:9" ht="15.75" x14ac:dyDescent="0.25">
      <c r="A1462" s="40">
        <v>42825</v>
      </c>
      <c r="B1462" s="41" t="s">
        <v>3947</v>
      </c>
      <c r="C1462" s="6">
        <v>106356</v>
      </c>
      <c r="D1462" s="7" t="s">
        <v>184</v>
      </c>
      <c r="E1462" s="3">
        <v>392</v>
      </c>
      <c r="F1462" s="42">
        <v>42825</v>
      </c>
      <c r="G1462" s="3">
        <f t="shared" si="77"/>
        <v>392</v>
      </c>
      <c r="H1462" s="3">
        <f t="shared" si="74"/>
        <v>0</v>
      </c>
      <c r="I1462" s="17"/>
    </row>
    <row r="1463" spans="1:9" ht="15.75" x14ac:dyDescent="0.25">
      <c r="A1463" s="40">
        <v>42797</v>
      </c>
      <c r="B1463" s="41" t="s">
        <v>645</v>
      </c>
      <c r="C1463" s="6">
        <v>103127</v>
      </c>
      <c r="D1463" s="7" t="s">
        <v>1</v>
      </c>
      <c r="E1463" s="3">
        <v>3162.4</v>
      </c>
      <c r="F1463" s="42">
        <v>42802</v>
      </c>
      <c r="G1463" s="3">
        <f t="shared" si="77"/>
        <v>3162.4</v>
      </c>
      <c r="H1463" s="3">
        <f t="shared" si="74"/>
        <v>0</v>
      </c>
      <c r="I1463" s="17"/>
    </row>
    <row r="1464" spans="1:9" ht="15.75" x14ac:dyDescent="0.25">
      <c r="A1464" s="40">
        <v>42802</v>
      </c>
      <c r="B1464" s="41" t="s">
        <v>1211</v>
      </c>
      <c r="C1464" s="6">
        <v>103681</v>
      </c>
      <c r="D1464" s="7" t="s">
        <v>1</v>
      </c>
      <c r="E1464" s="3">
        <v>7520.1</v>
      </c>
      <c r="F1464" s="42">
        <v>42810</v>
      </c>
      <c r="G1464" s="3">
        <f t="shared" si="77"/>
        <v>7520.1</v>
      </c>
      <c r="H1464" s="3">
        <f t="shared" si="74"/>
        <v>0</v>
      </c>
      <c r="I1464" s="17"/>
    </row>
    <row r="1465" spans="1:9" ht="15.75" x14ac:dyDescent="0.25">
      <c r="A1465" s="40">
        <v>42810</v>
      </c>
      <c r="B1465" s="41" t="s">
        <v>2164</v>
      </c>
      <c r="C1465" s="6">
        <v>104617</v>
      </c>
      <c r="D1465" s="7" t="s">
        <v>1</v>
      </c>
      <c r="E1465" s="3">
        <v>6428.6</v>
      </c>
      <c r="F1465" s="42">
        <v>42816</v>
      </c>
      <c r="G1465" s="3">
        <f t="shared" si="77"/>
        <v>6428.6</v>
      </c>
      <c r="H1465" s="3">
        <f t="shared" si="74"/>
        <v>0</v>
      </c>
      <c r="I1465" s="17"/>
    </row>
    <row r="1466" spans="1:9" ht="15.75" x14ac:dyDescent="0.25">
      <c r="A1466" s="40">
        <v>42817</v>
      </c>
      <c r="B1466" s="41" t="s">
        <v>3018</v>
      </c>
      <c r="C1466" s="6">
        <v>105449</v>
      </c>
      <c r="D1466" s="7" t="s">
        <v>1</v>
      </c>
      <c r="E1466" s="3">
        <v>6290.8</v>
      </c>
      <c r="F1466" s="42">
        <v>42791</v>
      </c>
      <c r="G1466" s="3">
        <f t="shared" si="77"/>
        <v>6290.8</v>
      </c>
      <c r="H1466" s="3">
        <f t="shared" si="74"/>
        <v>0</v>
      </c>
      <c r="I1466" s="17"/>
    </row>
    <row r="1467" spans="1:9" ht="15.75" x14ac:dyDescent="0.25">
      <c r="A1467" s="40">
        <v>42823</v>
      </c>
      <c r="B1467" s="41" t="s">
        <v>3748</v>
      </c>
      <c r="C1467" s="6">
        <v>106162</v>
      </c>
      <c r="D1467" s="7" t="s">
        <v>1</v>
      </c>
      <c r="E1467" s="3">
        <v>8593.6</v>
      </c>
      <c r="F1467" s="42">
        <v>42825</v>
      </c>
      <c r="G1467" s="3">
        <f t="shared" si="77"/>
        <v>8593.6</v>
      </c>
      <c r="H1467" s="3">
        <f t="shared" si="74"/>
        <v>0</v>
      </c>
      <c r="I1467" s="17"/>
    </row>
    <row r="1468" spans="1:9" ht="15.75" x14ac:dyDescent="0.25">
      <c r="A1468" s="40">
        <v>42799</v>
      </c>
      <c r="B1468" s="41" t="s">
        <v>817</v>
      </c>
      <c r="C1468" s="6">
        <v>103293</v>
      </c>
      <c r="D1468" s="7" t="s">
        <v>228</v>
      </c>
      <c r="E1468" s="3">
        <v>2890.5</v>
      </c>
      <c r="F1468" s="42">
        <v>42799</v>
      </c>
      <c r="G1468" s="3">
        <f t="shared" si="77"/>
        <v>2890.5</v>
      </c>
      <c r="H1468" s="3">
        <f t="shared" si="74"/>
        <v>0</v>
      </c>
      <c r="I1468" s="17"/>
    </row>
    <row r="1469" spans="1:9" ht="15.75" x14ac:dyDescent="0.25">
      <c r="A1469" s="40">
        <v>42813</v>
      </c>
      <c r="B1469" s="41" t="s">
        <v>2486</v>
      </c>
      <c r="C1469" s="6">
        <v>104931</v>
      </c>
      <c r="D1469" s="7" t="s">
        <v>228</v>
      </c>
      <c r="E1469" s="3">
        <v>5583</v>
      </c>
      <c r="G1469" s="3">
        <f t="shared" si="77"/>
        <v>5583</v>
      </c>
      <c r="H1469" s="3">
        <f t="shared" si="74"/>
        <v>0</v>
      </c>
      <c r="I1469" s="17"/>
    </row>
    <row r="1470" spans="1:9" ht="15.75" x14ac:dyDescent="0.25">
      <c r="A1470" s="40">
        <v>42795</v>
      </c>
      <c r="B1470" s="41" t="s">
        <v>326</v>
      </c>
      <c r="C1470" s="6">
        <v>102814</v>
      </c>
      <c r="D1470" s="7" t="s">
        <v>63</v>
      </c>
      <c r="E1470" s="3">
        <v>18439</v>
      </c>
      <c r="F1470" s="42">
        <v>42798</v>
      </c>
      <c r="G1470" s="3">
        <f t="shared" si="77"/>
        <v>18439</v>
      </c>
      <c r="H1470" s="3">
        <f t="shared" si="74"/>
        <v>0</v>
      </c>
      <c r="I1470" s="17"/>
    </row>
    <row r="1471" spans="1:9" ht="15.75" x14ac:dyDescent="0.25">
      <c r="A1471" s="40">
        <v>42795</v>
      </c>
      <c r="B1471" s="41" t="s">
        <v>329</v>
      </c>
      <c r="C1471" s="6">
        <v>102817</v>
      </c>
      <c r="D1471" s="1" t="s">
        <v>63</v>
      </c>
      <c r="E1471" s="2">
        <v>0</v>
      </c>
      <c r="F1471" s="44" t="s">
        <v>37</v>
      </c>
      <c r="G1471" s="2">
        <f t="shared" si="77"/>
        <v>0</v>
      </c>
      <c r="H1471" s="2">
        <f t="shared" si="74"/>
        <v>0</v>
      </c>
      <c r="I1471" s="17"/>
    </row>
    <row r="1472" spans="1:9" ht="15.75" x14ac:dyDescent="0.25">
      <c r="A1472" s="40">
        <v>42797</v>
      </c>
      <c r="B1472" s="41" t="s">
        <v>555</v>
      </c>
      <c r="C1472" s="6">
        <v>103039</v>
      </c>
      <c r="D1472" s="7" t="s">
        <v>63</v>
      </c>
      <c r="E1472" s="3">
        <v>17661.7</v>
      </c>
      <c r="F1472" s="42">
        <v>42801</v>
      </c>
      <c r="G1472" s="3">
        <f t="shared" si="77"/>
        <v>17661.7</v>
      </c>
      <c r="H1472" s="3">
        <f t="shared" si="74"/>
        <v>0</v>
      </c>
      <c r="I1472" s="17"/>
    </row>
    <row r="1473" spans="1:9" ht="15.75" x14ac:dyDescent="0.25">
      <c r="A1473" s="40">
        <v>42797</v>
      </c>
      <c r="B1473" s="41" t="s">
        <v>602</v>
      </c>
      <c r="C1473" s="6">
        <v>103085</v>
      </c>
      <c r="D1473" s="1" t="s">
        <v>63</v>
      </c>
      <c r="E1473" s="2">
        <v>0</v>
      </c>
      <c r="F1473" s="44" t="s">
        <v>37</v>
      </c>
      <c r="G1473" s="2">
        <f t="shared" si="77"/>
        <v>0</v>
      </c>
      <c r="H1473" s="2">
        <f t="shared" si="74"/>
        <v>0</v>
      </c>
      <c r="I1473" s="17"/>
    </row>
    <row r="1474" spans="1:9" ht="15.75" x14ac:dyDescent="0.25">
      <c r="A1474" s="40">
        <v>42800</v>
      </c>
      <c r="B1474" s="41" t="s">
        <v>891</v>
      </c>
      <c r="C1474" s="6">
        <v>103365</v>
      </c>
      <c r="D1474" s="7" t="s">
        <v>63</v>
      </c>
      <c r="E1474" s="3">
        <v>20290.2</v>
      </c>
      <c r="F1474" s="42">
        <v>42803</v>
      </c>
      <c r="G1474" s="3">
        <f t="shared" si="77"/>
        <v>20290.2</v>
      </c>
      <c r="H1474" s="3">
        <f t="shared" si="74"/>
        <v>0</v>
      </c>
      <c r="I1474" s="17"/>
    </row>
    <row r="1475" spans="1:9" ht="15.75" x14ac:dyDescent="0.25">
      <c r="A1475" s="40">
        <v>42802</v>
      </c>
      <c r="B1475" s="41" t="s">
        <v>1196</v>
      </c>
      <c r="C1475" s="6">
        <v>103666</v>
      </c>
      <c r="D1475" s="7" t="s">
        <v>63</v>
      </c>
      <c r="E1475" s="3">
        <v>18284.3</v>
      </c>
      <c r="F1475" s="42">
        <v>42805</v>
      </c>
      <c r="G1475" s="3">
        <f t="shared" si="77"/>
        <v>18284.3</v>
      </c>
      <c r="H1475" s="3">
        <f t="shared" ref="H1475:H1538" si="78">E1475-G1475</f>
        <v>0</v>
      </c>
      <c r="I1475" s="17"/>
    </row>
    <row r="1476" spans="1:9" ht="15.75" x14ac:dyDescent="0.25">
      <c r="A1476" s="40">
        <v>42804</v>
      </c>
      <c r="B1476" s="41" t="s">
        <v>1436</v>
      </c>
      <c r="C1476" s="6">
        <v>103901</v>
      </c>
      <c r="D1476" s="7" t="s">
        <v>63</v>
      </c>
      <c r="E1476" s="3">
        <v>22960.799999999999</v>
      </c>
      <c r="F1476" s="43" t="s">
        <v>1437</v>
      </c>
      <c r="G1476" s="9">
        <f>5000+17960.8</f>
        <v>22960.799999999999</v>
      </c>
      <c r="H1476" s="9">
        <f t="shared" si="78"/>
        <v>0</v>
      </c>
      <c r="I1476" s="17"/>
    </row>
    <row r="1477" spans="1:9" ht="15.75" x14ac:dyDescent="0.25">
      <c r="A1477" s="40">
        <v>42807</v>
      </c>
      <c r="B1477" s="41" t="s">
        <v>1747</v>
      </c>
      <c r="C1477" s="6">
        <v>104206</v>
      </c>
      <c r="D1477" s="7" t="s">
        <v>63</v>
      </c>
      <c r="E1477" s="3">
        <v>11022.8</v>
      </c>
      <c r="F1477" s="42">
        <v>42808</v>
      </c>
      <c r="G1477" s="3">
        <f t="shared" ref="G1477:G1509" si="79">E1477</f>
        <v>11022.8</v>
      </c>
      <c r="H1477" s="3">
        <f t="shared" si="78"/>
        <v>0</v>
      </c>
      <c r="I1477" s="17"/>
    </row>
    <row r="1478" spans="1:9" ht="15.75" x14ac:dyDescent="0.25">
      <c r="A1478" s="40">
        <v>42809</v>
      </c>
      <c r="B1478" s="41" t="s">
        <v>2023</v>
      </c>
      <c r="C1478" s="6">
        <v>104477</v>
      </c>
      <c r="D1478" s="7" t="s">
        <v>63</v>
      </c>
      <c r="E1478" s="3">
        <v>18156.599999999999</v>
      </c>
      <c r="F1478" s="42">
        <v>42812</v>
      </c>
      <c r="G1478" s="3">
        <f t="shared" si="79"/>
        <v>18156.599999999999</v>
      </c>
      <c r="H1478" s="3">
        <f t="shared" si="78"/>
        <v>0</v>
      </c>
      <c r="I1478" s="17"/>
    </row>
    <row r="1479" spans="1:9" ht="15.75" x14ac:dyDescent="0.25">
      <c r="A1479" s="40">
        <v>42811</v>
      </c>
      <c r="B1479" s="41" t="s">
        <v>2297</v>
      </c>
      <c r="C1479" s="6">
        <v>104748</v>
      </c>
      <c r="D1479" s="7" t="s">
        <v>63</v>
      </c>
      <c r="E1479" s="3">
        <v>17136</v>
      </c>
      <c r="F1479" s="42">
        <v>42815</v>
      </c>
      <c r="G1479" s="3">
        <f t="shared" si="79"/>
        <v>17136</v>
      </c>
      <c r="H1479" s="3">
        <f t="shared" si="78"/>
        <v>0</v>
      </c>
      <c r="I1479" s="17"/>
    </row>
    <row r="1480" spans="1:9" ht="15.75" x14ac:dyDescent="0.25">
      <c r="A1480" s="40">
        <v>42811</v>
      </c>
      <c r="B1480" s="41" t="s">
        <v>2298</v>
      </c>
      <c r="C1480" s="6">
        <v>104749</v>
      </c>
      <c r="D1480" s="7" t="s">
        <v>63</v>
      </c>
      <c r="E1480" s="3">
        <v>7900.8</v>
      </c>
      <c r="F1480" s="42">
        <v>42812</v>
      </c>
      <c r="G1480" s="3">
        <f t="shared" si="79"/>
        <v>7900.8</v>
      </c>
      <c r="H1480" s="3">
        <f t="shared" si="78"/>
        <v>0</v>
      </c>
      <c r="I1480" s="17"/>
    </row>
    <row r="1481" spans="1:9" ht="15.75" x14ac:dyDescent="0.25">
      <c r="A1481" s="40">
        <v>42814</v>
      </c>
      <c r="B1481" s="41" t="s">
        <v>2614</v>
      </c>
      <c r="C1481" s="6">
        <v>105053</v>
      </c>
      <c r="D1481" s="7" t="s">
        <v>63</v>
      </c>
      <c r="E1481" s="3">
        <v>21049.8</v>
      </c>
      <c r="F1481" s="42">
        <v>43062</v>
      </c>
      <c r="G1481" s="3">
        <f t="shared" si="79"/>
        <v>21049.8</v>
      </c>
      <c r="H1481" s="3">
        <f t="shared" si="78"/>
        <v>0</v>
      </c>
      <c r="I1481" s="17"/>
    </row>
    <row r="1482" spans="1:9" ht="15.75" x14ac:dyDescent="0.25">
      <c r="A1482" s="40">
        <v>42816</v>
      </c>
      <c r="B1482" s="41" t="s">
        <v>2880</v>
      </c>
      <c r="C1482" s="6">
        <v>105318</v>
      </c>
      <c r="D1482" s="7" t="s">
        <v>63</v>
      </c>
      <c r="E1482" s="3">
        <v>20374.400000000001</v>
      </c>
      <c r="F1482" s="42">
        <v>42791</v>
      </c>
      <c r="G1482" s="3">
        <f t="shared" si="79"/>
        <v>20374.400000000001</v>
      </c>
      <c r="H1482" s="3">
        <f t="shared" si="78"/>
        <v>0</v>
      </c>
      <c r="I1482" s="17"/>
    </row>
    <row r="1483" spans="1:9" ht="15.75" x14ac:dyDescent="0.25">
      <c r="A1483" s="40">
        <v>42816</v>
      </c>
      <c r="B1483" s="41" t="s">
        <v>2881</v>
      </c>
      <c r="C1483" s="6">
        <v>105319</v>
      </c>
      <c r="D1483" s="7" t="s">
        <v>63</v>
      </c>
      <c r="E1483" s="3">
        <v>577.79999999999995</v>
      </c>
      <c r="F1483" s="42">
        <v>43062</v>
      </c>
      <c r="G1483" s="3">
        <f t="shared" si="79"/>
        <v>577.79999999999995</v>
      </c>
      <c r="H1483" s="3">
        <f t="shared" si="78"/>
        <v>0</v>
      </c>
      <c r="I1483" s="17"/>
    </row>
    <row r="1484" spans="1:9" ht="15.75" x14ac:dyDescent="0.25">
      <c r="A1484" s="40">
        <v>42818</v>
      </c>
      <c r="B1484" s="41" t="s">
        <v>3137</v>
      </c>
      <c r="C1484" s="6">
        <v>105567</v>
      </c>
      <c r="D1484" s="7" t="s">
        <v>63</v>
      </c>
      <c r="E1484" s="3">
        <v>19576.599999999999</v>
      </c>
      <c r="F1484" s="42">
        <v>42822</v>
      </c>
      <c r="G1484" s="3">
        <f t="shared" si="79"/>
        <v>19576.599999999999</v>
      </c>
      <c r="H1484" s="3">
        <f t="shared" si="78"/>
        <v>0</v>
      </c>
      <c r="I1484" s="17"/>
    </row>
    <row r="1485" spans="1:9" ht="15.75" x14ac:dyDescent="0.25">
      <c r="A1485" s="40">
        <v>42821</v>
      </c>
      <c r="B1485" s="41" t="s">
        <v>3480</v>
      </c>
      <c r="C1485" s="6">
        <v>105901</v>
      </c>
      <c r="D1485" s="7" t="s">
        <v>63</v>
      </c>
      <c r="E1485" s="3">
        <v>20271.400000000001</v>
      </c>
      <c r="F1485" s="42">
        <v>42824</v>
      </c>
      <c r="G1485" s="3">
        <f t="shared" si="79"/>
        <v>20271.400000000001</v>
      </c>
      <c r="H1485" s="3">
        <f t="shared" si="78"/>
        <v>0</v>
      </c>
      <c r="I1485" s="17"/>
    </row>
    <row r="1486" spans="1:9" ht="15.75" x14ac:dyDescent="0.25">
      <c r="A1486" s="40">
        <v>42823</v>
      </c>
      <c r="B1486" s="41" t="s">
        <v>3736</v>
      </c>
      <c r="C1486" s="6">
        <v>106150</v>
      </c>
      <c r="D1486" s="7" t="s">
        <v>63</v>
      </c>
      <c r="E1486" s="3">
        <v>20221.8</v>
      </c>
      <c r="F1486" s="42">
        <v>42826</v>
      </c>
      <c r="G1486" s="3">
        <f t="shared" si="79"/>
        <v>20221.8</v>
      </c>
      <c r="H1486" s="3">
        <f t="shared" si="78"/>
        <v>0</v>
      </c>
      <c r="I1486" s="17"/>
    </row>
    <row r="1487" spans="1:9" ht="15.75" x14ac:dyDescent="0.25">
      <c r="A1487" s="40">
        <v>42825</v>
      </c>
      <c r="B1487" s="41" t="s">
        <v>3976</v>
      </c>
      <c r="C1487" s="6">
        <v>106385</v>
      </c>
      <c r="D1487" s="7" t="s">
        <v>63</v>
      </c>
      <c r="E1487" s="3">
        <v>21417</v>
      </c>
      <c r="F1487" s="42">
        <v>42829</v>
      </c>
      <c r="G1487" s="3">
        <f t="shared" si="79"/>
        <v>21417</v>
      </c>
      <c r="H1487" s="3">
        <f t="shared" si="78"/>
        <v>0</v>
      </c>
      <c r="I1487" s="17"/>
    </row>
    <row r="1488" spans="1:9" ht="15.75" x14ac:dyDescent="0.25">
      <c r="A1488" s="40">
        <v>42795</v>
      </c>
      <c r="B1488" s="41" t="s">
        <v>341</v>
      </c>
      <c r="C1488" s="6">
        <v>102829</v>
      </c>
      <c r="D1488" s="7" t="s">
        <v>186</v>
      </c>
      <c r="E1488" s="3">
        <v>3188.2</v>
      </c>
      <c r="F1488" s="42">
        <v>42795</v>
      </c>
      <c r="G1488" s="3">
        <f t="shared" si="79"/>
        <v>3188.2</v>
      </c>
      <c r="H1488" s="3">
        <f t="shared" si="78"/>
        <v>0</v>
      </c>
      <c r="I1488" s="17"/>
    </row>
    <row r="1489" spans="1:9" ht="15.75" x14ac:dyDescent="0.25">
      <c r="A1489" s="40">
        <v>42797</v>
      </c>
      <c r="B1489" s="41" t="s">
        <v>591</v>
      </c>
      <c r="C1489" s="6">
        <v>103074</v>
      </c>
      <c r="D1489" s="7" t="s">
        <v>186</v>
      </c>
      <c r="E1489" s="3">
        <v>3146.4</v>
      </c>
      <c r="F1489" s="42">
        <v>42797</v>
      </c>
      <c r="G1489" s="3">
        <f t="shared" si="79"/>
        <v>3146.4</v>
      </c>
      <c r="H1489" s="3">
        <f t="shared" si="78"/>
        <v>0</v>
      </c>
      <c r="I1489" s="17"/>
    </row>
    <row r="1490" spans="1:9" ht="15.75" x14ac:dyDescent="0.25">
      <c r="A1490" s="40">
        <v>42798</v>
      </c>
      <c r="B1490" s="41" t="s">
        <v>749</v>
      </c>
      <c r="C1490" s="6">
        <v>103226</v>
      </c>
      <c r="D1490" s="7" t="s">
        <v>186</v>
      </c>
      <c r="E1490" s="3">
        <v>297</v>
      </c>
      <c r="F1490" s="42">
        <v>42798</v>
      </c>
      <c r="G1490" s="3">
        <f t="shared" si="79"/>
        <v>297</v>
      </c>
      <c r="H1490" s="3">
        <f t="shared" si="78"/>
        <v>0</v>
      </c>
      <c r="I1490" s="17"/>
    </row>
    <row r="1491" spans="1:9" ht="15.75" x14ac:dyDescent="0.25">
      <c r="A1491" s="40">
        <v>42799</v>
      </c>
      <c r="B1491" s="41" t="s">
        <v>845</v>
      </c>
      <c r="C1491" s="6">
        <v>103320</v>
      </c>
      <c r="D1491" s="7" t="s">
        <v>186</v>
      </c>
      <c r="E1491" s="3">
        <v>2979.2</v>
      </c>
      <c r="F1491" s="42">
        <v>42799</v>
      </c>
      <c r="G1491" s="3">
        <f t="shared" si="79"/>
        <v>2979.2</v>
      </c>
      <c r="H1491" s="3">
        <f t="shared" si="78"/>
        <v>0</v>
      </c>
      <c r="I1491" s="17"/>
    </row>
    <row r="1492" spans="1:9" ht="15.75" x14ac:dyDescent="0.25">
      <c r="A1492" s="40">
        <v>42802</v>
      </c>
      <c r="B1492" s="41" t="s">
        <v>1192</v>
      </c>
      <c r="C1492" s="6">
        <v>103662</v>
      </c>
      <c r="D1492" s="1" t="s">
        <v>186</v>
      </c>
      <c r="E1492" s="2">
        <v>0</v>
      </c>
      <c r="F1492" s="44" t="s">
        <v>37</v>
      </c>
      <c r="G1492" s="2">
        <f t="shared" si="79"/>
        <v>0</v>
      </c>
      <c r="H1492" s="2">
        <f t="shared" si="78"/>
        <v>0</v>
      </c>
      <c r="I1492" s="17"/>
    </row>
    <row r="1493" spans="1:9" ht="15.75" x14ac:dyDescent="0.25">
      <c r="A1493" s="40">
        <v>42802</v>
      </c>
      <c r="B1493" s="41" t="s">
        <v>1193</v>
      </c>
      <c r="C1493" s="6">
        <v>103663</v>
      </c>
      <c r="D1493" s="7" t="s">
        <v>186</v>
      </c>
      <c r="E1493" s="3">
        <v>2893.4</v>
      </c>
      <c r="F1493" s="42">
        <v>42802</v>
      </c>
      <c r="G1493" s="3">
        <f t="shared" si="79"/>
        <v>2893.4</v>
      </c>
      <c r="H1493" s="3">
        <f t="shared" si="78"/>
        <v>0</v>
      </c>
      <c r="I1493" s="17"/>
    </row>
    <row r="1494" spans="1:9" ht="15.75" x14ac:dyDescent="0.25">
      <c r="A1494" s="40">
        <v>42804</v>
      </c>
      <c r="B1494" s="41" t="s">
        <v>1465</v>
      </c>
      <c r="C1494" s="6">
        <v>103929</v>
      </c>
      <c r="D1494" s="7" t="s">
        <v>186</v>
      </c>
      <c r="E1494" s="3">
        <v>1674</v>
      </c>
      <c r="F1494" s="42">
        <v>42804</v>
      </c>
      <c r="G1494" s="3">
        <f t="shared" si="79"/>
        <v>1674</v>
      </c>
      <c r="H1494" s="3">
        <f t="shared" si="78"/>
        <v>0</v>
      </c>
      <c r="I1494" s="17"/>
    </row>
    <row r="1495" spans="1:9" ht="15.75" x14ac:dyDescent="0.25">
      <c r="A1495" s="40">
        <v>42804</v>
      </c>
      <c r="B1495" s="41" t="s">
        <v>1490</v>
      </c>
      <c r="C1495" s="6">
        <v>103953</v>
      </c>
      <c r="D1495" s="7" t="s">
        <v>186</v>
      </c>
      <c r="E1495" s="3">
        <v>3355.9</v>
      </c>
      <c r="F1495" s="42">
        <v>42804</v>
      </c>
      <c r="G1495" s="3">
        <f t="shared" si="79"/>
        <v>3355.9</v>
      </c>
      <c r="H1495" s="3">
        <f t="shared" si="78"/>
        <v>0</v>
      </c>
      <c r="I1495" s="17"/>
    </row>
    <row r="1496" spans="1:9" ht="15.75" x14ac:dyDescent="0.25">
      <c r="A1496" s="40">
        <v>42807</v>
      </c>
      <c r="B1496" s="41" t="s">
        <v>1751</v>
      </c>
      <c r="C1496" s="6">
        <v>104210</v>
      </c>
      <c r="D1496" s="7" t="s">
        <v>186</v>
      </c>
      <c r="E1496" s="3">
        <v>544.20000000000005</v>
      </c>
      <c r="G1496" s="3">
        <f t="shared" si="79"/>
        <v>544.20000000000005</v>
      </c>
      <c r="H1496" s="3">
        <f t="shared" si="78"/>
        <v>0</v>
      </c>
      <c r="I1496" s="17"/>
    </row>
    <row r="1497" spans="1:9" ht="15.75" x14ac:dyDescent="0.25">
      <c r="A1497" s="40">
        <v>42808</v>
      </c>
      <c r="B1497" s="41" t="s">
        <v>1890</v>
      </c>
      <c r="C1497" s="6">
        <v>104347</v>
      </c>
      <c r="D1497" s="7" t="s">
        <v>186</v>
      </c>
      <c r="E1497" s="3">
        <v>3319.2</v>
      </c>
      <c r="F1497" s="42">
        <v>42808</v>
      </c>
      <c r="G1497" s="3">
        <f t="shared" si="79"/>
        <v>3319.2</v>
      </c>
      <c r="H1497" s="3">
        <f t="shared" si="78"/>
        <v>0</v>
      </c>
      <c r="I1497" s="17"/>
    </row>
    <row r="1498" spans="1:9" ht="15.75" x14ac:dyDescent="0.25">
      <c r="A1498" s="40">
        <v>42808</v>
      </c>
      <c r="B1498" s="41" t="s">
        <v>1905</v>
      </c>
      <c r="C1498" s="6">
        <v>104361</v>
      </c>
      <c r="D1498" s="7" t="s">
        <v>186</v>
      </c>
      <c r="E1498" s="3">
        <v>2052</v>
      </c>
      <c r="F1498" s="42">
        <v>42808</v>
      </c>
      <c r="G1498" s="3">
        <f t="shared" si="79"/>
        <v>2052</v>
      </c>
      <c r="H1498" s="3">
        <f t="shared" si="78"/>
        <v>0</v>
      </c>
      <c r="I1498" s="17"/>
    </row>
    <row r="1499" spans="1:9" ht="15.75" x14ac:dyDescent="0.25">
      <c r="A1499" s="40">
        <v>42809</v>
      </c>
      <c r="B1499" s="41" t="s">
        <v>2019</v>
      </c>
      <c r="C1499" s="6">
        <v>104473</v>
      </c>
      <c r="D1499" s="7" t="s">
        <v>186</v>
      </c>
      <c r="E1499" s="3">
        <v>3124.8</v>
      </c>
      <c r="F1499" s="42">
        <v>42809</v>
      </c>
      <c r="G1499" s="3">
        <f t="shared" si="79"/>
        <v>3124.8</v>
      </c>
      <c r="H1499" s="3">
        <f t="shared" si="78"/>
        <v>0</v>
      </c>
      <c r="I1499" s="17"/>
    </row>
    <row r="1500" spans="1:9" ht="15.75" x14ac:dyDescent="0.25">
      <c r="A1500" s="40">
        <v>42812</v>
      </c>
      <c r="B1500" s="41" t="s">
        <v>2424</v>
      </c>
      <c r="C1500" s="6">
        <v>104873</v>
      </c>
      <c r="D1500" s="7" t="s">
        <v>186</v>
      </c>
      <c r="E1500" s="3">
        <v>2822.4</v>
      </c>
      <c r="F1500" s="42">
        <v>42812</v>
      </c>
      <c r="G1500" s="3">
        <f t="shared" si="79"/>
        <v>2822.4</v>
      </c>
      <c r="H1500" s="3">
        <f t="shared" si="78"/>
        <v>0</v>
      </c>
      <c r="I1500" s="17"/>
    </row>
    <row r="1501" spans="1:9" ht="15.75" x14ac:dyDescent="0.25">
      <c r="A1501" s="40">
        <v>42813</v>
      </c>
      <c r="B1501" s="41" t="s">
        <v>2510</v>
      </c>
      <c r="C1501" s="6">
        <v>104954</v>
      </c>
      <c r="D1501" s="7" t="s">
        <v>186</v>
      </c>
      <c r="E1501" s="3">
        <v>3171.6</v>
      </c>
      <c r="G1501" s="3">
        <f t="shared" si="79"/>
        <v>3171.6</v>
      </c>
      <c r="H1501" s="3">
        <f t="shared" si="78"/>
        <v>0</v>
      </c>
      <c r="I1501" s="17"/>
    </row>
    <row r="1502" spans="1:9" ht="15.75" x14ac:dyDescent="0.25">
      <c r="A1502" s="40">
        <v>42816</v>
      </c>
      <c r="B1502" s="41" t="s">
        <v>2868</v>
      </c>
      <c r="C1502" s="6">
        <v>105306</v>
      </c>
      <c r="D1502" s="7" t="s">
        <v>186</v>
      </c>
      <c r="E1502" s="3">
        <v>2744</v>
      </c>
      <c r="F1502" s="42">
        <v>42816</v>
      </c>
      <c r="G1502" s="3">
        <f t="shared" si="79"/>
        <v>2744</v>
      </c>
      <c r="H1502" s="3">
        <f t="shared" si="78"/>
        <v>0</v>
      </c>
      <c r="I1502" s="17"/>
    </row>
    <row r="1503" spans="1:9" ht="15.75" x14ac:dyDescent="0.25">
      <c r="A1503" s="40">
        <v>42816</v>
      </c>
      <c r="B1503" s="41" t="s">
        <v>2877</v>
      </c>
      <c r="C1503" s="6">
        <v>105315</v>
      </c>
      <c r="D1503" s="7" t="s">
        <v>186</v>
      </c>
      <c r="E1503" s="3">
        <v>1219.5</v>
      </c>
      <c r="F1503" s="42">
        <v>42816</v>
      </c>
      <c r="G1503" s="3">
        <f t="shared" si="79"/>
        <v>1219.5</v>
      </c>
      <c r="H1503" s="3">
        <f t="shared" si="78"/>
        <v>0</v>
      </c>
      <c r="I1503" s="17"/>
    </row>
    <row r="1504" spans="1:9" ht="15.75" x14ac:dyDescent="0.25">
      <c r="A1504" s="40">
        <v>42818</v>
      </c>
      <c r="B1504" s="41" t="s">
        <v>3132</v>
      </c>
      <c r="C1504" s="6">
        <v>105562</v>
      </c>
      <c r="D1504" s="7" t="s">
        <v>186</v>
      </c>
      <c r="E1504" s="3">
        <v>2905</v>
      </c>
      <c r="F1504" s="42">
        <v>42818</v>
      </c>
      <c r="G1504" s="3">
        <f t="shared" si="79"/>
        <v>2905</v>
      </c>
      <c r="H1504" s="3">
        <f t="shared" si="78"/>
        <v>0</v>
      </c>
      <c r="I1504" s="17"/>
    </row>
    <row r="1505" spans="1:9" ht="15.75" x14ac:dyDescent="0.25">
      <c r="A1505" s="40">
        <v>42819</v>
      </c>
      <c r="B1505" s="41" t="s">
        <v>3276</v>
      </c>
      <c r="C1505" s="6">
        <v>105700</v>
      </c>
      <c r="D1505" s="7" t="s">
        <v>186</v>
      </c>
      <c r="E1505" s="3">
        <v>2758</v>
      </c>
      <c r="F1505" s="42">
        <v>42791</v>
      </c>
      <c r="G1505" s="3">
        <f t="shared" si="79"/>
        <v>2758</v>
      </c>
      <c r="H1505" s="3">
        <f t="shared" si="78"/>
        <v>0</v>
      </c>
      <c r="I1505" s="17"/>
    </row>
    <row r="1506" spans="1:9" ht="15.75" x14ac:dyDescent="0.25">
      <c r="A1506" s="40">
        <v>42821</v>
      </c>
      <c r="B1506" s="41" t="s">
        <v>3468</v>
      </c>
      <c r="C1506" s="6">
        <v>105890</v>
      </c>
      <c r="D1506" s="7" t="s">
        <v>186</v>
      </c>
      <c r="E1506" s="3">
        <v>1102.8</v>
      </c>
      <c r="F1506" s="42">
        <v>42821</v>
      </c>
      <c r="G1506" s="3">
        <f t="shared" si="79"/>
        <v>1102.8</v>
      </c>
      <c r="H1506" s="3">
        <f t="shared" si="78"/>
        <v>0</v>
      </c>
      <c r="I1506" s="17"/>
    </row>
    <row r="1507" spans="1:9" ht="15.75" x14ac:dyDescent="0.25">
      <c r="A1507" s="40">
        <v>42822</v>
      </c>
      <c r="B1507" s="41" t="s">
        <v>3609</v>
      </c>
      <c r="C1507" s="6">
        <v>106025</v>
      </c>
      <c r="D1507" s="7" t="s">
        <v>186</v>
      </c>
      <c r="E1507" s="3">
        <v>3059</v>
      </c>
      <c r="F1507" s="42">
        <v>42822</v>
      </c>
      <c r="G1507" s="3">
        <f t="shared" si="79"/>
        <v>3059</v>
      </c>
      <c r="H1507" s="3">
        <f t="shared" si="78"/>
        <v>0</v>
      </c>
      <c r="I1507" s="17"/>
    </row>
    <row r="1508" spans="1:9" ht="15.75" x14ac:dyDescent="0.25">
      <c r="A1508" s="40">
        <v>42823</v>
      </c>
      <c r="B1508" s="41" t="s">
        <v>3714</v>
      </c>
      <c r="C1508" s="6">
        <v>106128</v>
      </c>
      <c r="D1508" s="7" t="s">
        <v>186</v>
      </c>
      <c r="E1508" s="3">
        <v>2943.5</v>
      </c>
      <c r="F1508" s="42">
        <v>42822</v>
      </c>
      <c r="G1508" s="3">
        <f t="shared" si="79"/>
        <v>2943.5</v>
      </c>
      <c r="H1508" s="3">
        <f t="shared" si="78"/>
        <v>0</v>
      </c>
      <c r="I1508" s="17"/>
    </row>
    <row r="1509" spans="1:9" ht="15.75" x14ac:dyDescent="0.25">
      <c r="A1509" s="40">
        <v>42825</v>
      </c>
      <c r="B1509" s="41" t="s">
        <v>3982</v>
      </c>
      <c r="C1509" s="6">
        <v>106391</v>
      </c>
      <c r="D1509" s="7" t="s">
        <v>186</v>
      </c>
      <c r="E1509" s="3">
        <v>2947</v>
      </c>
      <c r="F1509" s="42">
        <v>42825</v>
      </c>
      <c r="G1509" s="3">
        <f t="shared" si="79"/>
        <v>2947</v>
      </c>
      <c r="H1509" s="3">
        <f t="shared" si="78"/>
        <v>0</v>
      </c>
      <c r="I1509" s="17"/>
    </row>
    <row r="1510" spans="1:9" ht="45" x14ac:dyDescent="0.25">
      <c r="A1510" s="40">
        <v>42802</v>
      </c>
      <c r="B1510" s="41" t="s">
        <v>1221</v>
      </c>
      <c r="C1510" s="6">
        <v>103691</v>
      </c>
      <c r="D1510" s="7" t="s">
        <v>1222</v>
      </c>
      <c r="E1510" s="3">
        <v>4550</v>
      </c>
      <c r="F1510" s="53" t="s">
        <v>1223</v>
      </c>
      <c r="G1510" s="14">
        <f>300+300+300+300+350+300</f>
        <v>1850</v>
      </c>
      <c r="H1510" s="10">
        <f t="shared" si="78"/>
        <v>2700</v>
      </c>
      <c r="I1510" s="17"/>
    </row>
    <row r="1511" spans="1:9" ht="15.75" x14ac:dyDescent="0.25">
      <c r="A1511" s="40">
        <v>42795</v>
      </c>
      <c r="B1511" s="41" t="s">
        <v>325</v>
      </c>
      <c r="C1511" s="6">
        <v>102813</v>
      </c>
      <c r="D1511" s="1" t="s">
        <v>266</v>
      </c>
      <c r="E1511" s="2">
        <v>0</v>
      </c>
      <c r="F1511" s="44" t="s">
        <v>37</v>
      </c>
      <c r="G1511" s="2">
        <f t="shared" ref="G1511:G1574" si="80">E1511</f>
        <v>0</v>
      </c>
      <c r="H1511" s="2">
        <f t="shared" si="78"/>
        <v>0</v>
      </c>
      <c r="I1511" s="17"/>
    </row>
    <row r="1512" spans="1:9" ht="15.75" x14ac:dyDescent="0.25">
      <c r="A1512" s="40">
        <v>42795</v>
      </c>
      <c r="B1512" s="41" t="s">
        <v>328</v>
      </c>
      <c r="C1512" s="6">
        <v>102816</v>
      </c>
      <c r="D1512" s="1" t="s">
        <v>266</v>
      </c>
      <c r="E1512" s="2">
        <v>0</v>
      </c>
      <c r="F1512" s="44" t="s">
        <v>37</v>
      </c>
      <c r="G1512" s="2">
        <f t="shared" si="80"/>
        <v>0</v>
      </c>
      <c r="H1512" s="2">
        <f t="shared" si="78"/>
        <v>0</v>
      </c>
      <c r="I1512" s="17"/>
    </row>
    <row r="1513" spans="1:9" ht="15.75" x14ac:dyDescent="0.25">
      <c r="A1513" s="40">
        <v>42797</v>
      </c>
      <c r="B1513" s="41" t="s">
        <v>563</v>
      </c>
      <c r="C1513" s="6">
        <v>103047</v>
      </c>
      <c r="D1513" s="7" t="s">
        <v>248</v>
      </c>
      <c r="E1513" s="3">
        <v>11200</v>
      </c>
      <c r="F1513" s="42">
        <v>42798</v>
      </c>
      <c r="G1513" s="3">
        <f t="shared" si="80"/>
        <v>11200</v>
      </c>
      <c r="H1513" s="3">
        <f t="shared" si="78"/>
        <v>0</v>
      </c>
      <c r="I1513" s="17"/>
    </row>
    <row r="1514" spans="1:9" ht="15.75" x14ac:dyDescent="0.25">
      <c r="A1514" s="40">
        <v>42804</v>
      </c>
      <c r="B1514" s="41" t="s">
        <v>1464</v>
      </c>
      <c r="C1514" s="6">
        <v>103928</v>
      </c>
      <c r="D1514" s="7" t="s">
        <v>248</v>
      </c>
      <c r="E1514" s="3">
        <v>13650</v>
      </c>
      <c r="F1514" s="42">
        <v>42805</v>
      </c>
      <c r="G1514" s="3">
        <f t="shared" si="80"/>
        <v>13650</v>
      </c>
      <c r="H1514" s="3">
        <f t="shared" si="78"/>
        <v>0</v>
      </c>
      <c r="I1514" s="17"/>
    </row>
    <row r="1515" spans="1:9" ht="15.75" x14ac:dyDescent="0.25">
      <c r="A1515" s="40">
        <v>42811</v>
      </c>
      <c r="B1515" s="41" t="s">
        <v>2321</v>
      </c>
      <c r="C1515" s="6">
        <v>104772</v>
      </c>
      <c r="D1515" s="7" t="s">
        <v>248</v>
      </c>
      <c r="E1515" s="3">
        <v>16200</v>
      </c>
      <c r="F1515" s="42">
        <v>42812</v>
      </c>
      <c r="G1515" s="3">
        <f t="shared" si="80"/>
        <v>16200</v>
      </c>
      <c r="H1515" s="3">
        <f t="shared" si="78"/>
        <v>0</v>
      </c>
      <c r="I1515" s="17"/>
    </row>
    <row r="1516" spans="1:9" ht="15.75" x14ac:dyDescent="0.25">
      <c r="A1516" s="40">
        <v>42816</v>
      </c>
      <c r="B1516" s="41" t="s">
        <v>2886</v>
      </c>
      <c r="C1516" s="6">
        <v>105324</v>
      </c>
      <c r="D1516" s="7" t="s">
        <v>248</v>
      </c>
      <c r="E1516" s="3">
        <v>11400</v>
      </c>
      <c r="F1516" s="42">
        <v>43062</v>
      </c>
      <c r="G1516" s="3">
        <f t="shared" si="80"/>
        <v>11400</v>
      </c>
      <c r="H1516" s="3">
        <f t="shared" si="78"/>
        <v>0</v>
      </c>
      <c r="I1516" s="17"/>
    </row>
    <row r="1517" spans="1:9" ht="15.75" x14ac:dyDescent="0.25">
      <c r="A1517" s="40">
        <v>42818</v>
      </c>
      <c r="B1517" s="41" t="s">
        <v>3060</v>
      </c>
      <c r="C1517" s="6">
        <v>105491</v>
      </c>
      <c r="D1517" s="7" t="s">
        <v>248</v>
      </c>
      <c r="E1517" s="3">
        <v>5750</v>
      </c>
      <c r="F1517" s="42">
        <v>42791</v>
      </c>
      <c r="G1517" s="3">
        <f t="shared" si="80"/>
        <v>5750</v>
      </c>
      <c r="H1517" s="3">
        <f t="shared" si="78"/>
        <v>0</v>
      </c>
      <c r="I1517" s="17"/>
    </row>
    <row r="1518" spans="1:9" ht="15.75" x14ac:dyDescent="0.25">
      <c r="A1518" s="40">
        <v>42821</v>
      </c>
      <c r="B1518" s="41" t="s">
        <v>3485</v>
      </c>
      <c r="C1518" s="6">
        <v>105906</v>
      </c>
      <c r="D1518" s="7" t="s">
        <v>248</v>
      </c>
      <c r="E1518" s="3">
        <v>10813.2</v>
      </c>
      <c r="F1518" s="42">
        <v>42822</v>
      </c>
      <c r="G1518" s="3">
        <f t="shared" si="80"/>
        <v>10813.2</v>
      </c>
      <c r="H1518" s="3">
        <f t="shared" si="78"/>
        <v>0</v>
      </c>
      <c r="I1518" s="17"/>
    </row>
    <row r="1519" spans="1:9" ht="15.75" x14ac:dyDescent="0.25">
      <c r="A1519" s="40">
        <v>42825</v>
      </c>
      <c r="B1519" s="41" t="s">
        <v>3981</v>
      </c>
      <c r="C1519" s="6">
        <v>106390</v>
      </c>
      <c r="D1519" s="7" t="s">
        <v>248</v>
      </c>
      <c r="E1519" s="3">
        <v>11100</v>
      </c>
      <c r="F1519" s="42">
        <v>42826</v>
      </c>
      <c r="G1519" s="3">
        <f t="shared" si="80"/>
        <v>11100</v>
      </c>
      <c r="H1519" s="3">
        <f t="shared" si="78"/>
        <v>0</v>
      </c>
      <c r="I1519" s="17"/>
    </row>
    <row r="1520" spans="1:9" ht="15.75" x14ac:dyDescent="0.25">
      <c r="A1520" s="40">
        <v>42809</v>
      </c>
      <c r="B1520" s="41" t="s">
        <v>2033</v>
      </c>
      <c r="C1520" s="6">
        <v>104487</v>
      </c>
      <c r="D1520" s="7" t="s">
        <v>242</v>
      </c>
      <c r="E1520" s="3">
        <v>13459.2</v>
      </c>
      <c r="F1520" s="42">
        <v>42810</v>
      </c>
      <c r="G1520" s="3">
        <f t="shared" si="80"/>
        <v>13459.2</v>
      </c>
      <c r="H1520" s="3">
        <f t="shared" si="78"/>
        <v>0</v>
      </c>
      <c r="I1520" s="17"/>
    </row>
    <row r="1521" spans="1:9" ht="15.75" x14ac:dyDescent="0.25">
      <c r="A1521" s="40">
        <v>42811</v>
      </c>
      <c r="B1521" s="41" t="s">
        <v>2303</v>
      </c>
      <c r="C1521" s="6">
        <v>104754</v>
      </c>
      <c r="D1521" s="7" t="s">
        <v>242</v>
      </c>
      <c r="E1521" s="3">
        <v>17591</v>
      </c>
      <c r="F1521" s="42">
        <v>42812</v>
      </c>
      <c r="G1521" s="3">
        <f t="shared" si="80"/>
        <v>17591</v>
      </c>
      <c r="H1521" s="3">
        <f t="shared" si="78"/>
        <v>0</v>
      </c>
      <c r="I1521" s="17"/>
    </row>
    <row r="1522" spans="1:9" ht="15.75" x14ac:dyDescent="0.25">
      <c r="A1522" s="40">
        <v>42818</v>
      </c>
      <c r="B1522" s="41" t="s">
        <v>3144</v>
      </c>
      <c r="C1522" s="6">
        <v>105574</v>
      </c>
      <c r="D1522" s="7" t="s">
        <v>242</v>
      </c>
      <c r="E1522" s="3">
        <v>16890.2</v>
      </c>
      <c r="F1522" s="42">
        <v>42791</v>
      </c>
      <c r="G1522" s="3">
        <f t="shared" si="80"/>
        <v>16890.2</v>
      </c>
      <c r="H1522" s="3">
        <f t="shared" si="78"/>
        <v>0</v>
      </c>
      <c r="I1522" s="17"/>
    </row>
    <row r="1523" spans="1:9" ht="15.75" x14ac:dyDescent="0.25">
      <c r="A1523" s="40">
        <v>42821</v>
      </c>
      <c r="B1523" s="41" t="s">
        <v>3479</v>
      </c>
      <c r="C1523" s="6">
        <v>105900</v>
      </c>
      <c r="D1523" s="7" t="s">
        <v>242</v>
      </c>
      <c r="E1523" s="3">
        <v>3800</v>
      </c>
      <c r="F1523" s="42">
        <v>42822</v>
      </c>
      <c r="G1523" s="3">
        <f t="shared" si="80"/>
        <v>3800</v>
      </c>
      <c r="H1523" s="3">
        <f t="shared" si="78"/>
        <v>0</v>
      </c>
      <c r="I1523" s="17"/>
    </row>
    <row r="1524" spans="1:9" ht="15.75" x14ac:dyDescent="0.25">
      <c r="A1524" s="40">
        <v>42823</v>
      </c>
      <c r="B1524" s="41" t="s">
        <v>3738</v>
      </c>
      <c r="C1524" s="6">
        <v>106152</v>
      </c>
      <c r="D1524" s="7" t="s">
        <v>214</v>
      </c>
      <c r="E1524" s="3">
        <v>33323.4</v>
      </c>
      <c r="F1524" s="42">
        <v>42824</v>
      </c>
      <c r="G1524" s="3">
        <f t="shared" si="80"/>
        <v>33323.4</v>
      </c>
      <c r="H1524" s="3">
        <f t="shared" si="78"/>
        <v>0</v>
      </c>
      <c r="I1524" s="17"/>
    </row>
    <row r="1525" spans="1:9" ht="15.75" x14ac:dyDescent="0.25">
      <c r="A1525" s="40">
        <v>42825</v>
      </c>
      <c r="B1525" s="41" t="s">
        <v>3972</v>
      </c>
      <c r="C1525" s="6">
        <v>106381</v>
      </c>
      <c r="D1525" s="7" t="s">
        <v>214</v>
      </c>
      <c r="E1525" s="3">
        <v>32222</v>
      </c>
      <c r="F1525" s="42">
        <v>42826</v>
      </c>
      <c r="G1525" s="3">
        <f t="shared" si="80"/>
        <v>32222</v>
      </c>
      <c r="H1525" s="3">
        <f t="shared" si="78"/>
        <v>0</v>
      </c>
      <c r="I1525" s="17"/>
    </row>
    <row r="1526" spans="1:9" ht="15.75" x14ac:dyDescent="0.25">
      <c r="A1526" s="40">
        <v>42797</v>
      </c>
      <c r="B1526" s="41" t="s">
        <v>623</v>
      </c>
      <c r="C1526" s="6">
        <v>103106</v>
      </c>
      <c r="D1526" s="7" t="s">
        <v>624</v>
      </c>
      <c r="E1526" s="3">
        <v>3331.6</v>
      </c>
      <c r="F1526" s="42">
        <v>42798</v>
      </c>
      <c r="G1526" s="3">
        <f t="shared" si="80"/>
        <v>3331.6</v>
      </c>
      <c r="H1526" s="3">
        <f t="shared" si="78"/>
        <v>0</v>
      </c>
      <c r="I1526" s="17"/>
    </row>
    <row r="1527" spans="1:9" ht="15.75" x14ac:dyDescent="0.25">
      <c r="A1527" s="40">
        <v>42807</v>
      </c>
      <c r="B1527" s="41" t="s">
        <v>1785</v>
      </c>
      <c r="C1527" s="6">
        <v>104243</v>
      </c>
      <c r="D1527" s="7" t="s">
        <v>624</v>
      </c>
      <c r="E1527" s="3">
        <v>3249.7</v>
      </c>
      <c r="F1527" s="42">
        <v>42809</v>
      </c>
      <c r="G1527" s="3">
        <f t="shared" si="80"/>
        <v>3249.7</v>
      </c>
      <c r="H1527" s="3">
        <f t="shared" si="78"/>
        <v>0</v>
      </c>
      <c r="I1527" s="17"/>
    </row>
    <row r="1528" spans="1:9" ht="15.75" x14ac:dyDescent="0.25">
      <c r="A1528" s="40">
        <v>42814</v>
      </c>
      <c r="B1528" s="41" t="s">
        <v>2647</v>
      </c>
      <c r="C1528" s="6">
        <v>105085</v>
      </c>
      <c r="D1528" s="7" t="s">
        <v>624</v>
      </c>
      <c r="E1528" s="3">
        <v>2935</v>
      </c>
      <c r="F1528" s="42">
        <v>42816</v>
      </c>
      <c r="G1528" s="3">
        <f t="shared" si="80"/>
        <v>2935</v>
      </c>
      <c r="H1528" s="3">
        <f t="shared" si="78"/>
        <v>0</v>
      </c>
      <c r="I1528" s="17"/>
    </row>
    <row r="1529" spans="1:9" ht="15.75" x14ac:dyDescent="0.25">
      <c r="A1529" s="40">
        <v>42817</v>
      </c>
      <c r="B1529" s="41" t="s">
        <v>2960</v>
      </c>
      <c r="C1529" s="6">
        <v>105393</v>
      </c>
      <c r="D1529" s="7" t="s">
        <v>2961</v>
      </c>
      <c r="E1529" s="3">
        <v>11907</v>
      </c>
      <c r="F1529" s="42">
        <v>43062</v>
      </c>
      <c r="G1529" s="3">
        <f t="shared" si="80"/>
        <v>11907</v>
      </c>
      <c r="H1529" s="3">
        <f t="shared" si="78"/>
        <v>0</v>
      </c>
      <c r="I1529" s="17"/>
    </row>
    <row r="1530" spans="1:9" ht="15.75" x14ac:dyDescent="0.25">
      <c r="A1530" s="40">
        <v>42801</v>
      </c>
      <c r="B1530" s="41" t="s">
        <v>1070</v>
      </c>
      <c r="C1530" s="6">
        <v>103543</v>
      </c>
      <c r="D1530" s="7" t="s">
        <v>54</v>
      </c>
      <c r="E1530" s="3">
        <v>2178</v>
      </c>
      <c r="F1530" s="42">
        <v>42801</v>
      </c>
      <c r="G1530" s="3">
        <f t="shared" si="80"/>
        <v>2178</v>
      </c>
      <c r="H1530" s="3">
        <f t="shared" si="78"/>
        <v>0</v>
      </c>
      <c r="I1530" s="17"/>
    </row>
    <row r="1531" spans="1:9" ht="15.75" x14ac:dyDescent="0.25">
      <c r="A1531" s="40">
        <v>42822</v>
      </c>
      <c r="B1531" s="41" t="s">
        <v>3631</v>
      </c>
      <c r="C1531" s="6">
        <v>106046</v>
      </c>
      <c r="D1531" s="7" t="s">
        <v>54</v>
      </c>
      <c r="E1531" s="3">
        <v>2802.4</v>
      </c>
      <c r="F1531" s="42">
        <v>42822</v>
      </c>
      <c r="G1531" s="3">
        <f t="shared" si="80"/>
        <v>2802.4</v>
      </c>
      <c r="H1531" s="3">
        <f t="shared" si="78"/>
        <v>0</v>
      </c>
      <c r="I1531" s="17"/>
    </row>
    <row r="1532" spans="1:9" ht="15.75" x14ac:dyDescent="0.25">
      <c r="A1532" s="40">
        <v>42825</v>
      </c>
      <c r="B1532" s="41" t="s">
        <v>4000</v>
      </c>
      <c r="C1532" s="6">
        <v>106409</v>
      </c>
      <c r="D1532" s="7" t="s">
        <v>54</v>
      </c>
      <c r="E1532" s="3">
        <v>1195.2</v>
      </c>
      <c r="F1532" s="42">
        <v>42825</v>
      </c>
      <c r="G1532" s="3">
        <f t="shared" si="80"/>
        <v>1195.2</v>
      </c>
      <c r="H1532" s="3">
        <f t="shared" si="78"/>
        <v>0</v>
      </c>
      <c r="I1532" s="17"/>
    </row>
    <row r="1533" spans="1:9" ht="15.75" x14ac:dyDescent="0.25">
      <c r="A1533" s="40">
        <v>42796</v>
      </c>
      <c r="B1533" s="41" t="s">
        <v>371</v>
      </c>
      <c r="C1533" s="6">
        <v>102859</v>
      </c>
      <c r="D1533" s="7" t="s">
        <v>5</v>
      </c>
      <c r="E1533" s="3">
        <v>2300</v>
      </c>
      <c r="F1533" s="42">
        <v>42796</v>
      </c>
      <c r="G1533" s="3">
        <f t="shared" si="80"/>
        <v>2300</v>
      </c>
      <c r="H1533" s="3">
        <f t="shared" si="78"/>
        <v>0</v>
      </c>
      <c r="I1533" s="17"/>
    </row>
    <row r="1534" spans="1:9" ht="15.75" x14ac:dyDescent="0.25">
      <c r="A1534" s="40">
        <v>42798</v>
      </c>
      <c r="B1534" s="41" t="s">
        <v>669</v>
      </c>
      <c r="C1534" s="6">
        <v>103149</v>
      </c>
      <c r="D1534" s="7" t="s">
        <v>5</v>
      </c>
      <c r="E1534" s="3">
        <v>5060</v>
      </c>
      <c r="F1534" s="42">
        <v>42798</v>
      </c>
      <c r="G1534" s="3">
        <f t="shared" si="80"/>
        <v>5060</v>
      </c>
      <c r="H1534" s="3">
        <f t="shared" si="78"/>
        <v>0</v>
      </c>
      <c r="I1534" s="17"/>
    </row>
    <row r="1535" spans="1:9" ht="15.75" x14ac:dyDescent="0.25">
      <c r="A1535" s="40">
        <v>42799</v>
      </c>
      <c r="B1535" s="41" t="s">
        <v>801</v>
      </c>
      <c r="C1535" s="6">
        <v>103278</v>
      </c>
      <c r="D1535" s="7" t="s">
        <v>5</v>
      </c>
      <c r="E1535" s="3">
        <v>4830</v>
      </c>
      <c r="F1535" s="42">
        <v>42799</v>
      </c>
      <c r="G1535" s="3">
        <f t="shared" si="80"/>
        <v>4830</v>
      </c>
      <c r="H1535" s="3">
        <f t="shared" si="78"/>
        <v>0</v>
      </c>
      <c r="I1535" s="17"/>
    </row>
    <row r="1536" spans="1:9" ht="15.75" x14ac:dyDescent="0.25">
      <c r="A1536" s="40">
        <v>42800</v>
      </c>
      <c r="B1536" s="41" t="s">
        <v>866</v>
      </c>
      <c r="C1536" s="6">
        <v>103341</v>
      </c>
      <c r="D1536" s="7" t="s">
        <v>5</v>
      </c>
      <c r="E1536" s="3">
        <v>1840</v>
      </c>
      <c r="F1536" s="42">
        <v>42800</v>
      </c>
      <c r="G1536" s="3">
        <f t="shared" si="80"/>
        <v>1840</v>
      </c>
      <c r="H1536" s="3">
        <f t="shared" si="78"/>
        <v>0</v>
      </c>
      <c r="I1536" s="17"/>
    </row>
    <row r="1537" spans="1:9" ht="15.75" x14ac:dyDescent="0.25">
      <c r="A1537" s="40">
        <v>42801</v>
      </c>
      <c r="B1537" s="41" t="s">
        <v>991</v>
      </c>
      <c r="C1537" s="6">
        <v>103464</v>
      </c>
      <c r="D1537" s="7" t="s">
        <v>5</v>
      </c>
      <c r="E1537" s="3">
        <v>2070</v>
      </c>
      <c r="F1537" s="42">
        <v>42801</v>
      </c>
      <c r="G1537" s="3">
        <f t="shared" si="80"/>
        <v>2070</v>
      </c>
      <c r="H1537" s="3">
        <f t="shared" si="78"/>
        <v>0</v>
      </c>
      <c r="I1537" s="17"/>
    </row>
    <row r="1538" spans="1:9" ht="15.75" x14ac:dyDescent="0.25">
      <c r="A1538" s="40">
        <v>42802</v>
      </c>
      <c r="B1538" s="41" t="s">
        <v>1104</v>
      </c>
      <c r="C1538" s="6">
        <v>103576</v>
      </c>
      <c r="D1538" s="7" t="s">
        <v>5</v>
      </c>
      <c r="E1538" s="3">
        <v>2124.4</v>
      </c>
      <c r="F1538" s="42">
        <v>42802</v>
      </c>
      <c r="G1538" s="3">
        <f t="shared" si="80"/>
        <v>2124.4</v>
      </c>
      <c r="H1538" s="3">
        <f t="shared" si="78"/>
        <v>0</v>
      </c>
      <c r="I1538" s="17"/>
    </row>
    <row r="1539" spans="1:9" ht="15.75" x14ac:dyDescent="0.25">
      <c r="A1539" s="40">
        <v>42803</v>
      </c>
      <c r="B1539" s="41" t="s">
        <v>1233</v>
      </c>
      <c r="C1539" s="6">
        <v>103701</v>
      </c>
      <c r="D1539" s="7" t="s">
        <v>5</v>
      </c>
      <c r="E1539" s="3">
        <v>2354.6999999999998</v>
      </c>
      <c r="F1539" s="42">
        <v>42803</v>
      </c>
      <c r="G1539" s="3">
        <f t="shared" si="80"/>
        <v>2354.6999999999998</v>
      </c>
      <c r="H1539" s="3">
        <f t="shared" ref="H1539:H1602" si="81">E1539-G1539</f>
        <v>0</v>
      </c>
      <c r="I1539" s="17"/>
    </row>
    <row r="1540" spans="1:9" ht="15.75" x14ac:dyDescent="0.25">
      <c r="A1540" s="40">
        <v>42805</v>
      </c>
      <c r="B1540" s="41" t="s">
        <v>1508</v>
      </c>
      <c r="C1540" s="6">
        <v>103971</v>
      </c>
      <c r="D1540" s="7" t="s">
        <v>5</v>
      </c>
      <c r="E1540" s="3">
        <v>4935</v>
      </c>
      <c r="F1540" s="42">
        <v>42805</v>
      </c>
      <c r="G1540" s="3">
        <f t="shared" si="80"/>
        <v>4935</v>
      </c>
      <c r="H1540" s="3">
        <f t="shared" si="81"/>
        <v>0</v>
      </c>
      <c r="I1540" s="17"/>
    </row>
    <row r="1541" spans="1:9" ht="15.75" x14ac:dyDescent="0.25">
      <c r="A1541" s="40">
        <v>42806</v>
      </c>
      <c r="B1541" s="41" t="s">
        <v>1619</v>
      </c>
      <c r="C1541" s="6">
        <v>104081</v>
      </c>
      <c r="D1541" s="7" t="s">
        <v>5</v>
      </c>
      <c r="E1541" s="3">
        <v>4935</v>
      </c>
      <c r="F1541" s="42">
        <v>42806</v>
      </c>
      <c r="G1541" s="3">
        <f t="shared" si="80"/>
        <v>4935</v>
      </c>
      <c r="H1541" s="3">
        <f t="shared" si="81"/>
        <v>0</v>
      </c>
      <c r="I1541" s="17"/>
    </row>
    <row r="1542" spans="1:9" ht="15.75" x14ac:dyDescent="0.25">
      <c r="A1542" s="40">
        <v>42807</v>
      </c>
      <c r="B1542" s="41" t="s">
        <v>1696</v>
      </c>
      <c r="C1542" s="6">
        <v>104155</v>
      </c>
      <c r="D1542" s="7" t="s">
        <v>5</v>
      </c>
      <c r="E1542" s="3">
        <v>2115</v>
      </c>
      <c r="G1542" s="3">
        <f t="shared" si="80"/>
        <v>2115</v>
      </c>
      <c r="H1542" s="3">
        <f t="shared" si="81"/>
        <v>0</v>
      </c>
      <c r="I1542" s="17"/>
    </row>
    <row r="1543" spans="1:9" ht="15.75" x14ac:dyDescent="0.25">
      <c r="A1543" s="40">
        <v>42808</v>
      </c>
      <c r="B1543" s="41" t="s">
        <v>1820</v>
      </c>
      <c r="C1543" s="6">
        <v>104278</v>
      </c>
      <c r="D1543" s="7" t="s">
        <v>5</v>
      </c>
      <c r="E1543" s="3">
        <v>2124.4</v>
      </c>
      <c r="F1543" s="42">
        <v>42808</v>
      </c>
      <c r="G1543" s="3">
        <f t="shared" si="80"/>
        <v>2124.4</v>
      </c>
      <c r="H1543" s="3">
        <f t="shared" si="81"/>
        <v>0</v>
      </c>
      <c r="I1543" s="17"/>
    </row>
    <row r="1544" spans="1:9" ht="15.75" x14ac:dyDescent="0.25">
      <c r="A1544" s="40">
        <v>42809</v>
      </c>
      <c r="B1544" s="41" t="s">
        <v>1941</v>
      </c>
      <c r="C1544" s="6">
        <v>104397</v>
      </c>
      <c r="D1544" s="7" t="s">
        <v>5</v>
      </c>
      <c r="E1544" s="3">
        <v>2115</v>
      </c>
      <c r="F1544" s="42">
        <v>42809</v>
      </c>
      <c r="G1544" s="3">
        <f t="shared" si="80"/>
        <v>2115</v>
      </c>
      <c r="H1544" s="3">
        <f t="shared" si="81"/>
        <v>0</v>
      </c>
      <c r="I1544" s="17"/>
    </row>
    <row r="1545" spans="1:9" ht="15.75" x14ac:dyDescent="0.25">
      <c r="A1545" s="40">
        <v>42810</v>
      </c>
      <c r="B1545" s="41" t="s">
        <v>2089</v>
      </c>
      <c r="C1545" s="6">
        <v>104542</v>
      </c>
      <c r="D1545" s="7" t="s">
        <v>5</v>
      </c>
      <c r="E1545" s="3">
        <v>2350</v>
      </c>
      <c r="F1545" s="42">
        <v>42810</v>
      </c>
      <c r="G1545" s="3">
        <f t="shared" si="80"/>
        <v>2350</v>
      </c>
      <c r="H1545" s="3">
        <f t="shared" si="81"/>
        <v>0</v>
      </c>
      <c r="I1545" s="17"/>
    </row>
    <row r="1546" spans="1:9" ht="15.75" x14ac:dyDescent="0.25">
      <c r="A1546" s="40">
        <v>42812</v>
      </c>
      <c r="B1546" s="41" t="s">
        <v>2337</v>
      </c>
      <c r="C1546" s="6">
        <v>104788</v>
      </c>
      <c r="D1546" s="7" t="s">
        <v>5</v>
      </c>
      <c r="E1546" s="3">
        <v>5280</v>
      </c>
      <c r="F1546" s="42">
        <v>42812</v>
      </c>
      <c r="G1546" s="3">
        <f t="shared" si="80"/>
        <v>5280</v>
      </c>
      <c r="H1546" s="3">
        <f t="shared" si="81"/>
        <v>0</v>
      </c>
      <c r="I1546" s="17"/>
    </row>
    <row r="1547" spans="1:9" ht="15.75" x14ac:dyDescent="0.25">
      <c r="A1547" s="40">
        <v>42813</v>
      </c>
      <c r="B1547" s="41" t="s">
        <v>2471</v>
      </c>
      <c r="C1547" s="6">
        <v>104916</v>
      </c>
      <c r="D1547" s="7" t="s">
        <v>5</v>
      </c>
      <c r="E1547" s="3">
        <v>5040</v>
      </c>
      <c r="G1547" s="3">
        <f t="shared" si="80"/>
        <v>5040</v>
      </c>
      <c r="H1547" s="3">
        <f t="shared" si="81"/>
        <v>0</v>
      </c>
      <c r="I1547" s="17"/>
    </row>
    <row r="1548" spans="1:9" ht="15.75" x14ac:dyDescent="0.25">
      <c r="A1548" s="40">
        <v>42813</v>
      </c>
      <c r="B1548" s="41" t="s">
        <v>2481</v>
      </c>
      <c r="C1548" s="6">
        <v>104926</v>
      </c>
      <c r="D1548" s="7" t="s">
        <v>5</v>
      </c>
      <c r="E1548" s="3">
        <v>240</v>
      </c>
      <c r="G1548" s="3">
        <f t="shared" si="80"/>
        <v>240</v>
      </c>
      <c r="H1548" s="3">
        <f t="shared" si="81"/>
        <v>0</v>
      </c>
      <c r="I1548" s="17"/>
    </row>
    <row r="1549" spans="1:9" ht="15.75" x14ac:dyDescent="0.25">
      <c r="A1549" s="40">
        <v>42814</v>
      </c>
      <c r="B1549" s="41" t="s">
        <v>2537</v>
      </c>
      <c r="C1549" s="6">
        <v>104980</v>
      </c>
      <c r="D1549" s="7" t="s">
        <v>5</v>
      </c>
      <c r="E1549" s="3">
        <v>2160</v>
      </c>
      <c r="G1549" s="3">
        <f t="shared" si="80"/>
        <v>2160</v>
      </c>
      <c r="H1549" s="3">
        <f t="shared" si="81"/>
        <v>0</v>
      </c>
      <c r="I1549" s="17"/>
    </row>
    <row r="1550" spans="1:9" ht="15.75" x14ac:dyDescent="0.25">
      <c r="A1550" s="40">
        <v>42815</v>
      </c>
      <c r="B1550" s="41" t="s">
        <v>2679</v>
      </c>
      <c r="C1550" s="6">
        <v>105117</v>
      </c>
      <c r="D1550" s="7" t="s">
        <v>5</v>
      </c>
      <c r="E1550" s="3">
        <v>2400</v>
      </c>
      <c r="F1550" s="42">
        <v>42818</v>
      </c>
      <c r="G1550" s="3">
        <f t="shared" si="80"/>
        <v>2400</v>
      </c>
      <c r="H1550" s="3">
        <f t="shared" si="81"/>
        <v>0</v>
      </c>
      <c r="I1550" s="17"/>
    </row>
    <row r="1551" spans="1:9" ht="15.75" x14ac:dyDescent="0.25">
      <c r="A1551" s="40">
        <v>42816</v>
      </c>
      <c r="B1551" s="41" t="s">
        <v>2799</v>
      </c>
      <c r="C1551" s="6">
        <v>105237</v>
      </c>
      <c r="D1551" s="7" t="s">
        <v>5</v>
      </c>
      <c r="E1551" s="3">
        <v>2160</v>
      </c>
      <c r="F1551" s="42">
        <v>42816</v>
      </c>
      <c r="G1551" s="3">
        <f t="shared" si="80"/>
        <v>2160</v>
      </c>
      <c r="H1551" s="3">
        <f t="shared" si="81"/>
        <v>0</v>
      </c>
      <c r="I1551" s="17"/>
    </row>
    <row r="1552" spans="1:9" ht="15.75" x14ac:dyDescent="0.25">
      <c r="A1552" s="40">
        <v>42817</v>
      </c>
      <c r="B1552" s="41" t="s">
        <v>2939</v>
      </c>
      <c r="C1552" s="6">
        <v>105374</v>
      </c>
      <c r="D1552" s="7" t="s">
        <v>5</v>
      </c>
      <c r="E1552" s="3">
        <v>2450</v>
      </c>
      <c r="F1552" s="42">
        <v>43062</v>
      </c>
      <c r="G1552" s="3">
        <f t="shared" si="80"/>
        <v>2450</v>
      </c>
      <c r="H1552" s="3">
        <f t="shared" si="81"/>
        <v>0</v>
      </c>
      <c r="I1552" s="17"/>
    </row>
    <row r="1553" spans="1:9" ht="15.75" x14ac:dyDescent="0.25">
      <c r="A1553" s="40">
        <v>42819</v>
      </c>
      <c r="B1553" s="41" t="s">
        <v>3193</v>
      </c>
      <c r="C1553" s="6">
        <v>105622</v>
      </c>
      <c r="D1553" s="7" t="s">
        <v>5</v>
      </c>
      <c r="E1553" s="3">
        <v>5145</v>
      </c>
      <c r="F1553" s="42">
        <v>42791</v>
      </c>
      <c r="G1553" s="3">
        <f t="shared" si="80"/>
        <v>5145</v>
      </c>
      <c r="H1553" s="3">
        <f t="shared" si="81"/>
        <v>0</v>
      </c>
      <c r="I1553" s="17"/>
    </row>
    <row r="1554" spans="1:9" ht="15.75" x14ac:dyDescent="0.25">
      <c r="A1554" s="40">
        <v>42820</v>
      </c>
      <c r="B1554" s="41" t="s">
        <v>3324</v>
      </c>
      <c r="C1554" s="6">
        <v>105748</v>
      </c>
      <c r="D1554" s="7" t="s">
        <v>5</v>
      </c>
      <c r="E1554" s="3">
        <v>4410</v>
      </c>
      <c r="F1554" s="42">
        <v>42820</v>
      </c>
      <c r="G1554" s="3">
        <f t="shared" si="80"/>
        <v>4410</v>
      </c>
      <c r="H1554" s="3">
        <f t="shared" si="81"/>
        <v>0</v>
      </c>
      <c r="I1554" s="17"/>
    </row>
    <row r="1555" spans="1:9" ht="15.75" x14ac:dyDescent="0.25">
      <c r="A1555" s="40">
        <v>42821</v>
      </c>
      <c r="B1555" s="41" t="s">
        <v>3384</v>
      </c>
      <c r="C1555" s="6">
        <v>105807</v>
      </c>
      <c r="D1555" s="7" t="s">
        <v>5</v>
      </c>
      <c r="E1555" s="3">
        <v>2070</v>
      </c>
      <c r="F1555" s="42">
        <v>42821</v>
      </c>
      <c r="G1555" s="3">
        <f t="shared" si="80"/>
        <v>2070</v>
      </c>
      <c r="H1555" s="3">
        <f t="shared" si="81"/>
        <v>0</v>
      </c>
      <c r="I1555" s="17"/>
    </row>
    <row r="1556" spans="1:9" ht="15.75" x14ac:dyDescent="0.25">
      <c r="A1556" s="40">
        <v>42822</v>
      </c>
      <c r="B1556" s="41" t="s">
        <v>3541</v>
      </c>
      <c r="C1556" s="6">
        <v>105960</v>
      </c>
      <c r="D1556" s="7" t="s">
        <v>5</v>
      </c>
      <c r="E1556" s="3">
        <v>2300</v>
      </c>
      <c r="F1556" s="42">
        <v>42822</v>
      </c>
      <c r="G1556" s="3">
        <f t="shared" si="80"/>
        <v>2300</v>
      </c>
      <c r="H1556" s="3">
        <f t="shared" si="81"/>
        <v>0</v>
      </c>
      <c r="I1556" s="17"/>
    </row>
    <row r="1557" spans="1:9" ht="15.75" x14ac:dyDescent="0.25">
      <c r="A1557" s="40">
        <v>42823</v>
      </c>
      <c r="B1557" s="41" t="s">
        <v>3645</v>
      </c>
      <c r="C1557" s="6">
        <v>106060</v>
      </c>
      <c r="D1557" s="7" t="s">
        <v>5</v>
      </c>
      <c r="E1557" s="3">
        <v>2300</v>
      </c>
      <c r="F1557" s="42">
        <v>42822</v>
      </c>
      <c r="G1557" s="3">
        <f t="shared" si="80"/>
        <v>2300</v>
      </c>
      <c r="H1557" s="3">
        <f t="shared" si="81"/>
        <v>0</v>
      </c>
      <c r="I1557" s="17"/>
    </row>
    <row r="1558" spans="1:9" ht="15.75" x14ac:dyDescent="0.25">
      <c r="A1558" s="40">
        <v>42824</v>
      </c>
      <c r="B1558" s="41" t="s">
        <v>3776</v>
      </c>
      <c r="C1558" s="6">
        <v>106190</v>
      </c>
      <c r="D1558" s="7" t="s">
        <v>5</v>
      </c>
      <c r="E1558" s="3">
        <v>2530</v>
      </c>
      <c r="F1558" s="42">
        <v>42824</v>
      </c>
      <c r="G1558" s="3">
        <f t="shared" si="80"/>
        <v>2530</v>
      </c>
      <c r="H1558" s="3">
        <f t="shared" si="81"/>
        <v>0</v>
      </c>
      <c r="I1558" s="17"/>
    </row>
    <row r="1559" spans="1:9" ht="15.75" x14ac:dyDescent="0.25">
      <c r="A1559" s="40">
        <v>42814</v>
      </c>
      <c r="B1559" s="41" t="s">
        <v>2627</v>
      </c>
      <c r="C1559" s="6">
        <v>105066</v>
      </c>
      <c r="D1559" s="7" t="s">
        <v>2628</v>
      </c>
      <c r="E1559" s="3">
        <v>14330</v>
      </c>
      <c r="G1559" s="3">
        <f t="shared" si="80"/>
        <v>14330</v>
      </c>
      <c r="H1559" s="3">
        <f t="shared" si="81"/>
        <v>0</v>
      </c>
      <c r="I1559" s="17"/>
    </row>
    <row r="1560" spans="1:9" ht="15.75" x14ac:dyDescent="0.25">
      <c r="A1560" s="40">
        <v>42796</v>
      </c>
      <c r="B1560" s="41" t="s">
        <v>500</v>
      </c>
      <c r="C1560" s="6">
        <v>102987</v>
      </c>
      <c r="D1560" s="7" t="s">
        <v>118</v>
      </c>
      <c r="E1560" s="3">
        <v>1472.1</v>
      </c>
      <c r="F1560" s="42">
        <v>42796</v>
      </c>
      <c r="G1560" s="3">
        <f t="shared" si="80"/>
        <v>1472.1</v>
      </c>
      <c r="H1560" s="3">
        <f t="shared" si="81"/>
        <v>0</v>
      </c>
      <c r="I1560" s="17"/>
    </row>
    <row r="1561" spans="1:9" ht="15.75" x14ac:dyDescent="0.25">
      <c r="A1561" s="40">
        <v>42797</v>
      </c>
      <c r="B1561" s="41" t="s">
        <v>636</v>
      </c>
      <c r="C1561" s="6">
        <v>103118</v>
      </c>
      <c r="D1561" s="7" t="s">
        <v>118</v>
      </c>
      <c r="E1561" s="3">
        <v>804.8</v>
      </c>
      <c r="F1561" s="42">
        <v>42797</v>
      </c>
      <c r="G1561" s="3">
        <f t="shared" si="80"/>
        <v>804.8</v>
      </c>
      <c r="H1561" s="3">
        <f t="shared" si="81"/>
        <v>0</v>
      </c>
      <c r="I1561" s="17"/>
    </row>
    <row r="1562" spans="1:9" ht="15.75" x14ac:dyDescent="0.25">
      <c r="A1562" s="40">
        <v>42800</v>
      </c>
      <c r="B1562" s="41" t="s">
        <v>967</v>
      </c>
      <c r="C1562" s="6">
        <v>103440</v>
      </c>
      <c r="D1562" s="7" t="s">
        <v>118</v>
      </c>
      <c r="E1562" s="3">
        <v>1297.4000000000001</v>
      </c>
      <c r="F1562" s="42">
        <v>42800</v>
      </c>
      <c r="G1562" s="3">
        <f t="shared" si="80"/>
        <v>1297.4000000000001</v>
      </c>
      <c r="H1562" s="3">
        <f t="shared" si="81"/>
        <v>0</v>
      </c>
      <c r="I1562" s="17"/>
    </row>
    <row r="1563" spans="1:9" ht="15.75" x14ac:dyDescent="0.25">
      <c r="A1563" s="40">
        <v>42803</v>
      </c>
      <c r="B1563" s="41" t="s">
        <v>1360</v>
      </c>
      <c r="C1563" s="6">
        <v>103825</v>
      </c>
      <c r="D1563" s="7" t="s">
        <v>118</v>
      </c>
      <c r="E1563" s="3">
        <v>1842.8</v>
      </c>
      <c r="F1563" s="42">
        <v>42803</v>
      </c>
      <c r="G1563" s="3">
        <f t="shared" si="80"/>
        <v>1842.8</v>
      </c>
      <c r="H1563" s="3">
        <f t="shared" si="81"/>
        <v>0</v>
      </c>
      <c r="I1563" s="17"/>
    </row>
    <row r="1564" spans="1:9" ht="15.75" x14ac:dyDescent="0.25">
      <c r="A1564" s="40">
        <v>42804</v>
      </c>
      <c r="B1564" s="41" t="s">
        <v>1484</v>
      </c>
      <c r="C1564" s="6">
        <v>103947</v>
      </c>
      <c r="D1564" s="7" t="s">
        <v>118</v>
      </c>
      <c r="E1564" s="3">
        <v>1235</v>
      </c>
      <c r="F1564" s="42">
        <v>42804</v>
      </c>
      <c r="G1564" s="3">
        <f t="shared" si="80"/>
        <v>1235</v>
      </c>
      <c r="H1564" s="3">
        <f t="shared" si="81"/>
        <v>0</v>
      </c>
      <c r="I1564" s="17"/>
    </row>
    <row r="1565" spans="1:9" ht="15.75" x14ac:dyDescent="0.25">
      <c r="A1565" s="40">
        <v>42807</v>
      </c>
      <c r="B1565" s="41" t="s">
        <v>1792</v>
      </c>
      <c r="C1565" s="6">
        <v>104250</v>
      </c>
      <c r="D1565" s="7" t="s">
        <v>118</v>
      </c>
      <c r="E1565" s="3">
        <v>1350.2</v>
      </c>
      <c r="G1565" s="3">
        <f t="shared" si="80"/>
        <v>1350.2</v>
      </c>
      <c r="H1565" s="3">
        <f t="shared" si="81"/>
        <v>0</v>
      </c>
      <c r="I1565" s="17"/>
    </row>
    <row r="1566" spans="1:9" ht="15.75" x14ac:dyDescent="0.25">
      <c r="A1566" s="40">
        <v>42808</v>
      </c>
      <c r="B1566" s="41" t="s">
        <v>1911</v>
      </c>
      <c r="C1566" s="6">
        <v>104367</v>
      </c>
      <c r="D1566" s="7" t="s">
        <v>118</v>
      </c>
      <c r="E1566" s="3">
        <v>508</v>
      </c>
      <c r="F1566" s="42">
        <v>42808</v>
      </c>
      <c r="G1566" s="3">
        <f t="shared" si="80"/>
        <v>508</v>
      </c>
      <c r="H1566" s="3">
        <f t="shared" si="81"/>
        <v>0</v>
      </c>
      <c r="I1566" s="17"/>
    </row>
    <row r="1567" spans="1:9" ht="15.75" x14ac:dyDescent="0.25">
      <c r="A1567" s="40">
        <v>42810</v>
      </c>
      <c r="B1567" s="41" t="s">
        <v>2189</v>
      </c>
      <c r="C1567" s="6">
        <v>104642</v>
      </c>
      <c r="D1567" s="7" t="s">
        <v>118</v>
      </c>
      <c r="E1567" s="3">
        <v>2045.7</v>
      </c>
      <c r="F1567" s="42">
        <v>42810</v>
      </c>
      <c r="G1567" s="3">
        <f t="shared" si="80"/>
        <v>2045.7</v>
      </c>
      <c r="H1567" s="3">
        <f t="shared" si="81"/>
        <v>0</v>
      </c>
      <c r="I1567" s="17"/>
    </row>
    <row r="1568" spans="1:9" ht="15.75" x14ac:dyDescent="0.25">
      <c r="A1568" s="40">
        <v>42812</v>
      </c>
      <c r="B1568" s="41" t="s">
        <v>2467</v>
      </c>
      <c r="C1568" s="6">
        <v>104912</v>
      </c>
      <c r="D1568" s="7" t="s">
        <v>118</v>
      </c>
      <c r="E1568" s="3">
        <v>601.4</v>
      </c>
      <c r="F1568" s="42">
        <v>42812</v>
      </c>
      <c r="G1568" s="3">
        <f t="shared" si="80"/>
        <v>601.4</v>
      </c>
      <c r="H1568" s="3">
        <f t="shared" si="81"/>
        <v>0</v>
      </c>
      <c r="I1568" s="17"/>
    </row>
    <row r="1569" spans="1:9" ht="15.75" x14ac:dyDescent="0.25">
      <c r="A1569" s="40">
        <v>42818</v>
      </c>
      <c r="B1569" s="41" t="s">
        <v>3163</v>
      </c>
      <c r="C1569" s="6">
        <v>105593</v>
      </c>
      <c r="D1569" s="7" t="s">
        <v>118</v>
      </c>
      <c r="E1569" s="3">
        <v>2615.6</v>
      </c>
      <c r="F1569" s="42">
        <v>42818</v>
      </c>
      <c r="G1569" s="3">
        <f t="shared" si="80"/>
        <v>2615.6</v>
      </c>
      <c r="H1569" s="3">
        <f t="shared" si="81"/>
        <v>0</v>
      </c>
      <c r="I1569" s="17"/>
    </row>
    <row r="1570" spans="1:9" ht="15.75" x14ac:dyDescent="0.25">
      <c r="A1570" s="40">
        <v>42822</v>
      </c>
      <c r="B1570" s="41" t="s">
        <v>3628</v>
      </c>
      <c r="C1570" s="6">
        <v>106043</v>
      </c>
      <c r="D1570" s="7" t="s">
        <v>118</v>
      </c>
      <c r="E1570" s="3">
        <v>1123.5999999999999</v>
      </c>
      <c r="F1570" s="42">
        <v>42822</v>
      </c>
      <c r="G1570" s="3">
        <f t="shared" si="80"/>
        <v>1123.5999999999999</v>
      </c>
      <c r="H1570" s="3">
        <f t="shared" si="81"/>
        <v>0</v>
      </c>
      <c r="I1570" s="17"/>
    </row>
    <row r="1571" spans="1:9" ht="15.75" x14ac:dyDescent="0.25">
      <c r="A1571" s="40">
        <v>42824</v>
      </c>
      <c r="B1571" s="41" t="s">
        <v>3851</v>
      </c>
      <c r="C1571" s="6">
        <v>106264</v>
      </c>
      <c r="D1571" s="7" t="s">
        <v>118</v>
      </c>
      <c r="E1571" s="3">
        <v>2126.8000000000002</v>
      </c>
      <c r="F1571" s="42">
        <v>42824</v>
      </c>
      <c r="G1571" s="3">
        <f t="shared" si="80"/>
        <v>2126.8000000000002</v>
      </c>
      <c r="H1571" s="3">
        <f t="shared" si="81"/>
        <v>0</v>
      </c>
      <c r="I1571" s="17"/>
    </row>
    <row r="1572" spans="1:9" ht="15.75" x14ac:dyDescent="0.25">
      <c r="A1572" s="40">
        <v>42825</v>
      </c>
      <c r="B1572" s="41" t="s">
        <v>3995</v>
      </c>
      <c r="C1572" s="6">
        <v>106404</v>
      </c>
      <c r="D1572" s="7" t="s">
        <v>118</v>
      </c>
      <c r="E1572" s="3">
        <v>1206.5999999999999</v>
      </c>
      <c r="F1572" s="42">
        <v>42825</v>
      </c>
      <c r="G1572" s="3">
        <f t="shared" si="80"/>
        <v>1206.5999999999999</v>
      </c>
      <c r="H1572" s="3">
        <f t="shared" si="81"/>
        <v>0</v>
      </c>
      <c r="I1572" s="17"/>
    </row>
    <row r="1573" spans="1:9" ht="15.75" x14ac:dyDescent="0.25">
      <c r="A1573" s="40">
        <v>42797</v>
      </c>
      <c r="B1573" s="41" t="s">
        <v>552</v>
      </c>
      <c r="C1573" s="6">
        <v>103036</v>
      </c>
      <c r="D1573" s="7" t="s">
        <v>61</v>
      </c>
      <c r="E1573" s="3">
        <v>25271.1</v>
      </c>
      <c r="F1573" s="42">
        <v>42797</v>
      </c>
      <c r="G1573" s="3">
        <f t="shared" si="80"/>
        <v>25271.1</v>
      </c>
      <c r="H1573" s="3">
        <f t="shared" si="81"/>
        <v>0</v>
      </c>
      <c r="I1573" s="17"/>
    </row>
    <row r="1574" spans="1:9" ht="15.75" x14ac:dyDescent="0.25">
      <c r="A1574" s="40">
        <v>42800</v>
      </c>
      <c r="B1574" s="41" t="s">
        <v>880</v>
      </c>
      <c r="C1574" s="6">
        <v>103354</v>
      </c>
      <c r="D1574" s="7" t="s">
        <v>61</v>
      </c>
      <c r="E1574" s="3">
        <v>14086.4</v>
      </c>
      <c r="F1574" s="42">
        <v>42800</v>
      </c>
      <c r="G1574" s="3">
        <f t="shared" si="80"/>
        <v>14086.4</v>
      </c>
      <c r="H1574" s="3">
        <f t="shared" si="81"/>
        <v>0</v>
      </c>
      <c r="I1574" s="17"/>
    </row>
    <row r="1575" spans="1:9" ht="15.75" x14ac:dyDescent="0.25">
      <c r="A1575" s="40">
        <v>42800</v>
      </c>
      <c r="B1575" s="41" t="s">
        <v>910</v>
      </c>
      <c r="C1575" s="6">
        <v>103384</v>
      </c>
      <c r="D1575" s="7" t="s">
        <v>61</v>
      </c>
      <c r="E1575" s="3">
        <v>6315.8</v>
      </c>
      <c r="F1575" s="42">
        <v>42800</v>
      </c>
      <c r="G1575" s="3">
        <f t="shared" ref="G1575:G1638" si="82">E1575</f>
        <v>6315.8</v>
      </c>
      <c r="H1575" s="3">
        <f t="shared" si="81"/>
        <v>0</v>
      </c>
      <c r="I1575" s="17"/>
    </row>
    <row r="1576" spans="1:9" ht="15.75" x14ac:dyDescent="0.25">
      <c r="A1576" s="40">
        <v>42803</v>
      </c>
      <c r="B1576" s="41" t="s">
        <v>1245</v>
      </c>
      <c r="C1576" s="6">
        <v>103713</v>
      </c>
      <c r="D1576" s="7" t="s">
        <v>61</v>
      </c>
      <c r="E1576" s="3">
        <v>19314.5</v>
      </c>
      <c r="F1576" s="42">
        <v>42803</v>
      </c>
      <c r="G1576" s="3">
        <f t="shared" si="82"/>
        <v>19314.5</v>
      </c>
      <c r="H1576" s="3">
        <f t="shared" si="81"/>
        <v>0</v>
      </c>
      <c r="I1576" s="17"/>
    </row>
    <row r="1577" spans="1:9" ht="15.75" x14ac:dyDescent="0.25">
      <c r="A1577" s="40">
        <v>42803</v>
      </c>
      <c r="B1577" s="41" t="s">
        <v>1246</v>
      </c>
      <c r="C1577" s="6">
        <v>103714</v>
      </c>
      <c r="D1577" s="7" t="s">
        <v>61</v>
      </c>
      <c r="E1577" s="3">
        <v>1283.7</v>
      </c>
      <c r="F1577" s="42">
        <v>42803</v>
      </c>
      <c r="G1577" s="3">
        <f t="shared" si="82"/>
        <v>1283.7</v>
      </c>
      <c r="H1577" s="3">
        <f t="shared" si="81"/>
        <v>0</v>
      </c>
      <c r="I1577" s="17"/>
    </row>
    <row r="1578" spans="1:9" ht="15.75" x14ac:dyDescent="0.25">
      <c r="A1578" s="40">
        <v>42806</v>
      </c>
      <c r="B1578" s="41" t="s">
        <v>1639</v>
      </c>
      <c r="C1578" s="6">
        <v>104100</v>
      </c>
      <c r="D1578" s="7" t="s">
        <v>61</v>
      </c>
      <c r="E1578" s="3">
        <v>21183.7</v>
      </c>
      <c r="F1578" s="42">
        <v>42806</v>
      </c>
      <c r="G1578" s="3">
        <f t="shared" si="82"/>
        <v>21183.7</v>
      </c>
      <c r="H1578" s="3">
        <f t="shared" si="81"/>
        <v>0</v>
      </c>
      <c r="I1578" s="17"/>
    </row>
    <row r="1579" spans="1:9" ht="15.75" x14ac:dyDescent="0.25">
      <c r="A1579" s="40">
        <v>42809</v>
      </c>
      <c r="B1579" s="41" t="s">
        <v>1975</v>
      </c>
      <c r="C1579" s="6">
        <v>104430</v>
      </c>
      <c r="D1579" s="7" t="s">
        <v>61</v>
      </c>
      <c r="E1579" s="3">
        <v>20048.5</v>
      </c>
      <c r="F1579" s="42">
        <v>42809</v>
      </c>
      <c r="G1579" s="3">
        <f t="shared" si="82"/>
        <v>20048.5</v>
      </c>
      <c r="H1579" s="3">
        <f t="shared" si="81"/>
        <v>0</v>
      </c>
      <c r="I1579" s="17"/>
    </row>
    <row r="1580" spans="1:9" ht="15.75" x14ac:dyDescent="0.25">
      <c r="A1580" s="40">
        <v>42812</v>
      </c>
      <c r="B1580" s="41" t="s">
        <v>2370</v>
      </c>
      <c r="C1580" s="6">
        <v>104819</v>
      </c>
      <c r="D1580" s="7" t="s">
        <v>61</v>
      </c>
      <c r="E1580" s="3">
        <v>18552.3</v>
      </c>
      <c r="F1580" s="42">
        <v>42812</v>
      </c>
      <c r="G1580" s="3">
        <f t="shared" si="82"/>
        <v>18552.3</v>
      </c>
      <c r="H1580" s="3">
        <f t="shared" si="81"/>
        <v>0</v>
      </c>
      <c r="I1580" s="17"/>
    </row>
    <row r="1581" spans="1:9" ht="15.75" x14ac:dyDescent="0.25">
      <c r="A1581" s="40">
        <v>42815</v>
      </c>
      <c r="B1581" s="41" t="s">
        <v>2714</v>
      </c>
      <c r="C1581" s="6">
        <v>105152</v>
      </c>
      <c r="D1581" s="7" t="s">
        <v>61</v>
      </c>
      <c r="E1581" s="3">
        <v>23253.599999999999</v>
      </c>
      <c r="F1581" s="42">
        <v>42815</v>
      </c>
      <c r="G1581" s="3">
        <f t="shared" si="82"/>
        <v>23253.599999999999</v>
      </c>
      <c r="H1581" s="3">
        <f t="shared" si="81"/>
        <v>0</v>
      </c>
      <c r="I1581" s="17"/>
    </row>
    <row r="1582" spans="1:9" ht="15.75" x14ac:dyDescent="0.25">
      <c r="A1582" s="40">
        <v>42818</v>
      </c>
      <c r="B1582" s="41" t="s">
        <v>3084</v>
      </c>
      <c r="C1582" s="6">
        <v>105515</v>
      </c>
      <c r="D1582" s="7" t="s">
        <v>61</v>
      </c>
      <c r="E1582" s="3">
        <v>16323.68</v>
      </c>
      <c r="F1582" s="42">
        <v>42818</v>
      </c>
      <c r="G1582" s="3">
        <f t="shared" si="82"/>
        <v>16323.68</v>
      </c>
      <c r="H1582" s="3">
        <f t="shared" si="81"/>
        <v>0</v>
      </c>
      <c r="I1582" s="17"/>
    </row>
    <row r="1583" spans="1:9" ht="15.75" x14ac:dyDescent="0.25">
      <c r="A1583" s="40">
        <v>42821</v>
      </c>
      <c r="B1583" s="41" t="s">
        <v>3394</v>
      </c>
      <c r="C1583" s="6">
        <v>105817</v>
      </c>
      <c r="D1583" s="1" t="s">
        <v>61</v>
      </c>
      <c r="E1583" s="2">
        <v>0</v>
      </c>
      <c r="F1583" s="44" t="s">
        <v>37</v>
      </c>
      <c r="G1583" s="2">
        <f t="shared" si="82"/>
        <v>0</v>
      </c>
      <c r="H1583" s="2">
        <f t="shared" si="81"/>
        <v>0</v>
      </c>
      <c r="I1583" s="17"/>
    </row>
    <row r="1584" spans="1:9" ht="15.75" x14ac:dyDescent="0.25">
      <c r="A1584" s="40">
        <v>42821</v>
      </c>
      <c r="B1584" s="41" t="s">
        <v>3400</v>
      </c>
      <c r="C1584" s="6">
        <v>105823</v>
      </c>
      <c r="D1584" s="7" t="s">
        <v>61</v>
      </c>
      <c r="E1584" s="3">
        <v>19546.900000000001</v>
      </c>
      <c r="F1584" s="42">
        <v>42821</v>
      </c>
      <c r="G1584" s="3">
        <f t="shared" si="82"/>
        <v>19546.900000000001</v>
      </c>
      <c r="H1584" s="3">
        <f t="shared" si="81"/>
        <v>0</v>
      </c>
      <c r="I1584" s="17"/>
    </row>
    <row r="1585" spans="1:9" ht="15.75" x14ac:dyDescent="0.25">
      <c r="A1585" s="40">
        <v>42823</v>
      </c>
      <c r="B1585" s="41" t="s">
        <v>3671</v>
      </c>
      <c r="C1585" s="6">
        <v>106085</v>
      </c>
      <c r="D1585" s="7" t="s">
        <v>61</v>
      </c>
      <c r="E1585" s="3">
        <v>15967.2</v>
      </c>
      <c r="F1585" s="42">
        <v>42822</v>
      </c>
      <c r="G1585" s="3">
        <f t="shared" si="82"/>
        <v>15967.2</v>
      </c>
      <c r="H1585" s="3">
        <f t="shared" si="81"/>
        <v>0</v>
      </c>
      <c r="I1585" s="17"/>
    </row>
    <row r="1586" spans="1:9" ht="15.75" x14ac:dyDescent="0.25">
      <c r="A1586" s="40">
        <v>42796</v>
      </c>
      <c r="B1586" s="41" t="s">
        <v>410</v>
      </c>
      <c r="C1586" s="6">
        <v>102898</v>
      </c>
      <c r="D1586" s="7" t="s">
        <v>25</v>
      </c>
      <c r="E1586" s="3">
        <v>13273.2</v>
      </c>
      <c r="F1586" s="42">
        <v>42796</v>
      </c>
      <c r="G1586" s="3">
        <f t="shared" si="82"/>
        <v>13273.2</v>
      </c>
      <c r="H1586" s="3">
        <f t="shared" si="81"/>
        <v>0</v>
      </c>
      <c r="I1586" s="17"/>
    </row>
    <row r="1587" spans="1:9" ht="15.75" x14ac:dyDescent="0.25">
      <c r="A1587" s="40">
        <v>42797</v>
      </c>
      <c r="B1587" s="41" t="s">
        <v>615</v>
      </c>
      <c r="C1587" s="6">
        <v>103098</v>
      </c>
      <c r="D1587" s="7" t="s">
        <v>25</v>
      </c>
      <c r="E1587" s="3">
        <v>2782.8</v>
      </c>
      <c r="F1587" s="42">
        <v>42798</v>
      </c>
      <c r="G1587" s="3">
        <f t="shared" si="82"/>
        <v>2782.8</v>
      </c>
      <c r="H1587" s="3">
        <f t="shared" si="81"/>
        <v>0</v>
      </c>
      <c r="I1587" s="17"/>
    </row>
    <row r="1588" spans="1:9" ht="15.75" x14ac:dyDescent="0.25">
      <c r="A1588" s="40">
        <v>42797</v>
      </c>
      <c r="B1588" s="41" t="s">
        <v>622</v>
      </c>
      <c r="C1588" s="6">
        <v>103105</v>
      </c>
      <c r="D1588" s="7" t="s">
        <v>25</v>
      </c>
      <c r="E1588" s="3">
        <v>440</v>
      </c>
      <c r="F1588" s="42">
        <v>42798</v>
      </c>
      <c r="G1588" s="3">
        <f t="shared" si="82"/>
        <v>440</v>
      </c>
      <c r="H1588" s="3">
        <f t="shared" si="81"/>
        <v>0</v>
      </c>
      <c r="I1588" s="17"/>
    </row>
    <row r="1589" spans="1:9" ht="15.75" x14ac:dyDescent="0.25">
      <c r="A1589" s="40">
        <v>42798</v>
      </c>
      <c r="B1589" s="41" t="s">
        <v>751</v>
      </c>
      <c r="C1589" s="6">
        <v>103228</v>
      </c>
      <c r="D1589" s="7" t="s">
        <v>25</v>
      </c>
      <c r="E1589" s="3">
        <v>4713.7</v>
      </c>
      <c r="F1589" s="42">
        <v>42798</v>
      </c>
      <c r="G1589" s="3">
        <f t="shared" si="82"/>
        <v>4713.7</v>
      </c>
      <c r="H1589" s="3">
        <f t="shared" si="81"/>
        <v>0</v>
      </c>
      <c r="I1589" s="17"/>
    </row>
    <row r="1590" spans="1:9" ht="15.75" x14ac:dyDescent="0.25">
      <c r="A1590" s="40">
        <v>42800</v>
      </c>
      <c r="B1590" s="41" t="s">
        <v>921</v>
      </c>
      <c r="C1590" s="6">
        <v>103395</v>
      </c>
      <c r="D1590" s="7" t="s">
        <v>25</v>
      </c>
      <c r="E1590" s="3">
        <v>14012.4</v>
      </c>
      <c r="F1590" s="42">
        <v>42800</v>
      </c>
      <c r="G1590" s="3">
        <f t="shared" si="82"/>
        <v>14012.4</v>
      </c>
      <c r="H1590" s="3">
        <f t="shared" si="81"/>
        <v>0</v>
      </c>
      <c r="I1590" s="17"/>
    </row>
    <row r="1591" spans="1:9" ht="15.75" x14ac:dyDescent="0.25">
      <c r="A1591" s="40">
        <v>42801</v>
      </c>
      <c r="B1591" s="41" t="s">
        <v>1052</v>
      </c>
      <c r="C1591" s="6">
        <v>103525</v>
      </c>
      <c r="D1591" s="1" t="s">
        <v>25</v>
      </c>
      <c r="E1591" s="2">
        <v>0</v>
      </c>
      <c r="F1591" s="44" t="s">
        <v>37</v>
      </c>
      <c r="G1591" s="2">
        <f t="shared" si="82"/>
        <v>0</v>
      </c>
      <c r="H1591" s="2">
        <f t="shared" si="81"/>
        <v>0</v>
      </c>
      <c r="I1591" s="17"/>
    </row>
    <row r="1592" spans="1:9" ht="15.75" x14ac:dyDescent="0.25">
      <c r="A1592" s="40">
        <v>42801</v>
      </c>
      <c r="B1592" s="41" t="s">
        <v>1098</v>
      </c>
      <c r="C1592" s="6">
        <v>103570</v>
      </c>
      <c r="D1592" s="7" t="s">
        <v>25</v>
      </c>
      <c r="E1592" s="3">
        <v>225</v>
      </c>
      <c r="F1592" s="42">
        <v>42801</v>
      </c>
      <c r="G1592" s="3">
        <f t="shared" si="82"/>
        <v>225</v>
      </c>
      <c r="H1592" s="3">
        <f t="shared" si="81"/>
        <v>0</v>
      </c>
      <c r="I1592" s="17"/>
    </row>
    <row r="1593" spans="1:9" ht="15.75" x14ac:dyDescent="0.25">
      <c r="A1593" s="40">
        <v>42802</v>
      </c>
      <c r="B1593" s="41" t="s">
        <v>1156</v>
      </c>
      <c r="C1593" s="6">
        <v>103626</v>
      </c>
      <c r="D1593" s="7" t="s">
        <v>25</v>
      </c>
      <c r="E1593" s="3">
        <v>8858.1</v>
      </c>
      <c r="F1593" s="42">
        <v>42802</v>
      </c>
      <c r="G1593" s="3">
        <f t="shared" si="82"/>
        <v>8858.1</v>
      </c>
      <c r="H1593" s="3">
        <f t="shared" si="81"/>
        <v>0</v>
      </c>
      <c r="I1593" s="17"/>
    </row>
    <row r="1594" spans="1:9" ht="15.75" x14ac:dyDescent="0.25">
      <c r="A1594" s="40">
        <v>42802</v>
      </c>
      <c r="B1594" s="41" t="s">
        <v>1198</v>
      </c>
      <c r="C1594" s="6">
        <v>103668</v>
      </c>
      <c r="D1594" s="1" t="s">
        <v>25</v>
      </c>
      <c r="E1594" s="2">
        <v>0</v>
      </c>
      <c r="F1594" s="44" t="s">
        <v>37</v>
      </c>
      <c r="G1594" s="2">
        <f t="shared" si="82"/>
        <v>0</v>
      </c>
      <c r="H1594" s="2">
        <f t="shared" si="81"/>
        <v>0</v>
      </c>
      <c r="I1594" s="17"/>
    </row>
    <row r="1595" spans="1:9" ht="15.75" x14ac:dyDescent="0.25">
      <c r="A1595" s="40">
        <v>42802</v>
      </c>
      <c r="B1595" s="41" t="s">
        <v>1214</v>
      </c>
      <c r="C1595" s="6">
        <v>103684</v>
      </c>
      <c r="D1595" s="7" t="s">
        <v>25</v>
      </c>
      <c r="E1595" s="3">
        <v>3630</v>
      </c>
      <c r="F1595" s="42">
        <v>42803</v>
      </c>
      <c r="G1595" s="3">
        <f t="shared" si="82"/>
        <v>3630</v>
      </c>
      <c r="H1595" s="3">
        <f t="shared" si="81"/>
        <v>0</v>
      </c>
      <c r="I1595" s="17"/>
    </row>
    <row r="1596" spans="1:9" ht="15.75" x14ac:dyDescent="0.25">
      <c r="A1596" s="40">
        <v>42803</v>
      </c>
      <c r="B1596" s="41" t="s">
        <v>1280</v>
      </c>
      <c r="C1596" s="6">
        <v>103747</v>
      </c>
      <c r="D1596" s="7" t="s">
        <v>25</v>
      </c>
      <c r="E1596" s="3">
        <v>9704.5</v>
      </c>
      <c r="G1596" s="3">
        <f t="shared" si="82"/>
        <v>9704.5</v>
      </c>
      <c r="H1596" s="3">
        <f t="shared" si="81"/>
        <v>0</v>
      </c>
      <c r="I1596" s="17"/>
    </row>
    <row r="1597" spans="1:9" ht="15.75" x14ac:dyDescent="0.25">
      <c r="A1597" s="40">
        <v>42804</v>
      </c>
      <c r="B1597" s="41" t="s">
        <v>1407</v>
      </c>
      <c r="C1597" s="6">
        <v>103872</v>
      </c>
      <c r="D1597" s="7" t="s">
        <v>25</v>
      </c>
      <c r="E1597" s="3">
        <v>11690.5</v>
      </c>
      <c r="F1597" s="42">
        <v>42804</v>
      </c>
      <c r="G1597" s="3">
        <f t="shared" si="82"/>
        <v>11690.5</v>
      </c>
      <c r="H1597" s="3">
        <f t="shared" si="81"/>
        <v>0</v>
      </c>
      <c r="I1597" s="17"/>
    </row>
    <row r="1598" spans="1:9" ht="15.75" x14ac:dyDescent="0.25">
      <c r="A1598" s="40">
        <v>42805</v>
      </c>
      <c r="B1598" s="41" t="s">
        <v>1558</v>
      </c>
      <c r="C1598" s="6">
        <v>104021</v>
      </c>
      <c r="D1598" s="7" t="s">
        <v>25</v>
      </c>
      <c r="E1598" s="3">
        <v>5939.5</v>
      </c>
      <c r="F1598" s="42">
        <v>42807</v>
      </c>
      <c r="G1598" s="3">
        <f t="shared" si="82"/>
        <v>5939.5</v>
      </c>
      <c r="H1598" s="3">
        <f t="shared" si="81"/>
        <v>0</v>
      </c>
      <c r="I1598" s="17"/>
    </row>
    <row r="1599" spans="1:9" ht="15.75" x14ac:dyDescent="0.25">
      <c r="A1599" s="40">
        <v>42805</v>
      </c>
      <c r="B1599" s="41" t="s">
        <v>1563</v>
      </c>
      <c r="C1599" s="6">
        <v>104026</v>
      </c>
      <c r="D1599" s="7" t="s">
        <v>25</v>
      </c>
      <c r="E1599" s="3">
        <v>2383.9</v>
      </c>
      <c r="F1599" s="42">
        <v>42807</v>
      </c>
      <c r="G1599" s="3">
        <f t="shared" si="82"/>
        <v>2383.9</v>
      </c>
      <c r="H1599" s="3">
        <f t="shared" si="81"/>
        <v>0</v>
      </c>
      <c r="I1599" s="17"/>
    </row>
    <row r="1600" spans="1:9" ht="15.75" x14ac:dyDescent="0.25">
      <c r="A1600" s="40">
        <v>42807</v>
      </c>
      <c r="B1600" s="41" t="s">
        <v>1703</v>
      </c>
      <c r="C1600" s="6">
        <v>104162</v>
      </c>
      <c r="D1600" s="7" t="s">
        <v>25</v>
      </c>
      <c r="E1600" s="3">
        <v>13423</v>
      </c>
      <c r="G1600" s="3">
        <f t="shared" si="82"/>
        <v>13423</v>
      </c>
      <c r="H1600" s="3">
        <f t="shared" si="81"/>
        <v>0</v>
      </c>
      <c r="I1600" s="17"/>
    </row>
    <row r="1601" spans="1:9" ht="15.75" x14ac:dyDescent="0.25">
      <c r="A1601" s="40">
        <v>42808</v>
      </c>
      <c r="B1601" s="41" t="s">
        <v>1869</v>
      </c>
      <c r="C1601" s="6">
        <v>104326</v>
      </c>
      <c r="D1601" s="7" t="s">
        <v>25</v>
      </c>
      <c r="E1601" s="3">
        <v>7660</v>
      </c>
      <c r="F1601" s="42">
        <v>42808</v>
      </c>
      <c r="G1601" s="3">
        <f t="shared" si="82"/>
        <v>7660</v>
      </c>
      <c r="H1601" s="3">
        <f t="shared" si="81"/>
        <v>0</v>
      </c>
      <c r="I1601" s="17"/>
    </row>
    <row r="1602" spans="1:9" ht="15.75" x14ac:dyDescent="0.25">
      <c r="A1602" s="40">
        <v>42809</v>
      </c>
      <c r="B1602" s="41" t="s">
        <v>2006</v>
      </c>
      <c r="C1602" s="6">
        <v>104460</v>
      </c>
      <c r="D1602" s="7" t="s">
        <v>25</v>
      </c>
      <c r="E1602" s="3">
        <v>7530.1</v>
      </c>
      <c r="F1602" s="42">
        <v>42810</v>
      </c>
      <c r="G1602" s="3">
        <f t="shared" si="82"/>
        <v>7530.1</v>
      </c>
      <c r="H1602" s="3">
        <f t="shared" si="81"/>
        <v>0</v>
      </c>
      <c r="I1602" s="17"/>
    </row>
    <row r="1603" spans="1:9" ht="15.75" x14ac:dyDescent="0.25">
      <c r="A1603" s="40">
        <v>42810</v>
      </c>
      <c r="B1603" s="41" t="s">
        <v>2107</v>
      </c>
      <c r="C1603" s="6">
        <v>104560</v>
      </c>
      <c r="D1603" s="7" t="s">
        <v>25</v>
      </c>
      <c r="E1603" s="3">
        <v>8930</v>
      </c>
      <c r="F1603" s="42">
        <v>42810</v>
      </c>
      <c r="G1603" s="3">
        <f t="shared" si="82"/>
        <v>8930</v>
      </c>
      <c r="H1603" s="3">
        <f t="shared" ref="H1603:H1666" si="83">E1603-G1603</f>
        <v>0</v>
      </c>
      <c r="I1603" s="17"/>
    </row>
    <row r="1604" spans="1:9" ht="15.75" x14ac:dyDescent="0.25">
      <c r="A1604" s="40">
        <v>42811</v>
      </c>
      <c r="B1604" s="41" t="s">
        <v>2289</v>
      </c>
      <c r="C1604" s="6">
        <v>104741</v>
      </c>
      <c r="D1604" s="7" t="s">
        <v>25</v>
      </c>
      <c r="E1604" s="3">
        <v>13288.9</v>
      </c>
      <c r="F1604" s="42">
        <v>42812</v>
      </c>
      <c r="G1604" s="3">
        <f t="shared" si="82"/>
        <v>13288.9</v>
      </c>
      <c r="H1604" s="3">
        <f t="shared" si="83"/>
        <v>0</v>
      </c>
      <c r="I1604" s="17"/>
    </row>
    <row r="1605" spans="1:9" ht="15.75" x14ac:dyDescent="0.25">
      <c r="A1605" s="40">
        <v>42812</v>
      </c>
      <c r="B1605" s="41" t="s">
        <v>2374</v>
      </c>
      <c r="C1605" s="6">
        <v>104823</v>
      </c>
      <c r="D1605" s="7" t="s">
        <v>25</v>
      </c>
      <c r="E1605" s="3">
        <v>10789.4</v>
      </c>
      <c r="F1605" s="42">
        <v>42812</v>
      </c>
      <c r="G1605" s="3">
        <f t="shared" si="82"/>
        <v>10789.4</v>
      </c>
      <c r="H1605" s="3">
        <f t="shared" si="83"/>
        <v>0</v>
      </c>
      <c r="I1605" s="17"/>
    </row>
    <row r="1606" spans="1:9" ht="15.75" x14ac:dyDescent="0.25">
      <c r="A1606" s="40">
        <v>42814</v>
      </c>
      <c r="B1606" s="41" t="s">
        <v>2588</v>
      </c>
      <c r="C1606" s="6">
        <v>105027</v>
      </c>
      <c r="D1606" s="7" t="s">
        <v>25</v>
      </c>
      <c r="E1606" s="3">
        <v>8925</v>
      </c>
      <c r="G1606" s="3">
        <f t="shared" si="82"/>
        <v>8925</v>
      </c>
      <c r="H1606" s="3">
        <f t="shared" si="83"/>
        <v>0</v>
      </c>
      <c r="I1606" s="17"/>
    </row>
    <row r="1607" spans="1:9" ht="15.75" x14ac:dyDescent="0.25">
      <c r="A1607" s="40">
        <v>42815</v>
      </c>
      <c r="B1607" s="41" t="s">
        <v>2709</v>
      </c>
      <c r="C1607" s="6">
        <v>105147</v>
      </c>
      <c r="D1607" s="7" t="s">
        <v>25</v>
      </c>
      <c r="E1607" s="3">
        <v>3630.3</v>
      </c>
      <c r="F1607" s="42">
        <v>42816</v>
      </c>
      <c r="G1607" s="3">
        <f t="shared" si="82"/>
        <v>3630.3</v>
      </c>
      <c r="H1607" s="3">
        <f t="shared" si="83"/>
        <v>0</v>
      </c>
      <c r="I1607" s="17"/>
    </row>
    <row r="1608" spans="1:9" ht="15.75" x14ac:dyDescent="0.25">
      <c r="A1608" s="40">
        <v>42817</v>
      </c>
      <c r="B1608" s="41" t="s">
        <v>2974</v>
      </c>
      <c r="C1608" s="6">
        <v>105406</v>
      </c>
      <c r="D1608" s="7" t="s">
        <v>25</v>
      </c>
      <c r="E1608" s="3">
        <v>8910</v>
      </c>
      <c r="F1608" s="42">
        <v>43062</v>
      </c>
      <c r="G1608" s="3">
        <f t="shared" si="82"/>
        <v>8910</v>
      </c>
      <c r="H1608" s="3">
        <f t="shared" si="83"/>
        <v>0</v>
      </c>
      <c r="I1608" s="17"/>
    </row>
    <row r="1609" spans="1:9" ht="15.75" x14ac:dyDescent="0.25">
      <c r="A1609" s="40">
        <v>42817</v>
      </c>
      <c r="B1609" s="41" t="s">
        <v>2975</v>
      </c>
      <c r="C1609" s="6">
        <v>105407</v>
      </c>
      <c r="D1609" s="7" t="s">
        <v>25</v>
      </c>
      <c r="E1609" s="3">
        <v>1159.5999999999999</v>
      </c>
      <c r="F1609" s="42">
        <v>43062</v>
      </c>
      <c r="G1609" s="3">
        <f t="shared" si="82"/>
        <v>1159.5999999999999</v>
      </c>
      <c r="H1609" s="3">
        <f t="shared" si="83"/>
        <v>0</v>
      </c>
      <c r="I1609" s="17"/>
    </row>
    <row r="1610" spans="1:9" ht="15.75" x14ac:dyDescent="0.25">
      <c r="A1610" s="40">
        <v>42818</v>
      </c>
      <c r="B1610" s="41" t="s">
        <v>3130</v>
      </c>
      <c r="C1610" s="6">
        <v>105560</v>
      </c>
      <c r="D1610" s="7" t="s">
        <v>25</v>
      </c>
      <c r="E1610" s="3">
        <v>7200.2</v>
      </c>
      <c r="F1610" s="42">
        <v>42791</v>
      </c>
      <c r="G1610" s="3">
        <f t="shared" si="82"/>
        <v>7200.2</v>
      </c>
      <c r="H1610" s="3">
        <f t="shared" si="83"/>
        <v>0</v>
      </c>
      <c r="I1610" s="17"/>
    </row>
    <row r="1611" spans="1:9" ht="15.75" x14ac:dyDescent="0.25">
      <c r="A1611" s="40">
        <v>42819</v>
      </c>
      <c r="B1611" s="41" t="s">
        <v>3245</v>
      </c>
      <c r="C1611" s="6">
        <v>105670</v>
      </c>
      <c r="D1611" s="7" t="s">
        <v>25</v>
      </c>
      <c r="E1611" s="3">
        <v>6022.5</v>
      </c>
      <c r="F1611" s="42">
        <v>42791</v>
      </c>
      <c r="G1611" s="3">
        <f t="shared" si="82"/>
        <v>6022.5</v>
      </c>
      <c r="H1611" s="3">
        <f t="shared" si="83"/>
        <v>0</v>
      </c>
      <c r="I1611" s="17"/>
    </row>
    <row r="1612" spans="1:9" ht="15.75" x14ac:dyDescent="0.25">
      <c r="A1612" s="40">
        <v>42821</v>
      </c>
      <c r="B1612" s="41" t="s">
        <v>3406</v>
      </c>
      <c r="C1612" s="6">
        <v>105829</v>
      </c>
      <c r="D1612" s="7" t="s">
        <v>25</v>
      </c>
      <c r="E1612" s="3">
        <v>6755.1</v>
      </c>
      <c r="F1612" s="42">
        <v>42821</v>
      </c>
      <c r="G1612" s="3">
        <f t="shared" si="82"/>
        <v>6755.1</v>
      </c>
      <c r="H1612" s="3">
        <f t="shared" si="83"/>
        <v>0</v>
      </c>
      <c r="I1612" s="17"/>
    </row>
    <row r="1613" spans="1:9" ht="15.75" x14ac:dyDescent="0.25">
      <c r="A1613" s="40">
        <v>42822</v>
      </c>
      <c r="B1613" s="41" t="s">
        <v>3612</v>
      </c>
      <c r="C1613" s="6">
        <v>106028</v>
      </c>
      <c r="D1613" s="7" t="s">
        <v>25</v>
      </c>
      <c r="E1613" s="3">
        <v>6237</v>
      </c>
      <c r="F1613" s="42">
        <v>42822</v>
      </c>
      <c r="G1613" s="3">
        <f t="shared" si="82"/>
        <v>6237</v>
      </c>
      <c r="H1613" s="3">
        <f t="shared" si="83"/>
        <v>0</v>
      </c>
      <c r="I1613" s="17"/>
    </row>
    <row r="1614" spans="1:9" ht="15.75" x14ac:dyDescent="0.25">
      <c r="A1614" s="40">
        <v>42824</v>
      </c>
      <c r="B1614" s="41" t="s">
        <v>3846</v>
      </c>
      <c r="C1614" s="6">
        <v>106259</v>
      </c>
      <c r="D1614" s="7" t="s">
        <v>25</v>
      </c>
      <c r="E1614" s="3">
        <v>10734.9</v>
      </c>
      <c r="F1614" s="42">
        <v>42825</v>
      </c>
      <c r="G1614" s="3">
        <f t="shared" si="82"/>
        <v>10734.9</v>
      </c>
      <c r="H1614" s="3">
        <f t="shared" si="83"/>
        <v>0</v>
      </c>
      <c r="I1614" s="17"/>
    </row>
    <row r="1615" spans="1:9" ht="15.75" x14ac:dyDescent="0.25">
      <c r="A1615" s="40">
        <v>42825</v>
      </c>
      <c r="B1615" s="41" t="s">
        <v>3968</v>
      </c>
      <c r="C1615" s="6">
        <v>106377</v>
      </c>
      <c r="D1615" s="7" t="s">
        <v>25</v>
      </c>
      <c r="E1615" s="3">
        <v>11099.1</v>
      </c>
      <c r="F1615" s="42">
        <v>42825</v>
      </c>
      <c r="G1615" s="3">
        <f t="shared" si="82"/>
        <v>11099.1</v>
      </c>
      <c r="H1615" s="3">
        <f t="shared" si="83"/>
        <v>0</v>
      </c>
      <c r="I1615" s="17"/>
    </row>
    <row r="1616" spans="1:9" ht="15.75" x14ac:dyDescent="0.25">
      <c r="A1616" s="40">
        <v>42819</v>
      </c>
      <c r="B1616" s="41" t="s">
        <v>3256</v>
      </c>
      <c r="C1616" s="6">
        <v>105681</v>
      </c>
      <c r="D1616" s="1" t="s">
        <v>3257</v>
      </c>
      <c r="E1616" s="2">
        <v>0</v>
      </c>
      <c r="F1616" s="44" t="s">
        <v>37</v>
      </c>
      <c r="G1616" s="2">
        <f t="shared" si="82"/>
        <v>0</v>
      </c>
      <c r="H1616" s="2">
        <f t="shared" si="83"/>
        <v>0</v>
      </c>
      <c r="I1616" s="17"/>
    </row>
    <row r="1617" spans="1:9" ht="15.75" x14ac:dyDescent="0.25">
      <c r="A1617" s="40">
        <v>42796</v>
      </c>
      <c r="B1617" s="41" t="s">
        <v>423</v>
      </c>
      <c r="C1617" s="6">
        <v>102911</v>
      </c>
      <c r="D1617" s="7" t="s">
        <v>49</v>
      </c>
      <c r="E1617" s="3">
        <v>8228</v>
      </c>
      <c r="F1617" s="42">
        <v>42800</v>
      </c>
      <c r="G1617" s="3">
        <f t="shared" si="82"/>
        <v>8228</v>
      </c>
      <c r="H1617" s="3">
        <f t="shared" si="83"/>
        <v>0</v>
      </c>
      <c r="I1617" s="17"/>
    </row>
    <row r="1618" spans="1:9" ht="15.75" x14ac:dyDescent="0.25">
      <c r="A1618" s="40">
        <v>42796</v>
      </c>
      <c r="B1618" s="41" t="s">
        <v>437</v>
      </c>
      <c r="C1618" s="6">
        <v>102925</v>
      </c>
      <c r="D1618" s="7" t="s">
        <v>49</v>
      </c>
      <c r="E1618" s="3">
        <v>805.8</v>
      </c>
      <c r="F1618" s="42">
        <v>42800</v>
      </c>
      <c r="G1618" s="3">
        <f t="shared" si="82"/>
        <v>805.8</v>
      </c>
      <c r="H1618" s="3">
        <f t="shared" si="83"/>
        <v>0</v>
      </c>
      <c r="I1618" s="17"/>
    </row>
    <row r="1619" spans="1:9" ht="15.75" x14ac:dyDescent="0.25">
      <c r="A1619" s="40">
        <v>42797</v>
      </c>
      <c r="B1619" s="41" t="s">
        <v>601</v>
      </c>
      <c r="C1619" s="6">
        <v>103084</v>
      </c>
      <c r="D1619" s="7" t="s">
        <v>49</v>
      </c>
      <c r="E1619" s="3">
        <v>7405.2</v>
      </c>
      <c r="F1619" s="42">
        <v>42797</v>
      </c>
      <c r="G1619" s="3">
        <f t="shared" si="82"/>
        <v>7405.2</v>
      </c>
      <c r="H1619" s="3">
        <f t="shared" si="83"/>
        <v>0</v>
      </c>
      <c r="I1619" s="17"/>
    </row>
    <row r="1620" spans="1:9" ht="15.75" x14ac:dyDescent="0.25">
      <c r="A1620" s="40">
        <v>42798</v>
      </c>
      <c r="B1620" s="41" t="s">
        <v>727</v>
      </c>
      <c r="C1620" s="6">
        <v>103204</v>
      </c>
      <c r="D1620" s="7" t="s">
        <v>49</v>
      </c>
      <c r="E1620" s="3">
        <v>10744</v>
      </c>
      <c r="F1620" s="42">
        <v>42798</v>
      </c>
      <c r="G1620" s="3">
        <f t="shared" si="82"/>
        <v>10744</v>
      </c>
      <c r="H1620" s="3">
        <f t="shared" si="83"/>
        <v>0</v>
      </c>
      <c r="I1620" s="17"/>
    </row>
    <row r="1621" spans="1:9" ht="15.75" x14ac:dyDescent="0.25">
      <c r="A1621" s="40">
        <v>42799</v>
      </c>
      <c r="B1621" s="41" t="s">
        <v>856</v>
      </c>
      <c r="C1621" s="6">
        <v>103331</v>
      </c>
      <c r="D1621" s="7" t="s">
        <v>49</v>
      </c>
      <c r="E1621" s="3">
        <v>8908</v>
      </c>
      <c r="F1621" s="42">
        <v>42799</v>
      </c>
      <c r="G1621" s="3">
        <f t="shared" si="82"/>
        <v>8908</v>
      </c>
      <c r="H1621" s="3">
        <f t="shared" si="83"/>
        <v>0</v>
      </c>
      <c r="I1621" s="17"/>
    </row>
    <row r="1622" spans="1:9" ht="15.75" x14ac:dyDescent="0.25">
      <c r="A1622" s="40">
        <v>42800</v>
      </c>
      <c r="B1622" s="41" t="s">
        <v>947</v>
      </c>
      <c r="C1622" s="6">
        <v>103421</v>
      </c>
      <c r="D1622" s="7" t="s">
        <v>49</v>
      </c>
      <c r="E1622" s="3">
        <v>6052</v>
      </c>
      <c r="F1622" s="42">
        <v>42803</v>
      </c>
      <c r="G1622" s="3">
        <f t="shared" si="82"/>
        <v>6052</v>
      </c>
      <c r="H1622" s="3">
        <f t="shared" si="83"/>
        <v>0</v>
      </c>
      <c r="I1622" s="17"/>
    </row>
    <row r="1623" spans="1:9" ht="15.75" x14ac:dyDescent="0.25">
      <c r="A1623" s="40">
        <v>42801</v>
      </c>
      <c r="B1623" s="41" t="s">
        <v>1022</v>
      </c>
      <c r="C1623" s="6">
        <v>103495</v>
      </c>
      <c r="D1623" s="7" t="s">
        <v>49</v>
      </c>
      <c r="E1623" s="3">
        <v>7105</v>
      </c>
      <c r="F1623" s="42">
        <v>42801</v>
      </c>
      <c r="G1623" s="3">
        <f t="shared" si="82"/>
        <v>7105</v>
      </c>
      <c r="H1623" s="3">
        <f t="shared" si="83"/>
        <v>0</v>
      </c>
      <c r="I1623" s="17"/>
    </row>
    <row r="1624" spans="1:9" ht="15.75" x14ac:dyDescent="0.25">
      <c r="A1624" s="40">
        <v>42802</v>
      </c>
      <c r="B1624" s="41" t="s">
        <v>1148</v>
      </c>
      <c r="C1624" s="6">
        <v>103618</v>
      </c>
      <c r="D1624" s="7" t="s">
        <v>49</v>
      </c>
      <c r="E1624" s="3">
        <v>7168</v>
      </c>
      <c r="F1624" s="42">
        <v>42803</v>
      </c>
      <c r="G1624" s="3">
        <f t="shared" si="82"/>
        <v>7168</v>
      </c>
      <c r="H1624" s="3">
        <f t="shared" si="83"/>
        <v>0</v>
      </c>
      <c r="I1624" s="17"/>
    </row>
    <row r="1625" spans="1:9" ht="15.75" x14ac:dyDescent="0.25">
      <c r="A1625" s="40">
        <v>42803</v>
      </c>
      <c r="B1625" s="41" t="s">
        <v>1295</v>
      </c>
      <c r="C1625" s="6">
        <v>103762</v>
      </c>
      <c r="D1625" s="7" t="s">
        <v>49</v>
      </c>
      <c r="E1625" s="3">
        <v>6174</v>
      </c>
      <c r="F1625" s="42">
        <v>42803</v>
      </c>
      <c r="G1625" s="3">
        <f t="shared" si="82"/>
        <v>6174</v>
      </c>
      <c r="H1625" s="3">
        <f t="shared" si="83"/>
        <v>0</v>
      </c>
      <c r="I1625" s="17"/>
    </row>
    <row r="1626" spans="1:9" ht="15.75" x14ac:dyDescent="0.25">
      <c r="A1626" s="40">
        <v>42803</v>
      </c>
      <c r="B1626" s="41" t="s">
        <v>1299</v>
      </c>
      <c r="C1626" s="6">
        <v>103766</v>
      </c>
      <c r="D1626" s="7" t="s">
        <v>49</v>
      </c>
      <c r="E1626" s="3">
        <v>393.3</v>
      </c>
      <c r="F1626" s="42">
        <v>42803</v>
      </c>
      <c r="G1626" s="3">
        <f t="shared" si="82"/>
        <v>393.3</v>
      </c>
      <c r="H1626" s="3">
        <f t="shared" si="83"/>
        <v>0</v>
      </c>
      <c r="I1626" s="17"/>
    </row>
    <row r="1627" spans="1:9" ht="15.75" x14ac:dyDescent="0.25">
      <c r="A1627" s="40">
        <v>42804</v>
      </c>
      <c r="B1627" s="41" t="s">
        <v>1433</v>
      </c>
      <c r="C1627" s="6">
        <v>103898</v>
      </c>
      <c r="D1627" s="7" t="s">
        <v>49</v>
      </c>
      <c r="E1627" s="3">
        <v>7619.5</v>
      </c>
      <c r="F1627" s="42">
        <v>42804</v>
      </c>
      <c r="G1627" s="3">
        <f t="shared" si="82"/>
        <v>7619.5</v>
      </c>
      <c r="H1627" s="3">
        <f t="shared" si="83"/>
        <v>0</v>
      </c>
      <c r="I1627" s="17"/>
    </row>
    <row r="1628" spans="1:9" ht="15.75" x14ac:dyDescent="0.25">
      <c r="A1628" s="40">
        <v>42805</v>
      </c>
      <c r="B1628" s="41" t="s">
        <v>1560</v>
      </c>
      <c r="C1628" s="6">
        <v>104023</v>
      </c>
      <c r="D1628" s="7" t="s">
        <v>49</v>
      </c>
      <c r="E1628" s="3">
        <v>7896</v>
      </c>
      <c r="F1628" s="42">
        <v>42807</v>
      </c>
      <c r="G1628" s="3">
        <f t="shared" si="82"/>
        <v>7896</v>
      </c>
      <c r="H1628" s="3">
        <f t="shared" si="83"/>
        <v>0</v>
      </c>
      <c r="I1628" s="17"/>
    </row>
    <row r="1629" spans="1:9" ht="15.75" x14ac:dyDescent="0.25">
      <c r="A1629" s="40">
        <v>42806</v>
      </c>
      <c r="B1629" s="41" t="s">
        <v>1669</v>
      </c>
      <c r="C1629" s="6">
        <v>104129</v>
      </c>
      <c r="D1629" s="7" t="s">
        <v>49</v>
      </c>
      <c r="E1629" s="3">
        <v>9275</v>
      </c>
      <c r="F1629" s="42">
        <v>42807</v>
      </c>
      <c r="G1629" s="3">
        <f t="shared" si="82"/>
        <v>9275</v>
      </c>
      <c r="H1629" s="3">
        <f t="shared" si="83"/>
        <v>0</v>
      </c>
      <c r="I1629" s="17"/>
    </row>
    <row r="1630" spans="1:9" ht="15.75" x14ac:dyDescent="0.25">
      <c r="A1630" s="40">
        <v>42807</v>
      </c>
      <c r="B1630" s="41" t="s">
        <v>1758</v>
      </c>
      <c r="C1630" s="6">
        <v>104217</v>
      </c>
      <c r="D1630" s="7" t="s">
        <v>49</v>
      </c>
      <c r="E1630" s="3">
        <v>6251</v>
      </c>
      <c r="F1630" s="42">
        <v>42810</v>
      </c>
      <c r="G1630" s="3">
        <f t="shared" si="82"/>
        <v>6251</v>
      </c>
      <c r="H1630" s="3">
        <f t="shared" si="83"/>
        <v>0</v>
      </c>
      <c r="I1630" s="17"/>
    </row>
    <row r="1631" spans="1:9" ht="15.75" x14ac:dyDescent="0.25">
      <c r="A1631" s="40">
        <v>42808</v>
      </c>
      <c r="B1631" s="41" t="s">
        <v>1862</v>
      </c>
      <c r="C1631" s="6">
        <v>104319</v>
      </c>
      <c r="D1631" s="7" t="s">
        <v>49</v>
      </c>
      <c r="E1631" s="3">
        <v>6202</v>
      </c>
      <c r="F1631" s="42">
        <v>42808</v>
      </c>
      <c r="G1631" s="3">
        <f t="shared" si="82"/>
        <v>6202</v>
      </c>
      <c r="H1631" s="3">
        <f t="shared" si="83"/>
        <v>0</v>
      </c>
      <c r="I1631" s="17"/>
    </row>
    <row r="1632" spans="1:9" ht="15.75" x14ac:dyDescent="0.25">
      <c r="A1632" s="40">
        <v>42809</v>
      </c>
      <c r="B1632" s="41" t="s">
        <v>1988</v>
      </c>
      <c r="C1632" s="6">
        <v>104442</v>
      </c>
      <c r="D1632" s="7" t="s">
        <v>49</v>
      </c>
      <c r="E1632" s="3">
        <v>5594.4</v>
      </c>
      <c r="F1632" s="42">
        <v>42809</v>
      </c>
      <c r="G1632" s="3">
        <f t="shared" si="82"/>
        <v>5594.4</v>
      </c>
      <c r="H1632" s="3">
        <f t="shared" si="83"/>
        <v>0</v>
      </c>
      <c r="I1632" s="17"/>
    </row>
    <row r="1633" spans="1:9" ht="15.75" x14ac:dyDescent="0.25">
      <c r="A1633" s="40">
        <v>42810</v>
      </c>
      <c r="B1633" s="41" t="s">
        <v>2135</v>
      </c>
      <c r="C1633" s="6">
        <v>104588</v>
      </c>
      <c r="D1633" s="7" t="s">
        <v>49</v>
      </c>
      <c r="E1633" s="3">
        <v>6854.4</v>
      </c>
      <c r="F1633" s="42">
        <v>42810</v>
      </c>
      <c r="G1633" s="3">
        <f t="shared" si="82"/>
        <v>6854.4</v>
      </c>
      <c r="H1633" s="3">
        <f t="shared" si="83"/>
        <v>0</v>
      </c>
      <c r="I1633" s="17"/>
    </row>
    <row r="1634" spans="1:9" ht="15.75" x14ac:dyDescent="0.25">
      <c r="A1634" s="40">
        <v>42811</v>
      </c>
      <c r="B1634" s="41" t="s">
        <v>2270</v>
      </c>
      <c r="C1634" s="6">
        <v>104723</v>
      </c>
      <c r="D1634" s="7" t="s">
        <v>49</v>
      </c>
      <c r="E1634" s="3">
        <v>9122.4</v>
      </c>
      <c r="F1634" s="42">
        <v>42811</v>
      </c>
      <c r="G1634" s="3">
        <f t="shared" si="82"/>
        <v>9122.4</v>
      </c>
      <c r="H1634" s="3">
        <f t="shared" si="83"/>
        <v>0</v>
      </c>
      <c r="I1634" s="17"/>
    </row>
    <row r="1635" spans="1:9" ht="15.75" x14ac:dyDescent="0.25">
      <c r="A1635" s="40">
        <v>42812</v>
      </c>
      <c r="B1635" s="41" t="s">
        <v>2430</v>
      </c>
      <c r="C1635" s="6">
        <v>104878</v>
      </c>
      <c r="D1635" s="7" t="s">
        <v>49</v>
      </c>
      <c r="E1635" s="3">
        <v>8906.4</v>
      </c>
      <c r="F1635" s="42">
        <v>42812</v>
      </c>
      <c r="G1635" s="3">
        <f t="shared" si="82"/>
        <v>8906.4</v>
      </c>
      <c r="H1635" s="3">
        <f t="shared" si="83"/>
        <v>0</v>
      </c>
      <c r="I1635" s="17"/>
    </row>
    <row r="1636" spans="1:9" ht="15.75" x14ac:dyDescent="0.25">
      <c r="A1636" s="40">
        <v>42813</v>
      </c>
      <c r="B1636" s="41" t="s">
        <v>2513</v>
      </c>
      <c r="C1636" s="6">
        <v>104957</v>
      </c>
      <c r="D1636" s="7" t="s">
        <v>49</v>
      </c>
      <c r="E1636" s="3">
        <v>11563.2</v>
      </c>
      <c r="G1636" s="3">
        <f t="shared" si="82"/>
        <v>11563.2</v>
      </c>
      <c r="H1636" s="3">
        <f t="shared" si="83"/>
        <v>0</v>
      </c>
      <c r="I1636" s="17"/>
    </row>
    <row r="1637" spans="1:9" ht="15.75" x14ac:dyDescent="0.25">
      <c r="A1637" s="40">
        <v>42814</v>
      </c>
      <c r="B1637" s="41" t="s">
        <v>2600</v>
      </c>
      <c r="C1637" s="6">
        <v>105039</v>
      </c>
      <c r="D1637" s="7" t="s">
        <v>49</v>
      </c>
      <c r="E1637" s="3">
        <v>7120.8</v>
      </c>
      <c r="F1637" s="42">
        <v>42815</v>
      </c>
      <c r="G1637" s="3">
        <f t="shared" si="82"/>
        <v>7120.8</v>
      </c>
      <c r="H1637" s="3">
        <f t="shared" si="83"/>
        <v>0</v>
      </c>
      <c r="I1637" s="17"/>
    </row>
    <row r="1638" spans="1:9" ht="15.75" x14ac:dyDescent="0.25">
      <c r="A1638" s="40">
        <v>42815</v>
      </c>
      <c r="B1638" s="41" t="s">
        <v>2748</v>
      </c>
      <c r="C1638" s="6">
        <v>105186</v>
      </c>
      <c r="D1638" s="7" t="s">
        <v>49</v>
      </c>
      <c r="E1638" s="3">
        <v>6703.2</v>
      </c>
      <c r="F1638" s="42">
        <v>42815</v>
      </c>
      <c r="G1638" s="3">
        <f t="shared" si="82"/>
        <v>6703.2</v>
      </c>
      <c r="H1638" s="3">
        <f t="shared" si="83"/>
        <v>0</v>
      </c>
      <c r="I1638" s="17"/>
    </row>
    <row r="1639" spans="1:9" ht="15.75" x14ac:dyDescent="0.25">
      <c r="A1639" s="40">
        <v>42816</v>
      </c>
      <c r="B1639" s="41" t="s">
        <v>2875</v>
      </c>
      <c r="C1639" s="6">
        <v>105313</v>
      </c>
      <c r="D1639" s="7" t="s">
        <v>49</v>
      </c>
      <c r="E1639" s="3">
        <v>5705.4</v>
      </c>
      <c r="F1639" s="42">
        <v>42818</v>
      </c>
      <c r="G1639" s="3">
        <f t="shared" ref="G1639:G1702" si="84">E1639</f>
        <v>5705.4</v>
      </c>
      <c r="H1639" s="3">
        <f t="shared" si="83"/>
        <v>0</v>
      </c>
      <c r="I1639" s="17"/>
    </row>
    <row r="1640" spans="1:9" ht="15.75" x14ac:dyDescent="0.25">
      <c r="A1640" s="40">
        <v>42817</v>
      </c>
      <c r="B1640" s="41" t="s">
        <v>2979</v>
      </c>
      <c r="C1640" s="6">
        <v>105411</v>
      </c>
      <c r="D1640" s="7" t="s">
        <v>49</v>
      </c>
      <c r="E1640" s="3">
        <v>7363</v>
      </c>
      <c r="F1640" s="42">
        <v>43062</v>
      </c>
      <c r="G1640" s="3">
        <f t="shared" si="84"/>
        <v>7363</v>
      </c>
      <c r="H1640" s="3">
        <f t="shared" si="83"/>
        <v>0</v>
      </c>
      <c r="I1640" s="17"/>
    </row>
    <row r="1641" spans="1:9" ht="15.75" x14ac:dyDescent="0.25">
      <c r="A1641" s="40">
        <v>42818</v>
      </c>
      <c r="B1641" s="41" t="s">
        <v>3147</v>
      </c>
      <c r="C1641" s="6">
        <v>105577</v>
      </c>
      <c r="D1641" s="7" t="s">
        <v>49</v>
      </c>
      <c r="E1641" s="3">
        <v>8473</v>
      </c>
      <c r="F1641" s="42">
        <v>42818</v>
      </c>
      <c r="G1641" s="3">
        <f t="shared" si="84"/>
        <v>8473</v>
      </c>
      <c r="H1641" s="3">
        <f t="shared" si="83"/>
        <v>0</v>
      </c>
      <c r="I1641" s="17"/>
    </row>
    <row r="1642" spans="1:9" ht="15.75" x14ac:dyDescent="0.25">
      <c r="A1642" s="40">
        <v>42819</v>
      </c>
      <c r="B1642" s="41" t="s">
        <v>3259</v>
      </c>
      <c r="C1642" s="6">
        <v>105683</v>
      </c>
      <c r="D1642" s="7" t="s">
        <v>49</v>
      </c>
      <c r="E1642" s="3">
        <v>9527</v>
      </c>
      <c r="F1642" s="42">
        <v>42791</v>
      </c>
      <c r="G1642" s="3">
        <f t="shared" si="84"/>
        <v>9527</v>
      </c>
      <c r="H1642" s="3">
        <f t="shared" si="83"/>
        <v>0</v>
      </c>
      <c r="I1642" s="17"/>
    </row>
    <row r="1643" spans="1:9" ht="15.75" x14ac:dyDescent="0.25">
      <c r="A1643" s="40">
        <v>42820</v>
      </c>
      <c r="B1643" s="41" t="s">
        <v>3373</v>
      </c>
      <c r="C1643" s="6">
        <v>105796</v>
      </c>
      <c r="D1643" s="7" t="s">
        <v>49</v>
      </c>
      <c r="E1643" s="3">
        <v>9744</v>
      </c>
      <c r="F1643" s="42">
        <v>42821</v>
      </c>
      <c r="G1643" s="3">
        <f t="shared" si="84"/>
        <v>9744</v>
      </c>
      <c r="H1643" s="3">
        <f t="shared" si="83"/>
        <v>0</v>
      </c>
      <c r="I1643" s="17"/>
    </row>
    <row r="1644" spans="1:9" ht="15.75" x14ac:dyDescent="0.25">
      <c r="A1644" s="40">
        <v>42821</v>
      </c>
      <c r="B1644" s="41" t="s">
        <v>3451</v>
      </c>
      <c r="C1644" s="6">
        <v>105873</v>
      </c>
      <c r="D1644" s="7" t="s">
        <v>49</v>
      </c>
      <c r="E1644" s="3">
        <v>6706</v>
      </c>
      <c r="F1644" s="42">
        <v>42822</v>
      </c>
      <c r="G1644" s="3">
        <f t="shared" si="84"/>
        <v>6706</v>
      </c>
      <c r="H1644" s="3">
        <f t="shared" si="83"/>
        <v>0</v>
      </c>
      <c r="I1644" s="17"/>
    </row>
    <row r="1645" spans="1:9" ht="15.75" x14ac:dyDescent="0.25">
      <c r="A1645" s="40">
        <v>42822</v>
      </c>
      <c r="B1645" s="41" t="s">
        <v>3580</v>
      </c>
      <c r="C1645" s="6">
        <v>105997</v>
      </c>
      <c r="D1645" s="7" t="s">
        <v>49</v>
      </c>
      <c r="E1645" s="3">
        <v>6804</v>
      </c>
      <c r="F1645" s="42">
        <v>42822</v>
      </c>
      <c r="G1645" s="3">
        <f t="shared" si="84"/>
        <v>6804</v>
      </c>
      <c r="H1645" s="3">
        <f t="shared" si="83"/>
        <v>0</v>
      </c>
      <c r="I1645" s="17"/>
    </row>
    <row r="1646" spans="1:9" ht="15.75" x14ac:dyDescent="0.25">
      <c r="A1646" s="40">
        <v>42823</v>
      </c>
      <c r="B1646" s="41" t="s">
        <v>3721</v>
      </c>
      <c r="C1646" s="6">
        <v>106135</v>
      </c>
      <c r="D1646" s="7" t="s">
        <v>49</v>
      </c>
      <c r="E1646" s="3">
        <v>5831</v>
      </c>
      <c r="F1646" s="42">
        <v>42832</v>
      </c>
      <c r="G1646" s="3">
        <f t="shared" si="84"/>
        <v>5831</v>
      </c>
      <c r="H1646" s="3">
        <f t="shared" si="83"/>
        <v>0</v>
      </c>
      <c r="I1646" s="17"/>
    </row>
    <row r="1647" spans="1:9" ht="15.75" x14ac:dyDescent="0.25">
      <c r="A1647" s="40">
        <v>42823</v>
      </c>
      <c r="B1647" s="41" t="s">
        <v>3723</v>
      </c>
      <c r="C1647" s="6">
        <v>106137</v>
      </c>
      <c r="D1647" s="7" t="s">
        <v>49</v>
      </c>
      <c r="E1647" s="3">
        <v>868</v>
      </c>
      <c r="F1647" s="42">
        <v>42832</v>
      </c>
      <c r="G1647" s="3">
        <f t="shared" si="84"/>
        <v>868</v>
      </c>
      <c r="H1647" s="3">
        <f t="shared" si="83"/>
        <v>0</v>
      </c>
      <c r="I1647" s="17"/>
    </row>
    <row r="1648" spans="1:9" ht="15.75" x14ac:dyDescent="0.25">
      <c r="A1648" s="40">
        <v>42824</v>
      </c>
      <c r="B1648" s="41" t="s">
        <v>3816</v>
      </c>
      <c r="C1648" s="6">
        <v>106230</v>
      </c>
      <c r="D1648" s="7" t="s">
        <v>49</v>
      </c>
      <c r="E1648" s="3">
        <v>7980</v>
      </c>
      <c r="F1648" s="42">
        <v>42825</v>
      </c>
      <c r="G1648" s="3">
        <f t="shared" si="84"/>
        <v>7980</v>
      </c>
      <c r="H1648" s="3">
        <f t="shared" si="83"/>
        <v>0</v>
      </c>
      <c r="I1648" s="17"/>
    </row>
    <row r="1649" spans="1:9" ht="15.75" x14ac:dyDescent="0.25">
      <c r="A1649" s="40">
        <v>42825</v>
      </c>
      <c r="B1649" s="41" t="s">
        <v>3950</v>
      </c>
      <c r="C1649" s="6">
        <v>106359</v>
      </c>
      <c r="D1649" s="7" t="s">
        <v>49</v>
      </c>
      <c r="E1649" s="3">
        <v>8234.7999999999993</v>
      </c>
      <c r="F1649" s="42">
        <v>42825</v>
      </c>
      <c r="G1649" s="3">
        <f t="shared" si="84"/>
        <v>8234.7999999999993</v>
      </c>
      <c r="H1649" s="3">
        <f t="shared" si="83"/>
        <v>0</v>
      </c>
      <c r="I1649" s="17"/>
    </row>
    <row r="1650" spans="1:9" ht="15.75" x14ac:dyDescent="0.25">
      <c r="A1650" s="40">
        <v>42803</v>
      </c>
      <c r="B1650" s="41" t="s">
        <v>1309</v>
      </c>
      <c r="C1650" s="6">
        <v>103776</v>
      </c>
      <c r="D1650" s="7" t="s">
        <v>250</v>
      </c>
      <c r="E1650" s="3">
        <v>1716</v>
      </c>
      <c r="F1650" s="42">
        <v>42803</v>
      </c>
      <c r="G1650" s="3">
        <f t="shared" si="84"/>
        <v>1716</v>
      </c>
      <c r="H1650" s="3">
        <f t="shared" si="83"/>
        <v>0</v>
      </c>
      <c r="I1650" s="17"/>
    </row>
    <row r="1651" spans="1:9" ht="15.75" x14ac:dyDescent="0.25">
      <c r="A1651" s="40">
        <v>42807</v>
      </c>
      <c r="B1651" s="41" t="s">
        <v>1784</v>
      </c>
      <c r="C1651" s="6">
        <v>104242</v>
      </c>
      <c r="D1651" s="7" t="s">
        <v>239</v>
      </c>
      <c r="E1651" s="3">
        <v>1470</v>
      </c>
      <c r="F1651" s="42">
        <v>42809</v>
      </c>
      <c r="G1651" s="3">
        <f t="shared" si="84"/>
        <v>1470</v>
      </c>
      <c r="H1651" s="3">
        <f t="shared" si="83"/>
        <v>0</v>
      </c>
      <c r="I1651" s="17"/>
    </row>
    <row r="1652" spans="1:9" ht="15.75" x14ac:dyDescent="0.25">
      <c r="A1652" s="40">
        <v>42800</v>
      </c>
      <c r="B1652" s="41" t="s">
        <v>981</v>
      </c>
      <c r="C1652" s="6">
        <v>103454</v>
      </c>
      <c r="D1652" s="7" t="s">
        <v>218</v>
      </c>
      <c r="E1652" s="3">
        <v>5064.3999999999996</v>
      </c>
      <c r="F1652" s="42">
        <v>42802</v>
      </c>
      <c r="G1652" s="3">
        <f t="shared" si="84"/>
        <v>5064.3999999999996</v>
      </c>
      <c r="H1652" s="3">
        <f t="shared" si="83"/>
        <v>0</v>
      </c>
      <c r="I1652" s="17"/>
    </row>
    <row r="1653" spans="1:9" ht="15.75" x14ac:dyDescent="0.25">
      <c r="A1653" s="40">
        <v>42803</v>
      </c>
      <c r="B1653" s="41" t="s">
        <v>1350</v>
      </c>
      <c r="C1653" s="6">
        <v>103816</v>
      </c>
      <c r="D1653" s="7" t="s">
        <v>218</v>
      </c>
      <c r="E1653" s="3">
        <v>2073.6</v>
      </c>
      <c r="F1653" s="42">
        <v>42805</v>
      </c>
      <c r="G1653" s="3">
        <f t="shared" si="84"/>
        <v>2073.6</v>
      </c>
      <c r="H1653" s="3">
        <f t="shared" si="83"/>
        <v>0</v>
      </c>
      <c r="I1653" s="17"/>
    </row>
    <row r="1654" spans="1:9" ht="15.75" x14ac:dyDescent="0.25">
      <c r="A1654" s="40">
        <v>42807</v>
      </c>
      <c r="B1654" s="41" t="s">
        <v>1801</v>
      </c>
      <c r="C1654" s="6">
        <v>104259</v>
      </c>
      <c r="D1654" s="7" t="s">
        <v>218</v>
      </c>
      <c r="E1654" s="3">
        <v>4386.8</v>
      </c>
      <c r="F1654" s="42">
        <v>42810</v>
      </c>
      <c r="G1654" s="3">
        <f t="shared" si="84"/>
        <v>4386.8</v>
      </c>
      <c r="H1654" s="3">
        <f t="shared" si="83"/>
        <v>0</v>
      </c>
      <c r="I1654" s="17"/>
    </row>
    <row r="1655" spans="1:9" ht="15.75" x14ac:dyDescent="0.25">
      <c r="A1655" s="40">
        <v>42814</v>
      </c>
      <c r="B1655" s="41" t="s">
        <v>2668</v>
      </c>
      <c r="C1655" s="6">
        <v>105106</v>
      </c>
      <c r="D1655" s="7" t="s">
        <v>218</v>
      </c>
      <c r="E1655" s="3">
        <v>4891.2</v>
      </c>
      <c r="F1655" s="42">
        <v>42816</v>
      </c>
      <c r="G1655" s="3">
        <f t="shared" si="84"/>
        <v>4891.2</v>
      </c>
      <c r="H1655" s="3">
        <f t="shared" si="83"/>
        <v>0</v>
      </c>
      <c r="I1655" s="17"/>
    </row>
    <row r="1656" spans="1:9" ht="15.75" x14ac:dyDescent="0.25">
      <c r="A1656" s="40">
        <v>42817</v>
      </c>
      <c r="B1656" s="41" t="s">
        <v>3034</v>
      </c>
      <c r="C1656" s="6">
        <v>105465</v>
      </c>
      <c r="D1656" s="7" t="s">
        <v>218</v>
      </c>
      <c r="E1656" s="3">
        <v>2472.6</v>
      </c>
      <c r="F1656" s="42">
        <v>42791</v>
      </c>
      <c r="G1656" s="3">
        <f t="shared" si="84"/>
        <v>2472.6</v>
      </c>
      <c r="H1656" s="3">
        <f t="shared" si="83"/>
        <v>0</v>
      </c>
      <c r="I1656" s="17"/>
    </row>
    <row r="1657" spans="1:9" ht="15.75" x14ac:dyDescent="0.25">
      <c r="A1657" s="40">
        <v>42821</v>
      </c>
      <c r="B1657" s="41" t="s">
        <v>3526</v>
      </c>
      <c r="C1657" s="6">
        <v>105946</v>
      </c>
      <c r="D1657" s="7" t="s">
        <v>218</v>
      </c>
      <c r="E1657" s="3">
        <v>4032</v>
      </c>
      <c r="F1657" s="42">
        <v>42823</v>
      </c>
      <c r="G1657" s="3">
        <f t="shared" si="84"/>
        <v>4032</v>
      </c>
      <c r="H1657" s="3">
        <f t="shared" si="83"/>
        <v>0</v>
      </c>
      <c r="I1657" s="17"/>
    </row>
    <row r="1658" spans="1:9" ht="15.75" x14ac:dyDescent="0.25">
      <c r="A1658" s="40">
        <v>42802</v>
      </c>
      <c r="B1658" s="41" t="s">
        <v>1177</v>
      </c>
      <c r="C1658" s="6">
        <v>103647</v>
      </c>
      <c r="D1658" s="7" t="s">
        <v>183</v>
      </c>
      <c r="E1658" s="3">
        <v>5701.8</v>
      </c>
      <c r="F1658" s="42">
        <v>42802</v>
      </c>
      <c r="G1658" s="3">
        <f t="shared" si="84"/>
        <v>5701.8</v>
      </c>
      <c r="H1658" s="3">
        <f t="shared" si="83"/>
        <v>0</v>
      </c>
      <c r="I1658" s="17"/>
    </row>
    <row r="1659" spans="1:9" ht="15.75" x14ac:dyDescent="0.25">
      <c r="A1659" s="40">
        <v>42816</v>
      </c>
      <c r="B1659" s="41" t="s">
        <v>2848</v>
      </c>
      <c r="C1659" s="6">
        <v>105286</v>
      </c>
      <c r="D1659" s="7" t="s">
        <v>183</v>
      </c>
      <c r="E1659" s="3">
        <v>9847.4</v>
      </c>
      <c r="F1659" s="42">
        <v>42816</v>
      </c>
      <c r="G1659" s="3">
        <f t="shared" si="84"/>
        <v>9847.4</v>
      </c>
      <c r="H1659" s="3">
        <f t="shared" si="83"/>
        <v>0</v>
      </c>
      <c r="I1659" s="17"/>
    </row>
    <row r="1660" spans="1:9" ht="15.75" x14ac:dyDescent="0.25">
      <c r="A1660" s="40">
        <v>42796</v>
      </c>
      <c r="B1660" s="41" t="s">
        <v>462</v>
      </c>
      <c r="C1660" s="6">
        <v>102950</v>
      </c>
      <c r="D1660" s="7" t="s">
        <v>257</v>
      </c>
      <c r="E1660" s="3">
        <v>4230</v>
      </c>
      <c r="F1660" s="42">
        <v>42798</v>
      </c>
      <c r="G1660" s="3">
        <f t="shared" si="84"/>
        <v>4230</v>
      </c>
      <c r="H1660" s="3">
        <f t="shared" si="83"/>
        <v>0</v>
      </c>
      <c r="I1660" s="17"/>
    </row>
    <row r="1661" spans="1:9" ht="15.75" x14ac:dyDescent="0.25">
      <c r="A1661" s="40">
        <v>42800</v>
      </c>
      <c r="B1661" s="41" t="s">
        <v>925</v>
      </c>
      <c r="C1661" s="6">
        <v>103399</v>
      </c>
      <c r="D1661" s="7" t="s">
        <v>257</v>
      </c>
      <c r="E1661" s="3">
        <v>3233.6</v>
      </c>
      <c r="F1661" s="42">
        <v>42812</v>
      </c>
      <c r="G1661" s="3">
        <f t="shared" si="84"/>
        <v>3233.6</v>
      </c>
      <c r="H1661" s="3">
        <f t="shared" si="83"/>
        <v>0</v>
      </c>
      <c r="I1661" s="17"/>
    </row>
    <row r="1662" spans="1:9" ht="15.75" x14ac:dyDescent="0.25">
      <c r="A1662" s="40">
        <v>42803</v>
      </c>
      <c r="B1662" s="41" t="s">
        <v>1291</v>
      </c>
      <c r="C1662" s="6">
        <v>103758</v>
      </c>
      <c r="D1662" s="7" t="s">
        <v>257</v>
      </c>
      <c r="E1662" s="3">
        <v>3473.6</v>
      </c>
      <c r="F1662" s="42">
        <v>42812</v>
      </c>
      <c r="G1662" s="3">
        <f t="shared" si="84"/>
        <v>3473.6</v>
      </c>
      <c r="H1662" s="3">
        <f t="shared" si="83"/>
        <v>0</v>
      </c>
      <c r="I1662" s="17"/>
    </row>
    <row r="1663" spans="1:9" ht="15.75" x14ac:dyDescent="0.25">
      <c r="A1663" s="40">
        <v>42808</v>
      </c>
      <c r="B1663" s="41" t="s">
        <v>1919</v>
      </c>
      <c r="C1663" s="6">
        <v>104375</v>
      </c>
      <c r="D1663" s="7" t="s">
        <v>257</v>
      </c>
      <c r="E1663" s="3">
        <v>5198</v>
      </c>
      <c r="F1663" s="42">
        <v>42812</v>
      </c>
      <c r="G1663" s="3">
        <f t="shared" si="84"/>
        <v>5198</v>
      </c>
      <c r="H1663" s="3">
        <f t="shared" si="83"/>
        <v>0</v>
      </c>
      <c r="I1663" s="17"/>
    </row>
    <row r="1664" spans="1:9" ht="15.75" x14ac:dyDescent="0.25">
      <c r="A1664" s="40">
        <v>42810</v>
      </c>
      <c r="B1664" s="41" t="s">
        <v>2143</v>
      </c>
      <c r="C1664" s="6">
        <v>104596</v>
      </c>
      <c r="D1664" s="7" t="s">
        <v>257</v>
      </c>
      <c r="E1664" s="3">
        <v>12078.8</v>
      </c>
      <c r="F1664" s="42">
        <v>42812</v>
      </c>
      <c r="G1664" s="3">
        <f t="shared" si="84"/>
        <v>12078.8</v>
      </c>
      <c r="H1664" s="3">
        <f t="shared" si="83"/>
        <v>0</v>
      </c>
      <c r="I1664" s="17"/>
    </row>
    <row r="1665" spans="1:9" ht="15.75" x14ac:dyDescent="0.25">
      <c r="A1665" s="40">
        <v>42811</v>
      </c>
      <c r="B1665" s="41" t="s">
        <v>2282</v>
      </c>
      <c r="C1665" s="6">
        <v>104734</v>
      </c>
      <c r="D1665" s="7" t="s">
        <v>257</v>
      </c>
      <c r="E1665" s="3">
        <v>3993.4</v>
      </c>
      <c r="F1665" s="42">
        <v>42812</v>
      </c>
      <c r="G1665" s="3">
        <f t="shared" si="84"/>
        <v>3993.4</v>
      </c>
      <c r="H1665" s="3">
        <f t="shared" si="83"/>
        <v>0</v>
      </c>
      <c r="I1665" s="17"/>
    </row>
    <row r="1666" spans="1:9" ht="15.75" x14ac:dyDescent="0.25">
      <c r="A1666" s="40">
        <v>42815</v>
      </c>
      <c r="B1666" s="41" t="s">
        <v>2784</v>
      </c>
      <c r="C1666" s="6">
        <v>105222</v>
      </c>
      <c r="D1666" s="7" t="s">
        <v>257</v>
      </c>
      <c r="E1666" s="3">
        <v>3952</v>
      </c>
      <c r="F1666" s="42">
        <v>42816</v>
      </c>
      <c r="G1666" s="3">
        <f t="shared" si="84"/>
        <v>3952</v>
      </c>
      <c r="H1666" s="3">
        <f t="shared" si="83"/>
        <v>0</v>
      </c>
      <c r="I1666" s="17"/>
    </row>
    <row r="1667" spans="1:9" ht="15.75" x14ac:dyDescent="0.25">
      <c r="A1667" s="40">
        <v>42818</v>
      </c>
      <c r="B1667" s="41" t="s">
        <v>3136</v>
      </c>
      <c r="C1667" s="6">
        <v>105566</v>
      </c>
      <c r="D1667" s="7" t="s">
        <v>257</v>
      </c>
      <c r="E1667" s="3">
        <v>4355.2</v>
      </c>
      <c r="F1667" s="42">
        <v>42826</v>
      </c>
      <c r="G1667" s="3">
        <f t="shared" si="84"/>
        <v>4355.2</v>
      </c>
      <c r="H1667" s="3">
        <f t="shared" ref="H1667:H1730" si="85">E1667-G1667</f>
        <v>0</v>
      </c>
      <c r="I1667" s="17"/>
    </row>
    <row r="1668" spans="1:9" ht="15.75" x14ac:dyDescent="0.25">
      <c r="A1668" s="40">
        <v>42819</v>
      </c>
      <c r="B1668" s="41" t="s">
        <v>3306</v>
      </c>
      <c r="C1668" s="6">
        <v>105730</v>
      </c>
      <c r="D1668" s="7" t="s">
        <v>257</v>
      </c>
      <c r="E1668" s="3">
        <v>3848.5</v>
      </c>
      <c r="F1668" s="42">
        <v>42826</v>
      </c>
      <c r="G1668" s="3">
        <f t="shared" si="84"/>
        <v>3848.5</v>
      </c>
      <c r="H1668" s="3">
        <f t="shared" si="85"/>
        <v>0</v>
      </c>
      <c r="I1668" s="17"/>
    </row>
    <row r="1669" spans="1:9" ht="15.75" x14ac:dyDescent="0.25">
      <c r="A1669" s="40">
        <v>42819</v>
      </c>
      <c r="B1669" s="41" t="s">
        <v>3309</v>
      </c>
      <c r="C1669" s="6">
        <v>105733</v>
      </c>
      <c r="D1669" s="7" t="s">
        <v>257</v>
      </c>
      <c r="E1669" s="3">
        <v>1089.5999999999999</v>
      </c>
      <c r="F1669" s="42">
        <v>42826</v>
      </c>
      <c r="G1669" s="3">
        <f t="shared" si="84"/>
        <v>1089.5999999999999</v>
      </c>
      <c r="H1669" s="3">
        <f t="shared" si="85"/>
        <v>0</v>
      </c>
      <c r="I1669" s="17"/>
    </row>
    <row r="1670" spans="1:9" ht="15.75" x14ac:dyDescent="0.25">
      <c r="A1670" s="40">
        <v>42795</v>
      </c>
      <c r="B1670" s="41" t="s">
        <v>332</v>
      </c>
      <c r="C1670" s="6">
        <v>102820</v>
      </c>
      <c r="D1670" s="7" t="s">
        <v>66</v>
      </c>
      <c r="E1670" s="3">
        <v>24264</v>
      </c>
      <c r="F1670" s="42">
        <v>42818</v>
      </c>
      <c r="G1670" s="3">
        <f t="shared" si="84"/>
        <v>24264</v>
      </c>
      <c r="H1670" s="3">
        <f t="shared" si="85"/>
        <v>0</v>
      </c>
      <c r="I1670" s="17"/>
    </row>
    <row r="1671" spans="1:9" ht="15.75" x14ac:dyDescent="0.25">
      <c r="A1671" s="40">
        <v>42797</v>
      </c>
      <c r="B1671" s="41" t="s">
        <v>573</v>
      </c>
      <c r="C1671" s="6">
        <v>103057</v>
      </c>
      <c r="D1671" s="7" t="s">
        <v>66</v>
      </c>
      <c r="E1671" s="3">
        <v>44401</v>
      </c>
      <c r="F1671" s="42">
        <v>42818</v>
      </c>
      <c r="G1671" s="3">
        <f t="shared" si="84"/>
        <v>44401</v>
      </c>
      <c r="H1671" s="3">
        <f t="shared" si="85"/>
        <v>0</v>
      </c>
      <c r="I1671" s="17"/>
    </row>
    <row r="1672" spans="1:9" ht="15.75" x14ac:dyDescent="0.25">
      <c r="A1672" s="40">
        <v>42800</v>
      </c>
      <c r="B1672" s="41" t="s">
        <v>893</v>
      </c>
      <c r="C1672" s="6">
        <v>103367</v>
      </c>
      <c r="D1672" s="7" t="s">
        <v>66</v>
      </c>
      <c r="E1672" s="3">
        <v>30184</v>
      </c>
      <c r="F1672" s="42">
        <v>42818</v>
      </c>
      <c r="G1672" s="3">
        <f t="shared" si="84"/>
        <v>30184</v>
      </c>
      <c r="H1672" s="3">
        <f t="shared" si="85"/>
        <v>0</v>
      </c>
      <c r="I1672" s="17"/>
    </row>
    <row r="1673" spans="1:9" ht="15.75" x14ac:dyDescent="0.25">
      <c r="A1673" s="40">
        <v>42802</v>
      </c>
      <c r="B1673" s="41" t="s">
        <v>1204</v>
      </c>
      <c r="C1673" s="6">
        <v>103674</v>
      </c>
      <c r="D1673" s="7" t="s">
        <v>66</v>
      </c>
      <c r="E1673" s="3">
        <v>26402.6</v>
      </c>
      <c r="F1673" s="42">
        <v>42818</v>
      </c>
      <c r="G1673" s="3">
        <f t="shared" si="84"/>
        <v>26402.6</v>
      </c>
      <c r="H1673" s="3">
        <f t="shared" si="85"/>
        <v>0</v>
      </c>
      <c r="I1673" s="17"/>
    </row>
    <row r="1674" spans="1:9" ht="15.75" x14ac:dyDescent="0.25">
      <c r="A1674" s="40">
        <v>42804</v>
      </c>
      <c r="B1674" s="41" t="s">
        <v>1439</v>
      </c>
      <c r="C1674" s="6">
        <v>103903</v>
      </c>
      <c r="D1674" s="7" t="s">
        <v>66</v>
      </c>
      <c r="E1674" s="3">
        <v>48502.5</v>
      </c>
      <c r="F1674" s="42">
        <v>42818</v>
      </c>
      <c r="G1674" s="3">
        <f t="shared" si="84"/>
        <v>48502.5</v>
      </c>
      <c r="H1674" s="3">
        <f t="shared" si="85"/>
        <v>0</v>
      </c>
      <c r="I1674" s="17"/>
    </row>
    <row r="1675" spans="1:9" ht="15.75" x14ac:dyDescent="0.25">
      <c r="A1675" s="40">
        <v>42807</v>
      </c>
      <c r="B1675" s="41" t="s">
        <v>1748</v>
      </c>
      <c r="C1675" s="6">
        <v>104207</v>
      </c>
      <c r="D1675" s="7" t="s">
        <v>66</v>
      </c>
      <c r="E1675" s="3">
        <v>28266.5</v>
      </c>
      <c r="F1675" s="42">
        <v>42818</v>
      </c>
      <c r="G1675" s="3">
        <f t="shared" si="84"/>
        <v>28266.5</v>
      </c>
      <c r="H1675" s="3">
        <f t="shared" si="85"/>
        <v>0</v>
      </c>
      <c r="I1675" s="17"/>
    </row>
    <row r="1676" spans="1:9" ht="15.75" x14ac:dyDescent="0.25">
      <c r="A1676" s="40">
        <v>42809</v>
      </c>
      <c r="B1676" s="41" t="s">
        <v>2024</v>
      </c>
      <c r="C1676" s="6">
        <v>104478</v>
      </c>
      <c r="D1676" s="7" t="s">
        <v>66</v>
      </c>
      <c r="E1676" s="3">
        <v>21682.2</v>
      </c>
      <c r="F1676" s="42">
        <v>42818</v>
      </c>
      <c r="G1676" s="3">
        <f t="shared" si="84"/>
        <v>21682.2</v>
      </c>
      <c r="H1676" s="3">
        <f t="shared" si="85"/>
        <v>0</v>
      </c>
      <c r="I1676" s="17"/>
    </row>
    <row r="1677" spans="1:9" ht="15.75" x14ac:dyDescent="0.25">
      <c r="A1677" s="40">
        <v>42811</v>
      </c>
      <c r="B1677" s="41" t="s">
        <v>2313</v>
      </c>
      <c r="C1677" s="6">
        <v>104764</v>
      </c>
      <c r="D1677" s="7" t="s">
        <v>66</v>
      </c>
      <c r="E1677" s="3">
        <v>42210.6</v>
      </c>
      <c r="F1677" s="42">
        <v>42818</v>
      </c>
      <c r="G1677" s="3">
        <f t="shared" si="84"/>
        <v>42210.6</v>
      </c>
      <c r="H1677" s="3">
        <f t="shared" si="85"/>
        <v>0</v>
      </c>
      <c r="I1677" s="17"/>
    </row>
    <row r="1678" spans="1:9" ht="15.75" x14ac:dyDescent="0.25">
      <c r="A1678" s="40">
        <v>42814</v>
      </c>
      <c r="B1678" s="41" t="s">
        <v>2625</v>
      </c>
      <c r="C1678" s="6">
        <v>105064</v>
      </c>
      <c r="D1678" s="7" t="s">
        <v>66</v>
      </c>
      <c r="E1678" s="3">
        <v>38934.800000000003</v>
      </c>
      <c r="G1678" s="3">
        <f t="shared" si="84"/>
        <v>38934.800000000003</v>
      </c>
      <c r="H1678" s="3">
        <f t="shared" si="85"/>
        <v>0</v>
      </c>
      <c r="I1678" s="17"/>
    </row>
    <row r="1679" spans="1:9" ht="15.75" x14ac:dyDescent="0.25">
      <c r="A1679" s="40">
        <v>42814</v>
      </c>
      <c r="B1679" s="41" t="s">
        <v>2629</v>
      </c>
      <c r="C1679" s="6">
        <v>105067</v>
      </c>
      <c r="D1679" s="7" t="s">
        <v>66</v>
      </c>
      <c r="E1679" s="3">
        <v>39129.4</v>
      </c>
      <c r="F1679" s="42">
        <v>42826</v>
      </c>
      <c r="G1679" s="3">
        <f t="shared" si="84"/>
        <v>39129.4</v>
      </c>
      <c r="H1679" s="3">
        <f t="shared" si="85"/>
        <v>0</v>
      </c>
      <c r="I1679" s="17"/>
    </row>
    <row r="1680" spans="1:9" ht="15.75" x14ac:dyDescent="0.25">
      <c r="A1680" s="40">
        <v>42816</v>
      </c>
      <c r="B1680" s="41" t="s">
        <v>2878</v>
      </c>
      <c r="C1680" s="6">
        <v>105316</v>
      </c>
      <c r="D1680" s="7" t="s">
        <v>66</v>
      </c>
      <c r="E1680" s="3">
        <v>25671.5</v>
      </c>
      <c r="F1680" s="42">
        <v>42826</v>
      </c>
      <c r="G1680" s="3">
        <f t="shared" si="84"/>
        <v>25671.5</v>
      </c>
      <c r="H1680" s="3">
        <f t="shared" si="85"/>
        <v>0</v>
      </c>
      <c r="I1680" s="17"/>
    </row>
    <row r="1681" spans="1:9" ht="15.75" x14ac:dyDescent="0.25">
      <c r="A1681" s="40">
        <v>42818</v>
      </c>
      <c r="B1681" s="41" t="s">
        <v>3140</v>
      </c>
      <c r="C1681" s="6">
        <v>105570</v>
      </c>
      <c r="D1681" s="7" t="s">
        <v>66</v>
      </c>
      <c r="E1681" s="3">
        <v>45130.5</v>
      </c>
      <c r="F1681" s="42">
        <v>42826</v>
      </c>
      <c r="G1681" s="3">
        <f t="shared" si="84"/>
        <v>45130.5</v>
      </c>
      <c r="H1681" s="3">
        <f t="shared" si="85"/>
        <v>0</v>
      </c>
      <c r="I1681" s="17"/>
    </row>
    <row r="1682" spans="1:9" ht="15.75" x14ac:dyDescent="0.25">
      <c r="A1682" s="40">
        <v>42821</v>
      </c>
      <c r="B1682" s="41" t="s">
        <v>3483</v>
      </c>
      <c r="C1682" s="6">
        <v>105904</v>
      </c>
      <c r="D1682" s="7" t="s">
        <v>66</v>
      </c>
      <c r="E1682" s="3">
        <v>22578.7</v>
      </c>
      <c r="F1682" s="42">
        <v>42833</v>
      </c>
      <c r="G1682" s="3">
        <f t="shared" si="84"/>
        <v>22578.7</v>
      </c>
      <c r="H1682" s="3">
        <f t="shared" si="85"/>
        <v>0</v>
      </c>
      <c r="I1682" s="17"/>
    </row>
    <row r="1683" spans="1:9" ht="15.75" x14ac:dyDescent="0.25">
      <c r="A1683" s="40">
        <v>42823</v>
      </c>
      <c r="B1683" s="41" t="s">
        <v>3732</v>
      </c>
      <c r="C1683" s="6">
        <v>106146</v>
      </c>
      <c r="D1683" s="7" t="s">
        <v>66</v>
      </c>
      <c r="E1683" s="3">
        <v>26686.799999999999</v>
      </c>
      <c r="F1683" s="42">
        <v>42833</v>
      </c>
      <c r="G1683" s="3">
        <f t="shared" si="84"/>
        <v>26686.799999999999</v>
      </c>
      <c r="H1683" s="3">
        <f t="shared" si="85"/>
        <v>0</v>
      </c>
      <c r="I1683" s="17"/>
    </row>
    <row r="1684" spans="1:9" ht="15.75" x14ac:dyDescent="0.25">
      <c r="A1684" s="40">
        <v>42825</v>
      </c>
      <c r="B1684" s="41" t="s">
        <v>3990</v>
      </c>
      <c r="C1684" s="6">
        <v>106399</v>
      </c>
      <c r="D1684" s="7" t="s">
        <v>66</v>
      </c>
      <c r="E1684" s="3">
        <v>48922</v>
      </c>
      <c r="F1684" s="42">
        <v>42833</v>
      </c>
      <c r="G1684" s="3">
        <f t="shared" si="84"/>
        <v>48922</v>
      </c>
      <c r="H1684" s="3">
        <f t="shared" si="85"/>
        <v>0</v>
      </c>
      <c r="I1684" s="17"/>
    </row>
    <row r="1685" spans="1:9" ht="15.75" x14ac:dyDescent="0.25">
      <c r="A1685" s="40">
        <v>42800</v>
      </c>
      <c r="B1685" s="41" t="s">
        <v>970</v>
      </c>
      <c r="C1685" s="6">
        <v>103443</v>
      </c>
      <c r="D1685" s="7" t="s">
        <v>119</v>
      </c>
      <c r="E1685" s="3">
        <v>11334.4</v>
      </c>
      <c r="F1685" s="42">
        <v>42802</v>
      </c>
      <c r="G1685" s="3">
        <f t="shared" si="84"/>
        <v>11334.4</v>
      </c>
      <c r="H1685" s="3">
        <f t="shared" si="85"/>
        <v>0</v>
      </c>
      <c r="I1685" s="17"/>
    </row>
    <row r="1686" spans="1:9" ht="15.75" x14ac:dyDescent="0.25">
      <c r="A1686" s="40">
        <v>42821</v>
      </c>
      <c r="B1686" s="41" t="s">
        <v>3520</v>
      </c>
      <c r="C1686" s="6">
        <v>105940</v>
      </c>
      <c r="D1686" s="7" t="s">
        <v>119</v>
      </c>
      <c r="E1686" s="3">
        <v>12355.2</v>
      </c>
      <c r="F1686" s="42">
        <v>42823</v>
      </c>
      <c r="G1686" s="3">
        <f t="shared" si="84"/>
        <v>12355.2</v>
      </c>
      <c r="H1686" s="3">
        <f t="shared" si="85"/>
        <v>0</v>
      </c>
      <c r="I1686" s="17"/>
    </row>
    <row r="1687" spans="1:9" ht="15.75" x14ac:dyDescent="0.25">
      <c r="A1687" s="40">
        <v>42796</v>
      </c>
      <c r="B1687" s="41" t="s">
        <v>441</v>
      </c>
      <c r="C1687" s="6">
        <v>102929</v>
      </c>
      <c r="D1687" s="7" t="s">
        <v>112</v>
      </c>
      <c r="E1687" s="3">
        <v>264</v>
      </c>
      <c r="F1687" s="42">
        <v>42796</v>
      </c>
      <c r="G1687" s="3">
        <f t="shared" si="84"/>
        <v>264</v>
      </c>
      <c r="H1687" s="3">
        <f t="shared" si="85"/>
        <v>0</v>
      </c>
      <c r="I1687" s="17"/>
    </row>
    <row r="1688" spans="1:9" ht="15.75" x14ac:dyDescent="0.25">
      <c r="A1688" s="40">
        <v>42796</v>
      </c>
      <c r="B1688" s="41" t="s">
        <v>483</v>
      </c>
      <c r="C1688" s="6">
        <v>102970</v>
      </c>
      <c r="D1688" s="7" t="s">
        <v>112</v>
      </c>
      <c r="E1688" s="3">
        <v>414</v>
      </c>
      <c r="F1688" s="42">
        <v>42796</v>
      </c>
      <c r="G1688" s="3">
        <f t="shared" si="84"/>
        <v>414</v>
      </c>
      <c r="H1688" s="3">
        <f t="shared" si="85"/>
        <v>0</v>
      </c>
    </row>
    <row r="1689" spans="1:9" ht="15.75" x14ac:dyDescent="0.25">
      <c r="A1689" s="40">
        <v>42800</v>
      </c>
      <c r="B1689" s="41" t="s">
        <v>898</v>
      </c>
      <c r="C1689" s="6">
        <v>103372</v>
      </c>
      <c r="D1689" s="7" t="s">
        <v>112</v>
      </c>
      <c r="E1689" s="3">
        <v>653.4</v>
      </c>
      <c r="F1689" s="42">
        <v>42800</v>
      </c>
      <c r="G1689" s="3">
        <f t="shared" si="84"/>
        <v>653.4</v>
      </c>
      <c r="H1689" s="3">
        <f t="shared" si="85"/>
        <v>0</v>
      </c>
    </row>
    <row r="1690" spans="1:9" ht="15.75" x14ac:dyDescent="0.25">
      <c r="A1690" s="40">
        <v>42801</v>
      </c>
      <c r="B1690" s="41" t="s">
        <v>1024</v>
      </c>
      <c r="C1690" s="6">
        <v>103497</v>
      </c>
      <c r="D1690" s="7" t="s">
        <v>112</v>
      </c>
      <c r="E1690" s="3">
        <v>951.2</v>
      </c>
      <c r="F1690" s="42">
        <v>42801</v>
      </c>
      <c r="G1690" s="3">
        <f t="shared" si="84"/>
        <v>951.2</v>
      </c>
      <c r="H1690" s="3">
        <f t="shared" si="85"/>
        <v>0</v>
      </c>
    </row>
    <row r="1691" spans="1:9" ht="15.75" x14ac:dyDescent="0.25">
      <c r="A1691" s="40">
        <v>42806</v>
      </c>
      <c r="B1691" s="41" t="s">
        <v>1637</v>
      </c>
      <c r="C1691" s="6">
        <v>104098</v>
      </c>
      <c r="D1691" s="7" t="s">
        <v>112</v>
      </c>
      <c r="E1691" s="3">
        <v>237.6</v>
      </c>
      <c r="F1691" s="42">
        <v>42806</v>
      </c>
      <c r="G1691" s="3">
        <f t="shared" si="84"/>
        <v>237.6</v>
      </c>
      <c r="H1691" s="3">
        <f t="shared" si="85"/>
        <v>0</v>
      </c>
    </row>
    <row r="1692" spans="1:9" ht="15.75" x14ac:dyDescent="0.25">
      <c r="A1692" s="40">
        <v>42806</v>
      </c>
      <c r="B1692" s="41" t="s">
        <v>1638</v>
      </c>
      <c r="C1692" s="6">
        <v>104099</v>
      </c>
      <c r="D1692" s="7" t="s">
        <v>112</v>
      </c>
      <c r="E1692" s="3">
        <v>109.2</v>
      </c>
      <c r="F1692" s="42">
        <v>42806</v>
      </c>
      <c r="G1692" s="3">
        <f t="shared" si="84"/>
        <v>109.2</v>
      </c>
      <c r="H1692" s="3">
        <f t="shared" si="85"/>
        <v>0</v>
      </c>
    </row>
    <row r="1693" spans="1:9" ht="15.75" x14ac:dyDescent="0.25">
      <c r="A1693" s="40">
        <v>42811</v>
      </c>
      <c r="B1693" s="41" t="s">
        <v>2238</v>
      </c>
      <c r="C1693" s="6">
        <v>104691</v>
      </c>
      <c r="D1693" s="7" t="s">
        <v>112</v>
      </c>
      <c r="E1693" s="3">
        <v>561.6</v>
      </c>
      <c r="F1693" s="42">
        <v>42811</v>
      </c>
      <c r="G1693" s="3">
        <f t="shared" si="84"/>
        <v>561.6</v>
      </c>
      <c r="H1693" s="3">
        <f t="shared" si="85"/>
        <v>0</v>
      </c>
    </row>
    <row r="1694" spans="1:9" ht="15.75" x14ac:dyDescent="0.25">
      <c r="A1694" s="40">
        <v>42799</v>
      </c>
      <c r="B1694" s="41" t="s">
        <v>822</v>
      </c>
      <c r="C1694" s="6">
        <v>103298</v>
      </c>
      <c r="D1694" s="7" t="s">
        <v>256</v>
      </c>
      <c r="E1694" s="3">
        <v>21089.9</v>
      </c>
      <c r="F1694" s="42">
        <v>42799</v>
      </c>
      <c r="G1694" s="3">
        <f t="shared" si="84"/>
        <v>21089.9</v>
      </c>
      <c r="H1694" s="3">
        <f t="shared" si="85"/>
        <v>0</v>
      </c>
    </row>
    <row r="1695" spans="1:9" ht="15.75" x14ac:dyDescent="0.25">
      <c r="A1695" s="40">
        <v>42799</v>
      </c>
      <c r="B1695" s="41" t="s">
        <v>825</v>
      </c>
      <c r="C1695" s="6">
        <v>103301</v>
      </c>
      <c r="D1695" s="7" t="s">
        <v>256</v>
      </c>
      <c r="E1695" s="3">
        <v>1352</v>
      </c>
      <c r="F1695" s="42">
        <v>42799</v>
      </c>
      <c r="G1695" s="3">
        <f t="shared" si="84"/>
        <v>1352</v>
      </c>
      <c r="H1695" s="3">
        <f t="shared" si="85"/>
        <v>0</v>
      </c>
      <c r="I1695" s="17"/>
    </row>
    <row r="1696" spans="1:9" ht="15.75" x14ac:dyDescent="0.25">
      <c r="A1696" s="40">
        <v>42805</v>
      </c>
      <c r="B1696" s="41" t="s">
        <v>1571</v>
      </c>
      <c r="C1696" s="6">
        <v>104034</v>
      </c>
      <c r="D1696" s="7" t="s">
        <v>256</v>
      </c>
      <c r="E1696" s="3">
        <v>2690.6</v>
      </c>
      <c r="F1696" s="42">
        <v>42805</v>
      </c>
      <c r="G1696" s="3">
        <f t="shared" si="84"/>
        <v>2690.6</v>
      </c>
      <c r="H1696" s="3">
        <f t="shared" si="85"/>
        <v>0</v>
      </c>
    </row>
    <row r="1697" spans="1:8" ht="15.75" x14ac:dyDescent="0.25">
      <c r="A1697" s="40">
        <v>42805</v>
      </c>
      <c r="B1697" s="41" t="s">
        <v>1596</v>
      </c>
      <c r="C1697" s="6">
        <v>104059</v>
      </c>
      <c r="D1697" s="7" t="s">
        <v>276</v>
      </c>
      <c r="E1697" s="3">
        <v>9721.6</v>
      </c>
      <c r="F1697" s="42">
        <v>42805</v>
      </c>
      <c r="G1697" s="3">
        <f t="shared" si="84"/>
        <v>9721.6</v>
      </c>
      <c r="H1697" s="3">
        <f t="shared" si="85"/>
        <v>0</v>
      </c>
    </row>
    <row r="1698" spans="1:8" ht="15.75" x14ac:dyDescent="0.25">
      <c r="A1698" s="40">
        <v>42808</v>
      </c>
      <c r="B1698" s="41" t="s">
        <v>1908</v>
      </c>
      <c r="C1698" s="6">
        <v>104364</v>
      </c>
      <c r="D1698" s="7" t="s">
        <v>276</v>
      </c>
      <c r="E1698" s="3">
        <v>15940.8</v>
      </c>
      <c r="F1698" s="42">
        <v>42808</v>
      </c>
      <c r="G1698" s="3">
        <f t="shared" si="84"/>
        <v>15940.8</v>
      </c>
      <c r="H1698" s="3">
        <f t="shared" si="85"/>
        <v>0</v>
      </c>
    </row>
    <row r="1699" spans="1:8" ht="15.75" x14ac:dyDescent="0.25">
      <c r="A1699" s="40">
        <v>42811</v>
      </c>
      <c r="B1699" s="41" t="s">
        <v>2329</v>
      </c>
      <c r="C1699" s="6">
        <v>104780</v>
      </c>
      <c r="D1699" s="7" t="s">
        <v>276</v>
      </c>
      <c r="E1699" s="3">
        <v>16878.400000000001</v>
      </c>
      <c r="F1699" s="42">
        <v>42811</v>
      </c>
      <c r="G1699" s="3">
        <f t="shared" si="84"/>
        <v>16878.400000000001</v>
      </c>
      <c r="H1699" s="3">
        <f t="shared" si="85"/>
        <v>0</v>
      </c>
    </row>
    <row r="1700" spans="1:8" ht="15.75" x14ac:dyDescent="0.25">
      <c r="A1700" s="40">
        <v>42818</v>
      </c>
      <c r="B1700" s="41" t="s">
        <v>3174</v>
      </c>
      <c r="C1700" s="6">
        <v>105604</v>
      </c>
      <c r="D1700" s="7" t="s">
        <v>276</v>
      </c>
      <c r="E1700" s="3">
        <v>7221.6</v>
      </c>
      <c r="F1700" s="42">
        <v>42818</v>
      </c>
      <c r="G1700" s="3">
        <f t="shared" si="84"/>
        <v>7221.6</v>
      </c>
      <c r="H1700" s="3">
        <f t="shared" si="85"/>
        <v>0</v>
      </c>
    </row>
    <row r="1701" spans="1:8" ht="15.75" x14ac:dyDescent="0.25">
      <c r="A1701" s="40">
        <v>42818</v>
      </c>
      <c r="B1701" s="41" t="s">
        <v>3176</v>
      </c>
      <c r="C1701" s="6">
        <v>105606</v>
      </c>
      <c r="D1701" s="7" t="s">
        <v>276</v>
      </c>
      <c r="E1701" s="3">
        <v>11600.8</v>
      </c>
      <c r="F1701" s="42">
        <v>42818</v>
      </c>
      <c r="G1701" s="3">
        <f t="shared" si="84"/>
        <v>11600.8</v>
      </c>
      <c r="H1701" s="3">
        <f t="shared" si="85"/>
        <v>0</v>
      </c>
    </row>
    <row r="1702" spans="1:8" ht="15.75" x14ac:dyDescent="0.25">
      <c r="A1702" s="40">
        <v>42819</v>
      </c>
      <c r="B1702" s="41" t="s">
        <v>3296</v>
      </c>
      <c r="C1702" s="6">
        <v>105720</v>
      </c>
      <c r="D1702" s="7" t="s">
        <v>276</v>
      </c>
      <c r="E1702" s="3">
        <v>20420.400000000001</v>
      </c>
      <c r="F1702" s="42">
        <v>42791</v>
      </c>
      <c r="G1702" s="3">
        <f t="shared" si="84"/>
        <v>20420.400000000001</v>
      </c>
      <c r="H1702" s="3">
        <f t="shared" si="85"/>
        <v>0</v>
      </c>
    </row>
    <row r="1703" spans="1:8" ht="15.75" x14ac:dyDescent="0.25">
      <c r="A1703" s="40">
        <v>42798</v>
      </c>
      <c r="B1703" s="41" t="s">
        <v>781</v>
      </c>
      <c r="C1703" s="6">
        <v>103258</v>
      </c>
      <c r="D1703" s="7" t="s">
        <v>237</v>
      </c>
      <c r="E1703" s="3">
        <v>782</v>
      </c>
      <c r="F1703" s="42">
        <v>42800</v>
      </c>
      <c r="G1703" s="3">
        <f t="shared" ref="G1703:G1766" si="86">E1703</f>
        <v>782</v>
      </c>
      <c r="H1703" s="3">
        <f t="shared" si="85"/>
        <v>0</v>
      </c>
    </row>
    <row r="1704" spans="1:8" ht="15.75" x14ac:dyDescent="0.25">
      <c r="A1704" s="40">
        <v>42802</v>
      </c>
      <c r="B1704" s="41" t="s">
        <v>1206</v>
      </c>
      <c r="C1704" s="6">
        <v>103676</v>
      </c>
      <c r="D1704" s="7" t="s">
        <v>237</v>
      </c>
      <c r="E1704" s="3">
        <v>1715</v>
      </c>
      <c r="F1704" s="42">
        <v>42802</v>
      </c>
      <c r="G1704" s="3">
        <f t="shared" si="86"/>
        <v>1715</v>
      </c>
      <c r="H1704" s="3">
        <f t="shared" si="85"/>
        <v>0</v>
      </c>
    </row>
    <row r="1705" spans="1:8" ht="15.75" x14ac:dyDescent="0.25">
      <c r="A1705" s="40">
        <v>42819</v>
      </c>
      <c r="B1705" s="41" t="s">
        <v>3311</v>
      </c>
      <c r="C1705" s="6">
        <v>105735</v>
      </c>
      <c r="D1705" s="7" t="s">
        <v>237</v>
      </c>
      <c r="E1705" s="3">
        <v>1577.6</v>
      </c>
      <c r="F1705" s="42">
        <v>42821</v>
      </c>
      <c r="G1705" s="3">
        <f t="shared" si="86"/>
        <v>1577.6</v>
      </c>
      <c r="H1705" s="3">
        <f t="shared" si="85"/>
        <v>0</v>
      </c>
    </row>
    <row r="1706" spans="1:8" ht="15.75" x14ac:dyDescent="0.25">
      <c r="A1706" s="40">
        <v>42796</v>
      </c>
      <c r="B1706" s="41" t="s">
        <v>438</v>
      </c>
      <c r="C1706" s="6">
        <v>102926</v>
      </c>
      <c r="D1706" s="7" t="s">
        <v>153</v>
      </c>
      <c r="E1706" s="3">
        <v>2857.6</v>
      </c>
      <c r="F1706" s="42">
        <v>42798</v>
      </c>
      <c r="G1706" s="3">
        <f t="shared" si="86"/>
        <v>2857.6</v>
      </c>
      <c r="H1706" s="3">
        <f t="shared" si="85"/>
        <v>0</v>
      </c>
    </row>
    <row r="1707" spans="1:8" ht="15.75" x14ac:dyDescent="0.25">
      <c r="A1707" s="40">
        <v>42799</v>
      </c>
      <c r="B1707" s="41" t="s">
        <v>849</v>
      </c>
      <c r="C1707" s="6">
        <v>103324</v>
      </c>
      <c r="D1707" s="7" t="s">
        <v>153</v>
      </c>
      <c r="E1707" s="3">
        <v>3149</v>
      </c>
      <c r="F1707" s="42">
        <v>42803</v>
      </c>
      <c r="G1707" s="3">
        <f t="shared" si="86"/>
        <v>3149</v>
      </c>
      <c r="H1707" s="3">
        <f t="shared" si="85"/>
        <v>0</v>
      </c>
    </row>
    <row r="1708" spans="1:8" ht="15.75" x14ac:dyDescent="0.25">
      <c r="A1708" s="40">
        <v>42803</v>
      </c>
      <c r="B1708" s="41" t="s">
        <v>1344</v>
      </c>
      <c r="C1708" s="6">
        <v>103810</v>
      </c>
      <c r="D1708" s="7" t="s">
        <v>153</v>
      </c>
      <c r="E1708" s="3">
        <v>30484.400000000001</v>
      </c>
      <c r="F1708" s="42">
        <v>42803</v>
      </c>
      <c r="G1708" s="3">
        <f t="shared" si="86"/>
        <v>30484.400000000001</v>
      </c>
      <c r="H1708" s="3">
        <f t="shared" si="85"/>
        <v>0</v>
      </c>
    </row>
    <row r="1709" spans="1:8" ht="15.75" x14ac:dyDescent="0.25">
      <c r="A1709" s="40">
        <v>42805</v>
      </c>
      <c r="B1709" s="41" t="s">
        <v>1554</v>
      </c>
      <c r="C1709" s="6">
        <v>104017</v>
      </c>
      <c r="D1709" s="7" t="s">
        <v>153</v>
      </c>
      <c r="E1709" s="3">
        <v>25195.360000000001</v>
      </c>
      <c r="F1709" s="42">
        <v>42806</v>
      </c>
      <c r="G1709" s="3">
        <f t="shared" si="86"/>
        <v>25195.360000000001</v>
      </c>
      <c r="H1709" s="3">
        <f t="shared" si="85"/>
        <v>0</v>
      </c>
    </row>
    <row r="1710" spans="1:8" ht="15.75" x14ac:dyDescent="0.25">
      <c r="A1710" s="40">
        <v>42806</v>
      </c>
      <c r="B1710" s="41" t="s">
        <v>1664</v>
      </c>
      <c r="C1710" s="6">
        <v>104124</v>
      </c>
      <c r="D1710" s="7" t="s">
        <v>153</v>
      </c>
      <c r="E1710" s="3">
        <v>31739</v>
      </c>
      <c r="F1710" s="42">
        <v>42806</v>
      </c>
      <c r="G1710" s="3">
        <f t="shared" si="86"/>
        <v>31739</v>
      </c>
      <c r="H1710" s="3">
        <f t="shared" si="85"/>
        <v>0</v>
      </c>
    </row>
    <row r="1711" spans="1:8" ht="15.75" x14ac:dyDescent="0.25">
      <c r="A1711" s="40">
        <v>42806</v>
      </c>
      <c r="B1711" s="41" t="s">
        <v>1680</v>
      </c>
      <c r="C1711" s="6">
        <v>104140</v>
      </c>
      <c r="D1711" s="7" t="s">
        <v>153</v>
      </c>
      <c r="E1711" s="3">
        <v>2824.4</v>
      </c>
      <c r="F1711" s="42">
        <v>42806</v>
      </c>
      <c r="G1711" s="3">
        <f t="shared" si="86"/>
        <v>2824.4</v>
      </c>
      <c r="H1711" s="3">
        <f t="shared" si="85"/>
        <v>0</v>
      </c>
    </row>
    <row r="1712" spans="1:8" ht="15.75" x14ac:dyDescent="0.25">
      <c r="A1712" s="40">
        <v>42808</v>
      </c>
      <c r="B1712" s="41" t="s">
        <v>1876</v>
      </c>
      <c r="C1712" s="6">
        <v>104333</v>
      </c>
      <c r="D1712" s="7" t="s">
        <v>153</v>
      </c>
      <c r="E1712" s="3">
        <v>30967.200000000001</v>
      </c>
      <c r="F1712" s="42">
        <v>42809</v>
      </c>
      <c r="G1712" s="3">
        <f t="shared" si="86"/>
        <v>30967.200000000001</v>
      </c>
      <c r="H1712" s="3">
        <f t="shared" si="85"/>
        <v>0</v>
      </c>
    </row>
    <row r="1713" spans="1:8" ht="15.75" x14ac:dyDescent="0.25">
      <c r="A1713" s="40">
        <v>42809</v>
      </c>
      <c r="B1713" s="41" t="s">
        <v>2029</v>
      </c>
      <c r="C1713" s="6">
        <v>104483</v>
      </c>
      <c r="D1713" s="7" t="s">
        <v>153</v>
      </c>
      <c r="E1713" s="3">
        <v>31692.42</v>
      </c>
      <c r="F1713" s="42">
        <v>42809</v>
      </c>
      <c r="G1713" s="3">
        <f t="shared" si="86"/>
        <v>31692.42</v>
      </c>
      <c r="H1713" s="3">
        <f t="shared" si="85"/>
        <v>0</v>
      </c>
    </row>
    <row r="1714" spans="1:8" ht="15.75" x14ac:dyDescent="0.25">
      <c r="A1714" s="40">
        <v>42810</v>
      </c>
      <c r="B1714" s="41" t="s">
        <v>2172</v>
      </c>
      <c r="C1714" s="6">
        <v>104625</v>
      </c>
      <c r="D1714" s="7" t="s">
        <v>153</v>
      </c>
      <c r="E1714" s="3">
        <v>31862.25</v>
      </c>
      <c r="F1714" s="42">
        <v>42812</v>
      </c>
      <c r="G1714" s="3">
        <f t="shared" si="86"/>
        <v>31862.25</v>
      </c>
      <c r="H1714" s="3">
        <f t="shared" si="85"/>
        <v>0</v>
      </c>
    </row>
    <row r="1715" spans="1:8" ht="15.75" x14ac:dyDescent="0.25">
      <c r="A1715" s="40">
        <v>42812</v>
      </c>
      <c r="B1715" s="41" t="s">
        <v>2436</v>
      </c>
      <c r="C1715" s="6">
        <v>104884</v>
      </c>
      <c r="D1715" s="7" t="s">
        <v>153</v>
      </c>
      <c r="E1715" s="3">
        <v>35315.699999999997</v>
      </c>
      <c r="F1715" s="42">
        <v>42812</v>
      </c>
      <c r="G1715" s="3">
        <f t="shared" si="86"/>
        <v>35315.699999999997</v>
      </c>
      <c r="H1715" s="3">
        <f t="shared" si="85"/>
        <v>0</v>
      </c>
    </row>
    <row r="1716" spans="1:8" ht="15.75" x14ac:dyDescent="0.25">
      <c r="A1716" s="40">
        <v>42814</v>
      </c>
      <c r="B1716" s="41" t="s">
        <v>2592</v>
      </c>
      <c r="C1716" s="6">
        <v>105031</v>
      </c>
      <c r="D1716" s="7" t="s">
        <v>153</v>
      </c>
      <c r="E1716" s="3">
        <v>32704</v>
      </c>
      <c r="F1716" s="42">
        <v>42815</v>
      </c>
      <c r="G1716" s="3">
        <f t="shared" si="86"/>
        <v>32704</v>
      </c>
      <c r="H1716" s="3">
        <f t="shared" si="85"/>
        <v>0</v>
      </c>
    </row>
    <row r="1717" spans="1:8" ht="15.75" x14ac:dyDescent="0.25">
      <c r="A1717" s="40">
        <v>42815</v>
      </c>
      <c r="B1717" s="41" t="s">
        <v>2719</v>
      </c>
      <c r="C1717" s="6">
        <v>105157</v>
      </c>
      <c r="D1717" s="1" t="s">
        <v>153</v>
      </c>
      <c r="E1717" s="2">
        <v>0</v>
      </c>
      <c r="F1717" s="44" t="s">
        <v>37</v>
      </c>
      <c r="G1717" s="2">
        <f t="shared" si="86"/>
        <v>0</v>
      </c>
      <c r="H1717" s="2">
        <f t="shared" si="85"/>
        <v>0</v>
      </c>
    </row>
    <row r="1718" spans="1:8" ht="15.75" x14ac:dyDescent="0.25">
      <c r="A1718" s="40">
        <v>42815</v>
      </c>
      <c r="B1718" s="41" t="s">
        <v>2720</v>
      </c>
      <c r="C1718" s="6">
        <v>105158</v>
      </c>
      <c r="D1718" s="7" t="s">
        <v>153</v>
      </c>
      <c r="E1718" s="3">
        <v>32947</v>
      </c>
      <c r="F1718" s="42">
        <v>43062</v>
      </c>
      <c r="G1718" s="3">
        <f t="shared" si="86"/>
        <v>32947</v>
      </c>
      <c r="H1718" s="3">
        <f t="shared" si="85"/>
        <v>0</v>
      </c>
    </row>
    <row r="1719" spans="1:8" ht="15.75" x14ac:dyDescent="0.25">
      <c r="A1719" s="40">
        <v>42816</v>
      </c>
      <c r="B1719" s="41" t="s">
        <v>2853</v>
      </c>
      <c r="C1719" s="6">
        <v>105291</v>
      </c>
      <c r="D1719" s="7" t="s">
        <v>153</v>
      </c>
      <c r="E1719" s="3">
        <v>2855.6</v>
      </c>
      <c r="F1719" s="42">
        <v>43062</v>
      </c>
      <c r="G1719" s="3">
        <f t="shared" si="86"/>
        <v>2855.6</v>
      </c>
      <c r="H1719" s="3">
        <f t="shared" si="85"/>
        <v>0</v>
      </c>
    </row>
    <row r="1720" spans="1:8" ht="15.75" x14ac:dyDescent="0.25">
      <c r="A1720" s="40">
        <v>42817</v>
      </c>
      <c r="B1720" s="41" t="s">
        <v>3030</v>
      </c>
      <c r="C1720" s="6">
        <v>105461</v>
      </c>
      <c r="D1720" s="7" t="s">
        <v>153</v>
      </c>
      <c r="E1720" s="3">
        <v>32862.550000000003</v>
      </c>
      <c r="F1720" s="42">
        <v>43062</v>
      </c>
      <c r="G1720" s="3">
        <f t="shared" si="86"/>
        <v>32862.550000000003</v>
      </c>
      <c r="H1720" s="3">
        <f t="shared" si="85"/>
        <v>0</v>
      </c>
    </row>
    <row r="1721" spans="1:8" ht="15.75" x14ac:dyDescent="0.25">
      <c r="A1721" s="40">
        <v>42821</v>
      </c>
      <c r="B1721" s="41" t="s">
        <v>3432</v>
      </c>
      <c r="C1721" s="6">
        <v>105855</v>
      </c>
      <c r="D1721" s="7" t="s">
        <v>153</v>
      </c>
      <c r="E1721" s="3">
        <v>31800.2</v>
      </c>
      <c r="F1721" s="42">
        <v>42822</v>
      </c>
      <c r="G1721" s="3">
        <f t="shared" si="86"/>
        <v>31800.2</v>
      </c>
      <c r="H1721" s="3">
        <f t="shared" si="85"/>
        <v>0</v>
      </c>
    </row>
    <row r="1722" spans="1:8" ht="15.75" x14ac:dyDescent="0.25">
      <c r="A1722" s="40">
        <v>42823</v>
      </c>
      <c r="B1722" s="41" t="s">
        <v>3730</v>
      </c>
      <c r="C1722" s="6">
        <v>106144</v>
      </c>
      <c r="D1722" s="7" t="s">
        <v>153</v>
      </c>
      <c r="E1722" s="3">
        <v>2988.5</v>
      </c>
      <c r="F1722" s="42">
        <v>42825</v>
      </c>
      <c r="G1722" s="3">
        <f t="shared" si="86"/>
        <v>2988.5</v>
      </c>
      <c r="H1722" s="3">
        <f t="shared" si="85"/>
        <v>0</v>
      </c>
    </row>
    <row r="1723" spans="1:8" ht="15.75" x14ac:dyDescent="0.25">
      <c r="A1723" s="40">
        <v>42824</v>
      </c>
      <c r="B1723" s="41" t="s">
        <v>3836</v>
      </c>
      <c r="C1723" s="6">
        <v>106249</v>
      </c>
      <c r="D1723" s="7" t="s">
        <v>153</v>
      </c>
      <c r="E1723" s="3">
        <v>31209.42</v>
      </c>
      <c r="F1723" s="42">
        <v>42825</v>
      </c>
      <c r="G1723" s="3">
        <f t="shared" si="86"/>
        <v>31209.42</v>
      </c>
      <c r="H1723" s="3">
        <f t="shared" si="85"/>
        <v>0</v>
      </c>
    </row>
    <row r="1724" spans="1:8" ht="15.75" x14ac:dyDescent="0.25">
      <c r="A1724" s="40">
        <v>42796</v>
      </c>
      <c r="B1724" s="41" t="s">
        <v>433</v>
      </c>
      <c r="C1724" s="6">
        <v>102921</v>
      </c>
      <c r="D1724" s="7" t="s">
        <v>254</v>
      </c>
      <c r="E1724" s="3">
        <v>2024.2</v>
      </c>
      <c r="F1724" s="42">
        <v>42796</v>
      </c>
      <c r="G1724" s="3">
        <f t="shared" si="86"/>
        <v>2024.2</v>
      </c>
      <c r="H1724" s="3">
        <f t="shared" si="85"/>
        <v>0</v>
      </c>
    </row>
    <row r="1725" spans="1:8" ht="15.75" x14ac:dyDescent="0.25">
      <c r="A1725" s="40">
        <v>42802</v>
      </c>
      <c r="B1725" s="41" t="s">
        <v>1183</v>
      </c>
      <c r="C1725" s="6">
        <v>103653</v>
      </c>
      <c r="D1725" s="7" t="s">
        <v>254</v>
      </c>
      <c r="E1725" s="3">
        <v>2844.2</v>
      </c>
      <c r="F1725" s="42">
        <v>42802</v>
      </c>
      <c r="G1725" s="3">
        <f t="shared" si="86"/>
        <v>2844.2</v>
      </c>
      <c r="H1725" s="3">
        <f t="shared" si="85"/>
        <v>0</v>
      </c>
    </row>
    <row r="1726" spans="1:8" ht="15.75" x14ac:dyDescent="0.25">
      <c r="A1726" s="40">
        <v>42809</v>
      </c>
      <c r="B1726" s="41" t="s">
        <v>2025</v>
      </c>
      <c r="C1726" s="6">
        <v>104479</v>
      </c>
      <c r="D1726" s="7" t="s">
        <v>254</v>
      </c>
      <c r="E1726" s="3">
        <v>2865</v>
      </c>
      <c r="F1726" s="42">
        <v>42809</v>
      </c>
      <c r="G1726" s="3">
        <f t="shared" si="86"/>
        <v>2865</v>
      </c>
      <c r="H1726" s="3">
        <f t="shared" si="85"/>
        <v>0</v>
      </c>
    </row>
    <row r="1727" spans="1:8" ht="15.75" x14ac:dyDescent="0.25">
      <c r="A1727" s="40">
        <v>42811</v>
      </c>
      <c r="B1727" s="41" t="s">
        <v>2235</v>
      </c>
      <c r="C1727" s="6">
        <v>104688</v>
      </c>
      <c r="D1727" s="7" t="s">
        <v>254</v>
      </c>
      <c r="E1727" s="3">
        <v>3112.8</v>
      </c>
      <c r="F1727" s="42">
        <v>42811</v>
      </c>
      <c r="G1727" s="3">
        <f t="shared" si="86"/>
        <v>3112.8</v>
      </c>
      <c r="H1727" s="3">
        <f t="shared" si="85"/>
        <v>0</v>
      </c>
    </row>
    <row r="1728" spans="1:8" ht="15.75" x14ac:dyDescent="0.25">
      <c r="A1728" s="40">
        <v>42824</v>
      </c>
      <c r="B1728" s="41" t="s">
        <v>3858</v>
      </c>
      <c r="C1728" s="6">
        <v>106271</v>
      </c>
      <c r="D1728" s="7" t="s">
        <v>254</v>
      </c>
      <c r="E1728" s="3">
        <v>1639.2</v>
      </c>
      <c r="F1728" s="42">
        <v>42824</v>
      </c>
      <c r="G1728" s="3">
        <f t="shared" si="86"/>
        <v>1639.2</v>
      </c>
      <c r="H1728" s="3">
        <f t="shared" si="85"/>
        <v>0</v>
      </c>
    </row>
    <row r="1729" spans="1:8" ht="15.75" x14ac:dyDescent="0.25">
      <c r="A1729" s="40">
        <v>42812</v>
      </c>
      <c r="B1729" s="41" t="s">
        <v>2427</v>
      </c>
      <c r="C1729" s="6">
        <v>104876</v>
      </c>
      <c r="D1729" s="7" t="s">
        <v>2428</v>
      </c>
      <c r="E1729" s="3">
        <v>14407.2</v>
      </c>
      <c r="F1729" s="42">
        <v>42812</v>
      </c>
      <c r="G1729" s="3">
        <f t="shared" si="86"/>
        <v>14407.2</v>
      </c>
      <c r="H1729" s="3">
        <f t="shared" si="85"/>
        <v>0</v>
      </c>
    </row>
    <row r="1730" spans="1:8" ht="15.75" x14ac:dyDescent="0.25">
      <c r="A1730" s="40">
        <v>42816</v>
      </c>
      <c r="B1730" s="41" t="s">
        <v>2906</v>
      </c>
      <c r="C1730" s="6">
        <v>105343</v>
      </c>
      <c r="D1730" s="7" t="s">
        <v>2428</v>
      </c>
      <c r="E1730" s="3">
        <v>5188.3999999999996</v>
      </c>
      <c r="F1730" s="42">
        <v>42816</v>
      </c>
      <c r="G1730" s="3">
        <f t="shared" si="86"/>
        <v>5188.3999999999996</v>
      </c>
      <c r="H1730" s="3">
        <f t="shared" si="85"/>
        <v>0</v>
      </c>
    </row>
    <row r="1731" spans="1:8" ht="15.75" x14ac:dyDescent="0.25">
      <c r="A1731" s="40">
        <v>42818</v>
      </c>
      <c r="B1731" s="41" t="s">
        <v>3175</v>
      </c>
      <c r="C1731" s="6">
        <v>105605</v>
      </c>
      <c r="D1731" s="7" t="s">
        <v>2428</v>
      </c>
      <c r="E1731" s="3">
        <v>1802</v>
      </c>
      <c r="F1731" s="42">
        <v>42818</v>
      </c>
      <c r="G1731" s="3">
        <f t="shared" si="86"/>
        <v>1802</v>
      </c>
      <c r="H1731" s="3">
        <f t="shared" ref="H1731:H1794" si="87">E1731-G1731</f>
        <v>0</v>
      </c>
    </row>
    <row r="1732" spans="1:8" ht="15.75" x14ac:dyDescent="0.25">
      <c r="A1732" s="40">
        <v>42821</v>
      </c>
      <c r="B1732" s="41" t="s">
        <v>3508</v>
      </c>
      <c r="C1732" s="6">
        <v>105928</v>
      </c>
      <c r="D1732" s="7" t="s">
        <v>2428</v>
      </c>
      <c r="E1732" s="3">
        <v>8921.6</v>
      </c>
      <c r="F1732" s="42">
        <v>42821</v>
      </c>
      <c r="G1732" s="3">
        <f t="shared" si="86"/>
        <v>8921.6</v>
      </c>
      <c r="H1732" s="3">
        <f t="shared" si="87"/>
        <v>0</v>
      </c>
    </row>
    <row r="1733" spans="1:8" ht="15.75" x14ac:dyDescent="0.25">
      <c r="A1733" s="40">
        <v>42796</v>
      </c>
      <c r="B1733" s="41" t="s">
        <v>476</v>
      </c>
      <c r="C1733" s="6">
        <v>102963</v>
      </c>
      <c r="D1733" s="7" t="s">
        <v>162</v>
      </c>
      <c r="E1733" s="3">
        <v>40858.6</v>
      </c>
      <c r="F1733" s="42">
        <v>42796</v>
      </c>
      <c r="G1733" s="3">
        <f t="shared" si="86"/>
        <v>40858.6</v>
      </c>
      <c r="H1733" s="3">
        <f t="shared" si="87"/>
        <v>0</v>
      </c>
    </row>
    <row r="1734" spans="1:8" ht="15.75" x14ac:dyDescent="0.25">
      <c r="A1734" s="40">
        <v>42796</v>
      </c>
      <c r="B1734" s="41" t="s">
        <v>417</v>
      </c>
      <c r="C1734" s="6">
        <v>102905</v>
      </c>
      <c r="D1734" s="7" t="s">
        <v>17</v>
      </c>
      <c r="E1734" s="3">
        <v>1060</v>
      </c>
      <c r="F1734" s="42">
        <v>42796</v>
      </c>
      <c r="G1734" s="3">
        <f t="shared" si="86"/>
        <v>1060</v>
      </c>
      <c r="H1734" s="3">
        <f t="shared" si="87"/>
        <v>0</v>
      </c>
    </row>
    <row r="1735" spans="1:8" ht="15.75" x14ac:dyDescent="0.25">
      <c r="A1735" s="40">
        <v>42798</v>
      </c>
      <c r="B1735" s="41" t="s">
        <v>766</v>
      </c>
      <c r="C1735" s="6">
        <v>103243</v>
      </c>
      <c r="D1735" s="7" t="s">
        <v>17</v>
      </c>
      <c r="E1735" s="3">
        <v>17972.400000000001</v>
      </c>
      <c r="F1735" s="42">
        <v>42800</v>
      </c>
      <c r="G1735" s="3">
        <f t="shared" si="86"/>
        <v>17972.400000000001</v>
      </c>
      <c r="H1735" s="3">
        <f t="shared" si="87"/>
        <v>0</v>
      </c>
    </row>
    <row r="1736" spans="1:8" ht="15.75" x14ac:dyDescent="0.25">
      <c r="A1736" s="40">
        <v>42800</v>
      </c>
      <c r="B1736" s="41" t="s">
        <v>930</v>
      </c>
      <c r="C1736" s="6">
        <v>103404</v>
      </c>
      <c r="D1736" s="7" t="s">
        <v>17</v>
      </c>
      <c r="E1736" s="3">
        <v>843.8</v>
      </c>
      <c r="F1736" s="42">
        <v>42800</v>
      </c>
      <c r="G1736" s="3">
        <f t="shared" si="86"/>
        <v>843.8</v>
      </c>
      <c r="H1736" s="3">
        <f t="shared" si="87"/>
        <v>0</v>
      </c>
    </row>
    <row r="1737" spans="1:8" ht="15.75" x14ac:dyDescent="0.25">
      <c r="A1737" s="40">
        <v>42803</v>
      </c>
      <c r="B1737" s="41" t="s">
        <v>1283</v>
      </c>
      <c r="C1737" s="6">
        <v>103750</v>
      </c>
      <c r="D1737" s="7" t="s">
        <v>17</v>
      </c>
      <c r="E1737" s="3">
        <v>633.6</v>
      </c>
      <c r="F1737" s="42">
        <v>42803</v>
      </c>
      <c r="G1737" s="3">
        <f t="shared" si="86"/>
        <v>633.6</v>
      </c>
      <c r="H1737" s="3">
        <f t="shared" si="87"/>
        <v>0</v>
      </c>
    </row>
    <row r="1738" spans="1:8" ht="15.75" x14ac:dyDescent="0.25">
      <c r="A1738" s="40">
        <v>42805</v>
      </c>
      <c r="B1738" s="41" t="s">
        <v>1564</v>
      </c>
      <c r="C1738" s="6">
        <v>104027</v>
      </c>
      <c r="D1738" s="7" t="s">
        <v>17</v>
      </c>
      <c r="E1738" s="3">
        <v>921</v>
      </c>
      <c r="F1738" s="42">
        <v>42807</v>
      </c>
      <c r="G1738" s="3">
        <f t="shared" si="86"/>
        <v>921</v>
      </c>
      <c r="H1738" s="3">
        <f t="shared" si="87"/>
        <v>0</v>
      </c>
    </row>
    <row r="1739" spans="1:8" ht="15.75" x14ac:dyDescent="0.25">
      <c r="A1739" s="40">
        <v>42808</v>
      </c>
      <c r="B1739" s="41" t="s">
        <v>1864</v>
      </c>
      <c r="C1739" s="6">
        <v>104321</v>
      </c>
      <c r="D1739" s="7" t="s">
        <v>17</v>
      </c>
      <c r="E1739" s="3">
        <v>3654</v>
      </c>
      <c r="F1739" s="42">
        <v>42808</v>
      </c>
      <c r="G1739" s="3">
        <f t="shared" si="86"/>
        <v>3654</v>
      </c>
      <c r="H1739" s="3">
        <f t="shared" si="87"/>
        <v>0</v>
      </c>
    </row>
    <row r="1740" spans="1:8" ht="15.75" x14ac:dyDescent="0.25">
      <c r="A1740" s="40">
        <v>42808</v>
      </c>
      <c r="B1740" s="41" t="s">
        <v>1865</v>
      </c>
      <c r="C1740" s="6">
        <v>104322</v>
      </c>
      <c r="D1740" s="7" t="s">
        <v>17</v>
      </c>
      <c r="E1740" s="3">
        <v>516</v>
      </c>
      <c r="F1740" s="42">
        <v>42808</v>
      </c>
      <c r="G1740" s="3">
        <f t="shared" si="86"/>
        <v>516</v>
      </c>
      <c r="H1740" s="3">
        <f t="shared" si="87"/>
        <v>0</v>
      </c>
    </row>
    <row r="1741" spans="1:8" ht="15.75" x14ac:dyDescent="0.25">
      <c r="A1741" s="40">
        <v>42809</v>
      </c>
      <c r="B1741" s="41" t="s">
        <v>2005</v>
      </c>
      <c r="C1741" s="6">
        <v>104459</v>
      </c>
      <c r="D1741" s="7" t="s">
        <v>17</v>
      </c>
      <c r="E1741" s="3">
        <v>1335.7</v>
      </c>
      <c r="F1741" s="42">
        <v>42810</v>
      </c>
      <c r="G1741" s="3">
        <f t="shared" si="86"/>
        <v>1335.7</v>
      </c>
      <c r="H1741" s="3">
        <f t="shared" si="87"/>
        <v>0</v>
      </c>
    </row>
    <row r="1742" spans="1:8" ht="15.75" x14ac:dyDescent="0.25">
      <c r="A1742" s="40">
        <v>42811</v>
      </c>
      <c r="B1742" s="41" t="s">
        <v>2288</v>
      </c>
      <c r="C1742" s="6">
        <v>104740</v>
      </c>
      <c r="D1742" s="7" t="s">
        <v>17</v>
      </c>
      <c r="E1742" s="3">
        <v>1531.8</v>
      </c>
      <c r="F1742" s="42">
        <v>42812</v>
      </c>
      <c r="G1742" s="3">
        <f t="shared" si="86"/>
        <v>1531.8</v>
      </c>
      <c r="H1742" s="3">
        <f t="shared" si="87"/>
        <v>0</v>
      </c>
    </row>
    <row r="1743" spans="1:8" ht="15.75" x14ac:dyDescent="0.25">
      <c r="A1743" s="40">
        <v>42812</v>
      </c>
      <c r="B1743" s="41" t="s">
        <v>2378</v>
      </c>
      <c r="C1743" s="6">
        <v>104827</v>
      </c>
      <c r="D1743" s="7" t="s">
        <v>17</v>
      </c>
      <c r="E1743" s="3">
        <v>1087</v>
      </c>
      <c r="F1743" s="42">
        <v>42812</v>
      </c>
      <c r="G1743" s="3">
        <f t="shared" si="86"/>
        <v>1087</v>
      </c>
      <c r="H1743" s="3">
        <f t="shared" si="87"/>
        <v>0</v>
      </c>
    </row>
    <row r="1744" spans="1:8" ht="15.75" x14ac:dyDescent="0.25">
      <c r="A1744" s="40">
        <v>42812</v>
      </c>
      <c r="B1744" s="41" t="s">
        <v>2379</v>
      </c>
      <c r="C1744" s="6">
        <v>104828</v>
      </c>
      <c r="D1744" s="7" t="s">
        <v>17</v>
      </c>
      <c r="E1744" s="3">
        <v>1302.4000000000001</v>
      </c>
      <c r="F1744" s="42">
        <v>42812</v>
      </c>
      <c r="G1744" s="3">
        <f t="shared" si="86"/>
        <v>1302.4000000000001</v>
      </c>
      <c r="H1744" s="3">
        <f t="shared" si="87"/>
        <v>0</v>
      </c>
    </row>
    <row r="1745" spans="1:8" ht="15.75" x14ac:dyDescent="0.25">
      <c r="A1745" s="40">
        <v>42814</v>
      </c>
      <c r="B1745" s="41" t="s">
        <v>2583</v>
      </c>
      <c r="C1745" s="6">
        <v>105022</v>
      </c>
      <c r="D1745" s="7" t="s">
        <v>17</v>
      </c>
      <c r="E1745" s="3">
        <v>1953.6</v>
      </c>
      <c r="G1745" s="3">
        <f t="shared" si="86"/>
        <v>1953.6</v>
      </c>
      <c r="H1745" s="3">
        <f t="shared" si="87"/>
        <v>0</v>
      </c>
    </row>
    <row r="1746" spans="1:8" ht="15.75" x14ac:dyDescent="0.25">
      <c r="A1746" s="40">
        <v>42815</v>
      </c>
      <c r="B1746" s="41" t="s">
        <v>2718</v>
      </c>
      <c r="C1746" s="6">
        <v>105156</v>
      </c>
      <c r="D1746" s="7" t="s">
        <v>17</v>
      </c>
      <c r="E1746" s="3">
        <v>1306.0999999999999</v>
      </c>
      <c r="F1746" s="42">
        <v>42816</v>
      </c>
      <c r="G1746" s="3">
        <f t="shared" si="86"/>
        <v>1306.0999999999999</v>
      </c>
      <c r="H1746" s="3">
        <f t="shared" si="87"/>
        <v>0</v>
      </c>
    </row>
    <row r="1747" spans="1:8" ht="15.75" x14ac:dyDescent="0.25">
      <c r="A1747" s="40">
        <v>42816</v>
      </c>
      <c r="B1747" s="41" t="s">
        <v>2855</v>
      </c>
      <c r="C1747" s="6">
        <v>105293</v>
      </c>
      <c r="D1747" s="7" t="s">
        <v>17</v>
      </c>
      <c r="E1747" s="3">
        <v>1402.2</v>
      </c>
      <c r="F1747" s="42">
        <v>42816</v>
      </c>
      <c r="G1747" s="3">
        <f t="shared" si="86"/>
        <v>1402.2</v>
      </c>
      <c r="H1747" s="3">
        <f t="shared" si="87"/>
        <v>0</v>
      </c>
    </row>
    <row r="1748" spans="1:8" ht="15.75" x14ac:dyDescent="0.25">
      <c r="A1748" s="40">
        <v>42817</v>
      </c>
      <c r="B1748" s="41" t="s">
        <v>2971</v>
      </c>
      <c r="C1748" s="6">
        <v>105403</v>
      </c>
      <c r="D1748" s="7" t="s">
        <v>17</v>
      </c>
      <c r="E1748" s="3">
        <v>1808.8</v>
      </c>
      <c r="F1748" s="42">
        <v>43062</v>
      </c>
      <c r="G1748" s="3">
        <f t="shared" si="86"/>
        <v>1808.8</v>
      </c>
      <c r="H1748" s="3">
        <f t="shared" si="87"/>
        <v>0</v>
      </c>
    </row>
    <row r="1749" spans="1:8" ht="15.75" x14ac:dyDescent="0.25">
      <c r="A1749" s="40">
        <v>42818</v>
      </c>
      <c r="B1749" s="41" t="s">
        <v>3126</v>
      </c>
      <c r="C1749" s="6">
        <v>105556</v>
      </c>
      <c r="D1749" s="7" t="s">
        <v>17</v>
      </c>
      <c r="E1749" s="3">
        <v>912</v>
      </c>
      <c r="F1749" s="42">
        <v>42791</v>
      </c>
      <c r="G1749" s="3">
        <f t="shared" si="86"/>
        <v>912</v>
      </c>
      <c r="H1749" s="3">
        <f t="shared" si="87"/>
        <v>0</v>
      </c>
    </row>
    <row r="1750" spans="1:8" ht="15.75" x14ac:dyDescent="0.25">
      <c r="A1750" s="40">
        <v>42819</v>
      </c>
      <c r="B1750" s="41" t="s">
        <v>3239</v>
      </c>
      <c r="C1750" s="6">
        <v>105664</v>
      </c>
      <c r="D1750" s="7" t="s">
        <v>17</v>
      </c>
      <c r="E1750" s="3">
        <v>14165</v>
      </c>
      <c r="F1750" s="42">
        <v>42791</v>
      </c>
      <c r="G1750" s="3">
        <f t="shared" si="86"/>
        <v>14165</v>
      </c>
      <c r="H1750" s="3">
        <f t="shared" si="87"/>
        <v>0</v>
      </c>
    </row>
    <row r="1751" spans="1:8" ht="15.75" x14ac:dyDescent="0.25">
      <c r="A1751" s="40">
        <v>42821</v>
      </c>
      <c r="B1751" s="41" t="s">
        <v>3411</v>
      </c>
      <c r="C1751" s="6">
        <v>105834</v>
      </c>
      <c r="D1751" s="7" t="s">
        <v>17</v>
      </c>
      <c r="E1751" s="3">
        <v>1239.7</v>
      </c>
      <c r="F1751" s="42">
        <v>42821</v>
      </c>
      <c r="G1751" s="3">
        <f t="shared" si="86"/>
        <v>1239.7</v>
      </c>
      <c r="H1751" s="3">
        <f t="shared" si="87"/>
        <v>0</v>
      </c>
    </row>
    <row r="1752" spans="1:8" ht="15.75" x14ac:dyDescent="0.25">
      <c r="A1752" s="40">
        <v>42797</v>
      </c>
      <c r="B1752" s="41" t="s">
        <v>627</v>
      </c>
      <c r="C1752" s="6">
        <v>103109</v>
      </c>
      <c r="D1752" s="7" t="s">
        <v>75</v>
      </c>
      <c r="E1752" s="3">
        <v>3473.3</v>
      </c>
      <c r="F1752" s="42">
        <v>42798</v>
      </c>
      <c r="G1752" s="3">
        <f t="shared" si="86"/>
        <v>3473.3</v>
      </c>
      <c r="H1752" s="3">
        <f t="shared" si="87"/>
        <v>0</v>
      </c>
    </row>
    <row r="1753" spans="1:8" ht="15.75" x14ac:dyDescent="0.25">
      <c r="A1753" s="40">
        <v>42800</v>
      </c>
      <c r="B1753" s="41" t="s">
        <v>924</v>
      </c>
      <c r="C1753" s="6">
        <v>103398</v>
      </c>
      <c r="D1753" s="7" t="s">
        <v>75</v>
      </c>
      <c r="E1753" s="3">
        <v>4706.5</v>
      </c>
      <c r="F1753" s="42">
        <v>42800</v>
      </c>
      <c r="G1753" s="3">
        <f t="shared" si="86"/>
        <v>4706.5</v>
      </c>
      <c r="H1753" s="3">
        <f t="shared" si="87"/>
        <v>0</v>
      </c>
    </row>
    <row r="1754" spans="1:8" ht="15.75" x14ac:dyDescent="0.25">
      <c r="A1754" s="40">
        <v>42804</v>
      </c>
      <c r="B1754" s="41" t="s">
        <v>1394</v>
      </c>
      <c r="C1754" s="6">
        <v>103859</v>
      </c>
      <c r="D1754" s="7" t="s">
        <v>75</v>
      </c>
      <c r="E1754" s="3">
        <v>2921</v>
      </c>
      <c r="F1754" s="42">
        <v>42804</v>
      </c>
      <c r="G1754" s="3">
        <f t="shared" si="86"/>
        <v>2921</v>
      </c>
      <c r="H1754" s="3">
        <f t="shared" si="87"/>
        <v>0</v>
      </c>
    </row>
    <row r="1755" spans="1:8" ht="15.75" x14ac:dyDescent="0.25">
      <c r="A1755" s="40">
        <v>42805</v>
      </c>
      <c r="B1755" s="41" t="s">
        <v>1603</v>
      </c>
      <c r="C1755" s="6">
        <v>104066</v>
      </c>
      <c r="D1755" s="7" t="s">
        <v>75</v>
      </c>
      <c r="E1755" s="3">
        <v>452.4</v>
      </c>
      <c r="F1755" s="42">
        <v>42807</v>
      </c>
      <c r="G1755" s="3">
        <f t="shared" si="86"/>
        <v>452.4</v>
      </c>
      <c r="H1755" s="3">
        <f t="shared" si="87"/>
        <v>0</v>
      </c>
    </row>
    <row r="1756" spans="1:8" ht="15.75" x14ac:dyDescent="0.25">
      <c r="A1756" s="40">
        <v>42808</v>
      </c>
      <c r="B1756" s="41" t="s">
        <v>1870</v>
      </c>
      <c r="C1756" s="6">
        <v>104327</v>
      </c>
      <c r="D1756" s="7" t="s">
        <v>75</v>
      </c>
      <c r="E1756" s="3">
        <v>3036</v>
      </c>
      <c r="F1756" s="42">
        <v>42808</v>
      </c>
      <c r="G1756" s="3">
        <f t="shared" si="86"/>
        <v>3036</v>
      </c>
      <c r="H1756" s="3">
        <f t="shared" si="87"/>
        <v>0</v>
      </c>
    </row>
    <row r="1757" spans="1:8" ht="15.75" x14ac:dyDescent="0.25">
      <c r="A1757" s="40">
        <v>42811</v>
      </c>
      <c r="B1757" s="41" t="s">
        <v>2280</v>
      </c>
      <c r="C1757" s="6">
        <v>104732</v>
      </c>
      <c r="D1757" s="7" t="s">
        <v>75</v>
      </c>
      <c r="E1757" s="3">
        <v>3652.4</v>
      </c>
      <c r="F1757" s="42">
        <v>42812</v>
      </c>
      <c r="G1757" s="3">
        <f t="shared" si="86"/>
        <v>3652.4</v>
      </c>
      <c r="H1757" s="3">
        <f t="shared" si="87"/>
        <v>0</v>
      </c>
    </row>
    <row r="1758" spans="1:8" ht="15.75" x14ac:dyDescent="0.25">
      <c r="A1758" s="40">
        <v>42811</v>
      </c>
      <c r="B1758" s="41" t="s">
        <v>2283</v>
      </c>
      <c r="C1758" s="6">
        <v>104735</v>
      </c>
      <c r="D1758" s="7" t="s">
        <v>75</v>
      </c>
      <c r="E1758" s="3">
        <v>494</v>
      </c>
      <c r="F1758" s="42">
        <v>42812</v>
      </c>
      <c r="G1758" s="3">
        <f t="shared" si="86"/>
        <v>494</v>
      </c>
      <c r="H1758" s="3">
        <f t="shared" si="87"/>
        <v>0</v>
      </c>
    </row>
    <row r="1759" spans="1:8" ht="15.75" x14ac:dyDescent="0.25">
      <c r="A1759" s="40">
        <v>42814</v>
      </c>
      <c r="B1759" s="41" t="s">
        <v>2585</v>
      </c>
      <c r="C1759" s="6">
        <v>105024</v>
      </c>
      <c r="D1759" s="7" t="s">
        <v>75</v>
      </c>
      <c r="E1759" s="3">
        <v>3802</v>
      </c>
      <c r="G1759" s="3">
        <f t="shared" si="86"/>
        <v>3802</v>
      </c>
      <c r="H1759" s="3">
        <f t="shared" si="87"/>
        <v>0</v>
      </c>
    </row>
    <row r="1760" spans="1:8" ht="15.75" x14ac:dyDescent="0.25">
      <c r="A1760" s="40">
        <v>42815</v>
      </c>
      <c r="B1760" s="41" t="s">
        <v>2783</v>
      </c>
      <c r="C1760" s="6">
        <v>105221</v>
      </c>
      <c r="D1760" s="7" t="s">
        <v>75</v>
      </c>
      <c r="E1760" s="3">
        <v>2826</v>
      </c>
      <c r="F1760" s="42">
        <v>42818</v>
      </c>
      <c r="G1760" s="3">
        <f t="shared" si="86"/>
        <v>2826</v>
      </c>
      <c r="H1760" s="3">
        <f t="shared" si="87"/>
        <v>0</v>
      </c>
    </row>
    <row r="1761" spans="1:8" ht="15.75" x14ac:dyDescent="0.25">
      <c r="A1761" s="40">
        <v>42817</v>
      </c>
      <c r="B1761" s="41" t="s">
        <v>2967</v>
      </c>
      <c r="C1761" s="6">
        <v>105399</v>
      </c>
      <c r="D1761" s="7" t="s">
        <v>75</v>
      </c>
      <c r="E1761" s="3">
        <v>3313.2</v>
      </c>
      <c r="F1761" s="42">
        <v>43062</v>
      </c>
      <c r="G1761" s="3">
        <f t="shared" si="86"/>
        <v>3313.2</v>
      </c>
      <c r="H1761" s="3">
        <f t="shared" si="87"/>
        <v>0</v>
      </c>
    </row>
    <row r="1762" spans="1:8" ht="15.75" x14ac:dyDescent="0.25">
      <c r="A1762" s="40">
        <v>42819</v>
      </c>
      <c r="B1762" s="41" t="s">
        <v>3247</v>
      </c>
      <c r="C1762" s="6">
        <v>105672</v>
      </c>
      <c r="D1762" s="7" t="s">
        <v>75</v>
      </c>
      <c r="E1762" s="3">
        <v>3586.6</v>
      </c>
      <c r="F1762" s="42">
        <v>42791</v>
      </c>
      <c r="G1762" s="3">
        <f t="shared" si="86"/>
        <v>3586.6</v>
      </c>
      <c r="H1762" s="3">
        <f t="shared" si="87"/>
        <v>0</v>
      </c>
    </row>
    <row r="1763" spans="1:8" ht="15.75" x14ac:dyDescent="0.25">
      <c r="A1763" s="40">
        <v>42796</v>
      </c>
      <c r="B1763" s="41" t="s">
        <v>491</v>
      </c>
      <c r="C1763" s="6">
        <v>102978</v>
      </c>
      <c r="D1763" s="7" t="s">
        <v>169</v>
      </c>
      <c r="E1763" s="3">
        <v>2417.6</v>
      </c>
      <c r="F1763" s="42">
        <v>42798</v>
      </c>
      <c r="G1763" s="3">
        <f t="shared" si="86"/>
        <v>2417.6</v>
      </c>
      <c r="H1763" s="3">
        <f t="shared" si="87"/>
        <v>0</v>
      </c>
    </row>
    <row r="1764" spans="1:8" ht="15.75" x14ac:dyDescent="0.25">
      <c r="A1764" s="40">
        <v>42800</v>
      </c>
      <c r="B1764" s="41" t="s">
        <v>976</v>
      </c>
      <c r="C1764" s="6">
        <v>103449</v>
      </c>
      <c r="D1764" s="7" t="s">
        <v>169</v>
      </c>
      <c r="E1764" s="3">
        <v>1757</v>
      </c>
      <c r="F1764" s="42">
        <v>42802</v>
      </c>
      <c r="G1764" s="3">
        <f t="shared" si="86"/>
        <v>1757</v>
      </c>
      <c r="H1764" s="3">
        <f t="shared" si="87"/>
        <v>0</v>
      </c>
    </row>
    <row r="1765" spans="1:8" ht="15.75" x14ac:dyDescent="0.25">
      <c r="A1765" s="40">
        <v>42803</v>
      </c>
      <c r="B1765" s="41" t="s">
        <v>1346</v>
      </c>
      <c r="C1765" s="6">
        <v>103812</v>
      </c>
      <c r="D1765" s="7" t="s">
        <v>169</v>
      </c>
      <c r="E1765" s="3">
        <v>1972</v>
      </c>
      <c r="F1765" s="42">
        <v>42805</v>
      </c>
      <c r="G1765" s="3">
        <f t="shared" si="86"/>
        <v>1972</v>
      </c>
      <c r="H1765" s="3">
        <f t="shared" si="87"/>
        <v>0</v>
      </c>
    </row>
    <row r="1766" spans="1:8" ht="15.75" x14ac:dyDescent="0.25">
      <c r="A1766" s="40">
        <v>42807</v>
      </c>
      <c r="B1766" s="41" t="s">
        <v>1797</v>
      </c>
      <c r="C1766" s="6">
        <v>104255</v>
      </c>
      <c r="D1766" s="7" t="s">
        <v>169</v>
      </c>
      <c r="E1766" s="3">
        <v>3405.8</v>
      </c>
      <c r="F1766" s="42">
        <v>42810</v>
      </c>
      <c r="G1766" s="3">
        <f t="shared" si="86"/>
        <v>3405.8</v>
      </c>
      <c r="H1766" s="3">
        <f t="shared" si="87"/>
        <v>0</v>
      </c>
    </row>
    <row r="1767" spans="1:8" ht="15.75" x14ac:dyDescent="0.25">
      <c r="A1767" s="40">
        <v>42810</v>
      </c>
      <c r="B1767" s="41" t="s">
        <v>2177</v>
      </c>
      <c r="C1767" s="6">
        <v>104630</v>
      </c>
      <c r="D1767" s="7" t="s">
        <v>169</v>
      </c>
      <c r="E1767" s="3">
        <v>2683.8</v>
      </c>
      <c r="F1767" s="42">
        <v>42812</v>
      </c>
      <c r="G1767" s="3">
        <f t="shared" ref="G1767:G1830" si="88">E1767</f>
        <v>2683.8</v>
      </c>
      <c r="H1767" s="3">
        <f t="shared" si="87"/>
        <v>0</v>
      </c>
    </row>
    <row r="1768" spans="1:8" ht="15.75" x14ac:dyDescent="0.25">
      <c r="A1768" s="40">
        <v>42814</v>
      </c>
      <c r="B1768" s="41" t="s">
        <v>2658</v>
      </c>
      <c r="C1768" s="6">
        <v>105096</v>
      </c>
      <c r="D1768" s="7" t="s">
        <v>169</v>
      </c>
      <c r="E1768" s="3">
        <v>2203.1999999999998</v>
      </c>
      <c r="F1768" s="42">
        <v>42816</v>
      </c>
      <c r="G1768" s="3">
        <f t="shared" si="88"/>
        <v>2203.1999999999998</v>
      </c>
      <c r="H1768" s="3">
        <f t="shared" si="87"/>
        <v>0</v>
      </c>
    </row>
    <row r="1769" spans="1:8" ht="15.75" x14ac:dyDescent="0.25">
      <c r="A1769" s="40">
        <v>42817</v>
      </c>
      <c r="B1769" s="41" t="s">
        <v>3045</v>
      </c>
      <c r="C1769" s="6">
        <v>105476</v>
      </c>
      <c r="D1769" s="7" t="s">
        <v>169</v>
      </c>
      <c r="E1769" s="3">
        <v>2331.5</v>
      </c>
      <c r="F1769" s="42">
        <v>42791</v>
      </c>
      <c r="G1769" s="3">
        <f t="shared" si="88"/>
        <v>2331.5</v>
      </c>
      <c r="H1769" s="3">
        <f t="shared" si="87"/>
        <v>0</v>
      </c>
    </row>
    <row r="1770" spans="1:8" ht="15.75" x14ac:dyDescent="0.25">
      <c r="A1770" s="40">
        <v>42821</v>
      </c>
      <c r="B1770" s="41" t="s">
        <v>3514</v>
      </c>
      <c r="C1770" s="6">
        <v>105934</v>
      </c>
      <c r="D1770" s="7" t="s">
        <v>169</v>
      </c>
      <c r="E1770" s="3">
        <v>1588.6</v>
      </c>
      <c r="F1770" s="42">
        <v>42823</v>
      </c>
      <c r="G1770" s="3">
        <f t="shared" si="88"/>
        <v>1588.6</v>
      </c>
      <c r="H1770" s="3">
        <f t="shared" si="87"/>
        <v>0</v>
      </c>
    </row>
    <row r="1771" spans="1:8" ht="15.75" x14ac:dyDescent="0.25">
      <c r="A1771" s="40">
        <v>42824</v>
      </c>
      <c r="B1771" s="41" t="s">
        <v>3877</v>
      </c>
      <c r="C1771" s="6">
        <v>106289</v>
      </c>
      <c r="D1771" s="7" t="s">
        <v>169</v>
      </c>
      <c r="E1771" s="3">
        <v>2212.6</v>
      </c>
      <c r="F1771" s="42">
        <v>42826</v>
      </c>
      <c r="G1771" s="3">
        <f t="shared" si="88"/>
        <v>2212.6</v>
      </c>
      <c r="H1771" s="3">
        <f t="shared" si="87"/>
        <v>0</v>
      </c>
    </row>
    <row r="1772" spans="1:8" ht="15.75" x14ac:dyDescent="0.25">
      <c r="A1772" s="40">
        <v>42797</v>
      </c>
      <c r="B1772" s="41" t="s">
        <v>620</v>
      </c>
      <c r="C1772" s="6">
        <v>103103</v>
      </c>
      <c r="D1772" s="7" t="s">
        <v>180</v>
      </c>
      <c r="E1772" s="3">
        <v>2921.6</v>
      </c>
      <c r="F1772" s="42">
        <v>42797</v>
      </c>
      <c r="G1772" s="3">
        <f t="shared" si="88"/>
        <v>2921.6</v>
      </c>
      <c r="H1772" s="3">
        <f t="shared" si="87"/>
        <v>0</v>
      </c>
    </row>
    <row r="1773" spans="1:8" ht="15.75" x14ac:dyDescent="0.25">
      <c r="A1773" s="40">
        <v>42804</v>
      </c>
      <c r="B1773" s="41" t="s">
        <v>1462</v>
      </c>
      <c r="C1773" s="6">
        <v>103926</v>
      </c>
      <c r="D1773" s="7" t="s">
        <v>180</v>
      </c>
      <c r="E1773" s="3">
        <v>6016</v>
      </c>
      <c r="F1773" s="42">
        <v>42804</v>
      </c>
      <c r="G1773" s="3">
        <f t="shared" si="88"/>
        <v>6016</v>
      </c>
      <c r="H1773" s="3">
        <f t="shared" si="87"/>
        <v>0</v>
      </c>
    </row>
    <row r="1774" spans="1:8" ht="15.75" x14ac:dyDescent="0.25">
      <c r="A1774" s="40">
        <v>42811</v>
      </c>
      <c r="B1774" s="41" t="s">
        <v>2312</v>
      </c>
      <c r="C1774" s="6">
        <v>104763</v>
      </c>
      <c r="D1774" s="7" t="s">
        <v>180</v>
      </c>
      <c r="E1774" s="3">
        <v>3181</v>
      </c>
      <c r="F1774" s="42">
        <v>42811</v>
      </c>
      <c r="G1774" s="3">
        <f t="shared" si="88"/>
        <v>3181</v>
      </c>
      <c r="H1774" s="3">
        <f t="shared" si="87"/>
        <v>0</v>
      </c>
    </row>
    <row r="1775" spans="1:8" ht="15.75" x14ac:dyDescent="0.25">
      <c r="A1775" s="40">
        <v>42818</v>
      </c>
      <c r="B1775" s="41" t="s">
        <v>3146</v>
      </c>
      <c r="C1775" s="6">
        <v>105576</v>
      </c>
      <c r="D1775" s="7" t="s">
        <v>180</v>
      </c>
      <c r="E1775" s="3">
        <v>3317</v>
      </c>
      <c r="F1775" s="42">
        <v>42818</v>
      </c>
      <c r="G1775" s="3">
        <f t="shared" si="88"/>
        <v>3317</v>
      </c>
      <c r="H1775" s="3">
        <f t="shared" si="87"/>
        <v>0</v>
      </c>
    </row>
    <row r="1776" spans="1:8" ht="15.75" x14ac:dyDescent="0.25">
      <c r="A1776" s="40">
        <v>42825</v>
      </c>
      <c r="B1776" s="41" t="s">
        <v>4004</v>
      </c>
      <c r="C1776" s="6">
        <v>106413</v>
      </c>
      <c r="D1776" s="7" t="s">
        <v>180</v>
      </c>
      <c r="E1776" s="3">
        <v>5663</v>
      </c>
      <c r="F1776" s="42">
        <v>42825</v>
      </c>
      <c r="G1776" s="3">
        <f t="shared" si="88"/>
        <v>5663</v>
      </c>
      <c r="H1776" s="3">
        <f t="shared" si="87"/>
        <v>0</v>
      </c>
    </row>
    <row r="1777" spans="1:8" ht="15.75" x14ac:dyDescent="0.25">
      <c r="A1777" s="40">
        <v>42825</v>
      </c>
      <c r="B1777" s="41" t="s">
        <v>4005</v>
      </c>
      <c r="C1777" s="6">
        <v>106414</v>
      </c>
      <c r="D1777" s="7" t="s">
        <v>180</v>
      </c>
      <c r="E1777" s="3">
        <v>391</v>
      </c>
      <c r="F1777" s="42">
        <v>42825</v>
      </c>
      <c r="G1777" s="3">
        <f t="shared" si="88"/>
        <v>391</v>
      </c>
      <c r="H1777" s="3">
        <f t="shared" si="87"/>
        <v>0</v>
      </c>
    </row>
    <row r="1778" spans="1:8" ht="15.75" x14ac:dyDescent="0.25">
      <c r="A1778" s="40">
        <v>42798</v>
      </c>
      <c r="B1778" s="41" t="s">
        <v>708</v>
      </c>
      <c r="C1778" s="6">
        <v>103185</v>
      </c>
      <c r="D1778" s="7" t="s">
        <v>103</v>
      </c>
      <c r="E1778" s="3">
        <v>4660.5</v>
      </c>
      <c r="F1778" s="42">
        <v>42798</v>
      </c>
      <c r="G1778" s="3">
        <f t="shared" si="88"/>
        <v>4660.5</v>
      </c>
      <c r="H1778" s="3">
        <f t="shared" si="87"/>
        <v>0</v>
      </c>
    </row>
    <row r="1779" spans="1:8" ht="15.75" x14ac:dyDescent="0.25">
      <c r="A1779" s="40">
        <v>42799</v>
      </c>
      <c r="B1779" s="41" t="s">
        <v>830</v>
      </c>
      <c r="C1779" s="6">
        <v>103305</v>
      </c>
      <c r="D1779" s="7" t="s">
        <v>103</v>
      </c>
      <c r="E1779" s="3">
        <v>2937.5</v>
      </c>
      <c r="F1779" s="42">
        <v>42799</v>
      </c>
      <c r="G1779" s="3">
        <f t="shared" si="88"/>
        <v>2937.5</v>
      </c>
      <c r="H1779" s="3">
        <f t="shared" si="87"/>
        <v>0</v>
      </c>
    </row>
    <row r="1780" spans="1:8" ht="15.75" x14ac:dyDescent="0.25">
      <c r="A1780" s="40">
        <v>42801</v>
      </c>
      <c r="B1780" s="41" t="s">
        <v>1053</v>
      </c>
      <c r="C1780" s="6">
        <v>103526</v>
      </c>
      <c r="D1780" s="7" t="s">
        <v>103</v>
      </c>
      <c r="E1780" s="3">
        <v>3740.7</v>
      </c>
      <c r="F1780" s="42">
        <v>42801</v>
      </c>
      <c r="G1780" s="3">
        <f t="shared" si="88"/>
        <v>3740.7</v>
      </c>
      <c r="H1780" s="3">
        <f t="shared" si="87"/>
        <v>0</v>
      </c>
    </row>
    <row r="1781" spans="1:8" ht="15.75" x14ac:dyDescent="0.25">
      <c r="A1781" s="40">
        <v>42806</v>
      </c>
      <c r="B1781" s="41" t="s">
        <v>1641</v>
      </c>
      <c r="C1781" s="6">
        <v>104102</v>
      </c>
      <c r="D1781" s="7" t="s">
        <v>103</v>
      </c>
      <c r="E1781" s="3">
        <v>3744.4</v>
      </c>
      <c r="F1781" s="42">
        <v>42806</v>
      </c>
      <c r="G1781" s="3">
        <f t="shared" si="88"/>
        <v>3744.4</v>
      </c>
      <c r="H1781" s="3">
        <f t="shared" si="87"/>
        <v>0</v>
      </c>
    </row>
    <row r="1782" spans="1:8" ht="15.75" x14ac:dyDescent="0.25">
      <c r="A1782" s="40">
        <v>42809</v>
      </c>
      <c r="B1782" s="41" t="s">
        <v>1943</v>
      </c>
      <c r="C1782" s="6">
        <v>104399</v>
      </c>
      <c r="D1782" s="7" t="s">
        <v>103</v>
      </c>
      <c r="E1782" s="3">
        <v>1432.6</v>
      </c>
      <c r="F1782" s="42">
        <v>42809</v>
      </c>
      <c r="G1782" s="3">
        <f t="shared" si="88"/>
        <v>1432.6</v>
      </c>
      <c r="H1782" s="3">
        <f t="shared" si="87"/>
        <v>0</v>
      </c>
    </row>
    <row r="1783" spans="1:8" ht="15.75" x14ac:dyDescent="0.25">
      <c r="A1783" s="40">
        <v>42812</v>
      </c>
      <c r="B1783" s="41" t="s">
        <v>2388</v>
      </c>
      <c r="C1783" s="6">
        <v>104837</v>
      </c>
      <c r="D1783" s="7" t="s">
        <v>103</v>
      </c>
      <c r="E1783" s="3">
        <v>3167.5</v>
      </c>
      <c r="F1783" s="42">
        <v>42812</v>
      </c>
      <c r="G1783" s="3">
        <f t="shared" si="88"/>
        <v>3167.5</v>
      </c>
      <c r="H1783" s="3">
        <f t="shared" si="87"/>
        <v>0</v>
      </c>
    </row>
    <row r="1784" spans="1:8" ht="15.75" x14ac:dyDescent="0.25">
      <c r="A1784" s="40">
        <v>42815</v>
      </c>
      <c r="B1784" s="41" t="s">
        <v>2739</v>
      </c>
      <c r="C1784" s="6">
        <v>105177</v>
      </c>
      <c r="D1784" s="7" t="s">
        <v>103</v>
      </c>
      <c r="E1784" s="3">
        <v>3352.5</v>
      </c>
      <c r="F1784" s="42">
        <v>42815</v>
      </c>
      <c r="G1784" s="3">
        <f t="shared" si="88"/>
        <v>3352.5</v>
      </c>
      <c r="H1784" s="3">
        <f t="shared" si="87"/>
        <v>0</v>
      </c>
    </row>
    <row r="1785" spans="1:8" ht="15.75" x14ac:dyDescent="0.25">
      <c r="A1785" s="40">
        <v>42817</v>
      </c>
      <c r="B1785" s="41" t="s">
        <v>3008</v>
      </c>
      <c r="C1785" s="6">
        <v>105439</v>
      </c>
      <c r="D1785" s="7" t="s">
        <v>103</v>
      </c>
      <c r="E1785" s="3">
        <v>780</v>
      </c>
      <c r="F1785" s="42">
        <v>43062</v>
      </c>
      <c r="G1785" s="3">
        <f t="shared" si="88"/>
        <v>780</v>
      </c>
      <c r="H1785" s="3">
        <f t="shared" si="87"/>
        <v>0</v>
      </c>
    </row>
    <row r="1786" spans="1:8" ht="15.75" x14ac:dyDescent="0.25">
      <c r="A1786" s="40">
        <v>42819</v>
      </c>
      <c r="B1786" s="41" t="s">
        <v>3253</v>
      </c>
      <c r="C1786" s="6">
        <v>105678</v>
      </c>
      <c r="D1786" s="7" t="s">
        <v>103</v>
      </c>
      <c r="E1786" s="3">
        <v>2930.8</v>
      </c>
      <c r="F1786" s="42">
        <v>42791</v>
      </c>
      <c r="G1786" s="3">
        <f t="shared" si="88"/>
        <v>2930.8</v>
      </c>
      <c r="H1786" s="3">
        <f t="shared" si="87"/>
        <v>0</v>
      </c>
    </row>
    <row r="1787" spans="1:8" ht="15.75" x14ac:dyDescent="0.25">
      <c r="A1787" s="40">
        <v>42822</v>
      </c>
      <c r="B1787" s="41" t="s">
        <v>3587</v>
      </c>
      <c r="C1787" s="6">
        <v>106003</v>
      </c>
      <c r="D1787" s="7" t="s">
        <v>103</v>
      </c>
      <c r="E1787" s="3">
        <v>3190.6</v>
      </c>
      <c r="F1787" s="42">
        <v>42822</v>
      </c>
      <c r="G1787" s="3">
        <f t="shared" si="88"/>
        <v>3190.6</v>
      </c>
      <c r="H1787" s="3">
        <f t="shared" si="87"/>
        <v>0</v>
      </c>
    </row>
    <row r="1788" spans="1:8" ht="15.75" x14ac:dyDescent="0.25">
      <c r="A1788" s="40">
        <v>42796</v>
      </c>
      <c r="B1788" s="41" t="s">
        <v>501</v>
      </c>
      <c r="C1788" s="6">
        <v>102988</v>
      </c>
      <c r="D1788" s="7" t="s">
        <v>216</v>
      </c>
      <c r="E1788" s="3">
        <v>7060.8</v>
      </c>
      <c r="F1788" s="42">
        <v>42798</v>
      </c>
      <c r="G1788" s="3">
        <f t="shared" si="88"/>
        <v>7060.8</v>
      </c>
      <c r="H1788" s="3">
        <f t="shared" si="87"/>
        <v>0</v>
      </c>
    </row>
    <row r="1789" spans="1:8" ht="15.75" x14ac:dyDescent="0.25">
      <c r="A1789" s="40">
        <v>42803</v>
      </c>
      <c r="B1789" s="41" t="s">
        <v>1353</v>
      </c>
      <c r="C1789" s="6">
        <v>103819</v>
      </c>
      <c r="D1789" s="7" t="s">
        <v>216</v>
      </c>
      <c r="E1789" s="3">
        <v>10033.6</v>
      </c>
      <c r="F1789" s="42">
        <v>42805</v>
      </c>
      <c r="G1789" s="3">
        <f t="shared" si="88"/>
        <v>10033.6</v>
      </c>
      <c r="H1789" s="3">
        <f t="shared" si="87"/>
        <v>0</v>
      </c>
    </row>
    <row r="1790" spans="1:8" ht="15.75" x14ac:dyDescent="0.25">
      <c r="A1790" s="40">
        <v>42810</v>
      </c>
      <c r="B1790" s="41" t="s">
        <v>2186</v>
      </c>
      <c r="C1790" s="6">
        <v>104639</v>
      </c>
      <c r="D1790" s="7" t="s">
        <v>216</v>
      </c>
      <c r="E1790" s="3">
        <v>4147.2</v>
      </c>
      <c r="F1790" s="42">
        <v>42812</v>
      </c>
      <c r="G1790" s="3">
        <f t="shared" si="88"/>
        <v>4147.2</v>
      </c>
      <c r="H1790" s="3">
        <f t="shared" si="87"/>
        <v>0</v>
      </c>
    </row>
    <row r="1791" spans="1:8" ht="15.75" x14ac:dyDescent="0.25">
      <c r="A1791" s="40">
        <v>42817</v>
      </c>
      <c r="B1791" s="41" t="s">
        <v>3046</v>
      </c>
      <c r="C1791" s="6">
        <v>105477</v>
      </c>
      <c r="D1791" s="7" t="s">
        <v>216</v>
      </c>
      <c r="E1791" s="3">
        <v>16743.400000000001</v>
      </c>
      <c r="F1791" s="42">
        <v>42791</v>
      </c>
      <c r="G1791" s="3">
        <f t="shared" si="88"/>
        <v>16743.400000000001</v>
      </c>
      <c r="H1791" s="3">
        <f t="shared" si="87"/>
        <v>0</v>
      </c>
    </row>
    <row r="1792" spans="1:8" ht="15.75" x14ac:dyDescent="0.25">
      <c r="A1792" s="40">
        <v>42824</v>
      </c>
      <c r="B1792" s="41" t="s">
        <v>3875</v>
      </c>
      <c r="C1792" s="6">
        <v>106287</v>
      </c>
      <c r="D1792" s="7" t="s">
        <v>216</v>
      </c>
      <c r="E1792" s="3">
        <v>9109.6</v>
      </c>
      <c r="F1792" s="42">
        <v>42826</v>
      </c>
      <c r="G1792" s="3">
        <f t="shared" si="88"/>
        <v>9109.6</v>
      </c>
      <c r="H1792" s="3">
        <f t="shared" si="87"/>
        <v>0</v>
      </c>
    </row>
    <row r="1793" spans="1:8" ht="15.75" x14ac:dyDescent="0.25">
      <c r="A1793" s="40">
        <v>42795</v>
      </c>
      <c r="B1793" s="41" t="s">
        <v>335</v>
      </c>
      <c r="C1793" s="6">
        <v>102823</v>
      </c>
      <c r="D1793" s="7" t="s">
        <v>68</v>
      </c>
      <c r="E1793" s="3">
        <v>7335.6</v>
      </c>
      <c r="F1793" s="42">
        <v>42816</v>
      </c>
      <c r="G1793" s="3">
        <f t="shared" si="88"/>
        <v>7335.6</v>
      </c>
      <c r="H1793" s="3">
        <f t="shared" si="87"/>
        <v>0</v>
      </c>
    </row>
    <row r="1794" spans="1:8" ht="15.75" x14ac:dyDescent="0.25">
      <c r="A1794" s="40">
        <v>42797</v>
      </c>
      <c r="B1794" s="41" t="s">
        <v>572</v>
      </c>
      <c r="C1794" s="6">
        <v>103056</v>
      </c>
      <c r="D1794" s="1" t="s">
        <v>68</v>
      </c>
      <c r="E1794" s="2">
        <v>0</v>
      </c>
      <c r="F1794" s="44" t="s">
        <v>37</v>
      </c>
      <c r="G1794" s="2">
        <f t="shared" si="88"/>
        <v>0</v>
      </c>
      <c r="H1794" s="2">
        <f t="shared" si="87"/>
        <v>0</v>
      </c>
    </row>
    <row r="1795" spans="1:8" ht="15.75" x14ac:dyDescent="0.25">
      <c r="A1795" s="40">
        <v>42797</v>
      </c>
      <c r="B1795" s="41" t="s">
        <v>597</v>
      </c>
      <c r="C1795" s="6">
        <v>103080</v>
      </c>
      <c r="D1795" s="7" t="s">
        <v>68</v>
      </c>
      <c r="E1795" s="3">
        <v>2994.6</v>
      </c>
      <c r="F1795" s="42">
        <v>42816</v>
      </c>
      <c r="G1795" s="3">
        <f t="shared" si="88"/>
        <v>2994.6</v>
      </c>
      <c r="H1795" s="3">
        <f t="shared" ref="H1795:H1858" si="89">E1795-G1795</f>
        <v>0</v>
      </c>
    </row>
    <row r="1796" spans="1:8" ht="15.75" x14ac:dyDescent="0.25">
      <c r="A1796" s="40">
        <v>42800</v>
      </c>
      <c r="B1796" s="41" t="s">
        <v>886</v>
      </c>
      <c r="C1796" s="6">
        <v>103360</v>
      </c>
      <c r="D1796" s="7" t="s">
        <v>68</v>
      </c>
      <c r="E1796" s="3">
        <v>9828.7000000000007</v>
      </c>
      <c r="F1796" s="42">
        <v>42826</v>
      </c>
      <c r="G1796" s="3">
        <f t="shared" si="88"/>
        <v>9828.7000000000007</v>
      </c>
      <c r="H1796" s="3">
        <f t="shared" si="89"/>
        <v>0</v>
      </c>
    </row>
    <row r="1797" spans="1:8" ht="15.75" x14ac:dyDescent="0.25">
      <c r="A1797" s="40">
        <v>42802</v>
      </c>
      <c r="B1797" s="41" t="s">
        <v>1200</v>
      </c>
      <c r="C1797" s="6">
        <v>103670</v>
      </c>
      <c r="D1797" s="7" t="s">
        <v>68</v>
      </c>
      <c r="E1797" s="3">
        <v>10037.1</v>
      </c>
      <c r="F1797" s="42">
        <v>42826</v>
      </c>
      <c r="G1797" s="3">
        <f t="shared" si="88"/>
        <v>10037.1</v>
      </c>
      <c r="H1797" s="3">
        <f t="shared" si="89"/>
        <v>0</v>
      </c>
    </row>
    <row r="1798" spans="1:8" ht="15.75" x14ac:dyDescent="0.25">
      <c r="A1798" s="40">
        <v>42804</v>
      </c>
      <c r="B1798" s="41" t="s">
        <v>1453</v>
      </c>
      <c r="C1798" s="6">
        <v>103917</v>
      </c>
      <c r="D1798" s="7" t="s">
        <v>68</v>
      </c>
      <c r="E1798" s="3">
        <v>6941.1</v>
      </c>
      <c r="F1798" s="42">
        <v>42816</v>
      </c>
      <c r="G1798" s="3">
        <f t="shared" si="88"/>
        <v>6941.1</v>
      </c>
      <c r="H1798" s="3">
        <f t="shared" si="89"/>
        <v>0</v>
      </c>
    </row>
    <row r="1799" spans="1:8" ht="15.75" x14ac:dyDescent="0.25">
      <c r="A1799" s="40">
        <v>42807</v>
      </c>
      <c r="B1799" s="41" t="s">
        <v>1750</v>
      </c>
      <c r="C1799" s="6">
        <v>104209</v>
      </c>
      <c r="D1799" s="7" t="s">
        <v>68</v>
      </c>
      <c r="E1799" s="3">
        <v>7542</v>
      </c>
      <c r="F1799" s="42">
        <v>42826</v>
      </c>
      <c r="G1799" s="3">
        <f t="shared" si="88"/>
        <v>7542</v>
      </c>
      <c r="H1799" s="3">
        <f t="shared" si="89"/>
        <v>0</v>
      </c>
    </row>
    <row r="1800" spans="1:8" ht="15.75" x14ac:dyDescent="0.25">
      <c r="A1800" s="40">
        <v>42809</v>
      </c>
      <c r="B1800" s="41" t="s">
        <v>2027</v>
      </c>
      <c r="C1800" s="6">
        <v>104481</v>
      </c>
      <c r="D1800" s="7" t="s">
        <v>68</v>
      </c>
      <c r="E1800" s="3">
        <v>14659.5</v>
      </c>
      <c r="F1800" s="42">
        <v>42833</v>
      </c>
      <c r="G1800" s="3">
        <f t="shared" si="88"/>
        <v>14659.5</v>
      </c>
      <c r="H1800" s="3">
        <f t="shared" si="89"/>
        <v>0</v>
      </c>
    </row>
    <row r="1801" spans="1:8" ht="15.75" x14ac:dyDescent="0.25">
      <c r="A1801" s="40">
        <v>42811</v>
      </c>
      <c r="B1801" s="41" t="s">
        <v>2314</v>
      </c>
      <c r="C1801" s="6">
        <v>104765</v>
      </c>
      <c r="D1801" s="7" t="s">
        <v>68</v>
      </c>
      <c r="E1801" s="3">
        <v>7620.7</v>
      </c>
      <c r="F1801" s="42">
        <v>42833</v>
      </c>
      <c r="G1801" s="3">
        <f t="shared" si="88"/>
        <v>7620.7</v>
      </c>
      <c r="H1801" s="3">
        <f t="shared" si="89"/>
        <v>0</v>
      </c>
    </row>
    <row r="1802" spans="1:8" ht="15.75" x14ac:dyDescent="0.25">
      <c r="A1802" s="40">
        <v>42814</v>
      </c>
      <c r="B1802" s="41" t="s">
        <v>2623</v>
      </c>
      <c r="C1802" s="6">
        <v>105062</v>
      </c>
      <c r="D1802" s="7" t="s">
        <v>68</v>
      </c>
      <c r="E1802" s="3">
        <v>9223.5</v>
      </c>
      <c r="F1802" s="42">
        <v>42833</v>
      </c>
      <c r="G1802" s="3">
        <f t="shared" si="88"/>
        <v>9223.5</v>
      </c>
      <c r="H1802" s="3">
        <f t="shared" si="89"/>
        <v>0</v>
      </c>
    </row>
    <row r="1803" spans="1:8" ht="15.75" x14ac:dyDescent="0.25">
      <c r="A1803" s="40">
        <v>42816</v>
      </c>
      <c r="B1803" s="41" t="s">
        <v>2885</v>
      </c>
      <c r="C1803" s="6">
        <v>105323</v>
      </c>
      <c r="D1803" s="7" t="s">
        <v>68</v>
      </c>
      <c r="E1803" s="3">
        <v>9701.2000000000007</v>
      </c>
      <c r="F1803" s="42">
        <v>42846</v>
      </c>
      <c r="G1803" s="3">
        <f t="shared" si="88"/>
        <v>9701.2000000000007</v>
      </c>
      <c r="H1803" s="3">
        <f t="shared" si="89"/>
        <v>0</v>
      </c>
    </row>
    <row r="1804" spans="1:8" ht="15.75" x14ac:dyDescent="0.25">
      <c r="A1804" s="40">
        <v>42818</v>
      </c>
      <c r="B1804" s="41" t="s">
        <v>3161</v>
      </c>
      <c r="C1804" s="6">
        <v>105591</v>
      </c>
      <c r="D1804" s="7" t="s">
        <v>68</v>
      </c>
      <c r="E1804" s="3">
        <v>12552.9</v>
      </c>
      <c r="F1804" s="42">
        <v>42846</v>
      </c>
      <c r="G1804" s="3">
        <f t="shared" si="88"/>
        <v>12552.9</v>
      </c>
      <c r="H1804" s="3">
        <f t="shared" si="89"/>
        <v>0</v>
      </c>
    </row>
    <row r="1805" spans="1:8" ht="15.75" x14ac:dyDescent="0.25">
      <c r="A1805" s="40">
        <v>42821</v>
      </c>
      <c r="B1805" s="41" t="s">
        <v>3482</v>
      </c>
      <c r="C1805" s="6">
        <v>105903</v>
      </c>
      <c r="D1805" s="7" t="s">
        <v>68</v>
      </c>
      <c r="E1805" s="3">
        <v>7981.5</v>
      </c>
      <c r="F1805" s="42">
        <v>42846</v>
      </c>
      <c r="G1805" s="3">
        <f t="shared" si="88"/>
        <v>7981.5</v>
      </c>
      <c r="H1805" s="3">
        <f t="shared" si="89"/>
        <v>0</v>
      </c>
    </row>
    <row r="1806" spans="1:8" ht="15.75" x14ac:dyDescent="0.25">
      <c r="A1806" s="40">
        <v>42823</v>
      </c>
      <c r="B1806" s="41" t="s">
        <v>3734</v>
      </c>
      <c r="C1806" s="6">
        <v>106148</v>
      </c>
      <c r="D1806" s="7" t="s">
        <v>68</v>
      </c>
      <c r="E1806" s="3">
        <v>8118</v>
      </c>
      <c r="F1806" s="42">
        <v>42846</v>
      </c>
      <c r="G1806" s="3">
        <f t="shared" si="88"/>
        <v>8118</v>
      </c>
      <c r="H1806" s="3">
        <f t="shared" si="89"/>
        <v>0</v>
      </c>
    </row>
    <row r="1807" spans="1:8" ht="15.75" x14ac:dyDescent="0.25">
      <c r="A1807" s="40">
        <v>42825</v>
      </c>
      <c r="B1807" s="41" t="s">
        <v>3986</v>
      </c>
      <c r="C1807" s="6">
        <v>106395</v>
      </c>
      <c r="D1807" s="7" t="s">
        <v>68</v>
      </c>
      <c r="E1807" s="3">
        <v>8808.7999999999993</v>
      </c>
      <c r="F1807" s="42">
        <v>42846</v>
      </c>
      <c r="G1807" s="3">
        <f t="shared" si="88"/>
        <v>8808.7999999999993</v>
      </c>
      <c r="H1807" s="3">
        <f t="shared" si="89"/>
        <v>0</v>
      </c>
    </row>
    <row r="1808" spans="1:8" ht="15.75" x14ac:dyDescent="0.25">
      <c r="A1808" s="40">
        <v>42806</v>
      </c>
      <c r="B1808" s="41" t="s">
        <v>1670</v>
      </c>
      <c r="C1808" s="6">
        <v>104130</v>
      </c>
      <c r="D1808" s="7" t="s">
        <v>56</v>
      </c>
      <c r="E1808" s="3">
        <v>10585.2</v>
      </c>
      <c r="F1808" s="42">
        <v>42807</v>
      </c>
      <c r="G1808" s="3">
        <f t="shared" si="88"/>
        <v>10585.2</v>
      </c>
      <c r="H1808" s="3">
        <f t="shared" si="89"/>
        <v>0</v>
      </c>
    </row>
    <row r="1809" spans="1:8" ht="15.75" x14ac:dyDescent="0.25">
      <c r="A1809" s="40">
        <v>42810</v>
      </c>
      <c r="B1809" s="41" t="s">
        <v>2134</v>
      </c>
      <c r="C1809" s="6">
        <v>104587</v>
      </c>
      <c r="D1809" s="7" t="s">
        <v>56</v>
      </c>
      <c r="E1809" s="3">
        <v>7122</v>
      </c>
      <c r="F1809" s="42">
        <v>42810</v>
      </c>
      <c r="G1809" s="3">
        <f t="shared" si="88"/>
        <v>7122</v>
      </c>
      <c r="H1809" s="3">
        <f t="shared" si="89"/>
        <v>0</v>
      </c>
    </row>
    <row r="1810" spans="1:8" ht="15.75" x14ac:dyDescent="0.25">
      <c r="A1810" s="40">
        <v>42812</v>
      </c>
      <c r="B1810" s="41" t="s">
        <v>2425</v>
      </c>
      <c r="C1810" s="6">
        <v>104874</v>
      </c>
      <c r="D1810" s="7" t="s">
        <v>56</v>
      </c>
      <c r="E1810" s="3">
        <v>11356.9</v>
      </c>
      <c r="F1810" s="42">
        <v>42812</v>
      </c>
      <c r="G1810" s="3">
        <f t="shared" si="88"/>
        <v>11356.9</v>
      </c>
      <c r="H1810" s="3">
        <f t="shared" si="89"/>
        <v>0</v>
      </c>
    </row>
    <row r="1811" spans="1:8" ht="15.75" x14ac:dyDescent="0.25">
      <c r="A1811" s="40">
        <v>42819</v>
      </c>
      <c r="B1811" s="41" t="s">
        <v>3285</v>
      </c>
      <c r="C1811" s="6">
        <v>105709</v>
      </c>
      <c r="D1811" s="7" t="s">
        <v>56</v>
      </c>
      <c r="E1811" s="3">
        <v>11394.6</v>
      </c>
      <c r="F1811" s="42">
        <v>42791</v>
      </c>
      <c r="G1811" s="3">
        <f t="shared" si="88"/>
        <v>11394.6</v>
      </c>
      <c r="H1811" s="3">
        <f t="shared" si="89"/>
        <v>0</v>
      </c>
    </row>
    <row r="1812" spans="1:8" ht="15.75" x14ac:dyDescent="0.25">
      <c r="A1812" s="40">
        <v>42797</v>
      </c>
      <c r="B1812" s="41" t="s">
        <v>643</v>
      </c>
      <c r="C1812" s="6">
        <v>103125</v>
      </c>
      <c r="D1812" s="7" t="s">
        <v>117</v>
      </c>
      <c r="E1812" s="3">
        <v>2335.9</v>
      </c>
      <c r="F1812" s="42">
        <v>42797</v>
      </c>
      <c r="G1812" s="3">
        <f t="shared" si="88"/>
        <v>2335.9</v>
      </c>
      <c r="H1812" s="3">
        <f t="shared" si="89"/>
        <v>0</v>
      </c>
    </row>
    <row r="1813" spans="1:8" ht="15.75" x14ac:dyDescent="0.25">
      <c r="A1813" s="40">
        <v>42800</v>
      </c>
      <c r="B1813" s="41" t="s">
        <v>961</v>
      </c>
      <c r="C1813" s="6">
        <v>103434</v>
      </c>
      <c r="D1813" s="7" t="s">
        <v>117</v>
      </c>
      <c r="E1813" s="3">
        <v>3445.1</v>
      </c>
      <c r="F1813" s="42">
        <v>42800</v>
      </c>
      <c r="G1813" s="3">
        <f t="shared" si="88"/>
        <v>3445.1</v>
      </c>
      <c r="H1813" s="3">
        <f t="shared" si="89"/>
        <v>0</v>
      </c>
    </row>
    <row r="1814" spans="1:8" ht="15.75" x14ac:dyDescent="0.25">
      <c r="A1814" s="40">
        <v>42801</v>
      </c>
      <c r="B1814" s="41" t="s">
        <v>1072</v>
      </c>
      <c r="C1814" s="6">
        <v>103545</v>
      </c>
      <c r="D1814" s="1" t="s">
        <v>117</v>
      </c>
      <c r="E1814" s="2">
        <v>0</v>
      </c>
      <c r="F1814" s="44" t="s">
        <v>37</v>
      </c>
      <c r="G1814" s="2">
        <f t="shared" si="88"/>
        <v>0</v>
      </c>
      <c r="H1814" s="2">
        <f t="shared" si="89"/>
        <v>0</v>
      </c>
    </row>
    <row r="1815" spans="1:8" ht="15.75" x14ac:dyDescent="0.25">
      <c r="A1815" s="40">
        <v>42801</v>
      </c>
      <c r="B1815" s="41" t="s">
        <v>1073</v>
      </c>
      <c r="C1815" s="6">
        <v>103546</v>
      </c>
      <c r="D1815" s="7" t="s">
        <v>117</v>
      </c>
      <c r="E1815" s="3">
        <v>4123.2</v>
      </c>
      <c r="F1815" s="42">
        <v>42801</v>
      </c>
      <c r="G1815" s="3">
        <f t="shared" si="88"/>
        <v>4123.2</v>
      </c>
      <c r="H1815" s="3">
        <f t="shared" si="89"/>
        <v>0</v>
      </c>
    </row>
    <row r="1816" spans="1:8" ht="15.75" x14ac:dyDescent="0.25">
      <c r="A1816" s="40">
        <v>42807</v>
      </c>
      <c r="B1816" s="41" t="s">
        <v>1767</v>
      </c>
      <c r="C1816" s="6">
        <v>104226</v>
      </c>
      <c r="D1816" s="7" t="s">
        <v>117</v>
      </c>
      <c r="E1816" s="3">
        <v>3043.2</v>
      </c>
      <c r="G1816" s="3">
        <f t="shared" si="88"/>
        <v>3043.2</v>
      </c>
      <c r="H1816" s="3">
        <f t="shared" si="89"/>
        <v>0</v>
      </c>
    </row>
    <row r="1817" spans="1:8" ht="15.75" x14ac:dyDescent="0.25">
      <c r="A1817" s="40">
        <v>42808</v>
      </c>
      <c r="B1817" s="41" t="s">
        <v>1904</v>
      </c>
      <c r="C1817" s="6">
        <v>104360</v>
      </c>
      <c r="D1817" s="7" t="s">
        <v>117</v>
      </c>
      <c r="E1817" s="3">
        <v>4192</v>
      </c>
      <c r="F1817" s="42">
        <v>42808</v>
      </c>
      <c r="G1817" s="3">
        <f t="shared" si="88"/>
        <v>4192</v>
      </c>
      <c r="H1817" s="3">
        <f t="shared" si="89"/>
        <v>0</v>
      </c>
    </row>
    <row r="1818" spans="1:8" ht="15.75" x14ac:dyDescent="0.25">
      <c r="A1818" s="40">
        <v>42809</v>
      </c>
      <c r="B1818" s="41" t="s">
        <v>2040</v>
      </c>
      <c r="C1818" s="6">
        <v>104494</v>
      </c>
      <c r="D1818" s="7" t="s">
        <v>117</v>
      </c>
      <c r="E1818" s="3">
        <v>2232</v>
      </c>
      <c r="F1818" s="42">
        <v>42809</v>
      </c>
      <c r="G1818" s="3">
        <f t="shared" si="88"/>
        <v>2232</v>
      </c>
      <c r="H1818" s="3">
        <f t="shared" si="89"/>
        <v>0</v>
      </c>
    </row>
    <row r="1819" spans="1:8" ht="15.75" x14ac:dyDescent="0.25">
      <c r="A1819" s="40">
        <v>42810</v>
      </c>
      <c r="B1819" s="41" t="s">
        <v>2157</v>
      </c>
      <c r="C1819" s="6">
        <v>104610</v>
      </c>
      <c r="D1819" s="7" t="s">
        <v>117</v>
      </c>
      <c r="E1819" s="3">
        <v>661.7</v>
      </c>
      <c r="F1819" s="42">
        <v>42810</v>
      </c>
      <c r="G1819" s="3">
        <f t="shared" si="88"/>
        <v>661.7</v>
      </c>
      <c r="H1819" s="3">
        <f t="shared" si="89"/>
        <v>0</v>
      </c>
    </row>
    <row r="1820" spans="1:8" ht="15.75" x14ac:dyDescent="0.25">
      <c r="A1820" s="40">
        <v>42811</v>
      </c>
      <c r="B1820" s="41" t="s">
        <v>2319</v>
      </c>
      <c r="C1820" s="6">
        <v>104770</v>
      </c>
      <c r="D1820" s="7" t="s">
        <v>117</v>
      </c>
      <c r="E1820" s="3">
        <v>2626.4</v>
      </c>
      <c r="F1820" s="42">
        <v>42811</v>
      </c>
      <c r="G1820" s="3">
        <f t="shared" si="88"/>
        <v>2626.4</v>
      </c>
      <c r="H1820" s="3">
        <f t="shared" si="89"/>
        <v>0</v>
      </c>
    </row>
    <row r="1821" spans="1:8" ht="15.75" x14ac:dyDescent="0.25">
      <c r="A1821" s="40">
        <v>42815</v>
      </c>
      <c r="B1821" s="41" t="s">
        <v>2770</v>
      </c>
      <c r="C1821" s="6">
        <v>105208</v>
      </c>
      <c r="D1821" s="7" t="s">
        <v>117</v>
      </c>
      <c r="E1821" s="3">
        <v>4257</v>
      </c>
      <c r="F1821" s="42">
        <v>42815</v>
      </c>
      <c r="G1821" s="3">
        <f t="shared" si="88"/>
        <v>4257</v>
      </c>
      <c r="H1821" s="3">
        <f t="shared" si="89"/>
        <v>0</v>
      </c>
    </row>
    <row r="1822" spans="1:8" ht="15.75" x14ac:dyDescent="0.25">
      <c r="A1822" s="40">
        <v>42816</v>
      </c>
      <c r="B1822" s="41" t="s">
        <v>2901</v>
      </c>
      <c r="C1822" s="6">
        <v>105338</v>
      </c>
      <c r="D1822" s="7" t="s">
        <v>117</v>
      </c>
      <c r="E1822" s="3">
        <v>1759.4</v>
      </c>
      <c r="F1822" s="42">
        <v>42816</v>
      </c>
      <c r="G1822" s="3">
        <f t="shared" si="88"/>
        <v>1759.4</v>
      </c>
      <c r="H1822" s="3">
        <f t="shared" si="89"/>
        <v>0</v>
      </c>
    </row>
    <row r="1823" spans="1:8" ht="15.75" x14ac:dyDescent="0.25">
      <c r="A1823" s="40">
        <v>42818</v>
      </c>
      <c r="B1823" s="41" t="s">
        <v>3173</v>
      </c>
      <c r="C1823" s="6">
        <v>105603</v>
      </c>
      <c r="D1823" s="7" t="s">
        <v>117</v>
      </c>
      <c r="E1823" s="3">
        <v>3061.5</v>
      </c>
      <c r="F1823" s="42">
        <v>42818</v>
      </c>
      <c r="G1823" s="3">
        <f t="shared" si="88"/>
        <v>3061.5</v>
      </c>
      <c r="H1823" s="3">
        <f t="shared" si="89"/>
        <v>0</v>
      </c>
    </row>
    <row r="1824" spans="1:8" ht="15.75" x14ac:dyDescent="0.25">
      <c r="A1824" s="40">
        <v>42821</v>
      </c>
      <c r="B1824" s="41" t="s">
        <v>3490</v>
      </c>
      <c r="C1824" s="6">
        <v>105911</v>
      </c>
      <c r="D1824" s="7" t="s">
        <v>117</v>
      </c>
      <c r="E1824" s="3">
        <v>2542.6999999999998</v>
      </c>
      <c r="F1824" s="42">
        <v>42821</v>
      </c>
      <c r="G1824" s="3">
        <f t="shared" si="88"/>
        <v>2542.6999999999998</v>
      </c>
      <c r="H1824" s="3">
        <f t="shared" si="89"/>
        <v>0</v>
      </c>
    </row>
    <row r="1825" spans="1:8" ht="15.75" x14ac:dyDescent="0.25">
      <c r="A1825" s="40">
        <v>42822</v>
      </c>
      <c r="B1825" s="41" t="s">
        <v>3624</v>
      </c>
      <c r="C1825" s="6">
        <v>106039</v>
      </c>
      <c r="D1825" s="7" t="s">
        <v>117</v>
      </c>
      <c r="E1825" s="3">
        <v>3910.2</v>
      </c>
      <c r="F1825" s="42">
        <v>42822</v>
      </c>
      <c r="G1825" s="3">
        <f t="shared" si="88"/>
        <v>3910.2</v>
      </c>
      <c r="H1825" s="3">
        <f t="shared" si="89"/>
        <v>0</v>
      </c>
    </row>
    <row r="1826" spans="1:8" ht="15.75" x14ac:dyDescent="0.25">
      <c r="A1826" s="40">
        <v>42823</v>
      </c>
      <c r="B1826" s="41" t="s">
        <v>3739</v>
      </c>
      <c r="C1826" s="6">
        <v>106153</v>
      </c>
      <c r="D1826" s="7" t="s">
        <v>117</v>
      </c>
      <c r="E1826" s="3">
        <v>2979.8</v>
      </c>
      <c r="F1826" s="42">
        <v>42822</v>
      </c>
      <c r="G1826" s="3">
        <f t="shared" si="88"/>
        <v>2979.8</v>
      </c>
      <c r="H1826" s="3">
        <f t="shared" si="89"/>
        <v>0</v>
      </c>
    </row>
    <row r="1827" spans="1:8" ht="15.75" x14ac:dyDescent="0.25">
      <c r="A1827" s="40">
        <v>42824</v>
      </c>
      <c r="B1827" s="41" t="s">
        <v>3849</v>
      </c>
      <c r="C1827" s="6">
        <v>106262</v>
      </c>
      <c r="D1827" s="7" t="s">
        <v>117</v>
      </c>
      <c r="E1827" s="3">
        <v>1948.72</v>
      </c>
      <c r="F1827" s="42">
        <v>42824</v>
      </c>
      <c r="G1827" s="3">
        <f t="shared" si="88"/>
        <v>1948.72</v>
      </c>
      <c r="H1827" s="3">
        <f t="shared" si="89"/>
        <v>0</v>
      </c>
    </row>
    <row r="1828" spans="1:8" ht="15.75" x14ac:dyDescent="0.25">
      <c r="A1828" s="40">
        <v>42806</v>
      </c>
      <c r="B1828" s="41" t="s">
        <v>1630</v>
      </c>
      <c r="C1828" s="6">
        <v>104092</v>
      </c>
      <c r="D1828" s="7" t="s">
        <v>1631</v>
      </c>
      <c r="E1828" s="3">
        <v>14184</v>
      </c>
      <c r="F1828" s="42">
        <v>42806</v>
      </c>
      <c r="G1828" s="3">
        <f t="shared" si="88"/>
        <v>14184</v>
      </c>
      <c r="H1828" s="3">
        <f t="shared" si="89"/>
        <v>0</v>
      </c>
    </row>
    <row r="1829" spans="1:8" ht="15.75" x14ac:dyDescent="0.25">
      <c r="A1829" s="40">
        <v>42808</v>
      </c>
      <c r="B1829" s="41" t="s">
        <v>1910</v>
      </c>
      <c r="C1829" s="6">
        <v>104366</v>
      </c>
      <c r="D1829" s="7" t="s">
        <v>1631</v>
      </c>
      <c r="E1829" s="3">
        <v>10952</v>
      </c>
      <c r="F1829" s="42">
        <v>42809</v>
      </c>
      <c r="G1829" s="3">
        <f t="shared" si="88"/>
        <v>10952</v>
      </c>
      <c r="H1829" s="3">
        <f t="shared" si="89"/>
        <v>0</v>
      </c>
    </row>
    <row r="1830" spans="1:8" ht="15.75" x14ac:dyDescent="0.25">
      <c r="A1830" s="40">
        <v>42812</v>
      </c>
      <c r="B1830" s="41" t="s">
        <v>2463</v>
      </c>
      <c r="C1830" s="6">
        <v>104908</v>
      </c>
      <c r="D1830" s="7" t="s">
        <v>1631</v>
      </c>
      <c r="E1830" s="3">
        <v>10312</v>
      </c>
      <c r="G1830" s="3">
        <f t="shared" si="88"/>
        <v>10312</v>
      </c>
      <c r="H1830" s="3">
        <f t="shared" si="89"/>
        <v>0</v>
      </c>
    </row>
    <row r="1831" spans="1:8" ht="15.75" x14ac:dyDescent="0.25">
      <c r="A1831" s="40">
        <v>42799</v>
      </c>
      <c r="B1831" s="41" t="s">
        <v>813</v>
      </c>
      <c r="C1831" s="6">
        <v>103290</v>
      </c>
      <c r="D1831" s="7" t="s">
        <v>814</v>
      </c>
      <c r="E1831" s="3">
        <v>2241</v>
      </c>
      <c r="F1831" s="42">
        <v>42799</v>
      </c>
      <c r="G1831" s="3">
        <f t="shared" ref="G1831:G1894" si="90">E1831</f>
        <v>2241</v>
      </c>
      <c r="H1831" s="3">
        <f t="shared" si="89"/>
        <v>0</v>
      </c>
    </row>
    <row r="1832" spans="1:8" ht="15.75" x14ac:dyDescent="0.25">
      <c r="A1832" s="40">
        <v>42804</v>
      </c>
      <c r="B1832" s="41" t="s">
        <v>1382</v>
      </c>
      <c r="C1832" s="6">
        <v>103847</v>
      </c>
      <c r="D1832" s="7" t="s">
        <v>814</v>
      </c>
      <c r="E1832" s="3">
        <v>3412.8</v>
      </c>
      <c r="F1832" s="42">
        <v>42804</v>
      </c>
      <c r="G1832" s="3">
        <f t="shared" si="90"/>
        <v>3412.8</v>
      </c>
      <c r="H1832" s="3">
        <f t="shared" si="89"/>
        <v>0</v>
      </c>
    </row>
    <row r="1833" spans="1:8" ht="15.75" x14ac:dyDescent="0.25">
      <c r="A1833" s="40">
        <v>42806</v>
      </c>
      <c r="B1833" s="41" t="s">
        <v>1627</v>
      </c>
      <c r="C1833" s="6">
        <v>104089</v>
      </c>
      <c r="D1833" s="7" t="s">
        <v>814</v>
      </c>
      <c r="E1833" s="3">
        <v>1886</v>
      </c>
      <c r="F1833" s="42">
        <v>42806</v>
      </c>
      <c r="G1833" s="3">
        <f t="shared" si="90"/>
        <v>1886</v>
      </c>
      <c r="H1833" s="3">
        <f t="shared" si="89"/>
        <v>0</v>
      </c>
    </row>
    <row r="1834" spans="1:8" ht="15.75" x14ac:dyDescent="0.25">
      <c r="A1834" s="40">
        <v>42809</v>
      </c>
      <c r="B1834" s="41" t="s">
        <v>1948</v>
      </c>
      <c r="C1834" s="6">
        <v>104404</v>
      </c>
      <c r="D1834" s="7" t="s">
        <v>814</v>
      </c>
      <c r="E1834" s="3">
        <v>2091.6</v>
      </c>
      <c r="F1834" s="42">
        <v>42809</v>
      </c>
      <c r="G1834" s="3">
        <f t="shared" si="90"/>
        <v>2091.6</v>
      </c>
      <c r="H1834" s="3">
        <f t="shared" si="89"/>
        <v>0</v>
      </c>
    </row>
    <row r="1835" spans="1:8" ht="15.75" x14ac:dyDescent="0.25">
      <c r="A1835" s="40">
        <v>42811</v>
      </c>
      <c r="B1835" s="41" t="s">
        <v>2216</v>
      </c>
      <c r="C1835" s="6">
        <v>104669</v>
      </c>
      <c r="D1835" s="7" t="s">
        <v>814</v>
      </c>
      <c r="E1835" s="3">
        <v>1936.4</v>
      </c>
      <c r="F1835" s="42">
        <v>42811</v>
      </c>
      <c r="G1835" s="3">
        <f t="shared" si="90"/>
        <v>1936.4</v>
      </c>
      <c r="H1835" s="3">
        <f t="shared" si="89"/>
        <v>0</v>
      </c>
    </row>
    <row r="1836" spans="1:8" ht="15.75" x14ac:dyDescent="0.25">
      <c r="A1836" s="40">
        <v>42816</v>
      </c>
      <c r="B1836" s="41" t="s">
        <v>2811</v>
      </c>
      <c r="C1836" s="6">
        <v>105249</v>
      </c>
      <c r="D1836" s="7" t="s">
        <v>814</v>
      </c>
      <c r="E1836" s="3">
        <v>3085.6</v>
      </c>
      <c r="F1836" s="42">
        <v>42816</v>
      </c>
      <c r="G1836" s="3">
        <f t="shared" si="90"/>
        <v>3085.6</v>
      </c>
      <c r="H1836" s="3">
        <f t="shared" si="89"/>
        <v>0</v>
      </c>
    </row>
    <row r="1837" spans="1:8" ht="15.75" x14ac:dyDescent="0.25">
      <c r="A1837" s="40">
        <v>42818</v>
      </c>
      <c r="B1837" s="41" t="s">
        <v>3069</v>
      </c>
      <c r="C1837" s="6">
        <v>105500</v>
      </c>
      <c r="D1837" s="7" t="s">
        <v>814</v>
      </c>
      <c r="E1837" s="3">
        <v>3130.2</v>
      </c>
      <c r="F1837" s="42">
        <v>42818</v>
      </c>
      <c r="G1837" s="3">
        <f t="shared" si="90"/>
        <v>3130.2</v>
      </c>
      <c r="H1837" s="3">
        <f t="shared" si="89"/>
        <v>0</v>
      </c>
    </row>
    <row r="1838" spans="1:8" ht="15.75" x14ac:dyDescent="0.25">
      <c r="A1838" s="40">
        <v>42798</v>
      </c>
      <c r="B1838" s="41" t="s">
        <v>757</v>
      </c>
      <c r="C1838" s="6">
        <v>103234</v>
      </c>
      <c r="D1838" s="1" t="s">
        <v>44</v>
      </c>
      <c r="E1838" s="2">
        <v>0</v>
      </c>
      <c r="F1838" s="44" t="s">
        <v>37</v>
      </c>
      <c r="G1838" s="2">
        <f t="shared" si="90"/>
        <v>0</v>
      </c>
      <c r="H1838" s="2">
        <f t="shared" si="89"/>
        <v>0</v>
      </c>
    </row>
    <row r="1839" spans="1:8" ht="15.75" x14ac:dyDescent="0.25">
      <c r="A1839" s="40">
        <v>42798</v>
      </c>
      <c r="B1839" s="41" t="s">
        <v>761</v>
      </c>
      <c r="C1839" s="6">
        <v>103238</v>
      </c>
      <c r="D1839" s="7" t="s">
        <v>44</v>
      </c>
      <c r="E1839" s="3">
        <v>2428.4</v>
      </c>
      <c r="F1839" s="42">
        <v>42798</v>
      </c>
      <c r="G1839" s="3">
        <f t="shared" si="90"/>
        <v>2428.4</v>
      </c>
      <c r="H1839" s="3">
        <f t="shared" si="89"/>
        <v>0</v>
      </c>
    </row>
    <row r="1840" spans="1:8" ht="15.75" x14ac:dyDescent="0.25">
      <c r="A1840" s="40">
        <v>42804</v>
      </c>
      <c r="B1840" s="41" t="s">
        <v>1471</v>
      </c>
      <c r="C1840" s="6">
        <v>103934</v>
      </c>
      <c r="D1840" s="7" t="s">
        <v>44</v>
      </c>
      <c r="E1840" s="3">
        <v>1786.4</v>
      </c>
      <c r="F1840" s="42">
        <v>42805</v>
      </c>
      <c r="G1840" s="3">
        <f t="shared" si="90"/>
        <v>1786.4</v>
      </c>
      <c r="H1840" s="3">
        <f t="shared" si="89"/>
        <v>0</v>
      </c>
    </row>
    <row r="1841" spans="1:8" ht="15.75" x14ac:dyDescent="0.25">
      <c r="A1841" s="40">
        <v>42804</v>
      </c>
      <c r="B1841" s="41" t="s">
        <v>1472</v>
      </c>
      <c r="C1841" s="6">
        <v>103935</v>
      </c>
      <c r="D1841" s="7" t="s">
        <v>44</v>
      </c>
      <c r="E1841" s="3">
        <v>564</v>
      </c>
      <c r="F1841" s="42">
        <v>42805</v>
      </c>
      <c r="G1841" s="3">
        <f t="shared" si="90"/>
        <v>564</v>
      </c>
      <c r="H1841" s="3">
        <f t="shared" si="89"/>
        <v>0</v>
      </c>
    </row>
    <row r="1842" spans="1:8" ht="15.75" x14ac:dyDescent="0.25">
      <c r="A1842" s="40">
        <v>42810</v>
      </c>
      <c r="B1842" s="41" t="s">
        <v>2129</v>
      </c>
      <c r="C1842" s="6">
        <v>104582</v>
      </c>
      <c r="D1842" s="7" t="s">
        <v>44</v>
      </c>
      <c r="E1842" s="3">
        <v>2831.2</v>
      </c>
      <c r="F1842" s="42">
        <v>42810</v>
      </c>
      <c r="G1842" s="3">
        <f t="shared" si="90"/>
        <v>2831.2</v>
      </c>
      <c r="H1842" s="3">
        <f t="shared" si="89"/>
        <v>0</v>
      </c>
    </row>
    <row r="1843" spans="1:8" ht="15.75" x14ac:dyDescent="0.25">
      <c r="A1843" s="40">
        <v>42818</v>
      </c>
      <c r="B1843" s="41" t="s">
        <v>3122</v>
      </c>
      <c r="C1843" s="6">
        <v>105552</v>
      </c>
      <c r="D1843" s="7" t="s">
        <v>44</v>
      </c>
      <c r="E1843" s="3">
        <v>1783.4</v>
      </c>
      <c r="F1843" s="42">
        <v>42818</v>
      </c>
      <c r="G1843" s="3">
        <f t="shared" si="90"/>
        <v>1783.4</v>
      </c>
      <c r="H1843" s="3">
        <f t="shared" si="89"/>
        <v>0</v>
      </c>
    </row>
    <row r="1844" spans="1:8" ht="15.75" x14ac:dyDescent="0.25">
      <c r="A1844" s="40">
        <v>42824</v>
      </c>
      <c r="B1844" s="41" t="s">
        <v>3840</v>
      </c>
      <c r="C1844" s="6">
        <v>106253</v>
      </c>
      <c r="D1844" s="7" t="s">
        <v>44</v>
      </c>
      <c r="E1844" s="3">
        <v>2010</v>
      </c>
      <c r="F1844" s="42">
        <v>42825</v>
      </c>
      <c r="G1844" s="3">
        <f t="shared" si="90"/>
        <v>2010</v>
      </c>
      <c r="H1844" s="3">
        <f t="shared" si="89"/>
        <v>0</v>
      </c>
    </row>
    <row r="1845" spans="1:8" ht="15.75" x14ac:dyDescent="0.25">
      <c r="A1845" s="40">
        <v>42804</v>
      </c>
      <c r="B1845" s="41" t="s">
        <v>1416</v>
      </c>
      <c r="C1845" s="6">
        <v>103881</v>
      </c>
      <c r="D1845" s="7" t="s">
        <v>182</v>
      </c>
      <c r="E1845" s="3">
        <v>548.1</v>
      </c>
      <c r="F1845" s="42">
        <v>42804</v>
      </c>
      <c r="G1845" s="3">
        <f t="shared" si="90"/>
        <v>548.1</v>
      </c>
      <c r="H1845" s="3">
        <f t="shared" si="89"/>
        <v>0</v>
      </c>
    </row>
    <row r="1846" spans="1:8" ht="15.75" x14ac:dyDescent="0.25">
      <c r="A1846" s="40">
        <v>42808</v>
      </c>
      <c r="B1846" s="41" t="s">
        <v>1874</v>
      </c>
      <c r="C1846" s="6">
        <v>104331</v>
      </c>
      <c r="D1846" s="7" t="s">
        <v>182</v>
      </c>
      <c r="E1846" s="3">
        <v>392</v>
      </c>
      <c r="F1846" s="42">
        <v>42808</v>
      </c>
      <c r="G1846" s="3">
        <f t="shared" si="90"/>
        <v>392</v>
      </c>
      <c r="H1846" s="3">
        <f t="shared" si="89"/>
        <v>0</v>
      </c>
    </row>
    <row r="1847" spans="1:8" ht="15.75" x14ac:dyDescent="0.25">
      <c r="A1847" s="40">
        <v>42816</v>
      </c>
      <c r="B1847" s="41" t="s">
        <v>2852</v>
      </c>
      <c r="C1847" s="6">
        <v>105290</v>
      </c>
      <c r="D1847" s="7" t="s">
        <v>182</v>
      </c>
      <c r="E1847" s="3">
        <v>384.8</v>
      </c>
      <c r="F1847" s="42">
        <v>42816</v>
      </c>
      <c r="G1847" s="3">
        <f t="shared" si="90"/>
        <v>384.8</v>
      </c>
      <c r="H1847" s="3">
        <f t="shared" si="89"/>
        <v>0</v>
      </c>
    </row>
    <row r="1848" spans="1:8" ht="15.75" x14ac:dyDescent="0.25">
      <c r="A1848" s="40">
        <v>42797</v>
      </c>
      <c r="B1848" s="41" t="s">
        <v>577</v>
      </c>
      <c r="C1848" s="6">
        <v>103061</v>
      </c>
      <c r="D1848" s="7" t="s">
        <v>39</v>
      </c>
      <c r="E1848" s="3">
        <v>920</v>
      </c>
      <c r="F1848" s="42">
        <v>42797</v>
      </c>
      <c r="G1848" s="3">
        <f t="shared" si="90"/>
        <v>920</v>
      </c>
      <c r="H1848" s="3">
        <f t="shared" si="89"/>
        <v>0</v>
      </c>
    </row>
    <row r="1849" spans="1:8" ht="15.75" x14ac:dyDescent="0.25">
      <c r="A1849" s="40">
        <v>42798</v>
      </c>
      <c r="B1849" s="41" t="s">
        <v>700</v>
      </c>
      <c r="C1849" s="6">
        <v>103177</v>
      </c>
      <c r="D1849" s="7" t="s">
        <v>39</v>
      </c>
      <c r="E1849" s="3">
        <v>1844.6</v>
      </c>
      <c r="F1849" s="42">
        <v>42798</v>
      </c>
      <c r="G1849" s="3">
        <f t="shared" si="90"/>
        <v>1844.6</v>
      </c>
      <c r="H1849" s="3">
        <f t="shared" si="89"/>
        <v>0</v>
      </c>
    </row>
    <row r="1850" spans="1:8" ht="15.75" x14ac:dyDescent="0.25">
      <c r="A1850" s="40">
        <v>42799</v>
      </c>
      <c r="B1850" s="41" t="s">
        <v>834</v>
      </c>
      <c r="C1850" s="6">
        <v>103309</v>
      </c>
      <c r="D1850" s="7" t="s">
        <v>39</v>
      </c>
      <c r="E1850" s="3">
        <v>699.2</v>
      </c>
      <c r="F1850" s="42">
        <v>42800</v>
      </c>
      <c r="G1850" s="3">
        <f t="shared" si="90"/>
        <v>699.2</v>
      </c>
      <c r="H1850" s="3">
        <f t="shared" si="89"/>
        <v>0</v>
      </c>
    </row>
    <row r="1851" spans="1:8" ht="15.75" x14ac:dyDescent="0.25">
      <c r="A1851" s="40">
        <v>42800</v>
      </c>
      <c r="B1851" s="41" t="s">
        <v>911</v>
      </c>
      <c r="C1851" s="6">
        <v>103385</v>
      </c>
      <c r="D1851" s="7" t="s">
        <v>39</v>
      </c>
      <c r="E1851" s="3">
        <v>2547</v>
      </c>
      <c r="F1851" s="42">
        <v>42800</v>
      </c>
      <c r="G1851" s="3">
        <f t="shared" si="90"/>
        <v>2547</v>
      </c>
      <c r="H1851" s="3">
        <f t="shared" si="89"/>
        <v>0</v>
      </c>
    </row>
    <row r="1852" spans="1:8" ht="15.75" x14ac:dyDescent="0.25">
      <c r="A1852" s="40">
        <v>42801</v>
      </c>
      <c r="B1852" s="41" t="s">
        <v>1034</v>
      </c>
      <c r="C1852" s="6">
        <v>103507</v>
      </c>
      <c r="D1852" s="7" t="s">
        <v>39</v>
      </c>
      <c r="E1852" s="3">
        <v>598</v>
      </c>
      <c r="F1852" s="42">
        <v>42801</v>
      </c>
      <c r="G1852" s="3">
        <f t="shared" si="90"/>
        <v>598</v>
      </c>
      <c r="H1852" s="3">
        <f t="shared" si="89"/>
        <v>0</v>
      </c>
    </row>
    <row r="1853" spans="1:8" ht="15.75" x14ac:dyDescent="0.25">
      <c r="A1853" s="40">
        <v>42804</v>
      </c>
      <c r="B1853" s="41" t="s">
        <v>1389</v>
      </c>
      <c r="C1853" s="6">
        <v>103854</v>
      </c>
      <c r="D1853" s="7" t="s">
        <v>39</v>
      </c>
      <c r="E1853" s="3">
        <v>1179.7</v>
      </c>
      <c r="F1853" s="42">
        <v>42804</v>
      </c>
      <c r="G1853" s="3">
        <f t="shared" si="90"/>
        <v>1179.7</v>
      </c>
      <c r="H1853" s="3">
        <f t="shared" si="89"/>
        <v>0</v>
      </c>
    </row>
    <row r="1854" spans="1:8" ht="15.75" x14ac:dyDescent="0.25">
      <c r="A1854" s="40">
        <v>42805</v>
      </c>
      <c r="B1854" s="41" t="s">
        <v>1515</v>
      </c>
      <c r="C1854" s="6">
        <v>103978</v>
      </c>
      <c r="D1854" s="7" t="s">
        <v>39</v>
      </c>
      <c r="E1854" s="3">
        <v>1410</v>
      </c>
      <c r="F1854" s="42">
        <v>42805</v>
      </c>
      <c r="G1854" s="3">
        <f t="shared" si="90"/>
        <v>1410</v>
      </c>
      <c r="H1854" s="3">
        <f t="shared" si="89"/>
        <v>0</v>
      </c>
    </row>
    <row r="1855" spans="1:8" ht="15.75" x14ac:dyDescent="0.25">
      <c r="A1855" s="40">
        <v>42806</v>
      </c>
      <c r="B1855" s="41" t="s">
        <v>1659</v>
      </c>
      <c r="C1855" s="6">
        <v>104119</v>
      </c>
      <c r="D1855" s="7" t="s">
        <v>39</v>
      </c>
      <c r="E1855" s="3">
        <v>705</v>
      </c>
      <c r="F1855" s="42">
        <v>42807</v>
      </c>
      <c r="G1855" s="3">
        <f t="shared" si="90"/>
        <v>705</v>
      </c>
      <c r="H1855" s="3">
        <f t="shared" si="89"/>
        <v>0</v>
      </c>
    </row>
    <row r="1856" spans="1:8" ht="15.75" x14ac:dyDescent="0.25">
      <c r="A1856" s="40">
        <v>42807</v>
      </c>
      <c r="B1856" s="41" t="s">
        <v>1732</v>
      </c>
      <c r="C1856" s="6">
        <v>104191</v>
      </c>
      <c r="D1856" s="7" t="s">
        <v>39</v>
      </c>
      <c r="E1856" s="3">
        <v>1179.7</v>
      </c>
      <c r="G1856" s="3">
        <f t="shared" si="90"/>
        <v>1179.7</v>
      </c>
      <c r="H1856" s="3">
        <f t="shared" si="89"/>
        <v>0</v>
      </c>
    </row>
    <row r="1857" spans="1:9" ht="15.75" x14ac:dyDescent="0.25">
      <c r="A1857" s="40">
        <v>42808</v>
      </c>
      <c r="B1857" s="41" t="s">
        <v>1846</v>
      </c>
      <c r="C1857" s="6">
        <v>104303</v>
      </c>
      <c r="D1857" s="7" t="s">
        <v>39</v>
      </c>
      <c r="E1857" s="3">
        <v>944.7</v>
      </c>
      <c r="F1857" s="42">
        <v>42808</v>
      </c>
      <c r="G1857" s="3">
        <f t="shared" si="90"/>
        <v>944.7</v>
      </c>
      <c r="H1857" s="3">
        <f t="shared" si="89"/>
        <v>0</v>
      </c>
    </row>
    <row r="1858" spans="1:9" ht="15.75" x14ac:dyDescent="0.25">
      <c r="A1858" s="40">
        <v>42810</v>
      </c>
      <c r="B1858" s="41" t="s">
        <v>2113</v>
      </c>
      <c r="C1858" s="6">
        <v>104566</v>
      </c>
      <c r="D1858" s="7" t="s">
        <v>39</v>
      </c>
      <c r="E1858" s="3">
        <v>940</v>
      </c>
      <c r="F1858" s="42">
        <v>42810</v>
      </c>
      <c r="G1858" s="3">
        <f t="shared" si="90"/>
        <v>940</v>
      </c>
      <c r="H1858" s="3">
        <f t="shared" si="89"/>
        <v>0</v>
      </c>
    </row>
    <row r="1859" spans="1:9" ht="15.75" x14ac:dyDescent="0.25">
      <c r="A1859" s="40">
        <v>42811</v>
      </c>
      <c r="B1859" s="41" t="s">
        <v>2245</v>
      </c>
      <c r="C1859" s="6">
        <v>104698</v>
      </c>
      <c r="D1859" s="7" t="s">
        <v>39</v>
      </c>
      <c r="E1859" s="3">
        <v>960</v>
      </c>
      <c r="F1859" s="42">
        <v>42811</v>
      </c>
      <c r="G1859" s="3">
        <f t="shared" si="90"/>
        <v>960</v>
      </c>
      <c r="H1859" s="3">
        <f t="shared" ref="H1859:H1922" si="91">E1859-G1859</f>
        <v>0</v>
      </c>
    </row>
    <row r="1860" spans="1:9" ht="15.75" x14ac:dyDescent="0.25">
      <c r="A1860" s="40">
        <v>42812</v>
      </c>
      <c r="B1860" s="41" t="s">
        <v>2392</v>
      </c>
      <c r="C1860" s="6">
        <v>104841</v>
      </c>
      <c r="D1860" s="7" t="s">
        <v>39</v>
      </c>
      <c r="E1860" s="3">
        <v>2164.8000000000002</v>
      </c>
      <c r="F1860" s="42">
        <v>42812</v>
      </c>
      <c r="G1860" s="3">
        <f t="shared" si="90"/>
        <v>2164.8000000000002</v>
      </c>
      <c r="H1860" s="3">
        <f t="shared" si="91"/>
        <v>0</v>
      </c>
    </row>
    <row r="1861" spans="1:9" ht="15.75" x14ac:dyDescent="0.25">
      <c r="A1861" s="40">
        <v>42813</v>
      </c>
      <c r="B1861" s="41" t="s">
        <v>2506</v>
      </c>
      <c r="C1861" s="6">
        <v>104950</v>
      </c>
      <c r="D1861" s="7" t="s">
        <v>39</v>
      </c>
      <c r="E1861" s="3">
        <v>1536</v>
      </c>
      <c r="G1861" s="3">
        <f t="shared" si="90"/>
        <v>1536</v>
      </c>
      <c r="H1861" s="3">
        <f t="shared" si="91"/>
        <v>0</v>
      </c>
    </row>
    <row r="1862" spans="1:9" ht="15.75" x14ac:dyDescent="0.25">
      <c r="A1862" s="40">
        <v>42814</v>
      </c>
      <c r="B1862" s="41" t="s">
        <v>2567</v>
      </c>
      <c r="C1862" s="6">
        <v>105006</v>
      </c>
      <c r="D1862" s="7" t="s">
        <v>39</v>
      </c>
      <c r="E1862" s="3">
        <v>2730</v>
      </c>
      <c r="G1862" s="3">
        <f t="shared" si="90"/>
        <v>2730</v>
      </c>
      <c r="H1862" s="3">
        <f t="shared" si="91"/>
        <v>0</v>
      </c>
    </row>
    <row r="1863" spans="1:9" ht="15.75" x14ac:dyDescent="0.25">
      <c r="A1863" s="40">
        <v>42815</v>
      </c>
      <c r="B1863" s="41" t="s">
        <v>2702</v>
      </c>
      <c r="C1863" s="6">
        <v>105140</v>
      </c>
      <c r="D1863" s="7" t="s">
        <v>39</v>
      </c>
      <c r="E1863" s="3">
        <v>1200</v>
      </c>
      <c r="F1863" s="42">
        <v>42815</v>
      </c>
      <c r="G1863" s="3">
        <f t="shared" si="90"/>
        <v>1200</v>
      </c>
      <c r="H1863" s="3">
        <f t="shared" si="91"/>
        <v>0</v>
      </c>
    </row>
    <row r="1864" spans="1:9" ht="15.75" x14ac:dyDescent="0.25">
      <c r="A1864" s="40">
        <v>42818</v>
      </c>
      <c r="B1864" s="41" t="s">
        <v>3110</v>
      </c>
      <c r="C1864" s="6">
        <v>105540</v>
      </c>
      <c r="D1864" s="7" t="s">
        <v>39</v>
      </c>
      <c r="E1864" s="3">
        <v>1719.9</v>
      </c>
      <c r="F1864" s="42">
        <v>42818</v>
      </c>
      <c r="G1864" s="3">
        <f t="shared" si="90"/>
        <v>1719.9</v>
      </c>
      <c r="H1864" s="3">
        <f t="shared" si="91"/>
        <v>0</v>
      </c>
    </row>
    <row r="1865" spans="1:9" ht="15.75" x14ac:dyDescent="0.25">
      <c r="A1865" s="40">
        <v>42819</v>
      </c>
      <c r="B1865" s="41" t="s">
        <v>3262</v>
      </c>
      <c r="C1865" s="6">
        <v>105686</v>
      </c>
      <c r="D1865" s="7" t="s">
        <v>39</v>
      </c>
      <c r="E1865" s="3">
        <v>1470</v>
      </c>
      <c r="F1865" s="42">
        <v>42821</v>
      </c>
      <c r="G1865" s="3">
        <f t="shared" si="90"/>
        <v>1470</v>
      </c>
      <c r="H1865" s="3">
        <f t="shared" si="91"/>
        <v>0</v>
      </c>
      <c r="I1865" s="17"/>
    </row>
    <row r="1866" spans="1:9" ht="15.75" x14ac:dyDescent="0.25">
      <c r="A1866" s="40">
        <v>42820</v>
      </c>
      <c r="B1866" s="41" t="s">
        <v>3348</v>
      </c>
      <c r="C1866" s="6">
        <v>105772</v>
      </c>
      <c r="D1866" s="7" t="s">
        <v>39</v>
      </c>
      <c r="E1866" s="3">
        <v>920</v>
      </c>
      <c r="F1866" s="42">
        <v>42821</v>
      </c>
      <c r="G1866" s="3">
        <f t="shared" si="90"/>
        <v>920</v>
      </c>
      <c r="H1866" s="3">
        <f t="shared" si="91"/>
        <v>0</v>
      </c>
      <c r="I1866" s="17"/>
    </row>
    <row r="1867" spans="1:9" ht="15.75" x14ac:dyDescent="0.25">
      <c r="A1867" s="40">
        <v>42821</v>
      </c>
      <c r="B1867" s="41" t="s">
        <v>3423</v>
      </c>
      <c r="C1867" s="6">
        <v>105846</v>
      </c>
      <c r="D1867" s="7" t="s">
        <v>39</v>
      </c>
      <c r="E1867" s="3">
        <v>924.6</v>
      </c>
      <c r="F1867" s="42">
        <v>42821</v>
      </c>
      <c r="G1867" s="3">
        <f t="shared" si="90"/>
        <v>924.6</v>
      </c>
      <c r="H1867" s="3">
        <f t="shared" si="91"/>
        <v>0</v>
      </c>
      <c r="I1867" s="17"/>
    </row>
    <row r="1868" spans="1:9" ht="15.75" x14ac:dyDescent="0.25">
      <c r="A1868" s="40">
        <v>42822</v>
      </c>
      <c r="B1868" s="41" t="s">
        <v>3588</v>
      </c>
      <c r="C1868" s="6">
        <v>106004</v>
      </c>
      <c r="D1868" s="7" t="s">
        <v>39</v>
      </c>
      <c r="E1868" s="3">
        <v>920</v>
      </c>
      <c r="F1868" s="42">
        <v>42822</v>
      </c>
      <c r="G1868" s="3">
        <f t="shared" si="90"/>
        <v>920</v>
      </c>
      <c r="H1868" s="3">
        <f t="shared" si="91"/>
        <v>0</v>
      </c>
      <c r="I1868" s="17"/>
    </row>
    <row r="1869" spans="1:9" ht="15.75" x14ac:dyDescent="0.25">
      <c r="A1869" s="40">
        <v>42825</v>
      </c>
      <c r="B1869" s="41" t="s">
        <v>3933</v>
      </c>
      <c r="C1869" s="6">
        <v>106342</v>
      </c>
      <c r="D1869" s="7" t="s">
        <v>39</v>
      </c>
      <c r="E1869" s="3">
        <v>1890</v>
      </c>
      <c r="F1869" s="42">
        <v>42825</v>
      </c>
      <c r="G1869" s="3">
        <f t="shared" si="90"/>
        <v>1890</v>
      </c>
      <c r="H1869" s="3">
        <f t="shared" si="91"/>
        <v>0</v>
      </c>
      <c r="I1869" s="17"/>
    </row>
    <row r="1870" spans="1:9" ht="15.75" x14ac:dyDescent="0.25">
      <c r="A1870" s="40">
        <v>42800</v>
      </c>
      <c r="B1870" s="41" t="s">
        <v>971</v>
      </c>
      <c r="C1870" s="6">
        <v>103444</v>
      </c>
      <c r="D1870" s="7" t="s">
        <v>155</v>
      </c>
      <c r="E1870" s="3">
        <v>1229</v>
      </c>
      <c r="F1870" s="42">
        <v>42800</v>
      </c>
      <c r="G1870" s="3">
        <f t="shared" si="90"/>
        <v>1229</v>
      </c>
      <c r="H1870" s="3">
        <f t="shared" si="91"/>
        <v>0</v>
      </c>
      <c r="I1870" s="17"/>
    </row>
    <row r="1871" spans="1:9" ht="15.75" x14ac:dyDescent="0.25">
      <c r="A1871" s="40">
        <v>42806</v>
      </c>
      <c r="B1871" s="41" t="s">
        <v>1676</v>
      </c>
      <c r="C1871" s="6">
        <v>104136</v>
      </c>
      <c r="D1871" s="7" t="s">
        <v>155</v>
      </c>
      <c r="E1871" s="3">
        <v>501.5</v>
      </c>
      <c r="F1871" s="42">
        <v>42806</v>
      </c>
      <c r="G1871" s="3">
        <f t="shared" si="90"/>
        <v>501.5</v>
      </c>
      <c r="H1871" s="3">
        <f t="shared" si="91"/>
        <v>0</v>
      </c>
      <c r="I1871" s="17"/>
    </row>
    <row r="1872" spans="1:9" ht="15.75" x14ac:dyDescent="0.25">
      <c r="A1872" s="40">
        <v>42814</v>
      </c>
      <c r="B1872" s="41" t="s">
        <v>2637</v>
      </c>
      <c r="C1872" s="6">
        <v>105075</v>
      </c>
      <c r="D1872" s="7" t="s">
        <v>155</v>
      </c>
      <c r="E1872" s="3">
        <v>4025.7</v>
      </c>
      <c r="G1872" s="3">
        <f t="shared" si="90"/>
        <v>4025.7</v>
      </c>
      <c r="H1872" s="3">
        <f t="shared" si="91"/>
        <v>0</v>
      </c>
      <c r="I1872" s="17"/>
    </row>
    <row r="1873" spans="1:9" ht="15.75" x14ac:dyDescent="0.25">
      <c r="A1873" s="40">
        <v>42820</v>
      </c>
      <c r="B1873" s="41" t="s">
        <v>3375</v>
      </c>
      <c r="C1873" s="6">
        <v>105798</v>
      </c>
      <c r="D1873" s="7" t="s">
        <v>155</v>
      </c>
      <c r="E1873" s="3">
        <v>492.8</v>
      </c>
      <c r="F1873" s="42">
        <v>42820</v>
      </c>
      <c r="G1873" s="3">
        <f t="shared" si="90"/>
        <v>492.8</v>
      </c>
      <c r="H1873" s="3">
        <f t="shared" si="91"/>
        <v>0</v>
      </c>
      <c r="I1873" s="17"/>
    </row>
    <row r="1874" spans="1:9" ht="15.75" x14ac:dyDescent="0.25">
      <c r="A1874" s="40">
        <v>42824</v>
      </c>
      <c r="B1874" s="41" t="s">
        <v>3822</v>
      </c>
      <c r="C1874" s="6">
        <v>106236</v>
      </c>
      <c r="D1874" s="7" t="s">
        <v>155</v>
      </c>
      <c r="E1874" s="3">
        <v>3109.3</v>
      </c>
      <c r="F1874" s="42">
        <v>42824</v>
      </c>
      <c r="G1874" s="3">
        <f t="shared" si="90"/>
        <v>3109.3</v>
      </c>
      <c r="H1874" s="3">
        <f t="shared" si="91"/>
        <v>0</v>
      </c>
      <c r="I1874" s="17"/>
    </row>
    <row r="1875" spans="1:9" ht="15.75" x14ac:dyDescent="0.25">
      <c r="A1875" s="40">
        <v>42801</v>
      </c>
      <c r="B1875" s="41" t="s">
        <v>1030</v>
      </c>
      <c r="C1875" s="6">
        <v>103503</v>
      </c>
      <c r="D1875" s="7" t="s">
        <v>181</v>
      </c>
      <c r="E1875" s="3">
        <v>3151</v>
      </c>
      <c r="F1875" s="42">
        <v>42801</v>
      </c>
      <c r="G1875" s="3">
        <f t="shared" si="90"/>
        <v>3151</v>
      </c>
      <c r="H1875" s="3">
        <f t="shared" si="91"/>
        <v>0</v>
      </c>
      <c r="I1875" s="17"/>
    </row>
    <row r="1876" spans="1:9" ht="15.75" x14ac:dyDescent="0.25">
      <c r="A1876" s="40">
        <v>42802</v>
      </c>
      <c r="B1876" s="41" t="s">
        <v>1173</v>
      </c>
      <c r="C1876" s="6">
        <v>103643</v>
      </c>
      <c r="D1876" s="7" t="s">
        <v>181</v>
      </c>
      <c r="E1876" s="3">
        <v>1710.1</v>
      </c>
      <c r="F1876" s="42">
        <v>42802</v>
      </c>
      <c r="G1876" s="3">
        <f t="shared" si="90"/>
        <v>1710.1</v>
      </c>
      <c r="H1876" s="3">
        <f t="shared" si="91"/>
        <v>0</v>
      </c>
      <c r="I1876" s="17"/>
    </row>
    <row r="1877" spans="1:9" ht="15.75" x14ac:dyDescent="0.25">
      <c r="A1877" s="40">
        <v>42803</v>
      </c>
      <c r="B1877" s="41" t="s">
        <v>1264</v>
      </c>
      <c r="C1877" s="6">
        <v>103731</v>
      </c>
      <c r="D1877" s="7" t="s">
        <v>181</v>
      </c>
      <c r="E1877" s="3">
        <v>1554.8</v>
      </c>
      <c r="F1877" s="42">
        <v>42804</v>
      </c>
      <c r="G1877" s="3">
        <f t="shared" si="90"/>
        <v>1554.8</v>
      </c>
      <c r="H1877" s="3">
        <f t="shared" si="91"/>
        <v>0</v>
      </c>
      <c r="I1877" s="17"/>
    </row>
    <row r="1878" spans="1:9" ht="15.75" x14ac:dyDescent="0.25">
      <c r="A1878" s="40">
        <v>42809</v>
      </c>
      <c r="B1878" s="41" t="s">
        <v>1976</v>
      </c>
      <c r="C1878" s="6">
        <v>104431</v>
      </c>
      <c r="D1878" s="7" t="s">
        <v>181</v>
      </c>
      <c r="E1878" s="3">
        <v>3510</v>
      </c>
      <c r="F1878" s="42">
        <v>42809</v>
      </c>
      <c r="G1878" s="3">
        <f t="shared" si="90"/>
        <v>3510</v>
      </c>
      <c r="H1878" s="3">
        <f t="shared" si="91"/>
        <v>0</v>
      </c>
      <c r="I1878" s="17"/>
    </row>
    <row r="1879" spans="1:9" ht="15.75" x14ac:dyDescent="0.25">
      <c r="A1879" s="40">
        <v>42812</v>
      </c>
      <c r="B1879" s="41" t="s">
        <v>2390</v>
      </c>
      <c r="C1879" s="6">
        <v>104839</v>
      </c>
      <c r="D1879" s="7" t="s">
        <v>181</v>
      </c>
      <c r="E1879" s="3">
        <v>3406.5</v>
      </c>
      <c r="F1879" s="42">
        <v>42812</v>
      </c>
      <c r="G1879" s="3">
        <f t="shared" si="90"/>
        <v>3406.5</v>
      </c>
      <c r="H1879" s="3">
        <f t="shared" si="91"/>
        <v>0</v>
      </c>
      <c r="I1879" s="17"/>
    </row>
    <row r="1880" spans="1:9" ht="15.75" x14ac:dyDescent="0.25">
      <c r="A1880" s="40">
        <v>42815</v>
      </c>
      <c r="B1880" s="41" t="s">
        <v>2703</v>
      </c>
      <c r="C1880" s="6">
        <v>105141</v>
      </c>
      <c r="D1880" s="7" t="s">
        <v>181</v>
      </c>
      <c r="E1880" s="3">
        <v>1651.3</v>
      </c>
      <c r="F1880" s="42">
        <v>42815</v>
      </c>
      <c r="G1880" s="3">
        <f t="shared" si="90"/>
        <v>1651.3</v>
      </c>
      <c r="H1880" s="3">
        <f t="shared" si="91"/>
        <v>0</v>
      </c>
      <c r="I1880" s="17"/>
    </row>
    <row r="1881" spans="1:9" ht="15.75" x14ac:dyDescent="0.25">
      <c r="A1881" s="40">
        <v>42822</v>
      </c>
      <c r="B1881" s="41" t="s">
        <v>3591</v>
      </c>
      <c r="C1881" s="6">
        <v>106007</v>
      </c>
      <c r="D1881" s="7" t="s">
        <v>181</v>
      </c>
      <c r="E1881" s="3">
        <v>5434.8</v>
      </c>
      <c r="F1881" s="42">
        <v>42822</v>
      </c>
      <c r="G1881" s="3">
        <f t="shared" si="90"/>
        <v>5434.8</v>
      </c>
      <c r="H1881" s="3">
        <f t="shared" si="91"/>
        <v>0</v>
      </c>
      <c r="I1881" s="17"/>
    </row>
    <row r="1882" spans="1:9" ht="15.75" x14ac:dyDescent="0.25">
      <c r="A1882" s="40">
        <v>42796</v>
      </c>
      <c r="B1882" s="41" t="s">
        <v>442</v>
      </c>
      <c r="C1882" s="6">
        <v>102930</v>
      </c>
      <c r="D1882" s="7" t="s">
        <v>93</v>
      </c>
      <c r="E1882" s="3">
        <v>12707.8</v>
      </c>
      <c r="F1882" s="42">
        <v>42802</v>
      </c>
      <c r="G1882" s="3">
        <f t="shared" si="90"/>
        <v>12707.8</v>
      </c>
      <c r="H1882" s="3">
        <f t="shared" si="91"/>
        <v>0</v>
      </c>
      <c r="I1882" s="17"/>
    </row>
    <row r="1883" spans="1:9" ht="15.75" x14ac:dyDescent="0.25">
      <c r="A1883" s="40">
        <v>42797</v>
      </c>
      <c r="B1883" s="41" t="s">
        <v>557</v>
      </c>
      <c r="C1883" s="6">
        <v>103041</v>
      </c>
      <c r="D1883" s="7" t="s">
        <v>93</v>
      </c>
      <c r="E1883" s="3">
        <v>14122.8</v>
      </c>
      <c r="F1883" s="42">
        <v>42802</v>
      </c>
      <c r="G1883" s="3">
        <f t="shared" si="90"/>
        <v>14122.8</v>
      </c>
      <c r="H1883" s="3">
        <f t="shared" si="91"/>
        <v>0</v>
      </c>
      <c r="I1883" s="17"/>
    </row>
    <row r="1884" spans="1:9" ht="15.75" x14ac:dyDescent="0.25">
      <c r="A1884" s="40">
        <v>42798</v>
      </c>
      <c r="B1884" s="41" t="s">
        <v>785</v>
      </c>
      <c r="C1884" s="6">
        <v>103262</v>
      </c>
      <c r="D1884" s="7" t="s">
        <v>93</v>
      </c>
      <c r="E1884" s="3">
        <v>6757.2</v>
      </c>
      <c r="F1884" s="42">
        <v>42802</v>
      </c>
      <c r="G1884" s="3">
        <f t="shared" si="90"/>
        <v>6757.2</v>
      </c>
      <c r="H1884" s="3">
        <f t="shared" si="91"/>
        <v>0</v>
      </c>
      <c r="I1884" s="17"/>
    </row>
    <row r="1885" spans="1:9" ht="15.75" x14ac:dyDescent="0.25">
      <c r="A1885" s="40">
        <v>42798</v>
      </c>
      <c r="B1885" s="41" t="s">
        <v>786</v>
      </c>
      <c r="C1885" s="6">
        <v>103263</v>
      </c>
      <c r="D1885" s="7" t="s">
        <v>93</v>
      </c>
      <c r="E1885" s="3">
        <v>38755.199999999997</v>
      </c>
      <c r="F1885" s="42">
        <v>42802</v>
      </c>
      <c r="G1885" s="3">
        <f t="shared" si="90"/>
        <v>38755.199999999997</v>
      </c>
      <c r="H1885" s="3">
        <f t="shared" si="91"/>
        <v>0</v>
      </c>
      <c r="I1885" s="17"/>
    </row>
    <row r="1886" spans="1:9" ht="15.75" x14ac:dyDescent="0.25">
      <c r="A1886" s="40">
        <v>42800</v>
      </c>
      <c r="B1886" s="41" t="s">
        <v>936</v>
      </c>
      <c r="C1886" s="6">
        <v>103410</v>
      </c>
      <c r="D1886" s="7" t="s">
        <v>93</v>
      </c>
      <c r="E1886" s="3">
        <v>12968.56</v>
      </c>
      <c r="F1886" s="42">
        <v>42802</v>
      </c>
      <c r="G1886" s="3">
        <f t="shared" si="90"/>
        <v>12968.56</v>
      </c>
      <c r="H1886" s="3">
        <f t="shared" si="91"/>
        <v>0</v>
      </c>
      <c r="I1886" s="17"/>
    </row>
    <row r="1887" spans="1:9" ht="15.75" x14ac:dyDescent="0.25">
      <c r="A1887" s="40">
        <v>42801</v>
      </c>
      <c r="B1887" s="41" t="s">
        <v>1015</v>
      </c>
      <c r="C1887" s="6">
        <v>103488</v>
      </c>
      <c r="D1887" s="7" t="s">
        <v>93</v>
      </c>
      <c r="E1887" s="3">
        <v>15145.2</v>
      </c>
      <c r="F1887" s="42">
        <v>42802</v>
      </c>
      <c r="G1887" s="3">
        <f t="shared" si="90"/>
        <v>15145.2</v>
      </c>
      <c r="H1887" s="3">
        <f t="shared" si="91"/>
        <v>0</v>
      </c>
      <c r="I1887" s="17"/>
    </row>
    <row r="1888" spans="1:9" ht="15.75" x14ac:dyDescent="0.25">
      <c r="A1888" s="40">
        <v>42802</v>
      </c>
      <c r="B1888" s="41" t="s">
        <v>1130</v>
      </c>
      <c r="C1888" s="6">
        <v>103601</v>
      </c>
      <c r="D1888" s="7" t="s">
        <v>93</v>
      </c>
      <c r="E1888" s="3">
        <v>18792.599999999999</v>
      </c>
      <c r="F1888" s="42">
        <v>42804</v>
      </c>
      <c r="G1888" s="3">
        <f t="shared" si="90"/>
        <v>18792.599999999999</v>
      </c>
      <c r="H1888" s="3">
        <f t="shared" si="91"/>
        <v>0</v>
      </c>
      <c r="I1888" s="17"/>
    </row>
    <row r="1889" spans="1:9" ht="15.75" x14ac:dyDescent="0.25">
      <c r="A1889" s="40">
        <v>42803</v>
      </c>
      <c r="B1889" s="41" t="s">
        <v>1272</v>
      </c>
      <c r="C1889" s="6">
        <v>103739</v>
      </c>
      <c r="D1889" s="7" t="s">
        <v>93</v>
      </c>
      <c r="E1889" s="3">
        <v>14843.5</v>
      </c>
      <c r="F1889" s="42">
        <v>42809</v>
      </c>
      <c r="G1889" s="3">
        <f t="shared" si="90"/>
        <v>14843.5</v>
      </c>
      <c r="H1889" s="3">
        <f t="shared" si="91"/>
        <v>0</v>
      </c>
      <c r="I1889" s="17"/>
    </row>
    <row r="1890" spans="1:9" ht="15.75" x14ac:dyDescent="0.25">
      <c r="A1890" s="40">
        <v>42804</v>
      </c>
      <c r="B1890" s="41" t="s">
        <v>1424</v>
      </c>
      <c r="C1890" s="6">
        <v>103889</v>
      </c>
      <c r="D1890" s="7" t="s">
        <v>93</v>
      </c>
      <c r="E1890" s="3">
        <v>15722</v>
      </c>
      <c r="F1890" s="42">
        <v>42809</v>
      </c>
      <c r="G1890" s="3">
        <f t="shared" si="90"/>
        <v>15722</v>
      </c>
      <c r="H1890" s="3">
        <f t="shared" si="91"/>
        <v>0</v>
      </c>
      <c r="I1890" s="17"/>
    </row>
    <row r="1891" spans="1:9" ht="15.75" x14ac:dyDescent="0.25">
      <c r="A1891" s="40">
        <v>42804</v>
      </c>
      <c r="B1891" s="41" t="s">
        <v>1441</v>
      </c>
      <c r="C1891" s="6">
        <v>103905</v>
      </c>
      <c r="D1891" s="7" t="s">
        <v>93</v>
      </c>
      <c r="E1891" s="3">
        <v>4459</v>
      </c>
      <c r="F1891" s="42">
        <v>42809</v>
      </c>
      <c r="G1891" s="3">
        <f t="shared" si="90"/>
        <v>4459</v>
      </c>
      <c r="H1891" s="3">
        <f t="shared" si="91"/>
        <v>0</v>
      </c>
      <c r="I1891" s="17"/>
    </row>
    <row r="1892" spans="1:9" ht="15.75" x14ac:dyDescent="0.25">
      <c r="A1892" s="40">
        <v>42805</v>
      </c>
      <c r="B1892" s="41" t="s">
        <v>1578</v>
      </c>
      <c r="C1892" s="6">
        <v>104041</v>
      </c>
      <c r="D1892" s="7" t="s">
        <v>93</v>
      </c>
      <c r="E1892" s="3">
        <v>18647.900000000001</v>
      </c>
      <c r="F1892" s="42">
        <v>42809</v>
      </c>
      <c r="G1892" s="3">
        <f t="shared" si="90"/>
        <v>18647.900000000001</v>
      </c>
      <c r="H1892" s="3">
        <f t="shared" si="91"/>
        <v>0</v>
      </c>
      <c r="I1892" s="17"/>
    </row>
    <row r="1893" spans="1:9" ht="15.75" x14ac:dyDescent="0.25">
      <c r="A1893" s="40">
        <v>42808</v>
      </c>
      <c r="B1893" s="41" t="s">
        <v>1886</v>
      </c>
      <c r="C1893" s="6">
        <v>104343</v>
      </c>
      <c r="D1893" s="7" t="s">
        <v>93</v>
      </c>
      <c r="E1893" s="3">
        <v>17717.5</v>
      </c>
      <c r="F1893" s="42">
        <v>42811</v>
      </c>
      <c r="G1893" s="3">
        <f t="shared" si="90"/>
        <v>17717.5</v>
      </c>
      <c r="H1893" s="3">
        <f t="shared" si="91"/>
        <v>0</v>
      </c>
      <c r="I1893" s="17"/>
    </row>
    <row r="1894" spans="1:9" ht="15.75" x14ac:dyDescent="0.25">
      <c r="A1894" s="40">
        <v>42809</v>
      </c>
      <c r="B1894" s="41" t="s">
        <v>1962</v>
      </c>
      <c r="C1894" s="6">
        <v>104417</v>
      </c>
      <c r="D1894" s="7" t="s">
        <v>93</v>
      </c>
      <c r="E1894" s="3">
        <v>17785.400000000001</v>
      </c>
      <c r="F1894" s="42">
        <v>42811</v>
      </c>
      <c r="G1894" s="3">
        <f t="shared" si="90"/>
        <v>17785.400000000001</v>
      </c>
      <c r="H1894" s="3">
        <f t="shared" si="91"/>
        <v>0</v>
      </c>
      <c r="I1894" s="17"/>
    </row>
    <row r="1895" spans="1:9" ht="15.75" x14ac:dyDescent="0.25">
      <c r="A1895" s="40">
        <v>42810</v>
      </c>
      <c r="B1895" s="41" t="s">
        <v>2082</v>
      </c>
      <c r="C1895" s="6">
        <v>104535</v>
      </c>
      <c r="D1895" s="7" t="s">
        <v>93</v>
      </c>
      <c r="E1895" s="3">
        <v>13222.6</v>
      </c>
      <c r="F1895" s="42">
        <v>42816</v>
      </c>
      <c r="G1895" s="3">
        <f t="shared" ref="G1895:G1958" si="92">E1895</f>
        <v>13222.6</v>
      </c>
      <c r="H1895" s="3">
        <f t="shared" si="91"/>
        <v>0</v>
      </c>
      <c r="I1895" s="17"/>
    </row>
    <row r="1896" spans="1:9" ht="15.75" x14ac:dyDescent="0.25">
      <c r="A1896" s="40">
        <v>42811</v>
      </c>
      <c r="B1896" s="41" t="s">
        <v>2224</v>
      </c>
      <c r="C1896" s="6">
        <v>104677</v>
      </c>
      <c r="D1896" s="7" t="s">
        <v>93</v>
      </c>
      <c r="E1896" s="3">
        <v>16598.599999999999</v>
      </c>
      <c r="F1896" s="42">
        <v>42816</v>
      </c>
      <c r="G1896" s="3">
        <f t="shared" si="92"/>
        <v>16598.599999999999</v>
      </c>
      <c r="H1896" s="3">
        <f t="shared" si="91"/>
        <v>0</v>
      </c>
      <c r="I1896" s="17"/>
    </row>
    <row r="1897" spans="1:9" ht="15.75" x14ac:dyDescent="0.25">
      <c r="A1897" s="40">
        <v>42812</v>
      </c>
      <c r="B1897" s="41" t="s">
        <v>2364</v>
      </c>
      <c r="C1897" s="6">
        <v>104813</v>
      </c>
      <c r="D1897" s="7" t="s">
        <v>93</v>
      </c>
      <c r="E1897" s="3">
        <v>14079.9</v>
      </c>
      <c r="F1897" s="42">
        <v>42816</v>
      </c>
      <c r="G1897" s="3">
        <f t="shared" si="92"/>
        <v>14079.9</v>
      </c>
      <c r="H1897" s="3">
        <f t="shared" si="91"/>
        <v>0</v>
      </c>
      <c r="I1897" s="17"/>
    </row>
    <row r="1898" spans="1:9" ht="15.75" x14ac:dyDescent="0.25">
      <c r="A1898" s="40">
        <v>42812</v>
      </c>
      <c r="B1898" s="41" t="s">
        <v>2410</v>
      </c>
      <c r="C1898" s="6">
        <v>104859</v>
      </c>
      <c r="D1898" s="7" t="s">
        <v>93</v>
      </c>
      <c r="E1898" s="3">
        <v>15718.2</v>
      </c>
      <c r="F1898" s="42">
        <v>42816</v>
      </c>
      <c r="G1898" s="3">
        <f t="shared" si="92"/>
        <v>15718.2</v>
      </c>
      <c r="H1898" s="3">
        <f t="shared" si="91"/>
        <v>0</v>
      </c>
      <c r="I1898" s="17"/>
    </row>
    <row r="1899" spans="1:9" ht="15.75" x14ac:dyDescent="0.25">
      <c r="A1899" s="40">
        <v>42814</v>
      </c>
      <c r="B1899" s="41" t="s">
        <v>2609</v>
      </c>
      <c r="C1899" s="6">
        <v>105048</v>
      </c>
      <c r="D1899" s="7" t="s">
        <v>93</v>
      </c>
      <c r="E1899" s="3">
        <v>17093</v>
      </c>
      <c r="F1899" s="42">
        <v>42816</v>
      </c>
      <c r="G1899" s="3">
        <f t="shared" si="92"/>
        <v>17093</v>
      </c>
      <c r="H1899" s="3">
        <f t="shared" si="91"/>
        <v>0</v>
      </c>
      <c r="I1899" s="17"/>
    </row>
    <row r="1900" spans="1:9" ht="15.75" x14ac:dyDescent="0.25">
      <c r="A1900" s="40">
        <v>42815</v>
      </c>
      <c r="B1900" s="41" t="s">
        <v>2737</v>
      </c>
      <c r="C1900" s="6">
        <v>105175</v>
      </c>
      <c r="D1900" s="7" t="s">
        <v>93</v>
      </c>
      <c r="E1900" s="3">
        <v>14579.2</v>
      </c>
      <c r="F1900" s="42">
        <v>42818</v>
      </c>
      <c r="G1900" s="3">
        <f t="shared" si="92"/>
        <v>14579.2</v>
      </c>
      <c r="H1900" s="3">
        <f t="shared" si="91"/>
        <v>0</v>
      </c>
      <c r="I1900" s="17"/>
    </row>
    <row r="1901" spans="1:9" ht="15.75" x14ac:dyDescent="0.25">
      <c r="A1901" s="40">
        <v>42816</v>
      </c>
      <c r="B1901" s="41" t="s">
        <v>2821</v>
      </c>
      <c r="C1901" s="6">
        <v>105259</v>
      </c>
      <c r="D1901" s="7" t="s">
        <v>93</v>
      </c>
      <c r="E1901" s="3">
        <v>8506.2999999999993</v>
      </c>
      <c r="F1901" s="42">
        <v>42818</v>
      </c>
      <c r="G1901" s="3">
        <f t="shared" si="92"/>
        <v>8506.2999999999993</v>
      </c>
      <c r="H1901" s="3">
        <f t="shared" si="91"/>
        <v>0</v>
      </c>
      <c r="I1901" s="17"/>
    </row>
    <row r="1902" spans="1:9" ht="15.75" x14ac:dyDescent="0.25">
      <c r="A1902" s="40">
        <v>42816</v>
      </c>
      <c r="B1902" s="41" t="s">
        <v>2822</v>
      </c>
      <c r="C1902" s="6">
        <v>105260</v>
      </c>
      <c r="D1902" s="7" t="s">
        <v>93</v>
      </c>
      <c r="E1902" s="3">
        <v>18749.599999999999</v>
      </c>
      <c r="F1902" s="42">
        <v>42818</v>
      </c>
      <c r="G1902" s="3">
        <f t="shared" si="92"/>
        <v>18749.599999999999</v>
      </c>
      <c r="H1902" s="3">
        <f t="shared" si="91"/>
        <v>0</v>
      </c>
      <c r="I1902" s="17"/>
    </row>
    <row r="1903" spans="1:9" ht="15.75" x14ac:dyDescent="0.25">
      <c r="A1903" s="40">
        <v>42817</v>
      </c>
      <c r="B1903" s="41" t="s">
        <v>2954</v>
      </c>
      <c r="C1903" s="6">
        <v>105388</v>
      </c>
      <c r="D1903" s="7" t="s">
        <v>93</v>
      </c>
      <c r="E1903" s="3">
        <v>16216.2</v>
      </c>
      <c r="F1903" s="42">
        <v>42823</v>
      </c>
      <c r="G1903" s="3">
        <f t="shared" si="92"/>
        <v>16216.2</v>
      </c>
      <c r="H1903" s="3">
        <f t="shared" si="91"/>
        <v>0</v>
      </c>
      <c r="I1903" s="17"/>
    </row>
    <row r="1904" spans="1:9" ht="15.75" x14ac:dyDescent="0.25">
      <c r="A1904" s="40">
        <v>42818</v>
      </c>
      <c r="B1904" s="41" t="s">
        <v>3080</v>
      </c>
      <c r="C1904" s="6">
        <v>105511</v>
      </c>
      <c r="D1904" s="1" t="s">
        <v>93</v>
      </c>
      <c r="E1904" s="2">
        <v>0</v>
      </c>
      <c r="F1904" s="44" t="s">
        <v>37</v>
      </c>
      <c r="G1904" s="2">
        <f t="shared" si="92"/>
        <v>0</v>
      </c>
      <c r="H1904" s="2">
        <f t="shared" si="91"/>
        <v>0</v>
      </c>
      <c r="I1904" s="17"/>
    </row>
    <row r="1905" spans="1:9" ht="15.75" x14ac:dyDescent="0.25">
      <c r="A1905" s="40">
        <v>42818</v>
      </c>
      <c r="B1905" s="41" t="s">
        <v>3097</v>
      </c>
      <c r="C1905" s="6">
        <v>105528</v>
      </c>
      <c r="D1905" s="7" t="s">
        <v>93</v>
      </c>
      <c r="E1905" s="3">
        <v>19782.2</v>
      </c>
      <c r="F1905" s="42">
        <v>42823</v>
      </c>
      <c r="G1905" s="3">
        <f t="shared" si="92"/>
        <v>19782.2</v>
      </c>
      <c r="H1905" s="3">
        <f t="shared" si="91"/>
        <v>0</v>
      </c>
      <c r="I1905" s="17"/>
    </row>
    <row r="1906" spans="1:9" ht="15.75" x14ac:dyDescent="0.25">
      <c r="A1906" s="40">
        <v>42819</v>
      </c>
      <c r="B1906" s="41" t="s">
        <v>3283</v>
      </c>
      <c r="C1906" s="6">
        <v>105707</v>
      </c>
      <c r="D1906" s="7" t="s">
        <v>93</v>
      </c>
      <c r="E1906" s="3">
        <v>13784.1</v>
      </c>
      <c r="F1906" s="42">
        <v>42823</v>
      </c>
      <c r="G1906" s="3">
        <f t="shared" si="92"/>
        <v>13784.1</v>
      </c>
      <c r="H1906" s="3">
        <f t="shared" si="91"/>
        <v>0</v>
      </c>
      <c r="I1906" s="17"/>
    </row>
    <row r="1907" spans="1:9" ht="15.75" x14ac:dyDescent="0.25">
      <c r="A1907" s="40">
        <v>42821</v>
      </c>
      <c r="B1907" s="41" t="s">
        <v>3428</v>
      </c>
      <c r="C1907" s="6">
        <v>105851</v>
      </c>
      <c r="D1907" s="7" t="s">
        <v>93</v>
      </c>
      <c r="E1907" s="3">
        <v>14896.2</v>
      </c>
      <c r="F1907" s="42">
        <v>42823</v>
      </c>
      <c r="G1907" s="3">
        <f t="shared" si="92"/>
        <v>14896.2</v>
      </c>
      <c r="H1907" s="3">
        <f t="shared" si="91"/>
        <v>0</v>
      </c>
      <c r="I1907" s="17"/>
    </row>
    <row r="1908" spans="1:9" ht="15.75" x14ac:dyDescent="0.25">
      <c r="A1908" s="40">
        <v>42822</v>
      </c>
      <c r="B1908" s="41" t="s">
        <v>3551</v>
      </c>
      <c r="C1908" s="6">
        <v>105970</v>
      </c>
      <c r="D1908" s="7" t="s">
        <v>93</v>
      </c>
      <c r="E1908" s="3">
        <v>15500.1</v>
      </c>
      <c r="F1908" s="42">
        <v>42825</v>
      </c>
      <c r="G1908" s="3">
        <f t="shared" si="92"/>
        <v>15500.1</v>
      </c>
      <c r="H1908" s="3">
        <f t="shared" si="91"/>
        <v>0</v>
      </c>
      <c r="I1908" s="17"/>
    </row>
    <row r="1909" spans="1:9" ht="16.5" customHeight="1" x14ac:dyDescent="0.25">
      <c r="A1909" s="40">
        <v>42822</v>
      </c>
      <c r="B1909" s="41" t="s">
        <v>3555</v>
      </c>
      <c r="C1909" s="6">
        <v>105973</v>
      </c>
      <c r="D1909" s="7" t="s">
        <v>93</v>
      </c>
      <c r="E1909" s="3">
        <v>4606</v>
      </c>
      <c r="F1909" s="42">
        <v>42825</v>
      </c>
      <c r="G1909" s="3">
        <f t="shared" si="92"/>
        <v>4606</v>
      </c>
      <c r="H1909" s="3">
        <f t="shared" si="91"/>
        <v>0</v>
      </c>
      <c r="I1909" s="17"/>
    </row>
    <row r="1910" spans="1:9" ht="15.75" x14ac:dyDescent="0.25">
      <c r="A1910" s="40">
        <v>42823</v>
      </c>
      <c r="B1910" s="41" t="s">
        <v>3668</v>
      </c>
      <c r="C1910" s="6">
        <v>106082</v>
      </c>
      <c r="D1910" s="7" t="s">
        <v>93</v>
      </c>
      <c r="E1910" s="3">
        <v>8979.2999999999993</v>
      </c>
      <c r="F1910" s="42">
        <v>42825</v>
      </c>
      <c r="G1910" s="3">
        <f t="shared" si="92"/>
        <v>8979.2999999999993</v>
      </c>
      <c r="H1910" s="3">
        <f t="shared" si="91"/>
        <v>0</v>
      </c>
      <c r="I1910" s="17"/>
    </row>
    <row r="1911" spans="1:9" ht="15.75" x14ac:dyDescent="0.25">
      <c r="A1911" s="40">
        <v>42823</v>
      </c>
      <c r="B1911" s="41" t="s">
        <v>3691</v>
      </c>
      <c r="C1911" s="6">
        <v>106105</v>
      </c>
      <c r="D1911" s="7" t="s">
        <v>93</v>
      </c>
      <c r="E1911" s="3">
        <v>14894.8</v>
      </c>
      <c r="F1911" s="42">
        <v>42825</v>
      </c>
      <c r="G1911" s="3">
        <f t="shared" si="92"/>
        <v>14894.8</v>
      </c>
      <c r="H1911" s="3">
        <f t="shared" si="91"/>
        <v>0</v>
      </c>
      <c r="I1911" s="17"/>
    </row>
    <row r="1912" spans="1:9" ht="15.75" x14ac:dyDescent="0.25">
      <c r="A1912" s="40">
        <v>42824</v>
      </c>
      <c r="B1912" s="41" t="s">
        <v>3774</v>
      </c>
      <c r="C1912" s="6">
        <v>106188</v>
      </c>
      <c r="D1912" s="7" t="s">
        <v>93</v>
      </c>
      <c r="E1912" s="3">
        <v>15270.9</v>
      </c>
      <c r="F1912" s="42">
        <v>42830</v>
      </c>
      <c r="G1912" s="3">
        <f t="shared" si="92"/>
        <v>15270.9</v>
      </c>
      <c r="H1912" s="3">
        <f t="shared" si="91"/>
        <v>0</v>
      </c>
      <c r="I1912" s="17"/>
    </row>
    <row r="1913" spans="1:9" ht="15.75" x14ac:dyDescent="0.25">
      <c r="A1913" s="40">
        <v>42825</v>
      </c>
      <c r="B1913" s="41" t="s">
        <v>3921</v>
      </c>
      <c r="C1913" s="6">
        <v>106330</v>
      </c>
      <c r="D1913" s="7" t="s">
        <v>93</v>
      </c>
      <c r="E1913" s="3">
        <v>14163.6</v>
      </c>
      <c r="F1913" s="42">
        <v>42830</v>
      </c>
      <c r="G1913" s="3">
        <f t="shared" si="92"/>
        <v>14163.6</v>
      </c>
      <c r="H1913" s="3">
        <f t="shared" si="91"/>
        <v>0</v>
      </c>
      <c r="I1913" s="17"/>
    </row>
    <row r="1914" spans="1:9" ht="15.75" x14ac:dyDescent="0.25">
      <c r="A1914" s="40">
        <v>42825</v>
      </c>
      <c r="B1914" s="41" t="s">
        <v>3929</v>
      </c>
      <c r="C1914" s="6">
        <v>106338</v>
      </c>
      <c r="D1914" s="7" t="s">
        <v>93</v>
      </c>
      <c r="E1914" s="3">
        <v>3920.2</v>
      </c>
      <c r="F1914" s="42">
        <v>42830</v>
      </c>
      <c r="G1914" s="3">
        <f t="shared" si="92"/>
        <v>3920.2</v>
      </c>
      <c r="H1914" s="3">
        <f t="shared" si="91"/>
        <v>0</v>
      </c>
      <c r="I1914" s="17"/>
    </row>
    <row r="1915" spans="1:9" ht="15.75" x14ac:dyDescent="0.25">
      <c r="A1915" s="40">
        <v>42797</v>
      </c>
      <c r="B1915" s="41" t="s">
        <v>629</v>
      </c>
      <c r="C1915" s="6">
        <v>103111</v>
      </c>
      <c r="D1915" s="7" t="s">
        <v>132</v>
      </c>
      <c r="E1915" s="3">
        <v>2128</v>
      </c>
      <c r="G1915" s="3">
        <f t="shared" si="92"/>
        <v>2128</v>
      </c>
      <c r="H1915" s="3">
        <f t="shared" si="91"/>
        <v>0</v>
      </c>
      <c r="I1915" s="17"/>
    </row>
    <row r="1916" spans="1:9" ht="15.75" x14ac:dyDescent="0.25">
      <c r="A1916" s="40">
        <v>42798</v>
      </c>
      <c r="B1916" s="41" t="s">
        <v>793</v>
      </c>
      <c r="C1916" s="6">
        <v>103270</v>
      </c>
      <c r="D1916" s="7" t="s">
        <v>132</v>
      </c>
      <c r="E1916" s="3">
        <v>2668</v>
      </c>
      <c r="F1916" s="42">
        <v>42798</v>
      </c>
      <c r="G1916" s="3">
        <f t="shared" si="92"/>
        <v>2668</v>
      </c>
      <c r="H1916" s="3">
        <f t="shared" si="91"/>
        <v>0</v>
      </c>
      <c r="I1916" s="17"/>
    </row>
    <row r="1917" spans="1:9" ht="15.75" x14ac:dyDescent="0.25">
      <c r="A1917" s="40">
        <v>42805</v>
      </c>
      <c r="B1917" s="41" t="s">
        <v>1505</v>
      </c>
      <c r="C1917" s="6">
        <v>103968</v>
      </c>
      <c r="D1917" s="7" t="s">
        <v>132</v>
      </c>
      <c r="E1917" s="3">
        <v>1892</v>
      </c>
      <c r="F1917" s="42">
        <v>42805</v>
      </c>
      <c r="G1917" s="3">
        <f t="shared" si="92"/>
        <v>1892</v>
      </c>
      <c r="H1917" s="3">
        <f t="shared" si="91"/>
        <v>0</v>
      </c>
      <c r="I1917" s="17"/>
    </row>
    <row r="1918" spans="1:9" ht="15.75" x14ac:dyDescent="0.25">
      <c r="A1918" s="40">
        <v>42805</v>
      </c>
      <c r="B1918" s="41" t="s">
        <v>1613</v>
      </c>
      <c r="C1918" s="6">
        <v>104076</v>
      </c>
      <c r="D1918" s="7" t="s">
        <v>132</v>
      </c>
      <c r="E1918" s="3">
        <v>2108</v>
      </c>
      <c r="F1918" s="42">
        <v>42806</v>
      </c>
      <c r="G1918" s="3">
        <f t="shared" si="92"/>
        <v>2108</v>
      </c>
      <c r="H1918" s="3">
        <f t="shared" si="91"/>
        <v>0</v>
      </c>
      <c r="I1918" s="17"/>
    </row>
    <row r="1919" spans="1:9" ht="15.75" x14ac:dyDescent="0.25">
      <c r="A1919" s="40">
        <v>42809</v>
      </c>
      <c r="B1919" s="41" t="s">
        <v>1950</v>
      </c>
      <c r="C1919" s="6">
        <v>104406</v>
      </c>
      <c r="D1919" s="7" t="s">
        <v>132</v>
      </c>
      <c r="E1919" s="3">
        <v>1826</v>
      </c>
      <c r="F1919" s="42">
        <v>42809</v>
      </c>
      <c r="G1919" s="3">
        <f t="shared" si="92"/>
        <v>1826</v>
      </c>
      <c r="H1919" s="3">
        <f t="shared" si="91"/>
        <v>0</v>
      </c>
      <c r="I1919" s="17"/>
    </row>
    <row r="1920" spans="1:9" ht="15.75" x14ac:dyDescent="0.25">
      <c r="A1920" s="40">
        <v>42812</v>
      </c>
      <c r="B1920" s="41" t="s">
        <v>2348</v>
      </c>
      <c r="C1920" s="6">
        <v>104799</v>
      </c>
      <c r="D1920" s="7" t="s">
        <v>132</v>
      </c>
      <c r="E1920" s="3">
        <v>1665.4</v>
      </c>
      <c r="F1920" s="42">
        <v>42812</v>
      </c>
      <c r="G1920" s="3">
        <f t="shared" si="92"/>
        <v>1665.4</v>
      </c>
      <c r="H1920" s="3">
        <f t="shared" si="91"/>
        <v>0</v>
      </c>
      <c r="I1920" s="17"/>
    </row>
    <row r="1921" spans="1:9" ht="15.75" x14ac:dyDescent="0.25">
      <c r="A1921" s="40">
        <v>42812</v>
      </c>
      <c r="B1921" s="41" t="s">
        <v>2468</v>
      </c>
      <c r="C1921" s="6">
        <v>104913</v>
      </c>
      <c r="D1921" s="7" t="s">
        <v>132</v>
      </c>
      <c r="E1921" s="3">
        <v>2649.6</v>
      </c>
      <c r="F1921" s="42">
        <v>42812</v>
      </c>
      <c r="G1921" s="3">
        <f t="shared" si="92"/>
        <v>2649.6</v>
      </c>
      <c r="H1921" s="3">
        <f t="shared" si="91"/>
        <v>0</v>
      </c>
      <c r="I1921" s="17"/>
    </row>
    <row r="1922" spans="1:9" ht="15.75" x14ac:dyDescent="0.25">
      <c r="A1922" s="40">
        <v>42816</v>
      </c>
      <c r="B1922" s="41" t="s">
        <v>2815</v>
      </c>
      <c r="C1922" s="6">
        <v>105253</v>
      </c>
      <c r="D1922" s="7" t="s">
        <v>132</v>
      </c>
      <c r="E1922" s="3">
        <v>2057</v>
      </c>
      <c r="F1922" s="42">
        <v>42816</v>
      </c>
      <c r="G1922" s="3">
        <f t="shared" si="92"/>
        <v>2057</v>
      </c>
      <c r="H1922" s="3">
        <f t="shared" si="91"/>
        <v>0</v>
      </c>
      <c r="I1922" s="17"/>
    </row>
    <row r="1923" spans="1:9" ht="15.75" x14ac:dyDescent="0.25">
      <c r="A1923" s="40">
        <v>42818</v>
      </c>
      <c r="B1923" s="41" t="s">
        <v>3109</v>
      </c>
      <c r="C1923" s="6">
        <v>105539</v>
      </c>
      <c r="D1923" s="7" t="s">
        <v>132</v>
      </c>
      <c r="E1923" s="3">
        <v>2310</v>
      </c>
      <c r="F1923" s="42">
        <v>42818</v>
      </c>
      <c r="G1923" s="3">
        <f t="shared" si="92"/>
        <v>2310</v>
      </c>
      <c r="H1923" s="3">
        <f t="shared" ref="H1923:H1986" si="93">E1923-G1923</f>
        <v>0</v>
      </c>
      <c r="I1923" s="17"/>
    </row>
    <row r="1924" spans="1:9" ht="15.75" x14ac:dyDescent="0.25">
      <c r="A1924" s="40">
        <v>42819</v>
      </c>
      <c r="B1924" s="41" t="s">
        <v>3323</v>
      </c>
      <c r="C1924" s="6">
        <v>105747</v>
      </c>
      <c r="D1924" s="7" t="s">
        <v>132</v>
      </c>
      <c r="E1924" s="3">
        <v>2803.16</v>
      </c>
      <c r="F1924" s="42">
        <v>42791</v>
      </c>
      <c r="G1924" s="3">
        <f t="shared" si="92"/>
        <v>2803.16</v>
      </c>
      <c r="H1924" s="3">
        <f t="shared" si="93"/>
        <v>0</v>
      </c>
      <c r="I1924" s="17"/>
    </row>
    <row r="1925" spans="1:9" ht="15.75" x14ac:dyDescent="0.25">
      <c r="A1925" s="40">
        <v>42823</v>
      </c>
      <c r="B1925" s="41" t="s">
        <v>3655</v>
      </c>
      <c r="C1925" s="6">
        <v>106069</v>
      </c>
      <c r="D1925" s="7" t="s">
        <v>132</v>
      </c>
      <c r="E1925" s="3">
        <v>2274.8000000000002</v>
      </c>
      <c r="F1925" s="42">
        <v>42822</v>
      </c>
      <c r="G1925" s="3">
        <f t="shared" si="92"/>
        <v>2274.8000000000002</v>
      </c>
      <c r="H1925" s="3">
        <f t="shared" si="93"/>
        <v>0</v>
      </c>
      <c r="I1925" s="17"/>
    </row>
    <row r="1926" spans="1:9" ht="15.75" x14ac:dyDescent="0.25">
      <c r="A1926" s="40">
        <v>42825</v>
      </c>
      <c r="B1926" s="41" t="s">
        <v>3900</v>
      </c>
      <c r="C1926" s="6">
        <v>106309</v>
      </c>
      <c r="D1926" s="7" t="s">
        <v>132</v>
      </c>
      <c r="E1926" s="3">
        <v>2516.8000000000002</v>
      </c>
      <c r="F1926" s="42">
        <v>42825</v>
      </c>
      <c r="G1926" s="3">
        <f t="shared" si="92"/>
        <v>2516.8000000000002</v>
      </c>
      <c r="H1926" s="3">
        <f t="shared" si="93"/>
        <v>0</v>
      </c>
      <c r="I1926" s="17"/>
    </row>
    <row r="1927" spans="1:9" ht="15.75" x14ac:dyDescent="0.25">
      <c r="A1927" s="40">
        <v>42796</v>
      </c>
      <c r="B1927" s="41" t="s">
        <v>401</v>
      </c>
      <c r="C1927" s="6">
        <v>102889</v>
      </c>
      <c r="D1927" s="7" t="s">
        <v>33</v>
      </c>
      <c r="E1927" s="3">
        <v>9349.4</v>
      </c>
      <c r="F1927" s="42">
        <v>42796</v>
      </c>
      <c r="G1927" s="3">
        <f t="shared" si="92"/>
        <v>9349.4</v>
      </c>
      <c r="H1927" s="3">
        <f t="shared" si="93"/>
        <v>0</v>
      </c>
      <c r="I1927" s="17"/>
    </row>
    <row r="1928" spans="1:9" ht="15.75" x14ac:dyDescent="0.25">
      <c r="A1928" s="40">
        <v>42797</v>
      </c>
      <c r="B1928" s="41" t="s">
        <v>574</v>
      </c>
      <c r="C1928" s="6">
        <v>103058</v>
      </c>
      <c r="D1928" s="7" t="s">
        <v>33</v>
      </c>
      <c r="E1928" s="3">
        <v>5092.8</v>
      </c>
      <c r="F1928" s="42">
        <v>42797</v>
      </c>
      <c r="G1928" s="3">
        <f t="shared" si="92"/>
        <v>5092.8</v>
      </c>
      <c r="H1928" s="3">
        <f t="shared" si="93"/>
        <v>0</v>
      </c>
      <c r="I1928" s="17"/>
    </row>
    <row r="1929" spans="1:9" ht="15.75" x14ac:dyDescent="0.25">
      <c r="A1929" s="40">
        <v>42798</v>
      </c>
      <c r="B1929" s="41" t="s">
        <v>710</v>
      </c>
      <c r="C1929" s="6">
        <v>103187</v>
      </c>
      <c r="D1929" s="7" t="s">
        <v>33</v>
      </c>
      <c r="E1929" s="3">
        <v>4996.8</v>
      </c>
      <c r="F1929" s="42">
        <v>42798</v>
      </c>
      <c r="G1929" s="3">
        <f t="shared" si="92"/>
        <v>4996.8</v>
      </c>
      <c r="H1929" s="3">
        <f t="shared" si="93"/>
        <v>0</v>
      </c>
      <c r="I1929" s="17"/>
    </row>
    <row r="1930" spans="1:9" ht="15.75" x14ac:dyDescent="0.25">
      <c r="A1930" s="40">
        <v>42799</v>
      </c>
      <c r="B1930" s="41" t="s">
        <v>839</v>
      </c>
      <c r="C1930" s="6">
        <v>103314</v>
      </c>
      <c r="D1930" s="7" t="s">
        <v>33</v>
      </c>
      <c r="E1930" s="3">
        <v>3129.6</v>
      </c>
      <c r="F1930" s="42">
        <v>42800</v>
      </c>
      <c r="G1930" s="3">
        <f t="shared" si="92"/>
        <v>3129.6</v>
      </c>
      <c r="H1930" s="3">
        <f t="shared" si="93"/>
        <v>0</v>
      </c>
      <c r="I1930" s="17"/>
    </row>
    <row r="1931" spans="1:9" ht="15.75" x14ac:dyDescent="0.25">
      <c r="A1931" s="40">
        <v>42801</v>
      </c>
      <c r="B1931" s="41" t="s">
        <v>1063</v>
      </c>
      <c r="C1931" s="6">
        <v>103536</v>
      </c>
      <c r="D1931" s="7" t="s">
        <v>33</v>
      </c>
      <c r="E1931" s="3">
        <v>5218.5</v>
      </c>
      <c r="F1931" s="42">
        <v>42801</v>
      </c>
      <c r="G1931" s="3">
        <f t="shared" si="92"/>
        <v>5218.5</v>
      </c>
      <c r="H1931" s="3">
        <f t="shared" si="93"/>
        <v>0</v>
      </c>
      <c r="I1931" s="17"/>
    </row>
    <row r="1932" spans="1:9" ht="15.75" x14ac:dyDescent="0.25">
      <c r="A1932" s="40">
        <v>42802</v>
      </c>
      <c r="B1932" s="41" t="s">
        <v>1181</v>
      </c>
      <c r="C1932" s="6">
        <v>103651</v>
      </c>
      <c r="D1932" s="7" t="s">
        <v>33</v>
      </c>
      <c r="E1932" s="3">
        <v>3675</v>
      </c>
      <c r="G1932" s="3">
        <f t="shared" si="92"/>
        <v>3675</v>
      </c>
      <c r="H1932" s="3">
        <f t="shared" si="93"/>
        <v>0</v>
      </c>
      <c r="I1932" s="17"/>
    </row>
    <row r="1933" spans="1:9" ht="15.75" x14ac:dyDescent="0.25">
      <c r="A1933" s="40">
        <v>42803</v>
      </c>
      <c r="B1933" s="41" t="s">
        <v>1254</v>
      </c>
      <c r="C1933" s="6">
        <v>103722</v>
      </c>
      <c r="D1933" s="7" t="s">
        <v>33</v>
      </c>
      <c r="E1933" s="3">
        <v>4282.6000000000004</v>
      </c>
      <c r="F1933" s="42">
        <v>42804</v>
      </c>
      <c r="G1933" s="3">
        <f t="shared" si="92"/>
        <v>4282.6000000000004</v>
      </c>
      <c r="H1933" s="3">
        <f t="shared" si="93"/>
        <v>0</v>
      </c>
      <c r="I1933" s="17"/>
    </row>
    <row r="1934" spans="1:9" ht="15.75" x14ac:dyDescent="0.25">
      <c r="A1934" s="40">
        <v>42804</v>
      </c>
      <c r="B1934" s="41" t="s">
        <v>1388</v>
      </c>
      <c r="C1934" s="6">
        <v>103853</v>
      </c>
      <c r="D1934" s="7" t="s">
        <v>33</v>
      </c>
      <c r="E1934" s="3">
        <v>3675</v>
      </c>
      <c r="F1934" s="42">
        <v>42804</v>
      </c>
      <c r="G1934" s="3">
        <f t="shared" si="92"/>
        <v>3675</v>
      </c>
      <c r="H1934" s="3">
        <f t="shared" si="93"/>
        <v>0</v>
      </c>
      <c r="I1934" s="17"/>
    </row>
    <row r="1935" spans="1:9" ht="15.75" x14ac:dyDescent="0.25">
      <c r="A1935" s="40">
        <v>42805</v>
      </c>
      <c r="B1935" s="41" t="s">
        <v>1525</v>
      </c>
      <c r="C1935" s="6">
        <v>103988</v>
      </c>
      <c r="D1935" s="7" t="s">
        <v>33</v>
      </c>
      <c r="E1935" s="3">
        <v>2587.1999999999998</v>
      </c>
      <c r="F1935" s="42">
        <v>42805</v>
      </c>
      <c r="G1935" s="3">
        <f t="shared" si="92"/>
        <v>2587.1999999999998</v>
      </c>
      <c r="H1935" s="3">
        <f t="shared" si="93"/>
        <v>0</v>
      </c>
      <c r="I1935" s="17"/>
    </row>
    <row r="1936" spans="1:9" ht="15.75" x14ac:dyDescent="0.25">
      <c r="A1936" s="40">
        <v>42807</v>
      </c>
      <c r="B1936" s="41" t="s">
        <v>1735</v>
      </c>
      <c r="C1936" s="6">
        <v>104194</v>
      </c>
      <c r="D1936" s="7" t="s">
        <v>33</v>
      </c>
      <c r="E1936" s="3">
        <v>4130.7</v>
      </c>
      <c r="G1936" s="3">
        <f t="shared" si="92"/>
        <v>4130.7</v>
      </c>
      <c r="H1936" s="3">
        <f t="shared" si="93"/>
        <v>0</v>
      </c>
      <c r="I1936" s="17"/>
    </row>
    <row r="1937" spans="1:9" ht="15.75" x14ac:dyDescent="0.25">
      <c r="A1937" s="40">
        <v>42808</v>
      </c>
      <c r="B1937" s="41" t="s">
        <v>1842</v>
      </c>
      <c r="C1937" s="6">
        <v>104299</v>
      </c>
      <c r="D1937" s="7" t="s">
        <v>33</v>
      </c>
      <c r="E1937" s="3">
        <v>3586.8</v>
      </c>
      <c r="F1937" s="42">
        <v>42808</v>
      </c>
      <c r="G1937" s="3">
        <f t="shared" si="92"/>
        <v>3586.8</v>
      </c>
      <c r="H1937" s="3">
        <f t="shared" si="93"/>
        <v>0</v>
      </c>
      <c r="I1937" s="17"/>
    </row>
    <row r="1938" spans="1:9" ht="15.75" x14ac:dyDescent="0.25">
      <c r="A1938" s="40">
        <v>42809</v>
      </c>
      <c r="B1938" s="41" t="s">
        <v>1984</v>
      </c>
      <c r="C1938" s="6">
        <v>104438</v>
      </c>
      <c r="D1938" s="7" t="s">
        <v>33</v>
      </c>
      <c r="E1938" s="3">
        <v>5498.7</v>
      </c>
      <c r="F1938" s="42">
        <v>42809</v>
      </c>
      <c r="G1938" s="3">
        <f t="shared" si="92"/>
        <v>5498.7</v>
      </c>
      <c r="H1938" s="3">
        <f t="shared" si="93"/>
        <v>0</v>
      </c>
      <c r="I1938" s="17"/>
    </row>
    <row r="1939" spans="1:9" ht="15.75" x14ac:dyDescent="0.25">
      <c r="A1939" s="40">
        <v>42810</v>
      </c>
      <c r="B1939" s="41" t="s">
        <v>2123</v>
      </c>
      <c r="C1939" s="6">
        <v>104576</v>
      </c>
      <c r="D1939" s="7" t="s">
        <v>33</v>
      </c>
      <c r="E1939" s="3">
        <v>4086.6</v>
      </c>
      <c r="F1939" s="42">
        <v>42810</v>
      </c>
      <c r="G1939" s="3">
        <f t="shared" si="92"/>
        <v>4086.6</v>
      </c>
      <c r="H1939" s="3">
        <f t="shared" si="93"/>
        <v>0</v>
      </c>
      <c r="I1939" s="17"/>
    </row>
    <row r="1940" spans="1:9" ht="15.75" x14ac:dyDescent="0.25">
      <c r="A1940" s="40">
        <v>42811</v>
      </c>
      <c r="B1940" s="41" t="s">
        <v>2252</v>
      </c>
      <c r="C1940" s="6">
        <v>104705</v>
      </c>
      <c r="D1940" s="7" t="s">
        <v>33</v>
      </c>
      <c r="E1940" s="3">
        <v>5035</v>
      </c>
      <c r="F1940" s="42">
        <v>42811</v>
      </c>
      <c r="G1940" s="3">
        <f t="shared" si="92"/>
        <v>5035</v>
      </c>
      <c r="H1940" s="3">
        <f t="shared" si="93"/>
        <v>0</v>
      </c>
      <c r="I1940" s="17"/>
    </row>
    <row r="1941" spans="1:9" ht="15.75" x14ac:dyDescent="0.25">
      <c r="A1941" s="40">
        <v>42812</v>
      </c>
      <c r="B1941" s="41" t="s">
        <v>2403</v>
      </c>
      <c r="C1941" s="6">
        <v>104852</v>
      </c>
      <c r="D1941" s="7" t="s">
        <v>33</v>
      </c>
      <c r="E1941" s="3">
        <v>5050</v>
      </c>
      <c r="F1941" s="42">
        <v>42812</v>
      </c>
      <c r="G1941" s="3">
        <f t="shared" si="92"/>
        <v>5050</v>
      </c>
      <c r="H1941" s="3">
        <f t="shared" si="93"/>
        <v>0</v>
      </c>
      <c r="I1941" s="17"/>
    </row>
    <row r="1942" spans="1:9" ht="15.75" x14ac:dyDescent="0.25">
      <c r="A1942" s="40">
        <v>42813</v>
      </c>
      <c r="B1942" s="41" t="s">
        <v>2511</v>
      </c>
      <c r="C1942" s="6">
        <v>104955</v>
      </c>
      <c r="D1942" s="7" t="s">
        <v>33</v>
      </c>
      <c r="E1942" s="3">
        <v>5195</v>
      </c>
      <c r="G1942" s="3">
        <f t="shared" si="92"/>
        <v>5195</v>
      </c>
      <c r="H1942" s="3">
        <f t="shared" si="93"/>
        <v>0</v>
      </c>
      <c r="I1942" s="17"/>
    </row>
    <row r="1943" spans="1:9" ht="15.75" x14ac:dyDescent="0.25">
      <c r="A1943" s="40">
        <v>42815</v>
      </c>
      <c r="B1943" s="41" t="s">
        <v>2694</v>
      </c>
      <c r="C1943" s="6">
        <v>105132</v>
      </c>
      <c r="D1943" s="7" t="s">
        <v>33</v>
      </c>
      <c r="E1943" s="3">
        <v>3005</v>
      </c>
      <c r="F1943" s="42">
        <v>42815</v>
      </c>
      <c r="G1943" s="3">
        <f t="shared" si="92"/>
        <v>3005</v>
      </c>
      <c r="H1943" s="3">
        <f t="shared" si="93"/>
        <v>0</v>
      </c>
      <c r="I1943" s="17"/>
    </row>
    <row r="1944" spans="1:9" ht="15.75" x14ac:dyDescent="0.25">
      <c r="A1944" s="40">
        <v>42817</v>
      </c>
      <c r="B1944" s="41" t="s">
        <v>2994</v>
      </c>
      <c r="C1944" s="6">
        <v>105426</v>
      </c>
      <c r="D1944" s="7" t="s">
        <v>33</v>
      </c>
      <c r="E1944" s="3">
        <v>2621.4</v>
      </c>
      <c r="F1944" s="42">
        <v>43062</v>
      </c>
      <c r="G1944" s="3">
        <f t="shared" si="92"/>
        <v>2621.4</v>
      </c>
      <c r="H1944" s="3">
        <f t="shared" si="93"/>
        <v>0</v>
      </c>
    </row>
    <row r="1945" spans="1:9" ht="15.75" x14ac:dyDescent="0.25">
      <c r="A1945" s="40">
        <v>42818</v>
      </c>
      <c r="B1945" s="41" t="s">
        <v>3104</v>
      </c>
      <c r="C1945" s="6">
        <v>105535</v>
      </c>
      <c r="D1945" s="7" t="s">
        <v>33</v>
      </c>
      <c r="E1945" s="3">
        <v>2740</v>
      </c>
      <c r="F1945" s="42">
        <v>42818</v>
      </c>
      <c r="G1945" s="3">
        <f t="shared" si="92"/>
        <v>2740</v>
      </c>
      <c r="H1945" s="3">
        <f t="shared" si="93"/>
        <v>0</v>
      </c>
    </row>
    <row r="1946" spans="1:9" ht="15.75" x14ac:dyDescent="0.25">
      <c r="A1946" s="40">
        <v>42819</v>
      </c>
      <c r="B1946" s="41" t="s">
        <v>3266</v>
      </c>
      <c r="C1946" s="6">
        <v>105690</v>
      </c>
      <c r="D1946" s="7" t="s">
        <v>33</v>
      </c>
      <c r="E1946" s="3">
        <v>5260</v>
      </c>
      <c r="F1946" s="42">
        <v>42821</v>
      </c>
      <c r="G1946" s="3">
        <f t="shared" si="92"/>
        <v>5260</v>
      </c>
      <c r="H1946" s="3">
        <f t="shared" si="93"/>
        <v>0</v>
      </c>
    </row>
    <row r="1947" spans="1:9" ht="15.75" x14ac:dyDescent="0.25">
      <c r="A1947" s="40">
        <v>42820</v>
      </c>
      <c r="B1947" s="41" t="s">
        <v>3354</v>
      </c>
      <c r="C1947" s="6">
        <v>105778</v>
      </c>
      <c r="D1947" s="7" t="s">
        <v>33</v>
      </c>
      <c r="E1947" s="3">
        <v>5121.6000000000004</v>
      </c>
      <c r="F1947" s="42">
        <v>42821</v>
      </c>
      <c r="G1947" s="3">
        <f t="shared" si="92"/>
        <v>5121.6000000000004</v>
      </c>
      <c r="H1947" s="3">
        <f t="shared" si="93"/>
        <v>0</v>
      </c>
    </row>
    <row r="1948" spans="1:9" ht="15.75" x14ac:dyDescent="0.25">
      <c r="A1948" s="40">
        <v>42821</v>
      </c>
      <c r="B1948" s="41" t="s">
        <v>3434</v>
      </c>
      <c r="C1948" s="6">
        <v>105857</v>
      </c>
      <c r="D1948" s="7" t="s">
        <v>33</v>
      </c>
      <c r="E1948" s="3">
        <v>3144</v>
      </c>
      <c r="F1948" s="42">
        <v>42821</v>
      </c>
      <c r="G1948" s="3">
        <f t="shared" si="92"/>
        <v>3144</v>
      </c>
      <c r="H1948" s="3">
        <f t="shared" si="93"/>
        <v>0</v>
      </c>
    </row>
    <row r="1949" spans="1:9" ht="15.75" x14ac:dyDescent="0.25">
      <c r="A1949" s="40">
        <v>42823</v>
      </c>
      <c r="B1949" s="41" t="s">
        <v>3683</v>
      </c>
      <c r="C1949" s="6">
        <v>106097</v>
      </c>
      <c r="D1949" s="7" t="s">
        <v>33</v>
      </c>
      <c r="E1949" s="3">
        <v>4860.8</v>
      </c>
      <c r="F1949" s="42">
        <v>42822</v>
      </c>
      <c r="G1949" s="3">
        <f t="shared" si="92"/>
        <v>4860.8</v>
      </c>
      <c r="H1949" s="3">
        <f t="shared" si="93"/>
        <v>0</v>
      </c>
    </row>
    <row r="1950" spans="1:9" ht="15.75" x14ac:dyDescent="0.25">
      <c r="A1950" s="40">
        <v>42825</v>
      </c>
      <c r="B1950" s="41" t="s">
        <v>3955</v>
      </c>
      <c r="C1950" s="6">
        <v>106364</v>
      </c>
      <c r="D1950" s="7" t="s">
        <v>33</v>
      </c>
      <c r="E1950" s="3">
        <v>4925.6000000000004</v>
      </c>
      <c r="F1950" s="42">
        <v>42825</v>
      </c>
      <c r="G1950" s="3">
        <f t="shared" si="92"/>
        <v>4925.6000000000004</v>
      </c>
      <c r="H1950" s="3">
        <f t="shared" si="93"/>
        <v>0</v>
      </c>
    </row>
    <row r="1951" spans="1:9" ht="15.75" x14ac:dyDescent="0.25">
      <c r="A1951" s="40">
        <v>42795</v>
      </c>
      <c r="B1951" s="41" t="s">
        <v>319</v>
      </c>
      <c r="C1951" s="6">
        <v>102807</v>
      </c>
      <c r="D1951" s="7" t="s">
        <v>26</v>
      </c>
      <c r="E1951" s="3">
        <v>585.9</v>
      </c>
      <c r="F1951" s="42">
        <v>42795</v>
      </c>
      <c r="G1951" s="3">
        <f t="shared" si="92"/>
        <v>585.9</v>
      </c>
      <c r="H1951" s="3">
        <f t="shared" si="93"/>
        <v>0</v>
      </c>
    </row>
    <row r="1952" spans="1:9" ht="15.75" x14ac:dyDescent="0.25">
      <c r="A1952" s="40">
        <v>42796</v>
      </c>
      <c r="B1952" s="41" t="s">
        <v>421</v>
      </c>
      <c r="C1952" s="6">
        <v>102909</v>
      </c>
      <c r="D1952" s="7" t="s">
        <v>26</v>
      </c>
      <c r="E1952" s="3">
        <v>924</v>
      </c>
      <c r="F1952" s="42">
        <v>42796</v>
      </c>
      <c r="G1952" s="3">
        <f t="shared" si="92"/>
        <v>924</v>
      </c>
      <c r="H1952" s="3">
        <f t="shared" si="93"/>
        <v>0</v>
      </c>
    </row>
    <row r="1953" spans="1:8" ht="15.75" x14ac:dyDescent="0.25">
      <c r="A1953" s="40">
        <v>42800</v>
      </c>
      <c r="B1953" s="41" t="s">
        <v>929</v>
      </c>
      <c r="C1953" s="6">
        <v>103403</v>
      </c>
      <c r="D1953" s="7" t="s">
        <v>26</v>
      </c>
      <c r="E1953" s="3">
        <v>1330</v>
      </c>
      <c r="F1953" s="42">
        <v>42800</v>
      </c>
      <c r="G1953" s="3">
        <f t="shared" si="92"/>
        <v>1330</v>
      </c>
      <c r="H1953" s="3">
        <f t="shared" si="93"/>
        <v>0</v>
      </c>
    </row>
    <row r="1954" spans="1:8" ht="15.75" x14ac:dyDescent="0.25">
      <c r="A1954" s="40">
        <v>42802</v>
      </c>
      <c r="B1954" s="41" t="s">
        <v>1163</v>
      </c>
      <c r="C1954" s="6">
        <v>103633</v>
      </c>
      <c r="D1954" s="7" t="s">
        <v>26</v>
      </c>
      <c r="E1954" s="3">
        <v>1437</v>
      </c>
      <c r="F1954" s="42">
        <v>42802</v>
      </c>
      <c r="G1954" s="3">
        <f t="shared" si="92"/>
        <v>1437</v>
      </c>
      <c r="H1954" s="3">
        <f t="shared" si="93"/>
        <v>0</v>
      </c>
    </row>
    <row r="1955" spans="1:8" ht="15.75" x14ac:dyDescent="0.25">
      <c r="A1955" s="40">
        <v>42803</v>
      </c>
      <c r="B1955" s="41" t="s">
        <v>1285</v>
      </c>
      <c r="C1955" s="6">
        <v>103752</v>
      </c>
      <c r="D1955" s="7" t="s">
        <v>26</v>
      </c>
      <c r="E1955" s="3">
        <v>1630.8</v>
      </c>
      <c r="F1955" s="42">
        <v>42803</v>
      </c>
      <c r="G1955" s="3">
        <f t="shared" si="92"/>
        <v>1630.8</v>
      </c>
      <c r="H1955" s="3">
        <f t="shared" si="93"/>
        <v>0</v>
      </c>
    </row>
    <row r="1956" spans="1:8" ht="15.75" x14ac:dyDescent="0.25">
      <c r="A1956" s="40">
        <v>42809</v>
      </c>
      <c r="B1956" s="41" t="s">
        <v>2013</v>
      </c>
      <c r="C1956" s="6">
        <v>104467</v>
      </c>
      <c r="D1956" s="7" t="s">
        <v>26</v>
      </c>
      <c r="E1956" s="3">
        <v>956.9</v>
      </c>
      <c r="F1956" s="42">
        <v>42810</v>
      </c>
      <c r="G1956" s="3">
        <f t="shared" si="92"/>
        <v>956.9</v>
      </c>
      <c r="H1956" s="3">
        <f t="shared" si="93"/>
        <v>0</v>
      </c>
    </row>
    <row r="1957" spans="1:8" ht="15.75" x14ac:dyDescent="0.25">
      <c r="A1957" s="40">
        <v>42811</v>
      </c>
      <c r="B1957" s="41" t="s">
        <v>2285</v>
      </c>
      <c r="C1957" s="6">
        <v>104737</v>
      </c>
      <c r="D1957" s="7" t="s">
        <v>26</v>
      </c>
      <c r="E1957" s="3">
        <v>1276.5</v>
      </c>
      <c r="F1957" s="42">
        <v>42812</v>
      </c>
      <c r="G1957" s="3">
        <f t="shared" si="92"/>
        <v>1276.5</v>
      </c>
      <c r="H1957" s="3">
        <f t="shared" si="93"/>
        <v>0</v>
      </c>
    </row>
    <row r="1958" spans="1:8" ht="15.75" x14ac:dyDescent="0.25">
      <c r="A1958" s="40">
        <v>42812</v>
      </c>
      <c r="B1958" s="41" t="s">
        <v>2381</v>
      </c>
      <c r="C1958" s="6">
        <v>104830</v>
      </c>
      <c r="D1958" s="7" t="s">
        <v>26</v>
      </c>
      <c r="E1958" s="3">
        <v>527.79999999999995</v>
      </c>
      <c r="F1958" s="42">
        <v>42812</v>
      </c>
      <c r="G1958" s="3">
        <f t="shared" si="92"/>
        <v>527.79999999999995</v>
      </c>
      <c r="H1958" s="3">
        <f t="shared" si="93"/>
        <v>0</v>
      </c>
    </row>
    <row r="1959" spans="1:8" ht="15.75" x14ac:dyDescent="0.25">
      <c r="A1959" s="40">
        <v>42798</v>
      </c>
      <c r="B1959" s="41" t="s">
        <v>750</v>
      </c>
      <c r="C1959" s="6">
        <v>103227</v>
      </c>
      <c r="D1959" s="7" t="s">
        <v>27</v>
      </c>
      <c r="E1959" s="3">
        <v>26101.599999999999</v>
      </c>
      <c r="F1959" s="42">
        <v>42801</v>
      </c>
      <c r="G1959" s="3">
        <f t="shared" ref="G1959:G1965" si="94">E1959</f>
        <v>26101.599999999999</v>
      </c>
      <c r="H1959" s="3">
        <f t="shared" si="93"/>
        <v>0</v>
      </c>
    </row>
    <row r="1960" spans="1:8" ht="15.75" x14ac:dyDescent="0.25">
      <c r="A1960" s="40">
        <v>42802</v>
      </c>
      <c r="B1960" s="41" t="s">
        <v>1129</v>
      </c>
      <c r="C1960" s="6">
        <v>103600</v>
      </c>
      <c r="D1960" s="7" t="s">
        <v>27</v>
      </c>
      <c r="E1960" s="3">
        <v>6160</v>
      </c>
      <c r="G1960" s="3">
        <f t="shared" si="94"/>
        <v>6160</v>
      </c>
      <c r="H1960" s="3">
        <f t="shared" si="93"/>
        <v>0</v>
      </c>
    </row>
    <row r="1961" spans="1:8" ht="15.75" x14ac:dyDescent="0.25">
      <c r="A1961" s="40">
        <v>42806</v>
      </c>
      <c r="B1961" s="41" t="s">
        <v>1625</v>
      </c>
      <c r="C1961" s="6">
        <v>104087</v>
      </c>
      <c r="D1961" s="7" t="s">
        <v>27</v>
      </c>
      <c r="E1961" s="3">
        <v>13910.4</v>
      </c>
      <c r="F1961" s="42">
        <v>42806</v>
      </c>
      <c r="G1961" s="3">
        <f t="shared" si="94"/>
        <v>13910.4</v>
      </c>
      <c r="H1961" s="3">
        <f t="shared" si="93"/>
        <v>0</v>
      </c>
    </row>
    <row r="1962" spans="1:8" ht="15.75" x14ac:dyDescent="0.25">
      <c r="A1962" s="40">
        <v>42813</v>
      </c>
      <c r="B1962" s="41" t="s">
        <v>2475</v>
      </c>
      <c r="C1962" s="6">
        <v>104920</v>
      </c>
      <c r="D1962" s="7" t="s">
        <v>27</v>
      </c>
      <c r="E1962" s="3">
        <v>18397.400000000001</v>
      </c>
      <c r="G1962" s="3">
        <f t="shared" si="94"/>
        <v>18397.400000000001</v>
      </c>
      <c r="H1962" s="3">
        <f t="shared" si="93"/>
        <v>0</v>
      </c>
    </row>
    <row r="1963" spans="1:8" ht="15.75" x14ac:dyDescent="0.25">
      <c r="A1963" s="40">
        <v>42819</v>
      </c>
      <c r="B1963" s="41" t="s">
        <v>3200</v>
      </c>
      <c r="C1963" s="6">
        <v>105629</v>
      </c>
      <c r="D1963" s="1" t="s">
        <v>27</v>
      </c>
      <c r="E1963" s="2">
        <v>0</v>
      </c>
      <c r="F1963" s="44" t="s">
        <v>37</v>
      </c>
      <c r="G1963" s="2">
        <f t="shared" si="94"/>
        <v>0</v>
      </c>
      <c r="H1963" s="2">
        <f t="shared" si="93"/>
        <v>0</v>
      </c>
    </row>
    <row r="1964" spans="1:8" ht="15.75" x14ac:dyDescent="0.25">
      <c r="A1964" s="40">
        <v>42819</v>
      </c>
      <c r="B1964" s="41" t="s">
        <v>3217</v>
      </c>
      <c r="C1964" s="6">
        <v>105646</v>
      </c>
      <c r="D1964" s="7" t="s">
        <v>27</v>
      </c>
      <c r="E1964" s="3">
        <v>25845.9</v>
      </c>
      <c r="F1964" s="42">
        <v>42822</v>
      </c>
      <c r="G1964" s="3">
        <f t="shared" si="94"/>
        <v>25845.9</v>
      </c>
      <c r="H1964" s="3">
        <f t="shared" si="93"/>
        <v>0</v>
      </c>
    </row>
    <row r="1965" spans="1:8" ht="15.75" x14ac:dyDescent="0.25">
      <c r="A1965" s="40">
        <v>42821</v>
      </c>
      <c r="B1965" s="41" t="s">
        <v>3408</v>
      </c>
      <c r="C1965" s="6">
        <v>105831</v>
      </c>
      <c r="D1965" s="7" t="s">
        <v>27</v>
      </c>
      <c r="E1965" s="3">
        <v>6098.4</v>
      </c>
      <c r="F1965" s="42">
        <v>42822</v>
      </c>
      <c r="G1965" s="3">
        <f t="shared" si="94"/>
        <v>6098.4</v>
      </c>
      <c r="H1965" s="3">
        <f t="shared" si="93"/>
        <v>0</v>
      </c>
    </row>
    <row r="1966" spans="1:8" ht="15.75" x14ac:dyDescent="0.25">
      <c r="A1966" s="40">
        <v>42822</v>
      </c>
      <c r="B1966" s="41" t="s">
        <v>3552</v>
      </c>
      <c r="C1966" s="6">
        <v>105971</v>
      </c>
      <c r="D1966" s="7" t="s">
        <v>27</v>
      </c>
      <c r="E1966" s="3">
        <v>6375.6</v>
      </c>
      <c r="F1966" s="43" t="s">
        <v>3553</v>
      </c>
      <c r="G1966" s="9">
        <f>6098.4+277.2</f>
        <v>6375.5999999999995</v>
      </c>
      <c r="H1966" s="9">
        <f t="shared" si="93"/>
        <v>0</v>
      </c>
    </row>
    <row r="1967" spans="1:8" ht="15.75" x14ac:dyDescent="0.25">
      <c r="A1967" s="40">
        <v>42823</v>
      </c>
      <c r="B1967" s="41" t="s">
        <v>3643</v>
      </c>
      <c r="C1967" s="6">
        <v>106058</v>
      </c>
      <c r="D1967" s="7" t="s">
        <v>27</v>
      </c>
      <c r="E1967" s="3">
        <v>9731.7000000000007</v>
      </c>
      <c r="F1967" s="42">
        <v>42829</v>
      </c>
      <c r="G1967" s="3">
        <f t="shared" ref="G1967:G1995" si="95">E1967</f>
        <v>9731.7000000000007</v>
      </c>
      <c r="H1967" s="3">
        <f t="shared" si="93"/>
        <v>0</v>
      </c>
    </row>
    <row r="1968" spans="1:8" ht="15.75" x14ac:dyDescent="0.25">
      <c r="A1968" s="40">
        <v>42825</v>
      </c>
      <c r="B1968" s="41" t="s">
        <v>3891</v>
      </c>
      <c r="C1968" s="6">
        <v>106302</v>
      </c>
      <c r="D1968" s="7" t="s">
        <v>27</v>
      </c>
      <c r="E1968" s="3">
        <v>5890.5</v>
      </c>
      <c r="F1968" s="42">
        <v>42829</v>
      </c>
      <c r="G1968" s="3">
        <f t="shared" si="95"/>
        <v>5890.5</v>
      </c>
      <c r="H1968" s="3">
        <f t="shared" si="93"/>
        <v>0</v>
      </c>
    </row>
    <row r="1969" spans="1:8" ht="15.75" x14ac:dyDescent="0.25">
      <c r="A1969" s="40">
        <v>42797</v>
      </c>
      <c r="B1969" s="41" t="s">
        <v>510</v>
      </c>
      <c r="C1969" s="6">
        <v>102997</v>
      </c>
      <c r="D1969" s="7" t="s">
        <v>227</v>
      </c>
      <c r="E1969" s="3">
        <v>563</v>
      </c>
      <c r="F1969" s="42" t="s">
        <v>255</v>
      </c>
      <c r="G1969" s="3">
        <f t="shared" si="95"/>
        <v>563</v>
      </c>
      <c r="H1969" s="3">
        <f t="shared" si="93"/>
        <v>0</v>
      </c>
    </row>
    <row r="1970" spans="1:8" ht="15.75" x14ac:dyDescent="0.25">
      <c r="A1970" s="40">
        <v>42798</v>
      </c>
      <c r="B1970" s="41" t="s">
        <v>775</v>
      </c>
      <c r="C1970" s="6">
        <v>103252</v>
      </c>
      <c r="D1970" s="7" t="s">
        <v>227</v>
      </c>
      <c r="E1970" s="3">
        <v>507.3</v>
      </c>
      <c r="F1970" s="42">
        <v>42798</v>
      </c>
      <c r="G1970" s="3">
        <f t="shared" si="95"/>
        <v>507.3</v>
      </c>
      <c r="H1970" s="3">
        <f t="shared" si="93"/>
        <v>0</v>
      </c>
    </row>
    <row r="1971" spans="1:8" ht="15.75" x14ac:dyDescent="0.25">
      <c r="A1971" s="40">
        <v>42799</v>
      </c>
      <c r="B1971" s="41" t="s">
        <v>858</v>
      </c>
      <c r="C1971" s="6">
        <v>103333</v>
      </c>
      <c r="D1971" s="7" t="s">
        <v>227</v>
      </c>
      <c r="E1971" s="3">
        <v>463</v>
      </c>
      <c r="F1971" s="42">
        <v>42799</v>
      </c>
      <c r="G1971" s="3">
        <f t="shared" si="95"/>
        <v>463</v>
      </c>
      <c r="H1971" s="3">
        <f t="shared" si="93"/>
        <v>0</v>
      </c>
    </row>
    <row r="1972" spans="1:8" ht="15.75" x14ac:dyDescent="0.25">
      <c r="A1972" s="40">
        <v>42804</v>
      </c>
      <c r="B1972" s="41" t="s">
        <v>1457</v>
      </c>
      <c r="C1972" s="6">
        <v>103921</v>
      </c>
      <c r="D1972" s="7" t="s">
        <v>227</v>
      </c>
      <c r="E1972" s="3">
        <v>517.6</v>
      </c>
      <c r="F1972" s="42">
        <v>42804</v>
      </c>
      <c r="G1972" s="3">
        <f t="shared" si="95"/>
        <v>517.6</v>
      </c>
      <c r="H1972" s="3">
        <f t="shared" si="93"/>
        <v>0</v>
      </c>
    </row>
    <row r="1973" spans="1:8" ht="15.75" x14ac:dyDescent="0.25">
      <c r="A1973" s="40">
        <v>42806</v>
      </c>
      <c r="B1973" s="41" t="s">
        <v>1620</v>
      </c>
      <c r="C1973" s="6">
        <v>104082</v>
      </c>
      <c r="D1973" s="7" t="s">
        <v>227</v>
      </c>
      <c r="E1973" s="3">
        <v>462</v>
      </c>
      <c r="F1973" s="42">
        <v>42806</v>
      </c>
      <c r="G1973" s="3">
        <f t="shared" si="95"/>
        <v>462</v>
      </c>
      <c r="H1973" s="3">
        <f t="shared" si="93"/>
        <v>0</v>
      </c>
    </row>
    <row r="1974" spans="1:8" ht="15.75" x14ac:dyDescent="0.25">
      <c r="A1974" s="40">
        <v>42813</v>
      </c>
      <c r="B1974" s="41" t="s">
        <v>2525</v>
      </c>
      <c r="C1974" s="6">
        <v>104969</v>
      </c>
      <c r="D1974" s="7" t="s">
        <v>227</v>
      </c>
      <c r="E1974" s="3">
        <v>91</v>
      </c>
      <c r="G1974" s="3">
        <f t="shared" si="95"/>
        <v>91</v>
      </c>
      <c r="H1974" s="3">
        <f t="shared" si="93"/>
        <v>0</v>
      </c>
    </row>
    <row r="1975" spans="1:8" ht="15.75" x14ac:dyDescent="0.25">
      <c r="A1975" s="40">
        <v>42818</v>
      </c>
      <c r="B1975" s="41" t="s">
        <v>3167</v>
      </c>
      <c r="C1975" s="6">
        <v>105597</v>
      </c>
      <c r="D1975" s="7" t="s">
        <v>227</v>
      </c>
      <c r="E1975" s="3">
        <v>570.29999999999995</v>
      </c>
      <c r="F1975" s="42">
        <v>42818</v>
      </c>
      <c r="G1975" s="3">
        <f t="shared" si="95"/>
        <v>570.29999999999995</v>
      </c>
      <c r="H1975" s="3">
        <f t="shared" si="93"/>
        <v>0</v>
      </c>
    </row>
    <row r="1976" spans="1:8" ht="15.75" x14ac:dyDescent="0.25">
      <c r="A1976" s="40">
        <v>42819</v>
      </c>
      <c r="B1976" s="41" t="s">
        <v>3318</v>
      </c>
      <c r="C1976" s="6">
        <v>105742</v>
      </c>
      <c r="D1976" s="7" t="s">
        <v>227</v>
      </c>
      <c r="E1976" s="3">
        <v>378</v>
      </c>
      <c r="F1976" s="42">
        <v>42791</v>
      </c>
      <c r="G1976" s="3">
        <f t="shared" si="95"/>
        <v>378</v>
      </c>
      <c r="H1976" s="3">
        <f t="shared" si="93"/>
        <v>0</v>
      </c>
    </row>
    <row r="1977" spans="1:8" ht="15.75" x14ac:dyDescent="0.25">
      <c r="A1977" s="40">
        <v>42820</v>
      </c>
      <c r="B1977" s="41" t="s">
        <v>3341</v>
      </c>
      <c r="C1977" s="6">
        <v>105765</v>
      </c>
      <c r="D1977" s="7" t="s">
        <v>227</v>
      </c>
      <c r="E1977" s="3">
        <v>439.2</v>
      </c>
      <c r="F1977" s="42">
        <v>42820</v>
      </c>
      <c r="G1977" s="3">
        <f t="shared" si="95"/>
        <v>439.2</v>
      </c>
      <c r="H1977" s="3">
        <f t="shared" si="93"/>
        <v>0</v>
      </c>
    </row>
    <row r="1978" spans="1:8" ht="15.75" x14ac:dyDescent="0.25">
      <c r="A1978" s="40">
        <v>42824</v>
      </c>
      <c r="B1978" s="41" t="s">
        <v>3782</v>
      </c>
      <c r="C1978" s="6">
        <v>106196</v>
      </c>
      <c r="D1978" s="7" t="s">
        <v>227</v>
      </c>
      <c r="E1978" s="3">
        <v>559.4</v>
      </c>
      <c r="F1978" s="42">
        <v>42824</v>
      </c>
      <c r="G1978" s="3">
        <f t="shared" si="95"/>
        <v>559.4</v>
      </c>
      <c r="H1978" s="3">
        <f t="shared" si="93"/>
        <v>0</v>
      </c>
    </row>
    <row r="1979" spans="1:8" ht="15.75" x14ac:dyDescent="0.25">
      <c r="A1979" s="40">
        <v>42814</v>
      </c>
      <c r="B1979" s="41" t="s">
        <v>2552</v>
      </c>
      <c r="C1979" s="6">
        <v>104993</v>
      </c>
      <c r="D1979" s="7" t="s">
        <v>2553</v>
      </c>
      <c r="E1979" s="3">
        <v>5836.2</v>
      </c>
      <c r="F1979" s="42">
        <v>43062</v>
      </c>
      <c r="G1979" s="3">
        <f t="shared" si="95"/>
        <v>5836.2</v>
      </c>
      <c r="H1979" s="3">
        <f t="shared" si="93"/>
        <v>0</v>
      </c>
    </row>
    <row r="1980" spans="1:8" ht="15.75" x14ac:dyDescent="0.25">
      <c r="A1980" s="40">
        <v>42796</v>
      </c>
      <c r="B1980" s="41" t="s">
        <v>451</v>
      </c>
      <c r="C1980" s="6">
        <v>102939</v>
      </c>
      <c r="D1980" s="7" t="s">
        <v>95</v>
      </c>
      <c r="E1980" s="3">
        <v>1283.8</v>
      </c>
      <c r="F1980" s="42">
        <v>42802</v>
      </c>
      <c r="G1980" s="3">
        <f t="shared" si="95"/>
        <v>1283.8</v>
      </c>
      <c r="H1980" s="3">
        <f t="shared" si="93"/>
        <v>0</v>
      </c>
    </row>
    <row r="1981" spans="1:8" ht="15.75" x14ac:dyDescent="0.25">
      <c r="A1981" s="40">
        <v>42797</v>
      </c>
      <c r="B1981" s="41" t="s">
        <v>559</v>
      </c>
      <c r="C1981" s="6">
        <v>103043</v>
      </c>
      <c r="D1981" s="7" t="s">
        <v>95</v>
      </c>
      <c r="E1981" s="3">
        <v>2862</v>
      </c>
      <c r="F1981" s="42">
        <v>42802</v>
      </c>
      <c r="G1981" s="3">
        <f t="shared" si="95"/>
        <v>2862</v>
      </c>
      <c r="H1981" s="3">
        <f t="shared" si="93"/>
        <v>0</v>
      </c>
    </row>
    <row r="1982" spans="1:8" ht="15.75" x14ac:dyDescent="0.25">
      <c r="A1982" s="40">
        <v>42801</v>
      </c>
      <c r="B1982" s="41" t="s">
        <v>1018</v>
      </c>
      <c r="C1982" s="6">
        <v>103491</v>
      </c>
      <c r="D1982" s="7" t="s">
        <v>95</v>
      </c>
      <c r="E1982" s="3">
        <v>3020.4</v>
      </c>
      <c r="F1982" s="42">
        <v>42802</v>
      </c>
      <c r="G1982" s="3">
        <f t="shared" si="95"/>
        <v>3020.4</v>
      </c>
      <c r="H1982" s="3">
        <f t="shared" si="93"/>
        <v>0</v>
      </c>
    </row>
    <row r="1983" spans="1:8" ht="15.75" x14ac:dyDescent="0.25">
      <c r="A1983" s="40">
        <v>42803</v>
      </c>
      <c r="B1983" s="41" t="s">
        <v>1275</v>
      </c>
      <c r="C1983" s="6">
        <v>103742</v>
      </c>
      <c r="D1983" s="7" t="s">
        <v>95</v>
      </c>
      <c r="E1983" s="3">
        <v>2887.5</v>
      </c>
      <c r="F1983" s="42">
        <v>42804</v>
      </c>
      <c r="G1983" s="3">
        <f t="shared" si="95"/>
        <v>2887.5</v>
      </c>
      <c r="H1983" s="3">
        <f t="shared" si="93"/>
        <v>0</v>
      </c>
    </row>
    <row r="1984" spans="1:8" ht="15.75" x14ac:dyDescent="0.25">
      <c r="A1984" s="40">
        <v>42804</v>
      </c>
      <c r="B1984" s="41" t="s">
        <v>1428</v>
      </c>
      <c r="C1984" s="6">
        <v>103893</v>
      </c>
      <c r="D1984" s="7" t="s">
        <v>95</v>
      </c>
      <c r="E1984" s="3">
        <v>3136</v>
      </c>
      <c r="F1984" s="42">
        <v>42809</v>
      </c>
      <c r="G1984" s="3">
        <f t="shared" si="95"/>
        <v>3136</v>
      </c>
      <c r="H1984" s="3">
        <f t="shared" si="93"/>
        <v>0</v>
      </c>
    </row>
    <row r="1985" spans="1:8" ht="15.75" x14ac:dyDescent="0.25">
      <c r="A1985" s="40">
        <v>42808</v>
      </c>
      <c r="B1985" s="41" t="s">
        <v>1880</v>
      </c>
      <c r="C1985" s="6">
        <v>104337</v>
      </c>
      <c r="D1985" s="7" t="s">
        <v>95</v>
      </c>
      <c r="E1985" s="3">
        <v>3583.6</v>
      </c>
      <c r="F1985" s="42">
        <v>42809</v>
      </c>
      <c r="G1985" s="3">
        <f t="shared" si="95"/>
        <v>3583.6</v>
      </c>
      <c r="H1985" s="3">
        <f t="shared" si="93"/>
        <v>0</v>
      </c>
    </row>
    <row r="1986" spans="1:8" ht="15.75" x14ac:dyDescent="0.25">
      <c r="A1986" s="40">
        <v>42808</v>
      </c>
      <c r="B1986" s="41" t="s">
        <v>1882</v>
      </c>
      <c r="C1986" s="6">
        <v>104339</v>
      </c>
      <c r="D1986" s="1" t="s">
        <v>95</v>
      </c>
      <c r="E1986" s="2">
        <v>0</v>
      </c>
      <c r="F1986" s="44" t="s">
        <v>37</v>
      </c>
      <c r="G1986" s="2">
        <f t="shared" si="95"/>
        <v>0</v>
      </c>
      <c r="H1986" s="2">
        <f t="shared" si="93"/>
        <v>0</v>
      </c>
    </row>
    <row r="1987" spans="1:8" ht="15.75" x14ac:dyDescent="0.25">
      <c r="A1987" s="40">
        <v>42809</v>
      </c>
      <c r="B1987" s="41" t="s">
        <v>1966</v>
      </c>
      <c r="C1987" s="6">
        <v>104421</v>
      </c>
      <c r="D1987" s="7" t="s">
        <v>95</v>
      </c>
      <c r="E1987" s="3">
        <v>5178.3999999999996</v>
      </c>
      <c r="F1987" s="42">
        <v>42811</v>
      </c>
      <c r="G1987" s="3">
        <f t="shared" si="95"/>
        <v>5178.3999999999996</v>
      </c>
      <c r="H1987" s="3">
        <f t="shared" ref="H1987:H2050" si="96">E1987-G1987</f>
        <v>0</v>
      </c>
    </row>
    <row r="1988" spans="1:8" ht="15.75" x14ac:dyDescent="0.25">
      <c r="A1988" s="40">
        <v>42810</v>
      </c>
      <c r="B1988" s="41" t="s">
        <v>2097</v>
      </c>
      <c r="C1988" s="6">
        <v>104550</v>
      </c>
      <c r="D1988" s="7" t="s">
        <v>95</v>
      </c>
      <c r="E1988" s="3">
        <v>880</v>
      </c>
      <c r="F1988" s="42">
        <v>42811</v>
      </c>
      <c r="G1988" s="3">
        <f t="shared" si="95"/>
        <v>880</v>
      </c>
      <c r="H1988" s="3">
        <f t="shared" si="96"/>
        <v>0</v>
      </c>
    </row>
    <row r="1989" spans="1:8" ht="15.75" x14ac:dyDescent="0.25">
      <c r="A1989" s="40">
        <v>42814</v>
      </c>
      <c r="B1989" s="41" t="s">
        <v>2601</v>
      </c>
      <c r="C1989" s="6">
        <v>105040</v>
      </c>
      <c r="D1989" s="7" t="s">
        <v>95</v>
      </c>
      <c r="E1989" s="3">
        <v>2903.6</v>
      </c>
      <c r="F1989" s="42">
        <v>42816</v>
      </c>
      <c r="G1989" s="3">
        <f t="shared" si="95"/>
        <v>2903.6</v>
      </c>
      <c r="H1989" s="3">
        <f t="shared" si="96"/>
        <v>0</v>
      </c>
    </row>
    <row r="1990" spans="1:8" ht="15.75" x14ac:dyDescent="0.25">
      <c r="A1990" s="40">
        <v>42815</v>
      </c>
      <c r="B1990" s="41" t="s">
        <v>2743</v>
      </c>
      <c r="C1990" s="6">
        <v>105181</v>
      </c>
      <c r="D1990" s="7" t="s">
        <v>95</v>
      </c>
      <c r="E1990" s="3">
        <v>1681.2</v>
      </c>
      <c r="F1990" s="42">
        <v>42816</v>
      </c>
      <c r="G1990" s="3">
        <f t="shared" si="95"/>
        <v>1681.2</v>
      </c>
      <c r="H1990" s="3">
        <f t="shared" si="96"/>
        <v>0</v>
      </c>
    </row>
    <row r="1991" spans="1:8" ht="15.75" x14ac:dyDescent="0.25">
      <c r="A1991" s="40">
        <v>42816</v>
      </c>
      <c r="B1991" s="41" t="s">
        <v>2824</v>
      </c>
      <c r="C1991" s="6">
        <v>105262</v>
      </c>
      <c r="D1991" s="7" t="s">
        <v>95</v>
      </c>
      <c r="E1991" s="3">
        <v>7339.9</v>
      </c>
      <c r="F1991" s="42">
        <v>42818</v>
      </c>
      <c r="G1991" s="3">
        <f t="shared" si="95"/>
        <v>7339.9</v>
      </c>
      <c r="H1991" s="3">
        <f t="shared" si="96"/>
        <v>0</v>
      </c>
    </row>
    <row r="1992" spans="1:8" ht="15.75" x14ac:dyDescent="0.25">
      <c r="A1992" s="40">
        <v>42817</v>
      </c>
      <c r="B1992" s="41" t="s">
        <v>2940</v>
      </c>
      <c r="C1992" s="6">
        <v>105375</v>
      </c>
      <c r="D1992" s="7" t="s">
        <v>95</v>
      </c>
      <c r="E1992" s="3">
        <v>3078.9</v>
      </c>
      <c r="F1992" s="42">
        <v>42823</v>
      </c>
      <c r="G1992" s="3">
        <f t="shared" si="95"/>
        <v>3078.9</v>
      </c>
      <c r="H1992" s="3">
        <f t="shared" si="96"/>
        <v>0</v>
      </c>
    </row>
    <row r="1993" spans="1:8" ht="15.75" x14ac:dyDescent="0.25">
      <c r="A1993" s="40">
        <v>42818</v>
      </c>
      <c r="B1993" s="41" t="s">
        <v>3090</v>
      </c>
      <c r="C1993" s="6">
        <v>105521</v>
      </c>
      <c r="D1993" s="7" t="s">
        <v>95</v>
      </c>
      <c r="E1993" s="3">
        <v>2702.7</v>
      </c>
      <c r="F1993" s="42">
        <v>42823</v>
      </c>
      <c r="G1993" s="3">
        <f t="shared" si="95"/>
        <v>2702.7</v>
      </c>
      <c r="H1993" s="3">
        <f t="shared" si="96"/>
        <v>0</v>
      </c>
    </row>
    <row r="1994" spans="1:8" ht="15.75" x14ac:dyDescent="0.25">
      <c r="A1994" s="40">
        <v>42819</v>
      </c>
      <c r="B1994" s="41" t="s">
        <v>3290</v>
      </c>
      <c r="C1994" s="6">
        <v>105714</v>
      </c>
      <c r="D1994" s="7" t="s">
        <v>95</v>
      </c>
      <c r="E1994" s="3">
        <v>2831.4</v>
      </c>
      <c r="F1994" s="42">
        <v>42823</v>
      </c>
      <c r="G1994" s="3">
        <f t="shared" si="95"/>
        <v>2831.4</v>
      </c>
      <c r="H1994" s="3">
        <f t="shared" si="96"/>
        <v>0</v>
      </c>
    </row>
    <row r="1995" spans="1:8" ht="15.75" x14ac:dyDescent="0.25">
      <c r="A1995" s="40">
        <v>42821</v>
      </c>
      <c r="B1995" s="41" t="s">
        <v>3445</v>
      </c>
      <c r="C1995" s="6">
        <v>105867</v>
      </c>
      <c r="D1995" s="7" t="s">
        <v>95</v>
      </c>
      <c r="E1995" s="3">
        <v>5313</v>
      </c>
      <c r="F1995" s="42">
        <v>42823</v>
      </c>
      <c r="G1995" s="3">
        <f t="shared" si="95"/>
        <v>5313</v>
      </c>
      <c r="H1995" s="3">
        <f t="shared" si="96"/>
        <v>0</v>
      </c>
    </row>
    <row r="1996" spans="1:8" ht="15.75" x14ac:dyDescent="0.25">
      <c r="A1996" s="40">
        <v>42822</v>
      </c>
      <c r="B1996" s="41" t="s">
        <v>3554</v>
      </c>
      <c r="C1996" s="6">
        <v>105972</v>
      </c>
      <c r="D1996" s="7" t="s">
        <v>95</v>
      </c>
      <c r="E1996" s="3">
        <v>3682.9</v>
      </c>
      <c r="F1996" s="43" t="s">
        <v>3472</v>
      </c>
      <c r="G1996" s="9">
        <f>3308.9+374</f>
        <v>3682.9</v>
      </c>
      <c r="H1996" s="9">
        <f t="shared" si="96"/>
        <v>0</v>
      </c>
    </row>
    <row r="1997" spans="1:8" ht="15.75" x14ac:dyDescent="0.25">
      <c r="A1997" s="40">
        <v>42823</v>
      </c>
      <c r="B1997" s="41" t="s">
        <v>3694</v>
      </c>
      <c r="C1997" s="6">
        <v>106108</v>
      </c>
      <c r="D1997" s="7" t="s">
        <v>95</v>
      </c>
      <c r="E1997" s="3">
        <v>2960.1</v>
      </c>
      <c r="F1997" s="42">
        <v>42825</v>
      </c>
      <c r="G1997" s="3">
        <f t="shared" ref="G1997:G2028" si="97">E1997</f>
        <v>2960.1</v>
      </c>
      <c r="H1997" s="3">
        <f t="shared" si="96"/>
        <v>0</v>
      </c>
    </row>
    <row r="1998" spans="1:8" ht="15.75" x14ac:dyDescent="0.25">
      <c r="A1998" s="40">
        <v>42824</v>
      </c>
      <c r="B1998" s="41" t="s">
        <v>3769</v>
      </c>
      <c r="C1998" s="6">
        <v>106183</v>
      </c>
      <c r="D1998" s="7" t="s">
        <v>95</v>
      </c>
      <c r="E1998" s="3">
        <v>3392.4</v>
      </c>
      <c r="F1998" s="42">
        <v>42825</v>
      </c>
      <c r="G1998" s="3">
        <f t="shared" si="97"/>
        <v>3392.4</v>
      </c>
      <c r="H1998" s="3">
        <f t="shared" si="96"/>
        <v>0</v>
      </c>
    </row>
    <row r="1999" spans="1:8" ht="15.75" x14ac:dyDescent="0.25">
      <c r="A1999" s="40">
        <v>42825</v>
      </c>
      <c r="B1999" s="41" t="s">
        <v>3926</v>
      </c>
      <c r="C1999" s="6">
        <v>106335</v>
      </c>
      <c r="D1999" s="7" t="s">
        <v>95</v>
      </c>
      <c r="E1999" s="3">
        <v>4632.3</v>
      </c>
      <c r="F1999" s="42">
        <v>42830</v>
      </c>
      <c r="G1999" s="3">
        <f t="shared" si="97"/>
        <v>4632.3</v>
      </c>
      <c r="H1999" s="3">
        <f t="shared" si="96"/>
        <v>0</v>
      </c>
    </row>
    <row r="2000" spans="1:8" ht="15.75" x14ac:dyDescent="0.25">
      <c r="A2000" s="40">
        <v>42814</v>
      </c>
      <c r="B2000" s="41" t="s">
        <v>2616</v>
      </c>
      <c r="C2000" s="6">
        <v>105055</v>
      </c>
      <c r="D2000" s="7" t="s">
        <v>277</v>
      </c>
      <c r="E2000" s="3">
        <v>12635.2</v>
      </c>
      <c r="F2000" s="42">
        <v>42815</v>
      </c>
      <c r="G2000" s="3">
        <f t="shared" si="97"/>
        <v>12635.2</v>
      </c>
      <c r="H2000" s="3">
        <f t="shared" si="96"/>
        <v>0</v>
      </c>
    </row>
    <row r="2001" spans="1:8" ht="15.75" x14ac:dyDescent="0.25">
      <c r="A2001" s="40">
        <v>42818</v>
      </c>
      <c r="B2001" s="41" t="s">
        <v>3142</v>
      </c>
      <c r="C2001" s="6">
        <v>105572</v>
      </c>
      <c r="D2001" s="1" t="s">
        <v>277</v>
      </c>
      <c r="E2001" s="2">
        <v>0</v>
      </c>
      <c r="F2001" s="44" t="s">
        <v>37</v>
      </c>
      <c r="G2001" s="2">
        <f t="shared" si="97"/>
        <v>0</v>
      </c>
      <c r="H2001" s="2">
        <f t="shared" si="96"/>
        <v>0</v>
      </c>
    </row>
    <row r="2002" spans="1:8" ht="15.75" x14ac:dyDescent="0.25">
      <c r="A2002" s="40">
        <v>42823</v>
      </c>
      <c r="B2002" s="41" t="s">
        <v>3735</v>
      </c>
      <c r="C2002" s="6">
        <v>106149</v>
      </c>
      <c r="D2002" s="7" t="s">
        <v>277</v>
      </c>
      <c r="E2002" s="3">
        <v>10058</v>
      </c>
      <c r="F2002" s="42">
        <v>42824</v>
      </c>
      <c r="G2002" s="3">
        <f t="shared" si="97"/>
        <v>10058</v>
      </c>
      <c r="H2002" s="3">
        <f t="shared" si="96"/>
        <v>0</v>
      </c>
    </row>
    <row r="2003" spans="1:8" ht="15.75" x14ac:dyDescent="0.25">
      <c r="A2003" s="40">
        <v>42795</v>
      </c>
      <c r="B2003" s="41" t="s">
        <v>316</v>
      </c>
      <c r="C2003" s="6">
        <v>102804</v>
      </c>
      <c r="D2003" s="7" t="s">
        <v>146</v>
      </c>
      <c r="E2003" s="3">
        <v>1403.72</v>
      </c>
      <c r="F2003" s="42">
        <v>42795</v>
      </c>
      <c r="G2003" s="3">
        <f t="shared" si="97"/>
        <v>1403.72</v>
      </c>
      <c r="H2003" s="3">
        <f t="shared" si="96"/>
        <v>0</v>
      </c>
    </row>
    <row r="2004" spans="1:8" ht="15.75" x14ac:dyDescent="0.25">
      <c r="A2004" s="40">
        <v>42799</v>
      </c>
      <c r="B2004" s="41" t="s">
        <v>852</v>
      </c>
      <c r="C2004" s="6">
        <v>103327</v>
      </c>
      <c r="D2004" s="7" t="s">
        <v>146</v>
      </c>
      <c r="E2004" s="3">
        <v>2109.86</v>
      </c>
      <c r="F2004" s="42">
        <v>42799</v>
      </c>
      <c r="G2004" s="3">
        <f t="shared" si="97"/>
        <v>2109.86</v>
      </c>
      <c r="H2004" s="3">
        <f t="shared" si="96"/>
        <v>0</v>
      </c>
    </row>
    <row r="2005" spans="1:8" ht="15.75" x14ac:dyDescent="0.25">
      <c r="A2005" s="40">
        <v>42806</v>
      </c>
      <c r="B2005" s="41" t="s">
        <v>1657</v>
      </c>
      <c r="C2005" s="6">
        <v>104117</v>
      </c>
      <c r="D2005" s="7" t="s">
        <v>146</v>
      </c>
      <c r="E2005" s="3">
        <v>1837.38</v>
      </c>
      <c r="F2005" s="42">
        <v>42807</v>
      </c>
      <c r="G2005" s="3">
        <f t="shared" si="97"/>
        <v>1837.38</v>
      </c>
      <c r="H2005" s="3">
        <f t="shared" si="96"/>
        <v>0</v>
      </c>
    </row>
    <row r="2006" spans="1:8" ht="15.75" x14ac:dyDescent="0.25">
      <c r="A2006" s="40">
        <v>42809</v>
      </c>
      <c r="B2006" s="41" t="s">
        <v>2003</v>
      </c>
      <c r="C2006" s="6">
        <v>104457</v>
      </c>
      <c r="D2006" s="7" t="s">
        <v>146</v>
      </c>
      <c r="E2006" s="3">
        <v>1232.4000000000001</v>
      </c>
      <c r="F2006" s="42">
        <v>42810</v>
      </c>
      <c r="G2006" s="3">
        <f t="shared" si="97"/>
        <v>1232.4000000000001</v>
      </c>
      <c r="H2006" s="3">
        <f t="shared" si="96"/>
        <v>0</v>
      </c>
    </row>
    <row r="2007" spans="1:8" ht="15.75" x14ac:dyDescent="0.25">
      <c r="A2007" s="40">
        <v>42813</v>
      </c>
      <c r="B2007" s="41" t="s">
        <v>2527</v>
      </c>
      <c r="C2007" s="6">
        <v>104971</v>
      </c>
      <c r="D2007" s="7" t="s">
        <v>146</v>
      </c>
      <c r="E2007" s="3">
        <v>1927.2</v>
      </c>
      <c r="G2007" s="3">
        <f t="shared" si="97"/>
        <v>1927.2</v>
      </c>
      <c r="H2007" s="3">
        <f t="shared" si="96"/>
        <v>0</v>
      </c>
    </row>
    <row r="2008" spans="1:8" ht="15.75" x14ac:dyDescent="0.25">
      <c r="A2008" s="40">
        <v>42816</v>
      </c>
      <c r="B2008" s="41" t="s">
        <v>2858</v>
      </c>
      <c r="C2008" s="6">
        <v>105296</v>
      </c>
      <c r="D2008" s="7" t="s">
        <v>146</v>
      </c>
      <c r="E2008" s="3">
        <v>1708.4</v>
      </c>
      <c r="F2008" s="42">
        <v>42816</v>
      </c>
      <c r="G2008" s="3">
        <f t="shared" si="97"/>
        <v>1708.4</v>
      </c>
      <c r="H2008" s="3">
        <f t="shared" si="96"/>
        <v>0</v>
      </c>
    </row>
    <row r="2009" spans="1:8" ht="15.75" x14ac:dyDescent="0.25">
      <c r="A2009" s="40">
        <v>42820</v>
      </c>
      <c r="B2009" s="41" t="s">
        <v>3351</v>
      </c>
      <c r="C2009" s="6">
        <v>105775</v>
      </c>
      <c r="D2009" s="7" t="s">
        <v>146</v>
      </c>
      <c r="E2009" s="3">
        <v>1807.6</v>
      </c>
      <c r="F2009" s="42">
        <v>42821</v>
      </c>
      <c r="G2009" s="3">
        <f t="shared" si="97"/>
        <v>1807.6</v>
      </c>
      <c r="H2009" s="3">
        <f t="shared" si="96"/>
        <v>0</v>
      </c>
    </row>
    <row r="2010" spans="1:8" ht="15.75" x14ac:dyDescent="0.25">
      <c r="A2010" s="40">
        <v>42823</v>
      </c>
      <c r="B2010" s="41" t="s">
        <v>3704</v>
      </c>
      <c r="C2010" s="6">
        <v>106118</v>
      </c>
      <c r="D2010" s="7" t="s">
        <v>146</v>
      </c>
      <c r="E2010" s="3">
        <v>1240.8</v>
      </c>
      <c r="F2010" s="42">
        <v>42822</v>
      </c>
      <c r="G2010" s="3">
        <f t="shared" si="97"/>
        <v>1240.8</v>
      </c>
      <c r="H2010" s="3">
        <f t="shared" si="96"/>
        <v>0</v>
      </c>
    </row>
    <row r="2011" spans="1:8" ht="15.75" x14ac:dyDescent="0.25">
      <c r="A2011" s="40">
        <v>42800</v>
      </c>
      <c r="B2011" s="41" t="s">
        <v>887</v>
      </c>
      <c r="C2011" s="6">
        <v>103361</v>
      </c>
      <c r="D2011" s="7" t="s">
        <v>24</v>
      </c>
      <c r="E2011" s="3">
        <v>1377.6</v>
      </c>
      <c r="F2011" s="42">
        <v>42802</v>
      </c>
      <c r="G2011" s="3">
        <f t="shared" si="97"/>
        <v>1377.6</v>
      </c>
      <c r="H2011" s="3">
        <f t="shared" si="96"/>
        <v>0</v>
      </c>
    </row>
    <row r="2012" spans="1:8" ht="15.75" x14ac:dyDescent="0.25">
      <c r="A2012" s="40">
        <v>42802</v>
      </c>
      <c r="B2012" s="41" t="s">
        <v>1128</v>
      </c>
      <c r="C2012" s="6">
        <v>103599</v>
      </c>
      <c r="D2012" s="7" t="s">
        <v>24</v>
      </c>
      <c r="E2012" s="3">
        <v>1273.7</v>
      </c>
      <c r="F2012" s="42">
        <v>42806</v>
      </c>
      <c r="G2012" s="3">
        <f t="shared" si="97"/>
        <v>1273.7</v>
      </c>
      <c r="H2012" s="3">
        <f t="shared" si="96"/>
        <v>0</v>
      </c>
    </row>
    <row r="2013" spans="1:8" ht="15.75" x14ac:dyDescent="0.25">
      <c r="A2013" s="40">
        <v>42806</v>
      </c>
      <c r="B2013" s="41" t="s">
        <v>1640</v>
      </c>
      <c r="C2013" s="6">
        <v>104101</v>
      </c>
      <c r="D2013" s="7" t="s">
        <v>24</v>
      </c>
      <c r="E2013" s="3">
        <v>1686</v>
      </c>
      <c r="G2013" s="3">
        <f t="shared" si="97"/>
        <v>1686</v>
      </c>
      <c r="H2013" s="3">
        <f t="shared" si="96"/>
        <v>0</v>
      </c>
    </row>
    <row r="2014" spans="1:8" ht="15.75" x14ac:dyDescent="0.25">
      <c r="A2014" s="40">
        <v>42796</v>
      </c>
      <c r="B2014" s="41" t="s">
        <v>386</v>
      </c>
      <c r="C2014" s="6">
        <v>102874</v>
      </c>
      <c r="D2014" s="7" t="s">
        <v>64</v>
      </c>
      <c r="E2014" s="3">
        <v>17629</v>
      </c>
      <c r="F2014" s="42">
        <v>42796</v>
      </c>
      <c r="G2014" s="3">
        <f t="shared" si="97"/>
        <v>17629</v>
      </c>
      <c r="H2014" s="3">
        <f t="shared" si="96"/>
        <v>0</v>
      </c>
    </row>
    <row r="2015" spans="1:8" ht="15.75" x14ac:dyDescent="0.25">
      <c r="A2015" s="40">
        <v>42797</v>
      </c>
      <c r="B2015" s="41" t="s">
        <v>551</v>
      </c>
      <c r="C2015" s="6">
        <v>103035</v>
      </c>
      <c r="D2015" s="7" t="s">
        <v>64</v>
      </c>
      <c r="E2015" s="3">
        <v>32287.9</v>
      </c>
      <c r="F2015" s="42">
        <v>42797</v>
      </c>
      <c r="G2015" s="3">
        <f t="shared" si="97"/>
        <v>32287.9</v>
      </c>
      <c r="H2015" s="3">
        <f t="shared" si="96"/>
        <v>0</v>
      </c>
    </row>
    <row r="2016" spans="1:8" ht="15.75" x14ac:dyDescent="0.25">
      <c r="A2016" s="40">
        <v>42798</v>
      </c>
      <c r="B2016" s="41" t="s">
        <v>714</v>
      </c>
      <c r="C2016" s="6">
        <v>103191</v>
      </c>
      <c r="D2016" s="7" t="s">
        <v>64</v>
      </c>
      <c r="E2016" s="3">
        <v>14748</v>
      </c>
      <c r="F2016" s="42">
        <v>42798</v>
      </c>
      <c r="G2016" s="3">
        <f t="shared" si="97"/>
        <v>14748</v>
      </c>
      <c r="H2016" s="3">
        <f t="shared" si="96"/>
        <v>0</v>
      </c>
    </row>
    <row r="2017" spans="1:8" ht="15.75" x14ac:dyDescent="0.25">
      <c r="A2017" s="40">
        <v>42799</v>
      </c>
      <c r="B2017" s="41" t="s">
        <v>816</v>
      </c>
      <c r="C2017" s="6">
        <v>103292</v>
      </c>
      <c r="D2017" s="7" t="s">
        <v>64</v>
      </c>
      <c r="E2017" s="3">
        <v>19578.2</v>
      </c>
      <c r="F2017" s="42">
        <v>42799</v>
      </c>
      <c r="G2017" s="3">
        <f t="shared" si="97"/>
        <v>19578.2</v>
      </c>
      <c r="H2017" s="3">
        <f t="shared" si="96"/>
        <v>0</v>
      </c>
    </row>
    <row r="2018" spans="1:8" ht="15.75" x14ac:dyDescent="0.25">
      <c r="A2018" s="40">
        <v>42800</v>
      </c>
      <c r="B2018" s="41" t="s">
        <v>881</v>
      </c>
      <c r="C2018" s="6">
        <v>103355</v>
      </c>
      <c r="D2018" s="7" t="s">
        <v>64</v>
      </c>
      <c r="E2018" s="3">
        <v>10031.5</v>
      </c>
      <c r="F2018" s="42">
        <v>42800</v>
      </c>
      <c r="G2018" s="3">
        <f t="shared" si="97"/>
        <v>10031.5</v>
      </c>
      <c r="H2018" s="3">
        <f t="shared" si="96"/>
        <v>0</v>
      </c>
    </row>
    <row r="2019" spans="1:8" ht="15.75" x14ac:dyDescent="0.25">
      <c r="A2019" s="40">
        <v>42801</v>
      </c>
      <c r="B2019" s="41" t="s">
        <v>1001</v>
      </c>
      <c r="C2019" s="6">
        <v>103474</v>
      </c>
      <c r="D2019" s="7" t="s">
        <v>64</v>
      </c>
      <c r="E2019" s="3">
        <v>31601.3</v>
      </c>
      <c r="F2019" s="42">
        <v>42801</v>
      </c>
      <c r="G2019" s="3">
        <f t="shared" si="97"/>
        <v>31601.3</v>
      </c>
      <c r="H2019" s="3">
        <f t="shared" si="96"/>
        <v>0</v>
      </c>
    </row>
    <row r="2020" spans="1:8" ht="15.75" x14ac:dyDescent="0.25">
      <c r="A2020" s="40">
        <v>42803</v>
      </c>
      <c r="B2020" s="41" t="s">
        <v>1268</v>
      </c>
      <c r="C2020" s="6">
        <v>103735</v>
      </c>
      <c r="D2020" s="7" t="s">
        <v>64</v>
      </c>
      <c r="E2020" s="3">
        <v>22774.7</v>
      </c>
      <c r="F2020" s="42">
        <v>42803</v>
      </c>
      <c r="G2020" s="3">
        <f t="shared" si="97"/>
        <v>22774.7</v>
      </c>
      <c r="H2020" s="3">
        <f t="shared" si="96"/>
        <v>0</v>
      </c>
    </row>
    <row r="2021" spans="1:8" ht="15.75" x14ac:dyDescent="0.25">
      <c r="A2021" s="40">
        <v>42804</v>
      </c>
      <c r="B2021" s="41" t="s">
        <v>1365</v>
      </c>
      <c r="C2021" s="6">
        <v>103830</v>
      </c>
      <c r="D2021" s="7" t="s">
        <v>64</v>
      </c>
      <c r="E2021" s="3">
        <v>15152.4</v>
      </c>
      <c r="F2021" s="42">
        <v>42804</v>
      </c>
      <c r="G2021" s="3">
        <f t="shared" si="97"/>
        <v>15152.4</v>
      </c>
      <c r="H2021" s="3">
        <f t="shared" si="96"/>
        <v>0</v>
      </c>
    </row>
    <row r="2022" spans="1:8" ht="15.75" x14ac:dyDescent="0.25">
      <c r="A2022" s="40">
        <v>42805</v>
      </c>
      <c r="B2022" s="41" t="s">
        <v>1507</v>
      </c>
      <c r="C2022" s="6">
        <v>103970</v>
      </c>
      <c r="D2022" s="7" t="s">
        <v>64</v>
      </c>
      <c r="E2022" s="3">
        <v>13524.7</v>
      </c>
      <c r="F2022" s="42">
        <v>42805</v>
      </c>
      <c r="G2022" s="3">
        <f t="shared" si="97"/>
        <v>13524.7</v>
      </c>
      <c r="H2022" s="3">
        <f t="shared" si="96"/>
        <v>0</v>
      </c>
    </row>
    <row r="2023" spans="1:8" ht="15.75" x14ac:dyDescent="0.25">
      <c r="A2023" s="40">
        <v>42807</v>
      </c>
      <c r="B2023" s="41" t="s">
        <v>1718</v>
      </c>
      <c r="C2023" s="6">
        <v>104177</v>
      </c>
      <c r="D2023" s="7" t="s">
        <v>64</v>
      </c>
      <c r="E2023" s="3">
        <v>26958.799999999999</v>
      </c>
      <c r="G2023" s="3">
        <f t="shared" si="97"/>
        <v>26958.799999999999</v>
      </c>
      <c r="H2023" s="3">
        <f t="shared" si="96"/>
        <v>0</v>
      </c>
    </row>
    <row r="2024" spans="1:8" ht="15.75" x14ac:dyDescent="0.25">
      <c r="A2024" s="40">
        <v>42808</v>
      </c>
      <c r="B2024" s="41" t="s">
        <v>1893</v>
      </c>
      <c r="C2024" s="6">
        <v>104350</v>
      </c>
      <c r="D2024" s="7" t="s">
        <v>64</v>
      </c>
      <c r="E2024" s="3">
        <v>33714.1</v>
      </c>
      <c r="F2024" s="42">
        <v>42808</v>
      </c>
      <c r="G2024" s="3">
        <f t="shared" si="97"/>
        <v>33714.1</v>
      </c>
      <c r="H2024" s="3">
        <f t="shared" si="96"/>
        <v>0</v>
      </c>
    </row>
    <row r="2025" spans="1:8" ht="15.75" x14ac:dyDescent="0.25">
      <c r="A2025" s="40">
        <v>42810</v>
      </c>
      <c r="B2025" s="41" t="s">
        <v>2083</v>
      </c>
      <c r="C2025" s="6">
        <v>104536</v>
      </c>
      <c r="D2025" s="7" t="s">
        <v>64</v>
      </c>
      <c r="E2025" s="3">
        <v>13971</v>
      </c>
      <c r="F2025" s="42">
        <v>42810</v>
      </c>
      <c r="G2025" s="3">
        <f t="shared" si="97"/>
        <v>13971</v>
      </c>
      <c r="H2025" s="3">
        <f t="shared" si="96"/>
        <v>0</v>
      </c>
    </row>
    <row r="2026" spans="1:8" ht="15.75" x14ac:dyDescent="0.25">
      <c r="A2026" s="40">
        <v>42811</v>
      </c>
      <c r="B2026" s="41" t="s">
        <v>2269</v>
      </c>
      <c r="C2026" s="6">
        <v>104722</v>
      </c>
      <c r="D2026" s="7" t="s">
        <v>64</v>
      </c>
      <c r="E2026" s="3">
        <v>14854.3</v>
      </c>
      <c r="F2026" s="42">
        <v>42811</v>
      </c>
      <c r="G2026" s="3">
        <f t="shared" si="97"/>
        <v>14854.3</v>
      </c>
      <c r="H2026" s="3">
        <f t="shared" si="96"/>
        <v>0</v>
      </c>
    </row>
    <row r="2027" spans="1:8" ht="15.75" x14ac:dyDescent="0.25">
      <c r="A2027" s="40">
        <v>42812</v>
      </c>
      <c r="B2027" s="41" t="s">
        <v>2369</v>
      </c>
      <c r="C2027" s="6">
        <v>104818</v>
      </c>
      <c r="D2027" s="7" t="s">
        <v>64</v>
      </c>
      <c r="E2027" s="3">
        <v>25555.200000000001</v>
      </c>
      <c r="F2027" s="42">
        <v>42812</v>
      </c>
      <c r="G2027" s="3">
        <f t="shared" si="97"/>
        <v>25555.200000000001</v>
      </c>
      <c r="H2027" s="3">
        <f t="shared" si="96"/>
        <v>0</v>
      </c>
    </row>
    <row r="2028" spans="1:8" ht="15.75" x14ac:dyDescent="0.25">
      <c r="A2028" s="40">
        <v>42813</v>
      </c>
      <c r="B2028" s="41" t="s">
        <v>2496</v>
      </c>
      <c r="C2028" s="6">
        <v>104941</v>
      </c>
      <c r="D2028" s="7" t="s">
        <v>64</v>
      </c>
      <c r="E2028" s="3">
        <v>23130.5</v>
      </c>
      <c r="G2028" s="3">
        <f t="shared" si="97"/>
        <v>23130.5</v>
      </c>
      <c r="H2028" s="3">
        <f t="shared" si="96"/>
        <v>0</v>
      </c>
    </row>
    <row r="2029" spans="1:8" ht="15.75" x14ac:dyDescent="0.25">
      <c r="A2029" s="40">
        <v>42814</v>
      </c>
      <c r="B2029" s="41" t="s">
        <v>2631</v>
      </c>
      <c r="C2029" s="6">
        <v>105069</v>
      </c>
      <c r="D2029" s="7" t="s">
        <v>64</v>
      </c>
      <c r="E2029" s="3">
        <v>20113.099999999999</v>
      </c>
      <c r="G2029" s="3">
        <f t="shared" ref="G2029:G2060" si="98">E2029</f>
        <v>20113.099999999999</v>
      </c>
      <c r="H2029" s="3">
        <f t="shared" si="96"/>
        <v>0</v>
      </c>
    </row>
    <row r="2030" spans="1:8" ht="15.75" x14ac:dyDescent="0.25">
      <c r="A2030" s="40">
        <v>42815</v>
      </c>
      <c r="B2030" s="41" t="s">
        <v>2715</v>
      </c>
      <c r="C2030" s="6">
        <v>105153</v>
      </c>
      <c r="D2030" s="7" t="s">
        <v>64</v>
      </c>
      <c r="E2030" s="3">
        <v>14937.5</v>
      </c>
      <c r="F2030" s="42">
        <v>42815</v>
      </c>
      <c r="G2030" s="3">
        <f t="shared" si="98"/>
        <v>14937.5</v>
      </c>
      <c r="H2030" s="3">
        <f t="shared" si="96"/>
        <v>0</v>
      </c>
    </row>
    <row r="2031" spans="1:8" ht="15.75" x14ac:dyDescent="0.25">
      <c r="A2031" s="40">
        <v>42816</v>
      </c>
      <c r="B2031" s="41" t="s">
        <v>2812</v>
      </c>
      <c r="C2031" s="6">
        <v>105250</v>
      </c>
      <c r="D2031" s="7" t="s">
        <v>64</v>
      </c>
      <c r="E2031" s="3">
        <v>18672.400000000001</v>
      </c>
      <c r="F2031" s="42">
        <v>42816</v>
      </c>
      <c r="G2031" s="3">
        <f t="shared" si="98"/>
        <v>18672.400000000001</v>
      </c>
      <c r="H2031" s="3">
        <f t="shared" si="96"/>
        <v>0</v>
      </c>
    </row>
    <row r="2032" spans="1:8" ht="15.75" x14ac:dyDescent="0.25">
      <c r="A2032" s="40">
        <v>42817</v>
      </c>
      <c r="B2032" s="41" t="s">
        <v>2948</v>
      </c>
      <c r="C2032" s="6">
        <v>105382</v>
      </c>
      <c r="D2032" s="7" t="s">
        <v>64</v>
      </c>
      <c r="E2032" s="3">
        <v>9965.4</v>
      </c>
      <c r="F2032" s="42">
        <v>43062</v>
      </c>
      <c r="G2032" s="3">
        <f t="shared" si="98"/>
        <v>9965.4</v>
      </c>
      <c r="H2032" s="3">
        <f t="shared" si="96"/>
        <v>0</v>
      </c>
    </row>
    <row r="2033" spans="1:8" ht="15.75" x14ac:dyDescent="0.25">
      <c r="A2033" s="40">
        <v>42818</v>
      </c>
      <c r="B2033" s="41" t="s">
        <v>3083</v>
      </c>
      <c r="C2033" s="6">
        <v>105514</v>
      </c>
      <c r="D2033" s="7" t="s">
        <v>64</v>
      </c>
      <c r="E2033" s="3">
        <v>7749.3</v>
      </c>
      <c r="F2033" s="42">
        <v>42818</v>
      </c>
      <c r="G2033" s="3">
        <f t="shared" si="98"/>
        <v>7749.3</v>
      </c>
      <c r="H2033" s="3">
        <f t="shared" si="96"/>
        <v>0</v>
      </c>
    </row>
    <row r="2034" spans="1:8" ht="15.75" x14ac:dyDescent="0.25">
      <c r="A2034" s="40">
        <v>42819</v>
      </c>
      <c r="B2034" s="41" t="s">
        <v>3221</v>
      </c>
      <c r="C2034" s="6">
        <v>105650</v>
      </c>
      <c r="D2034" s="7" t="s">
        <v>64</v>
      </c>
      <c r="E2034" s="3">
        <v>27794.400000000001</v>
      </c>
      <c r="F2034" s="42">
        <v>42791</v>
      </c>
      <c r="G2034" s="3">
        <f t="shared" si="98"/>
        <v>27794.400000000001</v>
      </c>
      <c r="H2034" s="3">
        <f t="shared" si="96"/>
        <v>0</v>
      </c>
    </row>
    <row r="2035" spans="1:8" ht="15.75" x14ac:dyDescent="0.25">
      <c r="A2035" s="40">
        <v>42820</v>
      </c>
      <c r="B2035" s="41" t="s">
        <v>3364</v>
      </c>
      <c r="C2035" s="6">
        <v>105788</v>
      </c>
      <c r="D2035" s="7" t="s">
        <v>64</v>
      </c>
      <c r="E2035" s="3">
        <v>37082.5</v>
      </c>
      <c r="F2035" s="42">
        <v>42820</v>
      </c>
      <c r="G2035" s="3">
        <f t="shared" si="98"/>
        <v>37082.5</v>
      </c>
      <c r="H2035" s="3">
        <f t="shared" si="96"/>
        <v>0</v>
      </c>
    </row>
    <row r="2036" spans="1:8" ht="15.75" x14ac:dyDescent="0.25">
      <c r="A2036" s="40">
        <v>42822</v>
      </c>
      <c r="B2036" s="41" t="s">
        <v>3556</v>
      </c>
      <c r="C2036" s="6">
        <v>105974</v>
      </c>
      <c r="D2036" s="7" t="s">
        <v>64</v>
      </c>
      <c r="E2036" s="3">
        <v>30291.1</v>
      </c>
      <c r="F2036" s="42">
        <v>42822</v>
      </c>
      <c r="G2036" s="3">
        <f t="shared" si="98"/>
        <v>30291.1</v>
      </c>
      <c r="H2036" s="3">
        <f t="shared" si="96"/>
        <v>0</v>
      </c>
    </row>
    <row r="2037" spans="1:8" ht="15.75" x14ac:dyDescent="0.25">
      <c r="A2037" s="40">
        <v>42824</v>
      </c>
      <c r="B2037" s="41" t="s">
        <v>3792</v>
      </c>
      <c r="C2037" s="6">
        <v>106206</v>
      </c>
      <c r="D2037" s="7" t="s">
        <v>64</v>
      </c>
      <c r="E2037" s="3">
        <v>32111.4</v>
      </c>
      <c r="F2037" s="42">
        <v>42824</v>
      </c>
      <c r="G2037" s="3">
        <f t="shared" si="98"/>
        <v>32111.4</v>
      </c>
      <c r="H2037" s="3">
        <f t="shared" si="96"/>
        <v>0</v>
      </c>
    </row>
    <row r="2038" spans="1:8" ht="15.75" x14ac:dyDescent="0.25">
      <c r="A2038" s="40">
        <v>42824</v>
      </c>
      <c r="B2038" s="41" t="s">
        <v>3793</v>
      </c>
      <c r="C2038" s="6">
        <v>106207</v>
      </c>
      <c r="D2038" s="7" t="s">
        <v>64</v>
      </c>
      <c r="E2038" s="3">
        <v>185</v>
      </c>
      <c r="F2038" s="42">
        <v>42824</v>
      </c>
      <c r="G2038" s="3">
        <f t="shared" si="98"/>
        <v>185</v>
      </c>
      <c r="H2038" s="3">
        <f t="shared" si="96"/>
        <v>0</v>
      </c>
    </row>
    <row r="2039" spans="1:8" ht="15.75" x14ac:dyDescent="0.25">
      <c r="A2039" s="40">
        <v>42825</v>
      </c>
      <c r="B2039" s="41" t="s">
        <v>3912</v>
      </c>
      <c r="C2039" s="6">
        <v>106321</v>
      </c>
      <c r="D2039" s="7" t="s">
        <v>64</v>
      </c>
      <c r="E2039" s="3">
        <v>3181.2</v>
      </c>
      <c r="F2039" s="42">
        <v>42825</v>
      </c>
      <c r="G2039" s="3">
        <f t="shared" si="98"/>
        <v>3181.2</v>
      </c>
      <c r="H2039" s="3">
        <f t="shared" si="96"/>
        <v>0</v>
      </c>
    </row>
    <row r="2040" spans="1:8" ht="15.75" x14ac:dyDescent="0.25">
      <c r="A2040" s="40">
        <v>42805</v>
      </c>
      <c r="B2040" s="41" t="s">
        <v>1509</v>
      </c>
      <c r="C2040" s="6">
        <v>103972</v>
      </c>
      <c r="D2040" s="7" t="s">
        <v>175</v>
      </c>
      <c r="E2040" s="3">
        <v>7620.3</v>
      </c>
      <c r="F2040" s="42">
        <v>42805</v>
      </c>
      <c r="G2040" s="3">
        <f t="shared" si="98"/>
        <v>7620.3</v>
      </c>
      <c r="H2040" s="3">
        <f t="shared" si="96"/>
        <v>0</v>
      </c>
    </row>
    <row r="2041" spans="1:8" ht="15.75" x14ac:dyDescent="0.25">
      <c r="A2041" s="40">
        <v>42812</v>
      </c>
      <c r="B2041" s="41" t="s">
        <v>2357</v>
      </c>
      <c r="C2041" s="6">
        <v>104807</v>
      </c>
      <c r="D2041" s="7" t="s">
        <v>175</v>
      </c>
      <c r="E2041" s="3">
        <v>12151.1</v>
      </c>
      <c r="F2041" s="42">
        <v>42812</v>
      </c>
      <c r="G2041" s="3">
        <f t="shared" si="98"/>
        <v>12151.1</v>
      </c>
      <c r="H2041" s="3">
        <f t="shared" si="96"/>
        <v>0</v>
      </c>
    </row>
    <row r="2042" spans="1:8" ht="15.75" x14ac:dyDescent="0.25">
      <c r="A2042" s="40">
        <v>42815</v>
      </c>
      <c r="B2042" s="41" t="s">
        <v>2707</v>
      </c>
      <c r="C2042" s="6">
        <v>105145</v>
      </c>
      <c r="D2042" s="7" t="s">
        <v>175</v>
      </c>
      <c r="E2042" s="3">
        <v>7652.5</v>
      </c>
      <c r="F2042" s="42">
        <v>42815</v>
      </c>
      <c r="G2042" s="3">
        <f t="shared" si="98"/>
        <v>7652.5</v>
      </c>
      <c r="H2042" s="3">
        <f t="shared" si="96"/>
        <v>0</v>
      </c>
    </row>
    <row r="2043" spans="1:8" ht="15.75" x14ac:dyDescent="0.25">
      <c r="A2043" s="40">
        <v>42819</v>
      </c>
      <c r="B2043" s="41" t="s">
        <v>3220</v>
      </c>
      <c r="C2043" s="6">
        <v>105649</v>
      </c>
      <c r="D2043" s="7" t="s">
        <v>175</v>
      </c>
      <c r="E2043" s="3">
        <v>10213.799999999999</v>
      </c>
      <c r="F2043" s="42">
        <v>42791</v>
      </c>
      <c r="G2043" s="3">
        <f t="shared" si="98"/>
        <v>10213.799999999999</v>
      </c>
      <c r="H2043" s="3">
        <f t="shared" si="96"/>
        <v>0</v>
      </c>
    </row>
    <row r="2044" spans="1:8" ht="15.75" x14ac:dyDescent="0.25">
      <c r="A2044" s="40">
        <v>42823</v>
      </c>
      <c r="B2044" s="41" t="s">
        <v>3685</v>
      </c>
      <c r="C2044" s="6">
        <v>106099</v>
      </c>
      <c r="D2044" s="7" t="s">
        <v>175</v>
      </c>
      <c r="E2044" s="3">
        <v>7183.9</v>
      </c>
      <c r="F2044" s="42">
        <v>42822</v>
      </c>
      <c r="G2044" s="3">
        <f t="shared" si="98"/>
        <v>7183.9</v>
      </c>
      <c r="H2044" s="3">
        <f t="shared" si="96"/>
        <v>0</v>
      </c>
    </row>
    <row r="2045" spans="1:8" ht="15.75" x14ac:dyDescent="0.25">
      <c r="A2045" s="40">
        <v>42795</v>
      </c>
      <c r="B2045" s="41" t="s">
        <v>298</v>
      </c>
      <c r="C2045" s="6">
        <v>102787</v>
      </c>
      <c r="D2045" s="7" t="s">
        <v>57</v>
      </c>
      <c r="E2045" s="3">
        <v>6114.1</v>
      </c>
      <c r="F2045" s="42">
        <v>42795</v>
      </c>
      <c r="G2045" s="3">
        <f t="shared" si="98"/>
        <v>6114.1</v>
      </c>
      <c r="H2045" s="3">
        <f t="shared" si="96"/>
        <v>0</v>
      </c>
    </row>
    <row r="2046" spans="1:8" ht="15.75" x14ac:dyDescent="0.25">
      <c r="A2046" s="40">
        <v>42796</v>
      </c>
      <c r="B2046" s="41" t="s">
        <v>370</v>
      </c>
      <c r="C2046" s="6">
        <v>102858</v>
      </c>
      <c r="D2046" s="7" t="s">
        <v>57</v>
      </c>
      <c r="E2046" s="3">
        <v>12654.1</v>
      </c>
      <c r="F2046" s="42">
        <v>42796</v>
      </c>
      <c r="G2046" s="3">
        <f t="shared" si="98"/>
        <v>12654.1</v>
      </c>
      <c r="H2046" s="3">
        <f t="shared" si="96"/>
        <v>0</v>
      </c>
    </row>
    <row r="2047" spans="1:8" ht="15.75" x14ac:dyDescent="0.25">
      <c r="A2047" s="40">
        <v>42799</v>
      </c>
      <c r="B2047" s="41" t="s">
        <v>804</v>
      </c>
      <c r="C2047" s="6">
        <v>103281</v>
      </c>
      <c r="D2047" s="7" t="s">
        <v>57</v>
      </c>
      <c r="E2047" s="3">
        <v>6340.3</v>
      </c>
      <c r="F2047" s="42">
        <v>42799</v>
      </c>
      <c r="G2047" s="3">
        <f t="shared" si="98"/>
        <v>6340.3</v>
      </c>
      <c r="H2047" s="3">
        <f t="shared" si="96"/>
        <v>0</v>
      </c>
    </row>
    <row r="2048" spans="1:8" ht="15.75" x14ac:dyDescent="0.25">
      <c r="A2048" s="40">
        <v>42807</v>
      </c>
      <c r="B2048" s="41" t="s">
        <v>1710</v>
      </c>
      <c r="C2048" s="6">
        <v>104169</v>
      </c>
      <c r="D2048" s="7" t="s">
        <v>57</v>
      </c>
      <c r="E2048" s="3">
        <v>3518.3</v>
      </c>
      <c r="G2048" s="3">
        <f t="shared" si="98"/>
        <v>3518.3</v>
      </c>
      <c r="H2048" s="3">
        <f t="shared" si="96"/>
        <v>0</v>
      </c>
    </row>
    <row r="2049" spans="1:8" ht="15.75" x14ac:dyDescent="0.25">
      <c r="A2049" s="40">
        <v>42813</v>
      </c>
      <c r="B2049" s="41" t="s">
        <v>2480</v>
      </c>
      <c r="C2049" s="6">
        <v>104925</v>
      </c>
      <c r="D2049" s="7" t="s">
        <v>57</v>
      </c>
      <c r="E2049" s="3">
        <v>2562.1999999999998</v>
      </c>
      <c r="G2049" s="3">
        <f t="shared" si="98"/>
        <v>2562.1999999999998</v>
      </c>
      <c r="H2049" s="3">
        <f t="shared" si="96"/>
        <v>0</v>
      </c>
    </row>
    <row r="2050" spans="1:8" ht="15.75" x14ac:dyDescent="0.25">
      <c r="A2050" s="40">
        <v>42820</v>
      </c>
      <c r="B2050" s="41" t="s">
        <v>3344</v>
      </c>
      <c r="C2050" s="6">
        <v>105768</v>
      </c>
      <c r="D2050" s="7" t="s">
        <v>57</v>
      </c>
      <c r="E2050" s="3">
        <v>2541.3000000000002</v>
      </c>
      <c r="F2050" s="42">
        <v>42820</v>
      </c>
      <c r="G2050" s="3">
        <f t="shared" si="98"/>
        <v>2541.3000000000002</v>
      </c>
      <c r="H2050" s="3">
        <f t="shared" si="96"/>
        <v>0</v>
      </c>
    </row>
    <row r="2051" spans="1:8" ht="15.75" x14ac:dyDescent="0.25">
      <c r="A2051" s="40">
        <v>42822</v>
      </c>
      <c r="B2051" s="41" t="s">
        <v>3602</v>
      </c>
      <c r="C2051" s="6">
        <v>106018</v>
      </c>
      <c r="D2051" s="1" t="s">
        <v>57</v>
      </c>
      <c r="E2051" s="2">
        <v>0</v>
      </c>
      <c r="F2051" s="44" t="s">
        <v>37</v>
      </c>
      <c r="G2051" s="2">
        <f t="shared" si="98"/>
        <v>0</v>
      </c>
      <c r="H2051" s="2">
        <f t="shared" ref="H2051:H2114" si="99">E2051-G2051</f>
        <v>0</v>
      </c>
    </row>
    <row r="2052" spans="1:8" ht="15.75" x14ac:dyDescent="0.25">
      <c r="A2052" s="40">
        <v>42823</v>
      </c>
      <c r="B2052" s="41" t="s">
        <v>3651</v>
      </c>
      <c r="C2052" s="6">
        <v>106065</v>
      </c>
      <c r="D2052" s="7" t="s">
        <v>57</v>
      </c>
      <c r="E2052" s="3">
        <v>5864.6</v>
      </c>
      <c r="F2052" s="42">
        <v>42822</v>
      </c>
      <c r="G2052" s="3">
        <f t="shared" si="98"/>
        <v>5864.6</v>
      </c>
      <c r="H2052" s="3">
        <f t="shared" si="99"/>
        <v>0</v>
      </c>
    </row>
    <row r="2053" spans="1:8" ht="15.75" x14ac:dyDescent="0.25">
      <c r="A2053" s="40">
        <v>42795</v>
      </c>
      <c r="B2053" s="41" t="s">
        <v>358</v>
      </c>
      <c r="C2053" s="6">
        <v>102846</v>
      </c>
      <c r="D2053" s="7" t="s">
        <v>236</v>
      </c>
      <c r="E2053" s="3">
        <v>2134.4</v>
      </c>
      <c r="F2053" s="42">
        <v>42795</v>
      </c>
      <c r="G2053" s="3">
        <f t="shared" si="98"/>
        <v>2134.4</v>
      </c>
      <c r="H2053" s="3">
        <f t="shared" si="99"/>
        <v>0</v>
      </c>
    </row>
    <row r="2054" spans="1:8" ht="15.75" x14ac:dyDescent="0.25">
      <c r="A2054" s="40">
        <v>42796</v>
      </c>
      <c r="B2054" s="41" t="s">
        <v>439</v>
      </c>
      <c r="C2054" s="6">
        <v>102927</v>
      </c>
      <c r="D2054" s="7" t="s">
        <v>30</v>
      </c>
      <c r="E2054" s="3">
        <v>327</v>
      </c>
      <c r="F2054" s="42">
        <v>42796</v>
      </c>
      <c r="G2054" s="3">
        <f t="shared" si="98"/>
        <v>327</v>
      </c>
      <c r="H2054" s="3">
        <f t="shared" si="99"/>
        <v>0</v>
      </c>
    </row>
    <row r="2055" spans="1:8" ht="15.75" x14ac:dyDescent="0.25">
      <c r="A2055" s="40">
        <v>42799</v>
      </c>
      <c r="B2055" s="41" t="s">
        <v>860</v>
      </c>
      <c r="C2055" s="6">
        <v>103335</v>
      </c>
      <c r="D2055" s="7" t="s">
        <v>30</v>
      </c>
      <c r="E2055" s="3">
        <v>546</v>
      </c>
      <c r="F2055" s="42">
        <v>42799</v>
      </c>
      <c r="G2055" s="3">
        <f t="shared" si="98"/>
        <v>546</v>
      </c>
      <c r="H2055" s="3">
        <f t="shared" si="99"/>
        <v>0</v>
      </c>
    </row>
    <row r="2056" spans="1:8" ht="15.75" x14ac:dyDescent="0.25">
      <c r="A2056" s="40">
        <v>42810</v>
      </c>
      <c r="B2056" s="41" t="s">
        <v>2142</v>
      </c>
      <c r="C2056" s="6">
        <v>104595</v>
      </c>
      <c r="D2056" s="7" t="s">
        <v>30</v>
      </c>
      <c r="E2056" s="3">
        <v>516.79999999999995</v>
      </c>
      <c r="F2056" s="42">
        <v>42810</v>
      </c>
      <c r="G2056" s="3">
        <f t="shared" si="98"/>
        <v>516.79999999999995</v>
      </c>
      <c r="H2056" s="3">
        <f t="shared" si="99"/>
        <v>0</v>
      </c>
    </row>
    <row r="2057" spans="1:8" ht="15.75" x14ac:dyDescent="0.25">
      <c r="A2057" s="40">
        <v>42820</v>
      </c>
      <c r="B2057" s="41" t="s">
        <v>3376</v>
      </c>
      <c r="C2057" s="6">
        <v>105799</v>
      </c>
      <c r="D2057" s="7" t="s">
        <v>30</v>
      </c>
      <c r="E2057" s="3">
        <v>340.8</v>
      </c>
      <c r="G2057" s="3">
        <f t="shared" si="98"/>
        <v>340.8</v>
      </c>
      <c r="H2057" s="3">
        <f t="shared" si="99"/>
        <v>0</v>
      </c>
    </row>
    <row r="2058" spans="1:8" ht="15.75" x14ac:dyDescent="0.25">
      <c r="A2058" s="40">
        <v>42818</v>
      </c>
      <c r="B2058" s="41" t="s">
        <v>3105</v>
      </c>
      <c r="C2058" s="6">
        <v>105536</v>
      </c>
      <c r="D2058" s="7" t="s">
        <v>3106</v>
      </c>
      <c r="E2058" s="3">
        <v>1560</v>
      </c>
      <c r="F2058" s="42">
        <v>42818</v>
      </c>
      <c r="G2058" s="3">
        <f t="shared" si="98"/>
        <v>1560</v>
      </c>
      <c r="H2058" s="3">
        <f t="shared" si="99"/>
        <v>0</v>
      </c>
    </row>
    <row r="2059" spans="1:8" ht="15.75" x14ac:dyDescent="0.25">
      <c r="A2059" s="40">
        <v>42798</v>
      </c>
      <c r="B2059" s="41" t="s">
        <v>740</v>
      </c>
      <c r="C2059" s="6">
        <v>103217</v>
      </c>
      <c r="D2059" s="7" t="s">
        <v>287</v>
      </c>
      <c r="E2059" s="3">
        <v>4428.8999999999996</v>
      </c>
      <c r="F2059" s="42">
        <v>42798</v>
      </c>
      <c r="G2059" s="3">
        <f t="shared" si="98"/>
        <v>4428.8999999999996</v>
      </c>
      <c r="H2059" s="3">
        <f t="shared" si="99"/>
        <v>0</v>
      </c>
    </row>
    <row r="2060" spans="1:8" ht="15.75" x14ac:dyDescent="0.25">
      <c r="A2060" s="40">
        <v>42812</v>
      </c>
      <c r="B2060" s="41" t="s">
        <v>2426</v>
      </c>
      <c r="C2060" s="6">
        <v>104875</v>
      </c>
      <c r="D2060" s="7" t="s">
        <v>287</v>
      </c>
      <c r="E2060" s="3">
        <v>4254.5</v>
      </c>
      <c r="F2060" s="42">
        <v>42812</v>
      </c>
      <c r="G2060" s="3">
        <f t="shared" si="98"/>
        <v>4254.5</v>
      </c>
      <c r="H2060" s="3">
        <f t="shared" si="99"/>
        <v>0</v>
      </c>
    </row>
    <row r="2061" spans="1:8" ht="15.75" x14ac:dyDescent="0.25">
      <c r="A2061" s="40">
        <v>42795</v>
      </c>
      <c r="B2061" s="41" t="s">
        <v>364</v>
      </c>
      <c r="C2061" s="6">
        <v>102852</v>
      </c>
      <c r="D2061" s="7" t="s">
        <v>83</v>
      </c>
      <c r="E2061" s="3">
        <v>3104.4</v>
      </c>
      <c r="F2061" s="42">
        <v>42796</v>
      </c>
      <c r="G2061" s="3">
        <f t="shared" ref="G2061:G2092" si="100">E2061</f>
        <v>3104.4</v>
      </c>
      <c r="H2061" s="3">
        <f t="shared" si="99"/>
        <v>0</v>
      </c>
    </row>
    <row r="2062" spans="1:8" ht="15.75" x14ac:dyDescent="0.25">
      <c r="A2062" s="40">
        <v>42796</v>
      </c>
      <c r="B2062" s="41" t="s">
        <v>505</v>
      </c>
      <c r="C2062" s="6">
        <v>102992</v>
      </c>
      <c r="D2062" s="7" t="s">
        <v>83</v>
      </c>
      <c r="E2062" s="3">
        <v>2953.2</v>
      </c>
      <c r="F2062" s="42" t="s">
        <v>255</v>
      </c>
      <c r="G2062" s="3">
        <f t="shared" si="100"/>
        <v>2953.2</v>
      </c>
      <c r="H2062" s="3">
        <f t="shared" si="99"/>
        <v>0</v>
      </c>
    </row>
    <row r="2063" spans="1:8" ht="15.75" x14ac:dyDescent="0.25">
      <c r="A2063" s="40">
        <v>42797</v>
      </c>
      <c r="B2063" s="41" t="s">
        <v>659</v>
      </c>
      <c r="C2063" s="6">
        <v>103140</v>
      </c>
      <c r="D2063" s="7" t="s">
        <v>83</v>
      </c>
      <c r="E2063" s="3">
        <v>2010.8</v>
      </c>
      <c r="F2063" s="42">
        <v>42798</v>
      </c>
      <c r="G2063" s="3">
        <f t="shared" si="100"/>
        <v>2010.8</v>
      </c>
      <c r="H2063" s="3">
        <f t="shared" si="99"/>
        <v>0</v>
      </c>
    </row>
    <row r="2064" spans="1:8" ht="15.75" x14ac:dyDescent="0.25">
      <c r="A2064" s="40">
        <v>42800</v>
      </c>
      <c r="B2064" s="41" t="s">
        <v>989</v>
      </c>
      <c r="C2064" s="6">
        <v>103462</v>
      </c>
      <c r="D2064" s="7" t="s">
        <v>83</v>
      </c>
      <c r="E2064" s="3">
        <v>2060.4</v>
      </c>
      <c r="F2064" s="42">
        <v>42800</v>
      </c>
      <c r="G2064" s="3">
        <f t="shared" si="100"/>
        <v>2060.4</v>
      </c>
      <c r="H2064" s="3">
        <f t="shared" si="99"/>
        <v>0</v>
      </c>
    </row>
    <row r="2065" spans="1:8" ht="15.75" x14ac:dyDescent="0.25">
      <c r="A2065" s="40">
        <v>42801</v>
      </c>
      <c r="B2065" s="41" t="s">
        <v>1100</v>
      </c>
      <c r="C2065" s="6">
        <v>103572</v>
      </c>
      <c r="D2065" s="7" t="s">
        <v>83</v>
      </c>
      <c r="E2065" s="3">
        <v>3003.6</v>
      </c>
      <c r="F2065" s="42">
        <v>42802</v>
      </c>
      <c r="G2065" s="3">
        <f t="shared" si="100"/>
        <v>3003.6</v>
      </c>
      <c r="H2065" s="3">
        <f t="shared" si="99"/>
        <v>0</v>
      </c>
    </row>
    <row r="2066" spans="1:8" ht="15.75" x14ac:dyDescent="0.25">
      <c r="A2066" s="40">
        <v>42802</v>
      </c>
      <c r="B2066" s="41" t="s">
        <v>1230</v>
      </c>
      <c r="C2066" s="6">
        <v>103698</v>
      </c>
      <c r="D2066" s="7" t="s">
        <v>83</v>
      </c>
      <c r="E2066" s="3">
        <v>2897.6</v>
      </c>
      <c r="F2066" s="42">
        <v>42803</v>
      </c>
      <c r="G2066" s="3">
        <f t="shared" si="100"/>
        <v>2897.6</v>
      </c>
      <c r="H2066" s="3">
        <f t="shared" si="99"/>
        <v>0</v>
      </c>
    </row>
    <row r="2067" spans="1:8" ht="15.75" x14ac:dyDescent="0.25">
      <c r="A2067" s="40">
        <v>42803</v>
      </c>
      <c r="B2067" s="41" t="s">
        <v>1362</v>
      </c>
      <c r="C2067" s="6">
        <v>103827</v>
      </c>
      <c r="D2067" s="7" t="s">
        <v>83</v>
      </c>
      <c r="E2067" s="3">
        <v>4328.8</v>
      </c>
      <c r="F2067" s="42">
        <v>42804</v>
      </c>
      <c r="G2067" s="3">
        <f t="shared" si="100"/>
        <v>4328.8</v>
      </c>
      <c r="H2067" s="3">
        <f t="shared" si="99"/>
        <v>0</v>
      </c>
    </row>
    <row r="2068" spans="1:8" ht="15.75" x14ac:dyDescent="0.25">
      <c r="A2068" s="40">
        <v>42803</v>
      </c>
      <c r="B2068" s="41" t="s">
        <v>1363</v>
      </c>
      <c r="C2068" s="6">
        <v>103828</v>
      </c>
      <c r="D2068" s="7" t="s">
        <v>83</v>
      </c>
      <c r="E2068" s="3">
        <v>1788.2</v>
      </c>
      <c r="F2068" s="42">
        <v>42804</v>
      </c>
      <c r="G2068" s="3">
        <f t="shared" si="100"/>
        <v>1788.2</v>
      </c>
      <c r="H2068" s="3">
        <f t="shared" si="99"/>
        <v>0</v>
      </c>
    </row>
    <row r="2069" spans="1:8" ht="15.75" x14ac:dyDescent="0.25">
      <c r="A2069" s="40">
        <v>42804</v>
      </c>
      <c r="B2069" s="41" t="s">
        <v>1488</v>
      </c>
      <c r="C2069" s="6">
        <v>103951</v>
      </c>
      <c r="D2069" s="7" t="s">
        <v>83</v>
      </c>
      <c r="E2069" s="3">
        <v>4201.6000000000004</v>
      </c>
      <c r="F2069" s="42">
        <v>42804</v>
      </c>
      <c r="G2069" s="3">
        <f t="shared" si="100"/>
        <v>4201.6000000000004</v>
      </c>
      <c r="H2069" s="3">
        <f t="shared" si="99"/>
        <v>0</v>
      </c>
    </row>
    <row r="2070" spans="1:8" ht="15.75" x14ac:dyDescent="0.25">
      <c r="A2070" s="40">
        <v>42807</v>
      </c>
      <c r="B2070" s="41" t="s">
        <v>1812</v>
      </c>
      <c r="C2070" s="6">
        <v>104270</v>
      </c>
      <c r="D2070" s="7" t="s">
        <v>83</v>
      </c>
      <c r="E2070" s="3">
        <v>2405.1999999999998</v>
      </c>
      <c r="G2070" s="3">
        <f t="shared" si="100"/>
        <v>2405.1999999999998</v>
      </c>
      <c r="H2070" s="3">
        <f t="shared" si="99"/>
        <v>0</v>
      </c>
    </row>
    <row r="2071" spans="1:8" ht="15.75" x14ac:dyDescent="0.25">
      <c r="A2071" s="40">
        <v>42808</v>
      </c>
      <c r="B2071" s="41" t="s">
        <v>1932</v>
      </c>
      <c r="C2071" s="6">
        <v>104388</v>
      </c>
      <c r="D2071" s="7" t="s">
        <v>83</v>
      </c>
      <c r="E2071" s="3">
        <v>2372</v>
      </c>
      <c r="F2071" s="42">
        <v>42809</v>
      </c>
      <c r="G2071" s="3">
        <f t="shared" si="100"/>
        <v>2372</v>
      </c>
      <c r="H2071" s="3">
        <f t="shared" si="99"/>
        <v>0</v>
      </c>
    </row>
    <row r="2072" spans="1:8" ht="15.75" x14ac:dyDescent="0.25">
      <c r="A2072" s="40">
        <v>42809</v>
      </c>
      <c r="B2072" s="41" t="s">
        <v>2056</v>
      </c>
      <c r="C2072" s="6">
        <v>104509</v>
      </c>
      <c r="D2072" s="7" t="s">
        <v>83</v>
      </c>
      <c r="E2072" s="3">
        <v>2698.8</v>
      </c>
      <c r="F2072" s="42">
        <v>42809</v>
      </c>
      <c r="G2072" s="3">
        <f t="shared" si="100"/>
        <v>2698.8</v>
      </c>
      <c r="H2072" s="3">
        <f t="shared" si="99"/>
        <v>0</v>
      </c>
    </row>
    <row r="2073" spans="1:8" ht="15.75" x14ac:dyDescent="0.25">
      <c r="A2073" s="40">
        <v>42810</v>
      </c>
      <c r="B2073" s="41" t="s">
        <v>2174</v>
      </c>
      <c r="C2073" s="6">
        <v>104627</v>
      </c>
      <c r="D2073" s="7" t="s">
        <v>83</v>
      </c>
      <c r="E2073" s="3">
        <v>3746.4</v>
      </c>
      <c r="F2073" s="42">
        <v>42810</v>
      </c>
      <c r="G2073" s="3">
        <f t="shared" si="100"/>
        <v>3746.4</v>
      </c>
      <c r="H2073" s="3">
        <f t="shared" si="99"/>
        <v>0</v>
      </c>
    </row>
    <row r="2074" spans="1:8" ht="15.75" x14ac:dyDescent="0.25">
      <c r="A2074" s="40">
        <v>42811</v>
      </c>
      <c r="B2074" s="41" t="s">
        <v>2332</v>
      </c>
      <c r="C2074" s="6">
        <v>104783</v>
      </c>
      <c r="D2074" s="7" t="s">
        <v>83</v>
      </c>
      <c r="E2074" s="3">
        <v>2017.6</v>
      </c>
      <c r="F2074" s="42">
        <v>42811</v>
      </c>
      <c r="G2074" s="3">
        <f t="shared" si="100"/>
        <v>2017.6</v>
      </c>
      <c r="H2074" s="3">
        <f t="shared" si="99"/>
        <v>0</v>
      </c>
    </row>
    <row r="2075" spans="1:8" ht="15.75" x14ac:dyDescent="0.25">
      <c r="A2075" s="40">
        <v>42814</v>
      </c>
      <c r="B2075" s="41" t="s">
        <v>2669</v>
      </c>
      <c r="C2075" s="6">
        <v>105107</v>
      </c>
      <c r="D2075" s="7" t="s">
        <v>83</v>
      </c>
      <c r="E2075" s="3">
        <v>191.2</v>
      </c>
      <c r="G2075" s="3">
        <f t="shared" si="100"/>
        <v>191.2</v>
      </c>
      <c r="H2075" s="3">
        <f t="shared" si="99"/>
        <v>0</v>
      </c>
    </row>
    <row r="2076" spans="1:8" ht="15.75" x14ac:dyDescent="0.25">
      <c r="A2076" s="40">
        <v>42814</v>
      </c>
      <c r="B2076" s="41" t="s">
        <v>2670</v>
      </c>
      <c r="C2076" s="6">
        <v>105108</v>
      </c>
      <c r="D2076" s="7" t="s">
        <v>83</v>
      </c>
      <c r="E2076" s="3">
        <v>1751.2</v>
      </c>
      <c r="F2076" s="42">
        <v>42815</v>
      </c>
      <c r="G2076" s="3">
        <f t="shared" si="100"/>
        <v>1751.2</v>
      </c>
      <c r="H2076" s="3">
        <f t="shared" si="99"/>
        <v>0</v>
      </c>
    </row>
    <row r="2077" spans="1:8" ht="15.75" x14ac:dyDescent="0.25">
      <c r="A2077" s="40">
        <v>42815</v>
      </c>
      <c r="B2077" s="41" t="s">
        <v>2789</v>
      </c>
      <c r="C2077" s="6">
        <v>105227</v>
      </c>
      <c r="D2077" s="7" t="s">
        <v>83</v>
      </c>
      <c r="E2077" s="3">
        <v>1627.4</v>
      </c>
      <c r="F2077" s="42">
        <v>42815</v>
      </c>
      <c r="G2077" s="3">
        <f t="shared" si="100"/>
        <v>1627.4</v>
      </c>
      <c r="H2077" s="3">
        <f t="shared" si="99"/>
        <v>0</v>
      </c>
    </row>
    <row r="2078" spans="1:8" ht="15.75" x14ac:dyDescent="0.25">
      <c r="A2078" s="40">
        <v>42816</v>
      </c>
      <c r="B2078" s="41" t="s">
        <v>2919</v>
      </c>
      <c r="C2078" s="6">
        <v>105355</v>
      </c>
      <c r="D2078" s="7" t="s">
        <v>83</v>
      </c>
      <c r="E2078" s="3">
        <v>2108.6</v>
      </c>
      <c r="F2078" s="42">
        <v>42816</v>
      </c>
      <c r="G2078" s="3">
        <f t="shared" si="100"/>
        <v>2108.6</v>
      </c>
      <c r="H2078" s="3">
        <f t="shared" si="99"/>
        <v>0</v>
      </c>
    </row>
    <row r="2079" spans="1:8" ht="15.75" x14ac:dyDescent="0.25">
      <c r="A2079" s="40">
        <v>42817</v>
      </c>
      <c r="B2079" s="41" t="s">
        <v>3051</v>
      </c>
      <c r="C2079" s="6">
        <v>105482</v>
      </c>
      <c r="D2079" s="7" t="s">
        <v>83</v>
      </c>
      <c r="E2079" s="3">
        <v>3390</v>
      </c>
      <c r="F2079" s="42">
        <v>42818</v>
      </c>
      <c r="G2079" s="3">
        <f t="shared" si="100"/>
        <v>3390</v>
      </c>
      <c r="H2079" s="3">
        <f t="shared" si="99"/>
        <v>0</v>
      </c>
    </row>
    <row r="2080" spans="1:8" ht="15.75" x14ac:dyDescent="0.25">
      <c r="A2080" s="40">
        <v>42817</v>
      </c>
      <c r="B2080" s="41" t="s">
        <v>3052</v>
      </c>
      <c r="C2080" s="6">
        <v>105483</v>
      </c>
      <c r="D2080" s="7" t="s">
        <v>83</v>
      </c>
      <c r="E2080" s="3">
        <v>1155</v>
      </c>
      <c r="F2080" s="42">
        <v>42818</v>
      </c>
      <c r="G2080" s="3">
        <f t="shared" si="100"/>
        <v>1155</v>
      </c>
      <c r="H2080" s="3">
        <f t="shared" si="99"/>
        <v>0</v>
      </c>
    </row>
    <row r="2081" spans="1:8" ht="15.75" x14ac:dyDescent="0.25">
      <c r="A2081" s="40">
        <v>42818</v>
      </c>
      <c r="B2081" s="41" t="s">
        <v>3117</v>
      </c>
      <c r="C2081" s="6">
        <v>105547</v>
      </c>
      <c r="D2081" s="7" t="s">
        <v>83</v>
      </c>
      <c r="E2081" s="3">
        <v>3247.2</v>
      </c>
      <c r="F2081" s="42">
        <v>42818</v>
      </c>
      <c r="G2081" s="3">
        <f t="shared" si="100"/>
        <v>3247.2</v>
      </c>
      <c r="H2081" s="3">
        <f t="shared" si="99"/>
        <v>0</v>
      </c>
    </row>
    <row r="2082" spans="1:8" ht="15.75" x14ac:dyDescent="0.25">
      <c r="A2082" s="40">
        <v>42821</v>
      </c>
      <c r="B2082" s="41" t="s">
        <v>3475</v>
      </c>
      <c r="C2082" s="6">
        <v>105896</v>
      </c>
      <c r="D2082" s="7" t="s">
        <v>83</v>
      </c>
      <c r="E2082" s="3">
        <v>1824</v>
      </c>
      <c r="F2082" s="42">
        <v>42821</v>
      </c>
      <c r="G2082" s="3">
        <f t="shared" si="100"/>
        <v>1824</v>
      </c>
      <c r="H2082" s="3">
        <f t="shared" si="99"/>
        <v>0</v>
      </c>
    </row>
    <row r="2083" spans="1:8" ht="15.75" x14ac:dyDescent="0.25">
      <c r="A2083" s="40">
        <v>42822</v>
      </c>
      <c r="B2083" s="41" t="s">
        <v>3639</v>
      </c>
      <c r="C2083" s="6">
        <v>106054</v>
      </c>
      <c r="D2083" s="7" t="s">
        <v>83</v>
      </c>
      <c r="E2083" s="3">
        <v>1783</v>
      </c>
      <c r="F2083" s="42">
        <v>42822</v>
      </c>
      <c r="G2083" s="3">
        <f t="shared" si="100"/>
        <v>1783</v>
      </c>
      <c r="H2083" s="3">
        <f t="shared" si="99"/>
        <v>0</v>
      </c>
    </row>
    <row r="2084" spans="1:8" ht="15.75" x14ac:dyDescent="0.25">
      <c r="A2084" s="40">
        <v>42823</v>
      </c>
      <c r="B2084" s="41" t="s">
        <v>3717</v>
      </c>
      <c r="C2084" s="6">
        <v>106131</v>
      </c>
      <c r="D2084" s="7" t="s">
        <v>83</v>
      </c>
      <c r="E2084" s="3">
        <v>2828.6</v>
      </c>
      <c r="F2084" s="42">
        <v>42822</v>
      </c>
      <c r="G2084" s="3">
        <f t="shared" si="100"/>
        <v>2828.6</v>
      </c>
      <c r="H2084" s="3">
        <f t="shared" si="99"/>
        <v>0</v>
      </c>
    </row>
    <row r="2085" spans="1:8" ht="15.75" x14ac:dyDescent="0.25">
      <c r="A2085" s="40">
        <v>42824</v>
      </c>
      <c r="B2085" s="41" t="s">
        <v>3871</v>
      </c>
      <c r="C2085" s="6">
        <v>106283</v>
      </c>
      <c r="D2085" s="7" t="s">
        <v>83</v>
      </c>
      <c r="E2085" s="3">
        <v>2587.1999999999998</v>
      </c>
      <c r="F2085" s="42">
        <v>42824</v>
      </c>
      <c r="G2085" s="3">
        <f t="shared" si="100"/>
        <v>2587.1999999999998</v>
      </c>
      <c r="H2085" s="3">
        <f t="shared" si="99"/>
        <v>0</v>
      </c>
    </row>
    <row r="2086" spans="1:8" ht="15.75" x14ac:dyDescent="0.25">
      <c r="A2086" s="40">
        <v>42825</v>
      </c>
      <c r="B2086" s="41" t="s">
        <v>4026</v>
      </c>
      <c r="C2086" s="6">
        <v>106435</v>
      </c>
      <c r="D2086" s="7" t="s">
        <v>83</v>
      </c>
      <c r="E2086" s="3">
        <v>1663.2</v>
      </c>
      <c r="F2086" s="42">
        <v>42825</v>
      </c>
      <c r="G2086" s="3">
        <f t="shared" si="100"/>
        <v>1663.2</v>
      </c>
      <c r="H2086" s="3">
        <f t="shared" si="99"/>
        <v>0</v>
      </c>
    </row>
    <row r="2087" spans="1:8" ht="15.75" x14ac:dyDescent="0.25">
      <c r="A2087" s="40">
        <v>42801</v>
      </c>
      <c r="B2087" s="41" t="s">
        <v>1003</v>
      </c>
      <c r="C2087" s="6">
        <v>103476</v>
      </c>
      <c r="D2087" s="7" t="s">
        <v>126</v>
      </c>
      <c r="E2087" s="3">
        <v>1491</v>
      </c>
      <c r="F2087" s="42">
        <v>42801</v>
      </c>
      <c r="G2087" s="3">
        <f t="shared" si="100"/>
        <v>1491</v>
      </c>
      <c r="H2087" s="3">
        <f t="shared" si="99"/>
        <v>0</v>
      </c>
    </row>
    <row r="2088" spans="1:8" ht="15.75" x14ac:dyDescent="0.25">
      <c r="A2088" s="40">
        <v>42810</v>
      </c>
      <c r="B2088" s="41" t="s">
        <v>2073</v>
      </c>
      <c r="C2088" s="6">
        <v>104526</v>
      </c>
      <c r="D2088" s="7" t="s">
        <v>126</v>
      </c>
      <c r="E2088" s="3">
        <v>4299.3999999999996</v>
      </c>
      <c r="F2088" s="42">
        <v>42810</v>
      </c>
      <c r="G2088" s="3">
        <f t="shared" si="100"/>
        <v>4299.3999999999996</v>
      </c>
      <c r="H2088" s="3">
        <f t="shared" si="99"/>
        <v>0</v>
      </c>
    </row>
    <row r="2089" spans="1:8" ht="15.75" x14ac:dyDescent="0.25">
      <c r="A2089" s="40">
        <v>42812</v>
      </c>
      <c r="B2089" s="41" t="s">
        <v>2355</v>
      </c>
      <c r="C2089" s="6">
        <v>104805</v>
      </c>
      <c r="D2089" s="7" t="s">
        <v>126</v>
      </c>
      <c r="E2089" s="3">
        <v>750</v>
      </c>
      <c r="F2089" s="42">
        <v>42812</v>
      </c>
      <c r="G2089" s="3">
        <f t="shared" si="100"/>
        <v>750</v>
      </c>
      <c r="H2089" s="3">
        <f t="shared" si="99"/>
        <v>0</v>
      </c>
    </row>
    <row r="2090" spans="1:8" ht="15.75" x14ac:dyDescent="0.25">
      <c r="A2090" s="40">
        <v>42817</v>
      </c>
      <c r="B2090" s="41" t="s">
        <v>2959</v>
      </c>
      <c r="C2090" s="6">
        <v>105392</v>
      </c>
      <c r="D2090" s="7" t="s">
        <v>126</v>
      </c>
      <c r="E2090" s="3">
        <v>4970.3999999999996</v>
      </c>
      <c r="F2090" s="42">
        <v>43062</v>
      </c>
      <c r="G2090" s="3">
        <f t="shared" si="100"/>
        <v>4970.3999999999996</v>
      </c>
      <c r="H2090" s="3">
        <f t="shared" si="99"/>
        <v>0</v>
      </c>
    </row>
    <row r="2091" spans="1:8" ht="15.75" x14ac:dyDescent="0.25">
      <c r="A2091" s="40">
        <v>42797</v>
      </c>
      <c r="B2091" s="41" t="s">
        <v>547</v>
      </c>
      <c r="C2091" s="6">
        <v>103031</v>
      </c>
      <c r="D2091" s="7" t="s">
        <v>230</v>
      </c>
      <c r="E2091" s="3">
        <v>450</v>
      </c>
      <c r="F2091" s="42" t="s">
        <v>255</v>
      </c>
      <c r="G2091" s="3">
        <f t="shared" si="100"/>
        <v>450</v>
      </c>
      <c r="H2091" s="3">
        <f t="shared" si="99"/>
        <v>0</v>
      </c>
    </row>
    <row r="2092" spans="1:8" ht="15.75" x14ac:dyDescent="0.25">
      <c r="A2092" s="40">
        <v>42802</v>
      </c>
      <c r="B2092" s="41" t="s">
        <v>1202</v>
      </c>
      <c r="C2092" s="6">
        <v>103672</v>
      </c>
      <c r="D2092" s="7" t="s">
        <v>230</v>
      </c>
      <c r="E2092" s="3">
        <v>1400.6</v>
      </c>
      <c r="F2092" s="42">
        <v>42802</v>
      </c>
      <c r="G2092" s="3">
        <f t="shared" si="100"/>
        <v>1400.6</v>
      </c>
      <c r="H2092" s="3">
        <f t="shared" si="99"/>
        <v>0</v>
      </c>
    </row>
    <row r="2093" spans="1:8" ht="15.75" x14ac:dyDescent="0.25">
      <c r="A2093" s="40">
        <v>42802</v>
      </c>
      <c r="B2093" s="41" t="s">
        <v>1203</v>
      </c>
      <c r="C2093" s="6">
        <v>103673</v>
      </c>
      <c r="D2093" s="7" t="s">
        <v>230</v>
      </c>
      <c r="E2093" s="3">
        <v>382.5</v>
      </c>
      <c r="F2093" s="42">
        <v>42802</v>
      </c>
      <c r="G2093" s="3">
        <f t="shared" ref="G2093:G2107" si="101">E2093</f>
        <v>382.5</v>
      </c>
      <c r="H2093" s="3">
        <f t="shared" si="99"/>
        <v>0</v>
      </c>
    </row>
    <row r="2094" spans="1:8" ht="15.75" x14ac:dyDescent="0.25">
      <c r="A2094" s="40">
        <v>42808</v>
      </c>
      <c r="B2094" s="41" t="s">
        <v>1903</v>
      </c>
      <c r="C2094" s="6">
        <v>104359</v>
      </c>
      <c r="D2094" s="7" t="s">
        <v>230</v>
      </c>
      <c r="E2094" s="3">
        <v>1554.5</v>
      </c>
      <c r="F2094" s="42">
        <v>42808</v>
      </c>
      <c r="G2094" s="3">
        <f t="shared" si="101"/>
        <v>1554.5</v>
      </c>
      <c r="H2094" s="3">
        <f t="shared" si="99"/>
        <v>0</v>
      </c>
    </row>
    <row r="2095" spans="1:8" ht="15.75" x14ac:dyDescent="0.25">
      <c r="A2095" s="40">
        <v>42815</v>
      </c>
      <c r="B2095" s="41" t="s">
        <v>2725</v>
      </c>
      <c r="C2095" s="6">
        <v>105163</v>
      </c>
      <c r="D2095" s="7" t="s">
        <v>230</v>
      </c>
      <c r="E2095" s="3">
        <v>2874.6</v>
      </c>
      <c r="F2095" s="42">
        <v>42815</v>
      </c>
      <c r="G2095" s="3">
        <f t="shared" si="101"/>
        <v>2874.6</v>
      </c>
      <c r="H2095" s="3">
        <f t="shared" si="99"/>
        <v>0</v>
      </c>
    </row>
    <row r="2096" spans="1:8" ht="15.75" x14ac:dyDescent="0.25">
      <c r="A2096" s="40">
        <v>42817</v>
      </c>
      <c r="B2096" s="41" t="s">
        <v>3006</v>
      </c>
      <c r="C2096" s="6">
        <v>105437</v>
      </c>
      <c r="D2096" s="7" t="s">
        <v>230</v>
      </c>
      <c r="E2096" s="3">
        <v>1118.7</v>
      </c>
      <c r="F2096" s="42">
        <v>43062</v>
      </c>
      <c r="G2096" s="3">
        <f t="shared" si="101"/>
        <v>1118.7</v>
      </c>
      <c r="H2096" s="3">
        <f t="shared" si="99"/>
        <v>0</v>
      </c>
    </row>
    <row r="2097" spans="1:8" ht="15.75" x14ac:dyDescent="0.25">
      <c r="A2097" s="40">
        <v>42821</v>
      </c>
      <c r="B2097" s="41" t="s">
        <v>3529</v>
      </c>
      <c r="C2097" s="6">
        <v>105949</v>
      </c>
      <c r="D2097" s="7" t="s">
        <v>230</v>
      </c>
      <c r="E2097" s="3">
        <v>2758</v>
      </c>
      <c r="F2097" s="42">
        <v>42821</v>
      </c>
      <c r="G2097" s="3">
        <f t="shared" si="101"/>
        <v>2758</v>
      </c>
      <c r="H2097" s="3">
        <f t="shared" si="99"/>
        <v>0</v>
      </c>
    </row>
    <row r="2098" spans="1:8" ht="15.75" x14ac:dyDescent="0.25">
      <c r="A2098" s="40">
        <v>42796</v>
      </c>
      <c r="B2098" s="41" t="s">
        <v>449</v>
      </c>
      <c r="C2098" s="6">
        <v>102937</v>
      </c>
      <c r="D2098" s="7" t="s">
        <v>185</v>
      </c>
      <c r="E2098" s="3">
        <v>7543.2</v>
      </c>
      <c r="F2098" s="42">
        <v>42804</v>
      </c>
      <c r="G2098" s="3">
        <f t="shared" si="101"/>
        <v>7543.2</v>
      </c>
      <c r="H2098" s="3">
        <f t="shared" si="99"/>
        <v>0</v>
      </c>
    </row>
    <row r="2099" spans="1:8" ht="15.75" x14ac:dyDescent="0.25">
      <c r="A2099" s="40">
        <v>42802</v>
      </c>
      <c r="B2099" s="41" t="s">
        <v>1140</v>
      </c>
      <c r="C2099" s="6">
        <v>103610</v>
      </c>
      <c r="D2099" s="7" t="s">
        <v>185</v>
      </c>
      <c r="E2099" s="3">
        <v>3244.5</v>
      </c>
      <c r="F2099" s="42">
        <v>42811</v>
      </c>
      <c r="G2099" s="3">
        <f t="shared" si="101"/>
        <v>3244.5</v>
      </c>
      <c r="H2099" s="3">
        <f t="shared" si="99"/>
        <v>0</v>
      </c>
    </row>
    <row r="2100" spans="1:8" ht="15.75" x14ac:dyDescent="0.25">
      <c r="A2100" s="40">
        <v>42810</v>
      </c>
      <c r="B2100" s="41" t="s">
        <v>2088</v>
      </c>
      <c r="C2100" s="6">
        <v>104541</v>
      </c>
      <c r="D2100" s="7" t="s">
        <v>185</v>
      </c>
      <c r="E2100" s="3">
        <v>3907.2</v>
      </c>
      <c r="F2100" s="42">
        <v>42818</v>
      </c>
      <c r="G2100" s="3">
        <f t="shared" si="101"/>
        <v>3907.2</v>
      </c>
      <c r="H2100" s="3">
        <f t="shared" si="99"/>
        <v>0</v>
      </c>
    </row>
    <row r="2101" spans="1:8" ht="15.75" x14ac:dyDescent="0.25">
      <c r="A2101" s="40">
        <v>42819</v>
      </c>
      <c r="B2101" s="41" t="s">
        <v>3289</v>
      </c>
      <c r="C2101" s="6">
        <v>105713</v>
      </c>
      <c r="D2101" s="7" t="s">
        <v>185</v>
      </c>
      <c r="E2101" s="3">
        <v>3556.3</v>
      </c>
      <c r="F2101" s="42">
        <v>42823</v>
      </c>
      <c r="G2101" s="3">
        <f t="shared" si="101"/>
        <v>3556.3</v>
      </c>
      <c r="H2101" s="3">
        <f t="shared" si="99"/>
        <v>0</v>
      </c>
    </row>
    <row r="2102" spans="1:8" ht="15.75" x14ac:dyDescent="0.25">
      <c r="A2102" s="40">
        <v>42821</v>
      </c>
      <c r="B2102" s="41" t="s">
        <v>3441</v>
      </c>
      <c r="C2102" s="6">
        <v>105864</v>
      </c>
      <c r="D2102" s="7" t="s">
        <v>185</v>
      </c>
      <c r="E2102" s="3">
        <v>1716.8</v>
      </c>
      <c r="F2102" s="42">
        <v>42825</v>
      </c>
      <c r="G2102" s="3">
        <f t="shared" si="101"/>
        <v>1716.8</v>
      </c>
      <c r="H2102" s="3">
        <f t="shared" si="99"/>
        <v>0</v>
      </c>
    </row>
    <row r="2103" spans="1:8" ht="15.75" x14ac:dyDescent="0.25">
      <c r="A2103" s="40">
        <v>42823</v>
      </c>
      <c r="B2103" s="41" t="s">
        <v>3696</v>
      </c>
      <c r="C2103" s="6">
        <v>106110</v>
      </c>
      <c r="D2103" s="7" t="s">
        <v>185</v>
      </c>
      <c r="E2103" s="3">
        <v>4503.3</v>
      </c>
      <c r="F2103" s="42">
        <v>42832</v>
      </c>
      <c r="G2103" s="3">
        <f t="shared" si="101"/>
        <v>4503.3</v>
      </c>
      <c r="H2103" s="3">
        <f t="shared" si="99"/>
        <v>0</v>
      </c>
    </row>
    <row r="2104" spans="1:8" ht="15.75" x14ac:dyDescent="0.25">
      <c r="A2104" s="40">
        <v>42796</v>
      </c>
      <c r="B2104" s="41" t="s">
        <v>387</v>
      </c>
      <c r="C2104" s="6">
        <v>102875</v>
      </c>
      <c r="D2104" s="7" t="s">
        <v>13</v>
      </c>
      <c r="E2104" s="3">
        <v>11490.2</v>
      </c>
      <c r="F2104" s="42">
        <v>42798</v>
      </c>
      <c r="G2104" s="3">
        <f t="shared" si="101"/>
        <v>11490.2</v>
      </c>
      <c r="H2104" s="3">
        <f t="shared" si="99"/>
        <v>0</v>
      </c>
    </row>
    <row r="2105" spans="1:8" ht="15.75" x14ac:dyDescent="0.25">
      <c r="A2105" s="40">
        <v>42796</v>
      </c>
      <c r="B2105" s="41" t="s">
        <v>453</v>
      </c>
      <c r="C2105" s="6">
        <v>102941</v>
      </c>
      <c r="D2105" s="7" t="s">
        <v>13</v>
      </c>
      <c r="E2105" s="3">
        <v>528.64</v>
      </c>
      <c r="F2105" s="42">
        <v>42796</v>
      </c>
      <c r="G2105" s="3">
        <f t="shared" si="101"/>
        <v>528.64</v>
      </c>
      <c r="H2105" s="3">
        <f t="shared" si="99"/>
        <v>0</v>
      </c>
    </row>
    <row r="2106" spans="1:8" ht="15.75" x14ac:dyDescent="0.25">
      <c r="A2106" s="40">
        <v>42797</v>
      </c>
      <c r="B2106" s="41" t="s">
        <v>523</v>
      </c>
      <c r="C2106" s="6">
        <v>103009</v>
      </c>
      <c r="D2106" s="7" t="s">
        <v>13</v>
      </c>
      <c r="E2106" s="3">
        <v>11906.3</v>
      </c>
      <c r="F2106" s="42">
        <v>42800</v>
      </c>
      <c r="G2106" s="3">
        <f t="shared" si="101"/>
        <v>11906.3</v>
      </c>
      <c r="H2106" s="3">
        <f t="shared" si="99"/>
        <v>0</v>
      </c>
    </row>
    <row r="2107" spans="1:8" ht="15.75" x14ac:dyDescent="0.25">
      <c r="A2107" s="40">
        <v>42797</v>
      </c>
      <c r="B2107" s="41" t="s">
        <v>530</v>
      </c>
      <c r="C2107" s="6">
        <v>103015</v>
      </c>
      <c r="D2107" s="7" t="s">
        <v>13</v>
      </c>
      <c r="E2107" s="3">
        <v>525</v>
      </c>
      <c r="F2107" s="42">
        <v>42800</v>
      </c>
      <c r="G2107" s="3">
        <f t="shared" si="101"/>
        <v>525</v>
      </c>
      <c r="H2107" s="3">
        <f t="shared" si="99"/>
        <v>0</v>
      </c>
    </row>
    <row r="2108" spans="1:8" ht="15.75" x14ac:dyDescent="0.25">
      <c r="A2108" s="40">
        <v>42798</v>
      </c>
      <c r="B2108" s="41" t="s">
        <v>666</v>
      </c>
      <c r="C2108" s="6">
        <v>103147</v>
      </c>
      <c r="D2108" s="7" t="s">
        <v>13</v>
      </c>
      <c r="E2108" s="3">
        <v>31506.799999999999</v>
      </c>
      <c r="F2108" s="43" t="s">
        <v>667</v>
      </c>
      <c r="G2108" s="9">
        <f>24000+7506.8</f>
        <v>31506.799999999999</v>
      </c>
      <c r="H2108" s="9">
        <f t="shared" si="99"/>
        <v>0</v>
      </c>
    </row>
    <row r="2109" spans="1:8" ht="15.75" x14ac:dyDescent="0.25">
      <c r="A2109" s="40">
        <v>42800</v>
      </c>
      <c r="B2109" s="41" t="s">
        <v>883</v>
      </c>
      <c r="C2109" s="6">
        <v>103357</v>
      </c>
      <c r="D2109" s="7" t="s">
        <v>13</v>
      </c>
      <c r="E2109" s="3">
        <v>9095.7999999999993</v>
      </c>
      <c r="F2109" s="42">
        <v>42803</v>
      </c>
      <c r="G2109" s="3">
        <f t="shared" ref="G2109:G2123" si="102">E2109</f>
        <v>9095.7999999999993</v>
      </c>
      <c r="H2109" s="3">
        <f t="shared" si="99"/>
        <v>0</v>
      </c>
    </row>
    <row r="2110" spans="1:8" ht="15.75" x14ac:dyDescent="0.25">
      <c r="A2110" s="40">
        <v>42801</v>
      </c>
      <c r="B2110" s="41" t="s">
        <v>1012</v>
      </c>
      <c r="C2110" s="6">
        <v>103485</v>
      </c>
      <c r="D2110" s="7" t="s">
        <v>13</v>
      </c>
      <c r="E2110" s="3">
        <v>9103</v>
      </c>
      <c r="F2110" s="42">
        <v>42803</v>
      </c>
      <c r="G2110" s="3">
        <f t="shared" si="102"/>
        <v>9103</v>
      </c>
      <c r="H2110" s="3">
        <f t="shared" si="99"/>
        <v>0</v>
      </c>
    </row>
    <row r="2111" spans="1:8" ht="15.75" x14ac:dyDescent="0.25">
      <c r="A2111" s="40">
        <v>42802</v>
      </c>
      <c r="B2111" s="41" t="s">
        <v>1108</v>
      </c>
      <c r="C2111" s="6">
        <v>103580</v>
      </c>
      <c r="D2111" s="7" t="s">
        <v>13</v>
      </c>
      <c r="E2111" s="3">
        <v>8995.7000000000007</v>
      </c>
      <c r="F2111" s="42">
        <v>42805</v>
      </c>
      <c r="G2111" s="3">
        <f t="shared" si="102"/>
        <v>8995.7000000000007</v>
      </c>
      <c r="H2111" s="3">
        <f t="shared" si="99"/>
        <v>0</v>
      </c>
    </row>
    <row r="2112" spans="1:8" ht="15.75" x14ac:dyDescent="0.25">
      <c r="A2112" s="40">
        <v>42803</v>
      </c>
      <c r="B2112" s="41" t="s">
        <v>1239</v>
      </c>
      <c r="C2112" s="6">
        <v>103707</v>
      </c>
      <c r="D2112" s="7" t="s">
        <v>13</v>
      </c>
      <c r="E2112" s="3">
        <v>8938.9</v>
      </c>
      <c r="F2112" s="42">
        <v>42805</v>
      </c>
      <c r="G2112" s="3">
        <f t="shared" si="102"/>
        <v>8938.9</v>
      </c>
      <c r="H2112" s="3">
        <f t="shared" si="99"/>
        <v>0</v>
      </c>
    </row>
    <row r="2113" spans="1:9" ht="15.75" x14ac:dyDescent="0.25">
      <c r="A2113" s="40">
        <v>42804</v>
      </c>
      <c r="B2113" s="41" t="s">
        <v>1370</v>
      </c>
      <c r="C2113" s="6">
        <v>103835</v>
      </c>
      <c r="D2113" s="7" t="s">
        <v>13</v>
      </c>
      <c r="E2113" s="3">
        <v>8967.2999999999993</v>
      </c>
      <c r="F2113" s="42">
        <v>42808</v>
      </c>
      <c r="G2113" s="3">
        <f t="shared" si="102"/>
        <v>8967.2999999999993</v>
      </c>
      <c r="H2113" s="3">
        <f t="shared" si="99"/>
        <v>0</v>
      </c>
    </row>
    <row r="2114" spans="1:9" ht="15.75" x14ac:dyDescent="0.25">
      <c r="A2114" s="40">
        <v>42805</v>
      </c>
      <c r="B2114" s="41" t="s">
        <v>1513</v>
      </c>
      <c r="C2114" s="6">
        <v>103976</v>
      </c>
      <c r="D2114" s="7" t="s">
        <v>13</v>
      </c>
      <c r="E2114" s="3">
        <v>30625.85</v>
      </c>
      <c r="F2114" s="42">
        <v>42808</v>
      </c>
      <c r="G2114" s="3">
        <f t="shared" si="102"/>
        <v>30625.85</v>
      </c>
      <c r="H2114" s="3">
        <f t="shared" si="99"/>
        <v>0</v>
      </c>
    </row>
    <row r="2115" spans="1:9" ht="15.75" x14ac:dyDescent="0.25">
      <c r="A2115" s="40">
        <v>42807</v>
      </c>
      <c r="B2115" s="41" t="s">
        <v>1692</v>
      </c>
      <c r="C2115" s="6">
        <v>104152</v>
      </c>
      <c r="D2115" s="7" t="s">
        <v>13</v>
      </c>
      <c r="E2115" s="3">
        <v>2731.6</v>
      </c>
      <c r="F2115" s="42">
        <v>42808</v>
      </c>
      <c r="G2115" s="3">
        <f t="shared" si="102"/>
        <v>2731.6</v>
      </c>
      <c r="H2115" s="3">
        <f t="shared" ref="H2115:H2178" si="103">E2115-G2115</f>
        <v>0</v>
      </c>
    </row>
    <row r="2116" spans="1:9" ht="15.75" x14ac:dyDescent="0.25">
      <c r="A2116" s="40">
        <v>42808</v>
      </c>
      <c r="B2116" s="41" t="s">
        <v>1833</v>
      </c>
      <c r="C2116" s="6">
        <v>104290</v>
      </c>
      <c r="D2116" s="7" t="s">
        <v>13</v>
      </c>
      <c r="E2116" s="3">
        <v>9184.7999999999993</v>
      </c>
      <c r="F2116" s="42">
        <v>42810</v>
      </c>
      <c r="G2116" s="3">
        <f t="shared" si="102"/>
        <v>9184.7999999999993</v>
      </c>
      <c r="H2116" s="3">
        <f t="shared" si="103"/>
        <v>0</v>
      </c>
    </row>
    <row r="2117" spans="1:9" ht="15.75" x14ac:dyDescent="0.25">
      <c r="A2117" s="40">
        <v>42809</v>
      </c>
      <c r="B2117" s="41" t="s">
        <v>1957</v>
      </c>
      <c r="C2117" s="6">
        <v>104412</v>
      </c>
      <c r="D2117" s="7" t="s">
        <v>13</v>
      </c>
      <c r="E2117" s="3">
        <v>9691.5</v>
      </c>
      <c r="G2117" s="3">
        <f t="shared" si="102"/>
        <v>9691.5</v>
      </c>
      <c r="H2117" s="3">
        <f t="shared" si="103"/>
        <v>0</v>
      </c>
    </row>
    <row r="2118" spans="1:9" ht="15.75" x14ac:dyDescent="0.25">
      <c r="A2118" s="40">
        <v>42810</v>
      </c>
      <c r="B2118" s="41" t="s">
        <v>2063</v>
      </c>
      <c r="C2118" s="6">
        <v>104516</v>
      </c>
      <c r="D2118" s="7" t="s">
        <v>13</v>
      </c>
      <c r="E2118" s="3">
        <v>8796.9</v>
      </c>
      <c r="G2118" s="3">
        <f t="shared" si="102"/>
        <v>8796.9</v>
      </c>
      <c r="H2118" s="3">
        <f t="shared" si="103"/>
        <v>0</v>
      </c>
    </row>
    <row r="2119" spans="1:9" ht="15.75" x14ac:dyDescent="0.25">
      <c r="A2119" s="40">
        <v>42811</v>
      </c>
      <c r="B2119" s="41" t="s">
        <v>2200</v>
      </c>
      <c r="C2119" s="6">
        <v>104653</v>
      </c>
      <c r="D2119" s="1" t="s">
        <v>13</v>
      </c>
      <c r="E2119" s="2">
        <v>0</v>
      </c>
      <c r="F2119" s="44" t="s">
        <v>37</v>
      </c>
      <c r="G2119" s="2">
        <f t="shared" si="102"/>
        <v>0</v>
      </c>
      <c r="H2119" s="2">
        <f t="shared" si="103"/>
        <v>0</v>
      </c>
      <c r="I2119" s="17"/>
    </row>
    <row r="2120" spans="1:9" ht="15.75" x14ac:dyDescent="0.25">
      <c r="A2120" s="40">
        <v>42811</v>
      </c>
      <c r="B2120" s="41" t="s">
        <v>2203</v>
      </c>
      <c r="C2120" s="6">
        <v>104656</v>
      </c>
      <c r="D2120" s="7" t="s">
        <v>13</v>
      </c>
      <c r="E2120" s="3">
        <v>12957.5</v>
      </c>
      <c r="G2120" s="3">
        <f t="shared" si="102"/>
        <v>12957.5</v>
      </c>
      <c r="H2120" s="3">
        <f t="shared" si="103"/>
        <v>0</v>
      </c>
      <c r="I2120" s="17"/>
    </row>
    <row r="2121" spans="1:9" ht="15.75" x14ac:dyDescent="0.25">
      <c r="A2121" s="40">
        <v>42811</v>
      </c>
      <c r="B2121" s="41" t="s">
        <v>2304</v>
      </c>
      <c r="C2121" s="6">
        <v>104755</v>
      </c>
      <c r="D2121" s="7" t="s">
        <v>13</v>
      </c>
      <c r="E2121" s="3">
        <v>2783.2</v>
      </c>
      <c r="F2121" s="42">
        <v>43062</v>
      </c>
      <c r="G2121" s="3">
        <f t="shared" si="102"/>
        <v>2783.2</v>
      </c>
      <c r="H2121" s="3">
        <f t="shared" si="103"/>
        <v>0</v>
      </c>
      <c r="I2121" s="17"/>
    </row>
    <row r="2122" spans="1:9" ht="15.75" x14ac:dyDescent="0.25">
      <c r="A2122" s="40">
        <v>42812</v>
      </c>
      <c r="B2122" s="41" t="s">
        <v>2342</v>
      </c>
      <c r="C2122" s="6">
        <v>104793</v>
      </c>
      <c r="D2122" s="1" t="s">
        <v>13</v>
      </c>
      <c r="E2122" s="2">
        <v>0</v>
      </c>
      <c r="F2122" s="44" t="s">
        <v>37</v>
      </c>
      <c r="G2122" s="2">
        <f t="shared" si="102"/>
        <v>0</v>
      </c>
      <c r="H2122" s="2">
        <f t="shared" si="103"/>
        <v>0</v>
      </c>
      <c r="I2122" s="17"/>
    </row>
    <row r="2123" spans="1:9" ht="15.75" x14ac:dyDescent="0.25">
      <c r="A2123" s="40">
        <v>42812</v>
      </c>
      <c r="B2123" s="41" t="s">
        <v>2345</v>
      </c>
      <c r="C2123" s="6">
        <v>104796</v>
      </c>
      <c r="D2123" s="1" t="s">
        <v>13</v>
      </c>
      <c r="E2123" s="2">
        <v>0</v>
      </c>
      <c r="F2123" s="44" t="s">
        <v>37</v>
      </c>
      <c r="G2123" s="2">
        <f t="shared" si="102"/>
        <v>0</v>
      </c>
      <c r="H2123" s="2">
        <f t="shared" si="103"/>
        <v>0</v>
      </c>
      <c r="I2123" s="17"/>
    </row>
    <row r="2124" spans="1:9" ht="15.75" x14ac:dyDescent="0.25">
      <c r="A2124" s="40">
        <v>42812</v>
      </c>
      <c r="B2124" s="41" t="s">
        <v>2350</v>
      </c>
      <c r="C2124" s="6">
        <v>104801</v>
      </c>
      <c r="D2124" s="7" t="s">
        <v>13</v>
      </c>
      <c r="E2124" s="3">
        <v>32475.4</v>
      </c>
      <c r="F2124" s="43" t="s">
        <v>2351</v>
      </c>
      <c r="G2124" s="9">
        <f>28000+914.8+3560.6</f>
        <v>32475.399999999998</v>
      </c>
      <c r="H2124" s="9">
        <f t="shared" si="103"/>
        <v>0</v>
      </c>
      <c r="I2124" s="17"/>
    </row>
    <row r="2125" spans="1:9" ht="15.75" x14ac:dyDescent="0.25">
      <c r="A2125" s="40">
        <v>42815</v>
      </c>
      <c r="B2125" s="41" t="s">
        <v>2700</v>
      </c>
      <c r="C2125" s="6">
        <v>105138</v>
      </c>
      <c r="D2125" s="7" t="s">
        <v>13</v>
      </c>
      <c r="E2125" s="3">
        <v>9323.7000000000007</v>
      </c>
      <c r="F2125" s="42">
        <v>43062</v>
      </c>
      <c r="G2125" s="3">
        <f t="shared" ref="G2125:G2156" si="104">E2125</f>
        <v>9323.7000000000007</v>
      </c>
      <c r="H2125" s="3">
        <f t="shared" si="103"/>
        <v>0</v>
      </c>
      <c r="I2125" s="17"/>
    </row>
    <row r="2126" spans="1:9" ht="15.75" x14ac:dyDescent="0.25">
      <c r="A2126" s="40">
        <v>42816</v>
      </c>
      <c r="B2126" s="41" t="s">
        <v>2803</v>
      </c>
      <c r="C2126" s="6">
        <v>105241</v>
      </c>
      <c r="D2126" s="7" t="s">
        <v>13</v>
      </c>
      <c r="E2126" s="3">
        <v>9225.2999999999993</v>
      </c>
      <c r="F2126" s="42">
        <v>43062</v>
      </c>
      <c r="G2126" s="3">
        <f t="shared" si="104"/>
        <v>9225.2999999999993</v>
      </c>
      <c r="H2126" s="3">
        <f t="shared" si="103"/>
        <v>0</v>
      </c>
      <c r="I2126" s="17"/>
    </row>
    <row r="2127" spans="1:9" ht="15.75" x14ac:dyDescent="0.25">
      <c r="A2127" s="40">
        <v>42817</v>
      </c>
      <c r="B2127" s="41" t="s">
        <v>2947</v>
      </c>
      <c r="C2127" s="6">
        <v>105381</v>
      </c>
      <c r="D2127" s="1" t="s">
        <v>13</v>
      </c>
      <c r="E2127" s="2">
        <v>0</v>
      </c>
      <c r="F2127" s="44" t="s">
        <v>37</v>
      </c>
      <c r="G2127" s="2">
        <f t="shared" si="104"/>
        <v>0</v>
      </c>
      <c r="H2127" s="2">
        <f t="shared" si="103"/>
        <v>0</v>
      </c>
      <c r="I2127" s="17"/>
    </row>
    <row r="2128" spans="1:9" ht="15.75" x14ac:dyDescent="0.25">
      <c r="A2128" s="40">
        <v>42817</v>
      </c>
      <c r="B2128" s="41" t="s">
        <v>2949</v>
      </c>
      <c r="C2128" s="6">
        <v>105383</v>
      </c>
      <c r="D2128" s="7" t="s">
        <v>13</v>
      </c>
      <c r="E2128" s="3">
        <v>8489.4500000000007</v>
      </c>
      <c r="F2128" s="42">
        <v>42821</v>
      </c>
      <c r="G2128" s="3">
        <f t="shared" si="104"/>
        <v>8489.4500000000007</v>
      </c>
      <c r="H2128" s="3">
        <f t="shared" si="103"/>
        <v>0</v>
      </c>
      <c r="I2128" s="17"/>
    </row>
    <row r="2129" spans="1:9" ht="15.75" x14ac:dyDescent="0.25">
      <c r="A2129" s="40">
        <v>42818</v>
      </c>
      <c r="B2129" s="41" t="s">
        <v>3068</v>
      </c>
      <c r="C2129" s="6">
        <v>105499</v>
      </c>
      <c r="D2129" s="7" t="s">
        <v>13</v>
      </c>
      <c r="E2129" s="3">
        <v>13747.4</v>
      </c>
      <c r="F2129" s="42">
        <v>42821</v>
      </c>
      <c r="G2129" s="3">
        <f t="shared" si="104"/>
        <v>13747.4</v>
      </c>
      <c r="H2129" s="3">
        <f t="shared" si="103"/>
        <v>0</v>
      </c>
      <c r="I2129" s="17"/>
    </row>
    <row r="2130" spans="1:9" ht="15.75" x14ac:dyDescent="0.25">
      <c r="A2130" s="40">
        <v>42819</v>
      </c>
      <c r="B2130" s="41" t="s">
        <v>3210</v>
      </c>
      <c r="C2130" s="6">
        <v>105639</v>
      </c>
      <c r="D2130" s="7" t="s">
        <v>13</v>
      </c>
      <c r="E2130" s="3">
        <v>27456.6</v>
      </c>
      <c r="F2130" s="42">
        <v>42824</v>
      </c>
      <c r="G2130" s="3">
        <f t="shared" si="104"/>
        <v>27456.6</v>
      </c>
      <c r="H2130" s="3">
        <f t="shared" si="103"/>
        <v>0</v>
      </c>
      <c r="I2130" s="17"/>
    </row>
    <row r="2131" spans="1:9" ht="15.75" x14ac:dyDescent="0.25">
      <c r="A2131" s="40">
        <v>42821</v>
      </c>
      <c r="B2131" s="41" t="s">
        <v>3395</v>
      </c>
      <c r="C2131" s="6">
        <v>105818</v>
      </c>
      <c r="D2131" s="1" t="s">
        <v>13</v>
      </c>
      <c r="E2131" s="2">
        <v>0</v>
      </c>
      <c r="F2131" s="44" t="s">
        <v>37</v>
      </c>
      <c r="G2131" s="2">
        <f t="shared" si="104"/>
        <v>0</v>
      </c>
      <c r="H2131" s="2">
        <f t="shared" si="103"/>
        <v>0</v>
      </c>
      <c r="I2131" s="17"/>
    </row>
    <row r="2132" spans="1:9" ht="15.75" x14ac:dyDescent="0.25">
      <c r="A2132" s="40">
        <v>42821</v>
      </c>
      <c r="B2132" s="41" t="s">
        <v>3470</v>
      </c>
      <c r="C2132" s="6">
        <v>105892</v>
      </c>
      <c r="D2132" s="7" t="s">
        <v>13</v>
      </c>
      <c r="E2132" s="3">
        <v>8596.1</v>
      </c>
      <c r="F2132" s="42">
        <v>42824</v>
      </c>
      <c r="G2132" s="3">
        <f t="shared" si="104"/>
        <v>8596.1</v>
      </c>
      <c r="H2132" s="3">
        <f t="shared" si="103"/>
        <v>0</v>
      </c>
      <c r="I2132" s="17"/>
    </row>
    <row r="2133" spans="1:9" ht="15.75" x14ac:dyDescent="0.25">
      <c r="A2133" s="40">
        <v>42822</v>
      </c>
      <c r="B2133" s="41" t="s">
        <v>3559</v>
      </c>
      <c r="C2133" s="6">
        <v>105977</v>
      </c>
      <c r="D2133" s="7" t="s">
        <v>13</v>
      </c>
      <c r="E2133" s="3">
        <v>9468.7999999999993</v>
      </c>
      <c r="F2133" s="42">
        <v>42824</v>
      </c>
      <c r="G2133" s="3">
        <f t="shared" si="104"/>
        <v>9468.7999999999993</v>
      </c>
      <c r="H2133" s="3">
        <f t="shared" si="103"/>
        <v>0</v>
      </c>
      <c r="I2133" s="17"/>
    </row>
    <row r="2134" spans="1:9" ht="15.75" x14ac:dyDescent="0.25">
      <c r="A2134" s="40">
        <v>42823</v>
      </c>
      <c r="B2134" s="41" t="s">
        <v>3665</v>
      </c>
      <c r="C2134" s="6">
        <v>106079</v>
      </c>
      <c r="D2134" s="7" t="s">
        <v>13</v>
      </c>
      <c r="E2134" s="3">
        <v>7504</v>
      </c>
      <c r="F2134" s="42">
        <v>42828</v>
      </c>
      <c r="G2134" s="3">
        <f t="shared" si="104"/>
        <v>7504</v>
      </c>
      <c r="H2134" s="3">
        <f t="shared" si="103"/>
        <v>0</v>
      </c>
      <c r="I2134" s="17"/>
    </row>
    <row r="2135" spans="1:9" ht="15.75" x14ac:dyDescent="0.25">
      <c r="A2135" s="40">
        <v>42824</v>
      </c>
      <c r="B2135" s="41" t="s">
        <v>3764</v>
      </c>
      <c r="C2135" s="6">
        <v>106178</v>
      </c>
      <c r="D2135" s="7" t="s">
        <v>13</v>
      </c>
      <c r="E2135" s="3">
        <v>11403.4</v>
      </c>
      <c r="G2135" s="3">
        <f t="shared" si="104"/>
        <v>11403.4</v>
      </c>
      <c r="H2135" s="3">
        <f t="shared" si="103"/>
        <v>0</v>
      </c>
      <c r="I2135" s="17"/>
    </row>
    <row r="2136" spans="1:9" ht="15.75" x14ac:dyDescent="0.25">
      <c r="A2136" s="40">
        <v>42825</v>
      </c>
      <c r="B2136" s="41" t="s">
        <v>3904</v>
      </c>
      <c r="C2136" s="6">
        <v>106313</v>
      </c>
      <c r="D2136" s="7" t="s">
        <v>13</v>
      </c>
      <c r="E2136" s="3">
        <v>10931.2</v>
      </c>
      <c r="F2136" s="42">
        <v>42828</v>
      </c>
      <c r="G2136" s="3">
        <f t="shared" si="104"/>
        <v>10931.2</v>
      </c>
      <c r="H2136" s="3">
        <f t="shared" si="103"/>
        <v>0</v>
      </c>
      <c r="I2136" s="17"/>
    </row>
    <row r="2137" spans="1:9" ht="15.75" x14ac:dyDescent="0.25">
      <c r="A2137" s="40">
        <v>42801</v>
      </c>
      <c r="B2137" s="41" t="s">
        <v>1029</v>
      </c>
      <c r="C2137" s="6">
        <v>103502</v>
      </c>
      <c r="D2137" s="7" t="s">
        <v>200</v>
      </c>
      <c r="E2137" s="3">
        <v>5688</v>
      </c>
      <c r="F2137" s="42">
        <v>42801</v>
      </c>
      <c r="G2137" s="3">
        <f t="shared" si="104"/>
        <v>5688</v>
      </c>
      <c r="H2137" s="3">
        <f t="shared" si="103"/>
        <v>0</v>
      </c>
      <c r="I2137" s="17"/>
    </row>
    <row r="2138" spans="1:9" ht="15.75" x14ac:dyDescent="0.25">
      <c r="A2138" s="40">
        <v>42815</v>
      </c>
      <c r="B2138" s="41" t="s">
        <v>2742</v>
      </c>
      <c r="C2138" s="6">
        <v>105180</v>
      </c>
      <c r="D2138" s="7" t="s">
        <v>200</v>
      </c>
      <c r="E2138" s="3">
        <v>1089.5999999999999</v>
      </c>
      <c r="F2138" s="42">
        <v>42815</v>
      </c>
      <c r="G2138" s="3">
        <f t="shared" si="104"/>
        <v>1089.5999999999999</v>
      </c>
      <c r="H2138" s="3">
        <f t="shared" si="103"/>
        <v>0</v>
      </c>
      <c r="I2138" s="17"/>
    </row>
    <row r="2139" spans="1:9" ht="15.75" x14ac:dyDescent="0.25">
      <c r="A2139" s="40">
        <v>42821</v>
      </c>
      <c r="B2139" s="41" t="s">
        <v>3452</v>
      </c>
      <c r="C2139" s="6">
        <v>105874</v>
      </c>
      <c r="D2139" s="7" t="s">
        <v>200</v>
      </c>
      <c r="E2139" s="3">
        <v>2239.1999999999998</v>
      </c>
      <c r="F2139" s="42">
        <v>42821</v>
      </c>
      <c r="G2139" s="3">
        <f t="shared" si="104"/>
        <v>2239.1999999999998</v>
      </c>
      <c r="H2139" s="3">
        <f t="shared" si="103"/>
        <v>0</v>
      </c>
      <c r="I2139" s="17"/>
    </row>
    <row r="2140" spans="1:9" ht="15.75" x14ac:dyDescent="0.25">
      <c r="A2140" s="40">
        <v>42822</v>
      </c>
      <c r="B2140" s="41" t="s">
        <v>3583</v>
      </c>
      <c r="C2140" s="6">
        <v>106000</v>
      </c>
      <c r="D2140" s="7" t="s">
        <v>200</v>
      </c>
      <c r="E2140" s="3">
        <v>3031.2</v>
      </c>
      <c r="F2140" s="42">
        <v>42822</v>
      </c>
      <c r="G2140" s="3">
        <f t="shared" si="104"/>
        <v>3031.2</v>
      </c>
      <c r="H2140" s="3">
        <f t="shared" si="103"/>
        <v>0</v>
      </c>
      <c r="I2140" s="17"/>
    </row>
    <row r="2141" spans="1:9" ht="15.75" x14ac:dyDescent="0.25">
      <c r="A2141" s="40">
        <v>42823</v>
      </c>
      <c r="B2141" s="41" t="s">
        <v>3719</v>
      </c>
      <c r="C2141" s="6">
        <v>106133</v>
      </c>
      <c r="D2141" s="7" t="s">
        <v>200</v>
      </c>
      <c r="E2141" s="3">
        <v>2314.8000000000002</v>
      </c>
      <c r="F2141" s="42">
        <v>42822</v>
      </c>
      <c r="G2141" s="3">
        <f t="shared" si="104"/>
        <v>2314.8000000000002</v>
      </c>
      <c r="H2141" s="3">
        <f t="shared" si="103"/>
        <v>0</v>
      </c>
      <c r="I2141" s="17"/>
    </row>
    <row r="2142" spans="1:9" ht="15.75" x14ac:dyDescent="0.25">
      <c r="A2142" s="40">
        <v>42823</v>
      </c>
      <c r="B2142" s="41" t="s">
        <v>3720</v>
      </c>
      <c r="C2142" s="6">
        <v>106134</v>
      </c>
      <c r="D2142" s="7" t="s">
        <v>200</v>
      </c>
      <c r="E2142" s="3">
        <v>470.4</v>
      </c>
      <c r="F2142" s="42">
        <v>42822</v>
      </c>
      <c r="G2142" s="3">
        <f t="shared" si="104"/>
        <v>470.4</v>
      </c>
      <c r="H2142" s="3">
        <f t="shared" si="103"/>
        <v>0</v>
      </c>
      <c r="I2142" s="17"/>
    </row>
    <row r="2143" spans="1:9" ht="15.75" x14ac:dyDescent="0.25">
      <c r="A2143" s="40">
        <v>42795</v>
      </c>
      <c r="B2143" s="41" t="s">
        <v>294</v>
      </c>
      <c r="C2143" s="6">
        <v>102783</v>
      </c>
      <c r="D2143" s="7" t="s">
        <v>9</v>
      </c>
      <c r="E2143" s="3">
        <v>12743.8</v>
      </c>
      <c r="F2143" s="42">
        <v>42795</v>
      </c>
      <c r="G2143" s="3">
        <f t="shared" si="104"/>
        <v>12743.8</v>
      </c>
      <c r="H2143" s="3">
        <f t="shared" si="103"/>
        <v>0</v>
      </c>
      <c r="I2143" s="17"/>
    </row>
    <row r="2144" spans="1:9" ht="15.75" x14ac:dyDescent="0.25">
      <c r="A2144" s="40">
        <v>42796</v>
      </c>
      <c r="B2144" s="41" t="s">
        <v>373</v>
      </c>
      <c r="C2144" s="6">
        <v>102861</v>
      </c>
      <c r="D2144" s="7" t="s">
        <v>9</v>
      </c>
      <c r="E2144" s="3">
        <v>15283.1</v>
      </c>
      <c r="F2144" s="42">
        <v>42796</v>
      </c>
      <c r="G2144" s="3">
        <f t="shared" si="104"/>
        <v>15283.1</v>
      </c>
      <c r="H2144" s="3">
        <f t="shared" si="103"/>
        <v>0</v>
      </c>
      <c r="I2144" s="17"/>
    </row>
    <row r="2145" spans="1:9" ht="15.75" x14ac:dyDescent="0.25">
      <c r="A2145" s="40">
        <v>42797</v>
      </c>
      <c r="B2145" s="41" t="s">
        <v>514</v>
      </c>
      <c r="C2145" s="6">
        <v>103000</v>
      </c>
      <c r="D2145" s="7" t="s">
        <v>9</v>
      </c>
      <c r="E2145" s="3">
        <v>11726.8</v>
      </c>
      <c r="F2145" s="42" t="s">
        <v>255</v>
      </c>
      <c r="G2145" s="3">
        <f t="shared" si="104"/>
        <v>11726.8</v>
      </c>
      <c r="H2145" s="3">
        <f t="shared" si="103"/>
        <v>0</v>
      </c>
      <c r="I2145" s="17"/>
    </row>
    <row r="2146" spans="1:9" ht="15.75" x14ac:dyDescent="0.25">
      <c r="A2146" s="40">
        <v>42798</v>
      </c>
      <c r="B2146" s="41" t="s">
        <v>665</v>
      </c>
      <c r="C2146" s="6">
        <v>103146</v>
      </c>
      <c r="D2146" s="7" t="s">
        <v>9</v>
      </c>
      <c r="E2146" s="3">
        <v>18960</v>
      </c>
      <c r="F2146" s="42">
        <v>42798</v>
      </c>
      <c r="G2146" s="3">
        <f t="shared" si="104"/>
        <v>18960</v>
      </c>
      <c r="H2146" s="3">
        <f t="shared" si="103"/>
        <v>0</v>
      </c>
      <c r="I2146" s="17"/>
    </row>
    <row r="2147" spans="1:9" ht="15.75" x14ac:dyDescent="0.25">
      <c r="A2147" s="40">
        <v>42800</v>
      </c>
      <c r="B2147" s="41" t="s">
        <v>873</v>
      </c>
      <c r="C2147" s="6">
        <v>103348</v>
      </c>
      <c r="D2147" s="7" t="s">
        <v>9</v>
      </c>
      <c r="E2147" s="3">
        <v>16022.7</v>
      </c>
      <c r="F2147" s="42">
        <v>42800</v>
      </c>
      <c r="G2147" s="3">
        <f t="shared" si="104"/>
        <v>16022.7</v>
      </c>
      <c r="H2147" s="3">
        <f t="shared" si="103"/>
        <v>0</v>
      </c>
      <c r="I2147" s="17"/>
    </row>
    <row r="2148" spans="1:9" ht="15.75" x14ac:dyDescent="0.25">
      <c r="A2148" s="40">
        <v>42801</v>
      </c>
      <c r="B2148" s="41" t="s">
        <v>1004</v>
      </c>
      <c r="C2148" s="6">
        <v>103477</v>
      </c>
      <c r="D2148" s="7" t="s">
        <v>9</v>
      </c>
      <c r="E2148" s="3">
        <v>12622</v>
      </c>
      <c r="F2148" s="42">
        <v>42801</v>
      </c>
      <c r="G2148" s="3">
        <f t="shared" si="104"/>
        <v>12622</v>
      </c>
      <c r="H2148" s="3">
        <f t="shared" si="103"/>
        <v>0</v>
      </c>
      <c r="I2148" s="17"/>
    </row>
    <row r="2149" spans="1:9" ht="15.75" x14ac:dyDescent="0.25">
      <c r="A2149" s="40">
        <v>42802</v>
      </c>
      <c r="B2149" s="41" t="s">
        <v>1105</v>
      </c>
      <c r="C2149" s="6">
        <v>103577</v>
      </c>
      <c r="D2149" s="7" t="s">
        <v>9</v>
      </c>
      <c r="E2149" s="3">
        <v>15357.8</v>
      </c>
      <c r="F2149" s="42">
        <v>42802</v>
      </c>
      <c r="G2149" s="3">
        <f t="shared" si="104"/>
        <v>15357.8</v>
      </c>
      <c r="H2149" s="3">
        <f t="shared" si="103"/>
        <v>0</v>
      </c>
      <c r="I2149" s="17"/>
    </row>
    <row r="2150" spans="1:9" ht="15.75" x14ac:dyDescent="0.25">
      <c r="A2150" s="40">
        <v>42802</v>
      </c>
      <c r="B2150" s="41" t="s">
        <v>1106</v>
      </c>
      <c r="C2150" s="6">
        <v>103578</v>
      </c>
      <c r="D2150" s="7" t="s">
        <v>9</v>
      </c>
      <c r="E2150" s="3">
        <v>1041</v>
      </c>
      <c r="F2150" s="42">
        <v>42802</v>
      </c>
      <c r="G2150" s="3">
        <f t="shared" si="104"/>
        <v>1041</v>
      </c>
      <c r="H2150" s="3">
        <f t="shared" si="103"/>
        <v>0</v>
      </c>
      <c r="I2150" s="17"/>
    </row>
    <row r="2151" spans="1:9" ht="15.75" x14ac:dyDescent="0.25">
      <c r="A2151" s="40">
        <v>42803</v>
      </c>
      <c r="B2151" s="41" t="s">
        <v>1236</v>
      </c>
      <c r="C2151" s="6">
        <v>103704</v>
      </c>
      <c r="D2151" s="7" t="s">
        <v>9</v>
      </c>
      <c r="E2151" s="3">
        <v>20738.7</v>
      </c>
      <c r="F2151" s="42">
        <v>42803</v>
      </c>
      <c r="G2151" s="3">
        <f t="shared" si="104"/>
        <v>20738.7</v>
      </c>
      <c r="H2151" s="3">
        <f t="shared" si="103"/>
        <v>0</v>
      </c>
      <c r="I2151" s="17"/>
    </row>
    <row r="2152" spans="1:9" ht="15.75" x14ac:dyDescent="0.25">
      <c r="A2152" s="40">
        <v>42804</v>
      </c>
      <c r="B2152" s="41" t="s">
        <v>1366</v>
      </c>
      <c r="C2152" s="6">
        <v>103831</v>
      </c>
      <c r="D2152" s="7" t="s">
        <v>9</v>
      </c>
      <c r="E2152" s="3">
        <v>12091.4</v>
      </c>
      <c r="F2152" s="42">
        <v>42804</v>
      </c>
      <c r="G2152" s="3">
        <f t="shared" si="104"/>
        <v>12091.4</v>
      </c>
      <c r="H2152" s="3">
        <f t="shared" si="103"/>
        <v>0</v>
      </c>
      <c r="I2152" s="17"/>
    </row>
    <row r="2153" spans="1:9" ht="15.75" x14ac:dyDescent="0.25">
      <c r="A2153" s="40">
        <v>42805</v>
      </c>
      <c r="B2153" s="41" t="s">
        <v>1501</v>
      </c>
      <c r="C2153" s="6">
        <v>103964</v>
      </c>
      <c r="D2153" s="7" t="s">
        <v>9</v>
      </c>
      <c r="E2153" s="3">
        <v>29179.4</v>
      </c>
      <c r="F2153" s="42">
        <v>42805</v>
      </c>
      <c r="G2153" s="3">
        <f t="shared" si="104"/>
        <v>29179.4</v>
      </c>
      <c r="H2153" s="3">
        <f t="shared" si="103"/>
        <v>0</v>
      </c>
      <c r="I2153" s="17"/>
    </row>
    <row r="2154" spans="1:9" ht="15.75" x14ac:dyDescent="0.25">
      <c r="A2154" s="40">
        <v>42805</v>
      </c>
      <c r="B2154" s="41" t="s">
        <v>1502</v>
      </c>
      <c r="C2154" s="6">
        <v>103965</v>
      </c>
      <c r="D2154" s="7" t="s">
        <v>9</v>
      </c>
      <c r="E2154" s="3">
        <v>1058.4000000000001</v>
      </c>
      <c r="F2154" s="42">
        <v>42805</v>
      </c>
      <c r="G2154" s="3">
        <f t="shared" si="104"/>
        <v>1058.4000000000001</v>
      </c>
      <c r="H2154" s="3">
        <f t="shared" si="103"/>
        <v>0</v>
      </c>
      <c r="I2154" s="17"/>
    </row>
    <row r="2155" spans="1:9" ht="15.75" x14ac:dyDescent="0.25">
      <c r="A2155" s="40">
        <v>42806</v>
      </c>
      <c r="B2155" s="41" t="s">
        <v>1621</v>
      </c>
      <c r="C2155" s="6">
        <v>104083</v>
      </c>
      <c r="D2155" s="7" t="s">
        <v>9</v>
      </c>
      <c r="E2155" s="3">
        <v>30324.3</v>
      </c>
      <c r="F2155" s="42">
        <v>42806</v>
      </c>
      <c r="G2155" s="3">
        <f t="shared" si="104"/>
        <v>30324.3</v>
      </c>
      <c r="H2155" s="3">
        <f t="shared" si="103"/>
        <v>0</v>
      </c>
      <c r="I2155" s="17"/>
    </row>
    <row r="2156" spans="1:9" ht="15.75" x14ac:dyDescent="0.25">
      <c r="A2156" s="40">
        <v>42807</v>
      </c>
      <c r="B2156" s="41" t="s">
        <v>1687</v>
      </c>
      <c r="C2156" s="6">
        <v>104147</v>
      </c>
      <c r="D2156" s="7" t="s">
        <v>9</v>
      </c>
      <c r="E2156" s="3">
        <v>17668.3</v>
      </c>
      <c r="G2156" s="3">
        <f t="shared" si="104"/>
        <v>17668.3</v>
      </c>
      <c r="H2156" s="3">
        <f t="shared" si="103"/>
        <v>0</v>
      </c>
      <c r="I2156" s="17"/>
    </row>
    <row r="2157" spans="1:9" ht="15.75" x14ac:dyDescent="0.25">
      <c r="A2157" s="40">
        <v>42808</v>
      </c>
      <c r="B2157" s="41" t="s">
        <v>1816</v>
      </c>
      <c r="C2157" s="6">
        <v>104274</v>
      </c>
      <c r="D2157" s="1" t="s">
        <v>9</v>
      </c>
      <c r="E2157" s="2">
        <v>0</v>
      </c>
      <c r="F2157" s="44" t="s">
        <v>37</v>
      </c>
      <c r="G2157" s="2">
        <f t="shared" ref="G2157:G2182" si="105">E2157</f>
        <v>0</v>
      </c>
      <c r="H2157" s="2">
        <f t="shared" si="103"/>
        <v>0</v>
      </c>
      <c r="I2157" s="17"/>
    </row>
    <row r="2158" spans="1:9" ht="15.75" x14ac:dyDescent="0.25">
      <c r="A2158" s="40">
        <v>42808</v>
      </c>
      <c r="B2158" s="41" t="s">
        <v>1817</v>
      </c>
      <c r="C2158" s="6">
        <v>104275</v>
      </c>
      <c r="D2158" s="7" t="s">
        <v>9</v>
      </c>
      <c r="E2158" s="3">
        <v>19525.400000000001</v>
      </c>
      <c r="F2158" s="42">
        <v>42808</v>
      </c>
      <c r="G2158" s="3">
        <f t="shared" si="105"/>
        <v>19525.400000000001</v>
      </c>
      <c r="H2158" s="3">
        <f t="shared" si="103"/>
        <v>0</v>
      </c>
      <c r="I2158" s="17"/>
    </row>
    <row r="2159" spans="1:9" ht="15.75" x14ac:dyDescent="0.25">
      <c r="A2159" s="40">
        <v>42809</v>
      </c>
      <c r="B2159" s="41" t="s">
        <v>1938</v>
      </c>
      <c r="C2159" s="6">
        <v>104394</v>
      </c>
      <c r="D2159" s="7" t="s">
        <v>9</v>
      </c>
      <c r="E2159" s="3">
        <v>16234.9</v>
      </c>
      <c r="F2159" s="42">
        <v>42809</v>
      </c>
      <c r="G2159" s="3">
        <f t="shared" si="105"/>
        <v>16234.9</v>
      </c>
      <c r="H2159" s="3">
        <f t="shared" si="103"/>
        <v>0</v>
      </c>
      <c r="I2159" s="17"/>
    </row>
    <row r="2160" spans="1:9" ht="15.75" x14ac:dyDescent="0.25">
      <c r="A2160" s="40">
        <v>42810</v>
      </c>
      <c r="B2160" s="41" t="s">
        <v>2064</v>
      </c>
      <c r="C2160" s="6">
        <v>104517</v>
      </c>
      <c r="D2160" s="7" t="s">
        <v>9</v>
      </c>
      <c r="E2160" s="3">
        <v>13174.8</v>
      </c>
      <c r="F2160" s="42">
        <v>42810</v>
      </c>
      <c r="G2160" s="3">
        <f t="shared" si="105"/>
        <v>13174.8</v>
      </c>
      <c r="H2160" s="3">
        <f t="shared" si="103"/>
        <v>0</v>
      </c>
      <c r="I2160" s="17"/>
    </row>
    <row r="2161" spans="1:9" ht="15.75" x14ac:dyDescent="0.25">
      <c r="A2161" s="40">
        <v>42810</v>
      </c>
      <c r="B2161" s="41" t="s">
        <v>2065</v>
      </c>
      <c r="C2161" s="6">
        <v>104518</v>
      </c>
      <c r="D2161" s="7" t="s">
        <v>9</v>
      </c>
      <c r="E2161" s="3">
        <v>1191.4000000000001</v>
      </c>
      <c r="F2161" s="42">
        <v>42810</v>
      </c>
      <c r="G2161" s="3">
        <f t="shared" si="105"/>
        <v>1191.4000000000001</v>
      </c>
      <c r="H2161" s="3">
        <f t="shared" si="103"/>
        <v>0</v>
      </c>
      <c r="I2161" s="17"/>
    </row>
    <row r="2162" spans="1:9" ht="15.75" x14ac:dyDescent="0.25">
      <c r="A2162" s="40">
        <v>42811</v>
      </c>
      <c r="B2162" s="41" t="s">
        <v>2199</v>
      </c>
      <c r="C2162" s="6">
        <v>104652</v>
      </c>
      <c r="D2162" s="7" t="s">
        <v>9</v>
      </c>
      <c r="E2162" s="3">
        <v>8491.7999999999993</v>
      </c>
      <c r="F2162" s="42">
        <v>42811</v>
      </c>
      <c r="G2162" s="3">
        <f t="shared" si="105"/>
        <v>8491.7999999999993</v>
      </c>
      <c r="H2162" s="3">
        <f t="shared" si="103"/>
        <v>0</v>
      </c>
      <c r="I2162" s="17"/>
    </row>
    <row r="2163" spans="1:9" ht="15.75" x14ac:dyDescent="0.25">
      <c r="A2163" s="40">
        <v>42812</v>
      </c>
      <c r="B2163" s="41" t="s">
        <v>2338</v>
      </c>
      <c r="C2163" s="6">
        <v>104789</v>
      </c>
      <c r="D2163" s="7" t="s">
        <v>9</v>
      </c>
      <c r="E2163" s="3">
        <v>26986.5</v>
      </c>
      <c r="F2163" s="42">
        <v>42812</v>
      </c>
      <c r="G2163" s="3">
        <f t="shared" si="105"/>
        <v>26986.5</v>
      </c>
      <c r="H2163" s="3">
        <f t="shared" si="103"/>
        <v>0</v>
      </c>
      <c r="I2163" s="17"/>
    </row>
    <row r="2164" spans="1:9" ht="15.75" x14ac:dyDescent="0.25">
      <c r="A2164" s="40">
        <v>42813</v>
      </c>
      <c r="B2164" s="41" t="s">
        <v>2478</v>
      </c>
      <c r="C2164" s="6">
        <v>104923</v>
      </c>
      <c r="D2164" s="7" t="s">
        <v>9</v>
      </c>
      <c r="E2164" s="3">
        <v>23547.360000000001</v>
      </c>
      <c r="G2164" s="3">
        <f t="shared" si="105"/>
        <v>23547.360000000001</v>
      </c>
      <c r="H2164" s="3">
        <f t="shared" si="103"/>
        <v>0</v>
      </c>
      <c r="I2164" s="17"/>
    </row>
    <row r="2165" spans="1:9" ht="15.75" x14ac:dyDescent="0.25">
      <c r="A2165" s="40">
        <v>42814</v>
      </c>
      <c r="B2165" s="41" t="s">
        <v>2539</v>
      </c>
      <c r="C2165" s="6">
        <v>104982</v>
      </c>
      <c r="D2165" s="7" t="s">
        <v>9</v>
      </c>
      <c r="E2165" s="3">
        <v>21208.2</v>
      </c>
      <c r="G2165" s="3">
        <f t="shared" si="105"/>
        <v>21208.2</v>
      </c>
      <c r="H2165" s="3">
        <f t="shared" si="103"/>
        <v>0</v>
      </c>
      <c r="I2165" s="17"/>
    </row>
    <row r="2166" spans="1:9" ht="15.75" x14ac:dyDescent="0.25">
      <c r="A2166" s="40">
        <v>42815</v>
      </c>
      <c r="B2166" s="41" t="s">
        <v>2673</v>
      </c>
      <c r="C2166" s="6">
        <v>105111</v>
      </c>
      <c r="D2166" s="7" t="s">
        <v>9</v>
      </c>
      <c r="E2166" s="3">
        <v>20598.3</v>
      </c>
      <c r="F2166" s="42">
        <v>42815</v>
      </c>
      <c r="G2166" s="3">
        <f t="shared" si="105"/>
        <v>20598.3</v>
      </c>
      <c r="H2166" s="3">
        <f t="shared" si="103"/>
        <v>0</v>
      </c>
      <c r="I2166" s="18"/>
    </row>
    <row r="2167" spans="1:9" ht="15.75" x14ac:dyDescent="0.25">
      <c r="A2167" s="40">
        <v>42815</v>
      </c>
      <c r="B2167" s="41" t="s">
        <v>2674</v>
      </c>
      <c r="C2167" s="6">
        <v>105112</v>
      </c>
      <c r="D2167" s="7" t="s">
        <v>9</v>
      </c>
      <c r="E2167" s="3">
        <v>1760.4</v>
      </c>
      <c r="F2167" s="42">
        <v>42815</v>
      </c>
      <c r="G2167" s="3">
        <f t="shared" si="105"/>
        <v>1760.4</v>
      </c>
      <c r="H2167" s="3">
        <f t="shared" si="103"/>
        <v>0</v>
      </c>
      <c r="I2167" s="18"/>
    </row>
    <row r="2168" spans="1:9" ht="15.75" x14ac:dyDescent="0.25">
      <c r="A2168" s="40">
        <v>42816</v>
      </c>
      <c r="B2168" s="41" t="s">
        <v>2797</v>
      </c>
      <c r="C2168" s="6">
        <v>105235</v>
      </c>
      <c r="D2168" s="7" t="s">
        <v>9</v>
      </c>
      <c r="E2168" s="3">
        <v>11899.2</v>
      </c>
      <c r="F2168" s="42">
        <v>42816</v>
      </c>
      <c r="G2168" s="3">
        <f t="shared" si="105"/>
        <v>11899.2</v>
      </c>
      <c r="H2168" s="3">
        <f t="shared" si="103"/>
        <v>0</v>
      </c>
      <c r="I2168" s="18"/>
    </row>
    <row r="2169" spans="1:9" ht="15.75" x14ac:dyDescent="0.25">
      <c r="A2169" s="40">
        <v>42817</v>
      </c>
      <c r="B2169" s="41" t="s">
        <v>2925</v>
      </c>
      <c r="C2169" s="6">
        <v>105361</v>
      </c>
      <c r="D2169" s="7" t="s">
        <v>9</v>
      </c>
      <c r="E2169" s="3">
        <v>20635.8</v>
      </c>
      <c r="F2169" s="42">
        <v>43062</v>
      </c>
      <c r="G2169" s="3">
        <f t="shared" si="105"/>
        <v>20635.8</v>
      </c>
      <c r="H2169" s="3">
        <f t="shared" si="103"/>
        <v>0</v>
      </c>
      <c r="I2169" s="18"/>
    </row>
    <row r="2170" spans="1:9" ht="15.75" x14ac:dyDescent="0.25">
      <c r="A2170" s="40">
        <v>42818</v>
      </c>
      <c r="B2170" s="41" t="s">
        <v>3058</v>
      </c>
      <c r="C2170" s="6">
        <v>105489</v>
      </c>
      <c r="D2170" s="7" t="s">
        <v>9</v>
      </c>
      <c r="E2170" s="3">
        <v>7420.7</v>
      </c>
      <c r="F2170" s="42">
        <v>42818</v>
      </c>
      <c r="G2170" s="3">
        <f t="shared" si="105"/>
        <v>7420.7</v>
      </c>
      <c r="H2170" s="3">
        <f t="shared" si="103"/>
        <v>0</v>
      </c>
      <c r="I2170" s="18"/>
    </row>
    <row r="2171" spans="1:9" ht="15.75" x14ac:dyDescent="0.25">
      <c r="A2171" s="40">
        <v>42819</v>
      </c>
      <c r="B2171" s="41" t="s">
        <v>3196</v>
      </c>
      <c r="C2171" s="6">
        <v>105625</v>
      </c>
      <c r="D2171" s="7" t="s">
        <v>9</v>
      </c>
      <c r="E2171" s="3">
        <v>20897.599999999999</v>
      </c>
      <c r="F2171" s="42">
        <v>42791</v>
      </c>
      <c r="G2171" s="3">
        <f t="shared" si="105"/>
        <v>20897.599999999999</v>
      </c>
      <c r="H2171" s="3">
        <f t="shared" si="103"/>
        <v>0</v>
      </c>
      <c r="I2171" s="18"/>
    </row>
    <row r="2172" spans="1:9" ht="15.75" x14ac:dyDescent="0.25">
      <c r="A2172" s="40">
        <v>42819</v>
      </c>
      <c r="B2172" s="41" t="s">
        <v>3314</v>
      </c>
      <c r="C2172" s="6">
        <v>105738</v>
      </c>
      <c r="D2172" s="7" t="s">
        <v>9</v>
      </c>
      <c r="E2172" s="3">
        <v>2252.1999999999998</v>
      </c>
      <c r="F2172" s="42">
        <v>42791</v>
      </c>
      <c r="G2172" s="3">
        <f t="shared" si="105"/>
        <v>2252.1999999999998</v>
      </c>
      <c r="H2172" s="3">
        <f t="shared" si="103"/>
        <v>0</v>
      </c>
      <c r="I2172" s="18"/>
    </row>
    <row r="2173" spans="1:9" ht="15.75" x14ac:dyDescent="0.25">
      <c r="A2173" s="40">
        <v>42820</v>
      </c>
      <c r="B2173" s="41" t="s">
        <v>3330</v>
      </c>
      <c r="C2173" s="6">
        <v>105754</v>
      </c>
      <c r="D2173" s="7" t="s">
        <v>9</v>
      </c>
      <c r="E2173" s="3">
        <v>28004.5</v>
      </c>
      <c r="F2173" s="42">
        <v>42820</v>
      </c>
      <c r="G2173" s="3">
        <f t="shared" si="105"/>
        <v>28004.5</v>
      </c>
      <c r="H2173" s="3">
        <f t="shared" si="103"/>
        <v>0</v>
      </c>
      <c r="I2173" s="18"/>
    </row>
    <row r="2174" spans="1:9" ht="15.75" x14ac:dyDescent="0.25">
      <c r="A2174" s="40">
        <v>42821</v>
      </c>
      <c r="B2174" s="41" t="s">
        <v>3387</v>
      </c>
      <c r="C2174" s="6">
        <v>105810</v>
      </c>
      <c r="D2174" s="7" t="s">
        <v>9</v>
      </c>
      <c r="E2174" s="3">
        <v>15166.8</v>
      </c>
      <c r="F2174" s="42">
        <v>42821</v>
      </c>
      <c r="G2174" s="3">
        <f t="shared" si="105"/>
        <v>15166.8</v>
      </c>
      <c r="H2174" s="3">
        <f t="shared" si="103"/>
        <v>0</v>
      </c>
      <c r="I2174" s="18"/>
    </row>
    <row r="2175" spans="1:9" ht="15.75" x14ac:dyDescent="0.25">
      <c r="A2175" s="40">
        <v>42822</v>
      </c>
      <c r="B2175" s="41" t="s">
        <v>3536</v>
      </c>
      <c r="C2175" s="6">
        <v>105955</v>
      </c>
      <c r="D2175" s="7" t="s">
        <v>9</v>
      </c>
      <c r="E2175" s="3">
        <v>14988.6</v>
      </c>
      <c r="F2175" s="42">
        <v>42822</v>
      </c>
      <c r="G2175" s="3">
        <f t="shared" si="105"/>
        <v>14988.6</v>
      </c>
      <c r="H2175" s="3">
        <f t="shared" si="103"/>
        <v>0</v>
      </c>
      <c r="I2175" s="18"/>
    </row>
    <row r="2176" spans="1:9" ht="15.75" x14ac:dyDescent="0.25">
      <c r="A2176" s="40">
        <v>42822</v>
      </c>
      <c r="B2176" s="41" t="s">
        <v>3542</v>
      </c>
      <c r="C2176" s="6">
        <v>105961</v>
      </c>
      <c r="D2176" s="1" t="s">
        <v>9</v>
      </c>
      <c r="E2176" s="2">
        <v>0</v>
      </c>
      <c r="F2176" s="44" t="s">
        <v>37</v>
      </c>
      <c r="G2176" s="2">
        <f t="shared" si="105"/>
        <v>0</v>
      </c>
      <c r="H2176" s="2">
        <f t="shared" si="103"/>
        <v>0</v>
      </c>
      <c r="I2176" s="18"/>
    </row>
    <row r="2177" spans="1:9" ht="15.75" x14ac:dyDescent="0.25">
      <c r="A2177" s="40">
        <v>42823</v>
      </c>
      <c r="B2177" s="41" t="s">
        <v>3642</v>
      </c>
      <c r="C2177" s="6">
        <v>106057</v>
      </c>
      <c r="D2177" s="7" t="s">
        <v>9</v>
      </c>
      <c r="E2177" s="3">
        <v>16565.2</v>
      </c>
      <c r="F2177" s="42">
        <v>42822</v>
      </c>
      <c r="G2177" s="3">
        <f t="shared" si="105"/>
        <v>16565.2</v>
      </c>
      <c r="H2177" s="3">
        <f t="shared" si="103"/>
        <v>0</v>
      </c>
      <c r="I2177" s="18"/>
    </row>
    <row r="2178" spans="1:9" ht="15.75" x14ac:dyDescent="0.25">
      <c r="A2178" s="40">
        <v>42824</v>
      </c>
      <c r="B2178" s="41" t="s">
        <v>3761</v>
      </c>
      <c r="C2178" s="6">
        <v>106175</v>
      </c>
      <c r="D2178" s="7" t="s">
        <v>9</v>
      </c>
      <c r="E2178" s="3">
        <v>12210.4</v>
      </c>
      <c r="F2178" s="42">
        <v>42824</v>
      </c>
      <c r="G2178" s="3">
        <f t="shared" si="105"/>
        <v>12210.4</v>
      </c>
      <c r="H2178" s="3">
        <f t="shared" si="103"/>
        <v>0</v>
      </c>
      <c r="I2178" s="18"/>
    </row>
    <row r="2179" spans="1:9" ht="15.75" x14ac:dyDescent="0.25">
      <c r="A2179" s="40">
        <v>42825</v>
      </c>
      <c r="B2179" s="41" t="s">
        <v>3889</v>
      </c>
      <c r="C2179" s="6">
        <v>106300</v>
      </c>
      <c r="D2179" s="7" t="s">
        <v>9</v>
      </c>
      <c r="E2179" s="3">
        <v>11765.8</v>
      </c>
      <c r="F2179" s="42">
        <v>42825</v>
      </c>
      <c r="G2179" s="3">
        <f t="shared" si="105"/>
        <v>11765.8</v>
      </c>
      <c r="H2179" s="3">
        <f t="shared" ref="H2179:H2242" si="106">E2179-G2179</f>
        <v>0</v>
      </c>
      <c r="I2179" s="18"/>
    </row>
    <row r="2180" spans="1:9" ht="15.75" x14ac:dyDescent="0.25">
      <c r="A2180" s="40">
        <v>42795</v>
      </c>
      <c r="B2180" s="41" t="s">
        <v>314</v>
      </c>
      <c r="C2180" s="6">
        <v>102802</v>
      </c>
      <c r="D2180" s="7" t="s">
        <v>34</v>
      </c>
      <c r="E2180" s="3">
        <v>6125.6</v>
      </c>
      <c r="F2180" s="42">
        <v>42795</v>
      </c>
      <c r="G2180" s="3">
        <f t="shared" si="105"/>
        <v>6125.6</v>
      </c>
      <c r="H2180" s="3">
        <f t="shared" si="106"/>
        <v>0</v>
      </c>
      <c r="I2180" s="18"/>
    </row>
    <row r="2181" spans="1:9" ht="15.75" x14ac:dyDescent="0.25">
      <c r="A2181" s="40">
        <v>42796</v>
      </c>
      <c r="B2181" s="41" t="s">
        <v>422</v>
      </c>
      <c r="C2181" s="6">
        <v>102910</v>
      </c>
      <c r="D2181" s="1" t="s">
        <v>34</v>
      </c>
      <c r="E2181" s="2">
        <v>0</v>
      </c>
      <c r="F2181" s="44" t="s">
        <v>37</v>
      </c>
      <c r="G2181" s="2">
        <f t="shared" si="105"/>
        <v>0</v>
      </c>
      <c r="H2181" s="2">
        <f t="shared" si="106"/>
        <v>0</v>
      </c>
      <c r="I2181" s="18"/>
    </row>
    <row r="2182" spans="1:9" ht="15.75" x14ac:dyDescent="0.25">
      <c r="A2182" s="40">
        <v>42796</v>
      </c>
      <c r="B2182" s="41" t="s">
        <v>425</v>
      </c>
      <c r="C2182" s="6">
        <v>102913</v>
      </c>
      <c r="D2182" s="7" t="s">
        <v>34</v>
      </c>
      <c r="E2182" s="3">
        <v>13012.8</v>
      </c>
      <c r="F2182" s="42">
        <v>42796</v>
      </c>
      <c r="G2182" s="3">
        <f t="shared" si="105"/>
        <v>13012.8</v>
      </c>
      <c r="H2182" s="3">
        <f t="shared" si="106"/>
        <v>0</v>
      </c>
      <c r="I2182" s="18"/>
    </row>
    <row r="2183" spans="1:9" ht="15.75" x14ac:dyDescent="0.25">
      <c r="A2183" s="40">
        <v>42802</v>
      </c>
      <c r="B2183" s="41" t="s">
        <v>1155</v>
      </c>
      <c r="C2183" s="6">
        <v>103625</v>
      </c>
      <c r="D2183" s="7" t="s">
        <v>34</v>
      </c>
      <c r="E2183" s="3">
        <v>13269.6</v>
      </c>
      <c r="F2183" s="51" t="s">
        <v>651</v>
      </c>
      <c r="G2183" s="52">
        <f>5000+8269.6</f>
        <v>13269.6</v>
      </c>
      <c r="H2183" s="52">
        <f t="shared" si="106"/>
        <v>0</v>
      </c>
      <c r="I2183" s="18"/>
    </row>
    <row r="2184" spans="1:9" ht="15.75" x14ac:dyDescent="0.25">
      <c r="A2184" s="40">
        <v>42804</v>
      </c>
      <c r="B2184" s="41" t="s">
        <v>1411</v>
      </c>
      <c r="C2184" s="6">
        <v>103876</v>
      </c>
      <c r="D2184" s="7" t="s">
        <v>34</v>
      </c>
      <c r="E2184" s="3">
        <v>5832.6</v>
      </c>
      <c r="F2184" s="42">
        <v>42805</v>
      </c>
      <c r="G2184" s="3">
        <f>E2184</f>
        <v>5832.6</v>
      </c>
      <c r="H2184" s="3">
        <f t="shared" si="106"/>
        <v>0</v>
      </c>
      <c r="I2184" s="18"/>
    </row>
    <row r="2185" spans="1:9" ht="15.75" x14ac:dyDescent="0.25">
      <c r="A2185" s="40">
        <v>42805</v>
      </c>
      <c r="B2185" s="41" t="s">
        <v>1530</v>
      </c>
      <c r="C2185" s="6">
        <v>103993</v>
      </c>
      <c r="D2185" s="7" t="s">
        <v>34</v>
      </c>
      <c r="E2185" s="3">
        <v>15991.2</v>
      </c>
      <c r="F2185" s="42">
        <v>42807</v>
      </c>
      <c r="G2185" s="3">
        <f>E2185</f>
        <v>15991.2</v>
      </c>
      <c r="H2185" s="3">
        <f t="shared" si="106"/>
        <v>0</v>
      </c>
      <c r="I2185" s="18"/>
    </row>
    <row r="2186" spans="1:9" ht="15.75" x14ac:dyDescent="0.25">
      <c r="A2186" s="40">
        <v>42806</v>
      </c>
      <c r="B2186" s="41" t="s">
        <v>1654</v>
      </c>
      <c r="C2186" s="6">
        <v>104115</v>
      </c>
      <c r="D2186" s="7" t="s">
        <v>34</v>
      </c>
      <c r="E2186" s="3">
        <v>13345.9</v>
      </c>
      <c r="F2186" s="43" t="s">
        <v>1655</v>
      </c>
      <c r="G2186" s="9">
        <f>3000+10345.9</f>
        <v>13345.9</v>
      </c>
      <c r="H2186" s="9">
        <f t="shared" si="106"/>
        <v>0</v>
      </c>
      <c r="I2186" s="18"/>
    </row>
    <row r="2187" spans="1:9" ht="15.75" x14ac:dyDescent="0.25">
      <c r="A2187" s="40">
        <v>42807</v>
      </c>
      <c r="B2187" s="41" t="s">
        <v>1716</v>
      </c>
      <c r="C2187" s="6">
        <v>104175</v>
      </c>
      <c r="D2187" s="7" t="s">
        <v>34</v>
      </c>
      <c r="E2187" s="3">
        <v>15817.5</v>
      </c>
      <c r="F2187" s="42">
        <v>42808</v>
      </c>
      <c r="G2187" s="3">
        <f>5000+10817.5</f>
        <v>15817.5</v>
      </c>
      <c r="H2187" s="3">
        <f t="shared" si="106"/>
        <v>0</v>
      </c>
      <c r="I2187" s="18"/>
    </row>
    <row r="2188" spans="1:9" ht="15.75" x14ac:dyDescent="0.25">
      <c r="A2188" s="40">
        <v>42808</v>
      </c>
      <c r="B2188" s="41" t="s">
        <v>1875</v>
      </c>
      <c r="C2188" s="6">
        <v>104332</v>
      </c>
      <c r="D2188" s="7" t="s">
        <v>34</v>
      </c>
      <c r="E2188" s="3">
        <v>6722</v>
      </c>
      <c r="F2188" s="42">
        <v>42808</v>
      </c>
      <c r="G2188" s="3">
        <f>E2188</f>
        <v>6722</v>
      </c>
      <c r="H2188" s="3">
        <f t="shared" si="106"/>
        <v>0</v>
      </c>
      <c r="I2188" s="17"/>
    </row>
    <row r="2189" spans="1:9" ht="15.75" x14ac:dyDescent="0.25">
      <c r="A2189" s="40">
        <v>42809</v>
      </c>
      <c r="B2189" s="41" t="s">
        <v>2015</v>
      </c>
      <c r="C2189" s="6">
        <v>104469</v>
      </c>
      <c r="D2189" s="7" t="s">
        <v>34</v>
      </c>
      <c r="E2189" s="3">
        <v>17720.5</v>
      </c>
      <c r="F2189" s="42">
        <v>42810</v>
      </c>
      <c r="G2189" s="3">
        <f>E2189</f>
        <v>17720.5</v>
      </c>
      <c r="H2189" s="3">
        <f t="shared" si="106"/>
        <v>0</v>
      </c>
      <c r="I2189" s="18"/>
    </row>
    <row r="2190" spans="1:9" ht="15.75" x14ac:dyDescent="0.25">
      <c r="A2190" s="40">
        <v>42811</v>
      </c>
      <c r="B2190" s="41" t="s">
        <v>2253</v>
      </c>
      <c r="C2190" s="6">
        <v>104706</v>
      </c>
      <c r="D2190" s="7" t="s">
        <v>34</v>
      </c>
      <c r="E2190" s="3">
        <v>11865</v>
      </c>
      <c r="F2190" s="43" t="s">
        <v>1953</v>
      </c>
      <c r="G2190" s="9">
        <f>6000+5865</f>
        <v>11865</v>
      </c>
      <c r="H2190" s="9">
        <f t="shared" si="106"/>
        <v>0</v>
      </c>
      <c r="I2190" s="18"/>
    </row>
    <row r="2191" spans="1:9" ht="15.75" x14ac:dyDescent="0.25">
      <c r="A2191" s="40">
        <v>42813</v>
      </c>
      <c r="B2191" s="41" t="s">
        <v>2498</v>
      </c>
      <c r="C2191" s="6">
        <v>104943</v>
      </c>
      <c r="D2191" s="7" t="s">
        <v>34</v>
      </c>
      <c r="E2191" s="3">
        <v>12337.5</v>
      </c>
      <c r="G2191" s="3">
        <f>E2191</f>
        <v>12337.5</v>
      </c>
      <c r="H2191" s="3">
        <f t="shared" si="106"/>
        <v>0</v>
      </c>
      <c r="I2191" s="18"/>
    </row>
    <row r="2192" spans="1:9" ht="15.75" x14ac:dyDescent="0.25">
      <c r="A2192" s="40">
        <v>42814</v>
      </c>
      <c r="B2192" s="41" t="s">
        <v>2594</v>
      </c>
      <c r="C2192" s="6">
        <v>105033</v>
      </c>
      <c r="D2192" s="7" t="s">
        <v>34</v>
      </c>
      <c r="E2192" s="3">
        <v>12162.5</v>
      </c>
      <c r="F2192" s="42">
        <v>42821</v>
      </c>
      <c r="G2192" s="3">
        <f>E2192</f>
        <v>12162.5</v>
      </c>
      <c r="H2192" s="3">
        <f t="shared" si="106"/>
        <v>0</v>
      </c>
      <c r="I2192" s="18"/>
    </row>
    <row r="2193" spans="1:9" ht="15.75" x14ac:dyDescent="0.25">
      <c r="A2193" s="40">
        <v>42821</v>
      </c>
      <c r="B2193" s="41" t="s">
        <v>3412</v>
      </c>
      <c r="C2193" s="6">
        <v>105835</v>
      </c>
      <c r="D2193" s="7" t="s">
        <v>34</v>
      </c>
      <c r="E2193" s="3">
        <v>525</v>
      </c>
      <c r="F2193" s="42">
        <v>42821</v>
      </c>
      <c r="G2193" s="3">
        <f>E2193</f>
        <v>525</v>
      </c>
      <c r="H2193" s="3">
        <f t="shared" si="106"/>
        <v>0</v>
      </c>
      <c r="I2193" s="18"/>
    </row>
    <row r="2194" spans="1:9" ht="15.75" x14ac:dyDescent="0.25">
      <c r="A2194" s="40">
        <v>42825</v>
      </c>
      <c r="B2194" s="41" t="s">
        <v>3977</v>
      </c>
      <c r="C2194" s="6">
        <v>106386</v>
      </c>
      <c r="D2194" s="7" t="s">
        <v>34</v>
      </c>
      <c r="E2194" s="3">
        <v>6086</v>
      </c>
      <c r="F2194" s="46">
        <v>42825</v>
      </c>
      <c r="G2194" s="10">
        <f>3086</f>
        <v>3086</v>
      </c>
      <c r="H2194" s="10">
        <f t="shared" si="106"/>
        <v>3000</v>
      </c>
      <c r="I2194" s="18"/>
    </row>
    <row r="2195" spans="1:9" ht="15.75" x14ac:dyDescent="0.25">
      <c r="A2195" s="40">
        <v>42795</v>
      </c>
      <c r="B2195" s="41" t="s">
        <v>352</v>
      </c>
      <c r="C2195" s="6">
        <v>102840</v>
      </c>
      <c r="D2195" s="7" t="s">
        <v>0</v>
      </c>
      <c r="E2195" s="3">
        <v>4572</v>
      </c>
      <c r="F2195" s="42">
        <v>42795</v>
      </c>
      <c r="G2195" s="3">
        <f t="shared" ref="G2195:G2226" si="107">E2195</f>
        <v>4572</v>
      </c>
      <c r="H2195" s="3">
        <f t="shared" si="106"/>
        <v>0</v>
      </c>
      <c r="I2195" s="18"/>
    </row>
    <row r="2196" spans="1:9" ht="15.75" x14ac:dyDescent="0.25">
      <c r="A2196" s="40">
        <v>42804</v>
      </c>
      <c r="B2196" s="41" t="s">
        <v>1480</v>
      </c>
      <c r="C2196" s="6">
        <v>103943</v>
      </c>
      <c r="D2196" s="7" t="s">
        <v>0</v>
      </c>
      <c r="E2196" s="3">
        <v>4802.6000000000004</v>
      </c>
      <c r="F2196" s="42">
        <v>42805</v>
      </c>
      <c r="G2196" s="3">
        <f t="shared" si="107"/>
        <v>4802.6000000000004</v>
      </c>
      <c r="H2196" s="3">
        <f t="shared" si="106"/>
        <v>0</v>
      </c>
      <c r="I2196" s="18"/>
    </row>
    <row r="2197" spans="1:9" ht="15.75" x14ac:dyDescent="0.25">
      <c r="A2197" s="40">
        <v>42811</v>
      </c>
      <c r="B2197" s="41" t="s">
        <v>2309</v>
      </c>
      <c r="C2197" s="6">
        <v>104760</v>
      </c>
      <c r="D2197" s="7" t="s">
        <v>0</v>
      </c>
      <c r="E2197" s="3">
        <v>5557.4</v>
      </c>
      <c r="F2197" s="42">
        <v>42811</v>
      </c>
      <c r="G2197" s="3">
        <f t="shared" si="107"/>
        <v>5557.4</v>
      </c>
      <c r="H2197" s="3">
        <f t="shared" si="106"/>
        <v>0</v>
      </c>
      <c r="I2197" s="18"/>
    </row>
    <row r="2198" spans="1:9" ht="15.75" x14ac:dyDescent="0.25">
      <c r="A2198" s="40">
        <v>42819</v>
      </c>
      <c r="B2198" s="41" t="s">
        <v>3300</v>
      </c>
      <c r="C2198" s="6">
        <v>105724</v>
      </c>
      <c r="D2198" s="7" t="s">
        <v>0</v>
      </c>
      <c r="E2198" s="3">
        <v>5001.6000000000004</v>
      </c>
      <c r="F2198" s="42">
        <v>42821</v>
      </c>
      <c r="G2198" s="3">
        <f t="shared" si="107"/>
        <v>5001.6000000000004</v>
      </c>
      <c r="H2198" s="3">
        <f t="shared" si="106"/>
        <v>0</v>
      </c>
      <c r="I2198" s="18"/>
    </row>
    <row r="2199" spans="1:9" ht="15.75" x14ac:dyDescent="0.25">
      <c r="A2199" s="40">
        <v>42818</v>
      </c>
      <c r="B2199" s="41" t="s">
        <v>3180</v>
      </c>
      <c r="C2199" s="6">
        <v>105610</v>
      </c>
      <c r="D2199" s="7" t="s">
        <v>3181</v>
      </c>
      <c r="E2199" s="3">
        <v>20685.599999999999</v>
      </c>
      <c r="F2199" s="42">
        <v>42791</v>
      </c>
      <c r="G2199" s="3">
        <f t="shared" si="107"/>
        <v>20685.599999999999</v>
      </c>
      <c r="H2199" s="3">
        <f t="shared" si="106"/>
        <v>0</v>
      </c>
      <c r="I2199" s="18"/>
    </row>
    <row r="2200" spans="1:9" ht="15.75" x14ac:dyDescent="0.25">
      <c r="A2200" s="40">
        <v>42795</v>
      </c>
      <c r="B2200" s="41" t="s">
        <v>313</v>
      </c>
      <c r="C2200" s="6">
        <v>102801</v>
      </c>
      <c r="D2200" s="7" t="s">
        <v>11</v>
      </c>
      <c r="E2200" s="3">
        <v>1737.6</v>
      </c>
      <c r="F2200" s="42">
        <v>42795</v>
      </c>
      <c r="G2200" s="3">
        <f t="shared" si="107"/>
        <v>1737.6</v>
      </c>
      <c r="H2200" s="3">
        <f t="shared" si="106"/>
        <v>0</v>
      </c>
      <c r="I2200" s="18"/>
    </row>
    <row r="2201" spans="1:9" ht="15.75" x14ac:dyDescent="0.25">
      <c r="A2201" s="40">
        <v>42795</v>
      </c>
      <c r="B2201" s="41" t="s">
        <v>359</v>
      </c>
      <c r="C2201" s="6">
        <v>102847</v>
      </c>
      <c r="D2201" s="7" t="s">
        <v>11</v>
      </c>
      <c r="E2201" s="3">
        <v>1680</v>
      </c>
      <c r="F2201" s="42">
        <v>42795</v>
      </c>
      <c r="G2201" s="3">
        <f t="shared" si="107"/>
        <v>1680</v>
      </c>
      <c r="H2201" s="3">
        <f t="shared" si="106"/>
        <v>0</v>
      </c>
      <c r="I2201" s="18"/>
    </row>
    <row r="2202" spans="1:9" ht="15.75" x14ac:dyDescent="0.25">
      <c r="A2202" s="40">
        <v>42795</v>
      </c>
      <c r="B2202" s="41" t="s">
        <v>361</v>
      </c>
      <c r="C2202" s="6">
        <v>102849</v>
      </c>
      <c r="D2202" s="7" t="s">
        <v>11</v>
      </c>
      <c r="E2202" s="3">
        <v>3350</v>
      </c>
      <c r="F2202" s="42">
        <v>42795</v>
      </c>
      <c r="G2202" s="3">
        <f t="shared" si="107"/>
        <v>3350</v>
      </c>
      <c r="H2202" s="3">
        <f t="shared" si="106"/>
        <v>0</v>
      </c>
      <c r="I2202" s="18"/>
    </row>
    <row r="2203" spans="1:9" ht="15.75" x14ac:dyDescent="0.25">
      <c r="A2203" s="40">
        <v>42795</v>
      </c>
      <c r="B2203" s="41" t="s">
        <v>366</v>
      </c>
      <c r="C2203" s="6">
        <v>102854</v>
      </c>
      <c r="D2203" s="7" t="s">
        <v>11</v>
      </c>
      <c r="E2203" s="3">
        <v>156.19999999999999</v>
      </c>
      <c r="F2203" s="42">
        <v>42796</v>
      </c>
      <c r="G2203" s="3">
        <f t="shared" si="107"/>
        <v>156.19999999999999</v>
      </c>
      <c r="H2203" s="3">
        <f t="shared" si="106"/>
        <v>0</v>
      </c>
      <c r="I2203" s="18"/>
    </row>
    <row r="2204" spans="1:9" ht="15.75" x14ac:dyDescent="0.25">
      <c r="A2204" s="40">
        <v>42796</v>
      </c>
      <c r="B2204" s="41" t="s">
        <v>377</v>
      </c>
      <c r="C2204" s="6">
        <v>102865</v>
      </c>
      <c r="D2204" s="7" t="s">
        <v>11</v>
      </c>
      <c r="E2204" s="3">
        <v>3458.8</v>
      </c>
      <c r="F2204" s="42">
        <v>42796</v>
      </c>
      <c r="G2204" s="3">
        <f t="shared" si="107"/>
        <v>3458.8</v>
      </c>
      <c r="H2204" s="3">
        <f t="shared" si="106"/>
        <v>0</v>
      </c>
      <c r="I2204" s="18"/>
    </row>
    <row r="2205" spans="1:9" ht="15.75" x14ac:dyDescent="0.25">
      <c r="A2205" s="40">
        <v>42796</v>
      </c>
      <c r="B2205" s="41" t="s">
        <v>428</v>
      </c>
      <c r="C2205" s="6">
        <v>102916</v>
      </c>
      <c r="D2205" s="7" t="s">
        <v>11</v>
      </c>
      <c r="E2205" s="3">
        <v>1908.2</v>
      </c>
      <c r="F2205" s="42">
        <v>42796</v>
      </c>
      <c r="G2205" s="3">
        <f t="shared" si="107"/>
        <v>1908.2</v>
      </c>
      <c r="H2205" s="3">
        <f t="shared" si="106"/>
        <v>0</v>
      </c>
      <c r="I2205" s="18"/>
    </row>
    <row r="2206" spans="1:9" ht="15.75" x14ac:dyDescent="0.25">
      <c r="A2206" s="40">
        <v>42796</v>
      </c>
      <c r="B2206" s="41" t="s">
        <v>434</v>
      </c>
      <c r="C2206" s="6">
        <v>102922</v>
      </c>
      <c r="D2206" s="7" t="s">
        <v>11</v>
      </c>
      <c r="E2206" s="3">
        <v>8867.2000000000007</v>
      </c>
      <c r="F2206" s="42">
        <v>42796</v>
      </c>
      <c r="G2206" s="3">
        <f t="shared" si="107"/>
        <v>8867.2000000000007</v>
      </c>
      <c r="H2206" s="3">
        <f t="shared" si="106"/>
        <v>0</v>
      </c>
      <c r="I2206" s="18"/>
    </row>
    <row r="2207" spans="1:9" ht="15.75" x14ac:dyDescent="0.25">
      <c r="A2207" s="40">
        <v>42796</v>
      </c>
      <c r="B2207" s="41" t="s">
        <v>454</v>
      </c>
      <c r="C2207" s="6">
        <v>102942</v>
      </c>
      <c r="D2207" s="7" t="s">
        <v>11</v>
      </c>
      <c r="E2207" s="3">
        <v>1171.2</v>
      </c>
      <c r="F2207" s="42">
        <v>42796</v>
      </c>
      <c r="G2207" s="3">
        <f t="shared" si="107"/>
        <v>1171.2</v>
      </c>
      <c r="H2207" s="3">
        <f t="shared" si="106"/>
        <v>0</v>
      </c>
      <c r="I2207" s="18"/>
    </row>
    <row r="2208" spans="1:9" ht="15.75" x14ac:dyDescent="0.25">
      <c r="A2208" s="40">
        <v>42796</v>
      </c>
      <c r="B2208" s="41" t="s">
        <v>455</v>
      </c>
      <c r="C2208" s="6">
        <v>102943</v>
      </c>
      <c r="D2208" s="7" t="s">
        <v>11</v>
      </c>
      <c r="E2208" s="3">
        <v>811.2</v>
      </c>
      <c r="F2208" s="42">
        <v>42796</v>
      </c>
      <c r="G2208" s="3">
        <f t="shared" si="107"/>
        <v>811.2</v>
      </c>
      <c r="H2208" s="3">
        <f t="shared" si="106"/>
        <v>0</v>
      </c>
      <c r="I2208" s="18"/>
    </row>
    <row r="2209" spans="1:9" ht="15.75" x14ac:dyDescent="0.25">
      <c r="A2209" s="40">
        <v>42796</v>
      </c>
      <c r="B2209" s="41" t="s">
        <v>471</v>
      </c>
      <c r="C2209" s="6">
        <v>102959</v>
      </c>
      <c r="D2209" s="7" t="s">
        <v>11</v>
      </c>
      <c r="E2209" s="3">
        <v>808.4</v>
      </c>
      <c r="F2209" s="42">
        <v>42796</v>
      </c>
      <c r="G2209" s="3">
        <f t="shared" si="107"/>
        <v>808.4</v>
      </c>
      <c r="H2209" s="3">
        <f t="shared" si="106"/>
        <v>0</v>
      </c>
      <c r="I2209" s="18"/>
    </row>
    <row r="2210" spans="1:9" ht="15.75" x14ac:dyDescent="0.25">
      <c r="A2210" s="40">
        <v>42796</v>
      </c>
      <c r="B2210" s="41" t="s">
        <v>484</v>
      </c>
      <c r="C2210" s="6">
        <v>102971</v>
      </c>
      <c r="D2210" s="7" t="s">
        <v>11</v>
      </c>
      <c r="E2210" s="3">
        <v>1816.8</v>
      </c>
      <c r="F2210" s="42">
        <v>42796</v>
      </c>
      <c r="G2210" s="3">
        <f t="shared" si="107"/>
        <v>1816.8</v>
      </c>
      <c r="H2210" s="3">
        <f t="shared" si="106"/>
        <v>0</v>
      </c>
      <c r="I2210" s="18"/>
    </row>
    <row r="2211" spans="1:9" ht="15.75" x14ac:dyDescent="0.25">
      <c r="A2211" s="40">
        <v>42797</v>
      </c>
      <c r="B2211" s="41" t="s">
        <v>522</v>
      </c>
      <c r="C2211" s="6">
        <v>103008</v>
      </c>
      <c r="D2211" s="7" t="s">
        <v>11</v>
      </c>
      <c r="E2211" s="3">
        <v>3612</v>
      </c>
      <c r="F2211" s="42" t="s">
        <v>255</v>
      </c>
      <c r="G2211" s="3">
        <f t="shared" si="107"/>
        <v>3612</v>
      </c>
      <c r="H2211" s="3">
        <f t="shared" si="106"/>
        <v>0</v>
      </c>
      <c r="I2211" s="18"/>
    </row>
    <row r="2212" spans="1:9" ht="15.75" x14ac:dyDescent="0.25">
      <c r="A2212" s="40">
        <v>42797</v>
      </c>
      <c r="B2212" s="41" t="s">
        <v>549</v>
      </c>
      <c r="C2212" s="6">
        <v>103033</v>
      </c>
      <c r="D2212" s="7" t="s">
        <v>11</v>
      </c>
      <c r="E2212" s="3">
        <v>2040</v>
      </c>
      <c r="F2212" s="42" t="s">
        <v>255</v>
      </c>
      <c r="G2212" s="3">
        <f t="shared" si="107"/>
        <v>2040</v>
      </c>
      <c r="H2212" s="3">
        <f t="shared" si="106"/>
        <v>0</v>
      </c>
      <c r="I2212" s="18"/>
    </row>
    <row r="2213" spans="1:9" ht="15.75" x14ac:dyDescent="0.25">
      <c r="A2213" s="40">
        <v>42797</v>
      </c>
      <c r="B2213" s="41" t="s">
        <v>565</v>
      </c>
      <c r="C2213" s="6">
        <v>103049</v>
      </c>
      <c r="D2213" s="7" t="s">
        <v>11</v>
      </c>
      <c r="E2213" s="3">
        <v>1160.9000000000001</v>
      </c>
      <c r="F2213" s="42">
        <v>42797</v>
      </c>
      <c r="G2213" s="3">
        <f t="shared" si="107"/>
        <v>1160.9000000000001</v>
      </c>
      <c r="H2213" s="3">
        <f t="shared" si="106"/>
        <v>0</v>
      </c>
      <c r="I2213" s="18"/>
    </row>
    <row r="2214" spans="1:9" ht="15.75" x14ac:dyDescent="0.25">
      <c r="A2214" s="40">
        <v>42797</v>
      </c>
      <c r="B2214" s="41" t="s">
        <v>566</v>
      </c>
      <c r="C2214" s="6">
        <v>103050</v>
      </c>
      <c r="D2214" s="7" t="s">
        <v>11</v>
      </c>
      <c r="E2214" s="3">
        <v>2683.7</v>
      </c>
      <c r="F2214" s="42">
        <v>42797</v>
      </c>
      <c r="G2214" s="3">
        <f t="shared" si="107"/>
        <v>2683.7</v>
      </c>
      <c r="H2214" s="3">
        <f t="shared" si="106"/>
        <v>0</v>
      </c>
      <c r="I2214" s="18"/>
    </row>
    <row r="2215" spans="1:9" ht="15.75" x14ac:dyDescent="0.25">
      <c r="A2215" s="40">
        <v>42797</v>
      </c>
      <c r="B2215" s="41" t="s">
        <v>567</v>
      </c>
      <c r="C2215" s="6">
        <v>103051</v>
      </c>
      <c r="D2215" s="7" t="s">
        <v>11</v>
      </c>
      <c r="E2215" s="3">
        <v>1673.2</v>
      </c>
      <c r="F2215" s="42">
        <v>42797</v>
      </c>
      <c r="G2215" s="3">
        <f t="shared" si="107"/>
        <v>1673.2</v>
      </c>
      <c r="H2215" s="3">
        <f t="shared" si="106"/>
        <v>0</v>
      </c>
      <c r="I2215" s="18"/>
    </row>
    <row r="2216" spans="1:9" ht="15.75" x14ac:dyDescent="0.25">
      <c r="A2216" s="40">
        <v>42797</v>
      </c>
      <c r="B2216" s="41" t="s">
        <v>571</v>
      </c>
      <c r="C2216" s="6">
        <v>103055</v>
      </c>
      <c r="D2216" s="7" t="s">
        <v>11</v>
      </c>
      <c r="E2216" s="3">
        <v>7983.8</v>
      </c>
      <c r="F2216" s="42">
        <v>42802</v>
      </c>
      <c r="G2216" s="3">
        <f t="shared" si="107"/>
        <v>7983.8</v>
      </c>
      <c r="H2216" s="3">
        <f t="shared" si="106"/>
        <v>0</v>
      </c>
      <c r="I2216" s="18"/>
    </row>
    <row r="2217" spans="1:9" ht="15.75" x14ac:dyDescent="0.25">
      <c r="A2217" s="40">
        <v>42797</v>
      </c>
      <c r="B2217" s="41" t="s">
        <v>580</v>
      </c>
      <c r="C2217" s="6">
        <v>103064</v>
      </c>
      <c r="D2217" s="7" t="s">
        <v>11</v>
      </c>
      <c r="E2217" s="3">
        <v>1778.7</v>
      </c>
      <c r="F2217" s="42">
        <v>42797</v>
      </c>
      <c r="G2217" s="3">
        <f t="shared" si="107"/>
        <v>1778.7</v>
      </c>
      <c r="H2217" s="3">
        <f t="shared" si="106"/>
        <v>0</v>
      </c>
      <c r="I2217" s="18"/>
    </row>
    <row r="2218" spans="1:9" ht="15.75" x14ac:dyDescent="0.25">
      <c r="A2218" s="40">
        <v>42797</v>
      </c>
      <c r="B2218" s="41" t="s">
        <v>607</v>
      </c>
      <c r="C2218" s="6">
        <v>103090</v>
      </c>
      <c r="D2218" s="7" t="s">
        <v>11</v>
      </c>
      <c r="E2218" s="3">
        <v>2416.5</v>
      </c>
      <c r="F2218" s="42">
        <v>42797</v>
      </c>
      <c r="G2218" s="3">
        <f t="shared" si="107"/>
        <v>2416.5</v>
      </c>
      <c r="H2218" s="3">
        <f t="shared" si="106"/>
        <v>0</v>
      </c>
      <c r="I2218" s="18"/>
    </row>
    <row r="2219" spans="1:9" ht="15.75" x14ac:dyDescent="0.25">
      <c r="A2219" s="40">
        <v>42797</v>
      </c>
      <c r="B2219" s="41" t="s">
        <v>608</v>
      </c>
      <c r="C2219" s="6">
        <v>103091</v>
      </c>
      <c r="D2219" s="7" t="s">
        <v>11</v>
      </c>
      <c r="E2219" s="3">
        <v>720.8</v>
      </c>
      <c r="F2219" s="42">
        <v>42797</v>
      </c>
      <c r="G2219" s="3">
        <f t="shared" si="107"/>
        <v>720.8</v>
      </c>
      <c r="H2219" s="3">
        <f t="shared" si="106"/>
        <v>0</v>
      </c>
      <c r="I2219" s="18"/>
    </row>
    <row r="2220" spans="1:9" ht="15.75" x14ac:dyDescent="0.25">
      <c r="A2220" s="40">
        <v>42798</v>
      </c>
      <c r="B2220" s="41" t="s">
        <v>696</v>
      </c>
      <c r="C2220" s="6">
        <v>103173</v>
      </c>
      <c r="D2220" s="7" t="s">
        <v>11</v>
      </c>
      <c r="E2220" s="3">
        <v>432</v>
      </c>
      <c r="F2220" s="42">
        <v>42798</v>
      </c>
      <c r="G2220" s="3">
        <f t="shared" si="107"/>
        <v>432</v>
      </c>
      <c r="H2220" s="3">
        <f t="shared" si="106"/>
        <v>0</v>
      </c>
      <c r="I2220" s="18"/>
    </row>
    <row r="2221" spans="1:9" ht="15.75" x14ac:dyDescent="0.25">
      <c r="A2221" s="40">
        <v>42798</v>
      </c>
      <c r="B2221" s="41" t="s">
        <v>697</v>
      </c>
      <c r="C2221" s="6">
        <v>103174</v>
      </c>
      <c r="D2221" s="7" t="s">
        <v>11</v>
      </c>
      <c r="E2221" s="3">
        <v>1809.6</v>
      </c>
      <c r="F2221" s="42">
        <v>42798</v>
      </c>
      <c r="G2221" s="3">
        <f t="shared" si="107"/>
        <v>1809.6</v>
      </c>
      <c r="H2221" s="3">
        <f t="shared" si="106"/>
        <v>0</v>
      </c>
      <c r="I2221" s="18"/>
    </row>
    <row r="2222" spans="1:9" ht="15.75" x14ac:dyDescent="0.25">
      <c r="A2222" s="40">
        <v>42798</v>
      </c>
      <c r="B2222" s="41" t="s">
        <v>711</v>
      </c>
      <c r="C2222" s="6">
        <v>103188</v>
      </c>
      <c r="D2222" s="7" t="s">
        <v>11</v>
      </c>
      <c r="E2222" s="3">
        <v>84</v>
      </c>
      <c r="F2222" s="42">
        <v>42798</v>
      </c>
      <c r="G2222" s="3">
        <f t="shared" si="107"/>
        <v>84</v>
      </c>
      <c r="H2222" s="3">
        <f t="shared" si="106"/>
        <v>0</v>
      </c>
      <c r="I2222" s="18"/>
    </row>
    <row r="2223" spans="1:9" ht="15.75" x14ac:dyDescent="0.25">
      <c r="A2223" s="40">
        <v>42798</v>
      </c>
      <c r="B2223" s="41" t="s">
        <v>728</v>
      </c>
      <c r="C2223" s="6">
        <v>103205</v>
      </c>
      <c r="D2223" s="7" t="s">
        <v>11</v>
      </c>
      <c r="E2223" s="3">
        <v>17261.3</v>
      </c>
      <c r="F2223" s="42">
        <v>42798</v>
      </c>
      <c r="G2223" s="3">
        <f t="shared" si="107"/>
        <v>17261.3</v>
      </c>
      <c r="H2223" s="3">
        <f t="shared" si="106"/>
        <v>0</v>
      </c>
      <c r="I2223" s="18"/>
    </row>
    <row r="2224" spans="1:9" ht="15.75" x14ac:dyDescent="0.25">
      <c r="A2224" s="40">
        <v>42798</v>
      </c>
      <c r="B2224" s="41" t="s">
        <v>737</v>
      </c>
      <c r="C2224" s="6">
        <v>103214</v>
      </c>
      <c r="D2224" s="7" t="s">
        <v>11</v>
      </c>
      <c r="E2224" s="3">
        <v>2290.5</v>
      </c>
      <c r="F2224" s="42">
        <v>42798</v>
      </c>
      <c r="G2224" s="3">
        <f t="shared" si="107"/>
        <v>2290.5</v>
      </c>
      <c r="H2224" s="3">
        <f t="shared" si="106"/>
        <v>0</v>
      </c>
      <c r="I2224" s="18"/>
    </row>
    <row r="2225" spans="1:9" ht="15.75" x14ac:dyDescent="0.25">
      <c r="A2225" s="40">
        <v>42798</v>
      </c>
      <c r="B2225" s="41" t="s">
        <v>739</v>
      </c>
      <c r="C2225" s="6">
        <v>103216</v>
      </c>
      <c r="D2225" s="7" t="s">
        <v>11</v>
      </c>
      <c r="E2225" s="3">
        <v>872.2</v>
      </c>
      <c r="F2225" s="42">
        <v>42798</v>
      </c>
      <c r="G2225" s="3">
        <f t="shared" si="107"/>
        <v>872.2</v>
      </c>
      <c r="H2225" s="3">
        <f t="shared" si="106"/>
        <v>0</v>
      </c>
      <c r="I2225" s="18"/>
    </row>
    <row r="2226" spans="1:9" ht="15.75" x14ac:dyDescent="0.25">
      <c r="A2226" s="40">
        <v>42798</v>
      </c>
      <c r="B2226" s="41" t="s">
        <v>769</v>
      </c>
      <c r="C2226" s="6">
        <v>103246</v>
      </c>
      <c r="D2226" s="7" t="s">
        <v>11</v>
      </c>
      <c r="E2226" s="3">
        <v>2127</v>
      </c>
      <c r="F2226" s="42">
        <v>42798</v>
      </c>
      <c r="G2226" s="3">
        <f t="shared" si="107"/>
        <v>2127</v>
      </c>
      <c r="H2226" s="3">
        <f t="shared" si="106"/>
        <v>0</v>
      </c>
      <c r="I2226" s="18"/>
    </row>
    <row r="2227" spans="1:9" ht="15.75" x14ac:dyDescent="0.25">
      <c r="A2227" s="40">
        <v>42798</v>
      </c>
      <c r="B2227" s="41" t="s">
        <v>773</v>
      </c>
      <c r="C2227" s="6">
        <v>103250</v>
      </c>
      <c r="D2227" s="7" t="s">
        <v>11</v>
      </c>
      <c r="E2227" s="3">
        <v>5336</v>
      </c>
      <c r="F2227" s="42">
        <v>42798</v>
      </c>
      <c r="G2227" s="3">
        <f t="shared" ref="G2227:G2258" si="108">E2227</f>
        <v>5336</v>
      </c>
      <c r="H2227" s="3">
        <f t="shared" si="106"/>
        <v>0</v>
      </c>
      <c r="I2227" s="18"/>
    </row>
    <row r="2228" spans="1:9" ht="15.75" x14ac:dyDescent="0.25">
      <c r="A2228" s="40">
        <v>42798</v>
      </c>
      <c r="B2228" s="41" t="s">
        <v>788</v>
      </c>
      <c r="C2228" s="6">
        <v>103265</v>
      </c>
      <c r="D2228" s="7" t="s">
        <v>11</v>
      </c>
      <c r="E2228" s="3">
        <v>10138.799999999999</v>
      </c>
      <c r="F2228" s="42">
        <v>42799</v>
      </c>
      <c r="G2228" s="3">
        <f t="shared" si="108"/>
        <v>10138.799999999999</v>
      </c>
      <c r="H2228" s="3">
        <f t="shared" si="106"/>
        <v>0</v>
      </c>
      <c r="I2228" s="18"/>
    </row>
    <row r="2229" spans="1:9" ht="15.75" x14ac:dyDescent="0.25">
      <c r="A2229" s="40">
        <v>42799</v>
      </c>
      <c r="B2229" s="41" t="s">
        <v>798</v>
      </c>
      <c r="C2229" s="6">
        <v>103275</v>
      </c>
      <c r="D2229" s="7" t="s">
        <v>11</v>
      </c>
      <c r="E2229" s="3">
        <v>3935.4</v>
      </c>
      <c r="F2229" s="42">
        <v>42799</v>
      </c>
      <c r="G2229" s="3">
        <f t="shared" si="108"/>
        <v>3935.4</v>
      </c>
      <c r="H2229" s="3">
        <f t="shared" si="106"/>
        <v>0</v>
      </c>
      <c r="I2229" s="18"/>
    </row>
    <row r="2230" spans="1:9" ht="15.75" x14ac:dyDescent="0.25">
      <c r="A2230" s="40">
        <v>42799</v>
      </c>
      <c r="B2230" s="41" t="s">
        <v>826</v>
      </c>
      <c r="C2230" s="6">
        <v>103302</v>
      </c>
      <c r="D2230" s="7" t="s">
        <v>11</v>
      </c>
      <c r="E2230" s="3">
        <v>19801.8</v>
      </c>
      <c r="F2230" s="42">
        <v>42799</v>
      </c>
      <c r="G2230" s="3">
        <f t="shared" si="108"/>
        <v>19801.8</v>
      </c>
      <c r="H2230" s="3">
        <f t="shared" si="106"/>
        <v>0</v>
      </c>
      <c r="I2230" s="18"/>
    </row>
    <row r="2231" spans="1:9" ht="15.75" x14ac:dyDescent="0.25">
      <c r="A2231" s="40">
        <v>42800</v>
      </c>
      <c r="B2231" s="41" t="s">
        <v>896</v>
      </c>
      <c r="C2231" s="6">
        <v>103370</v>
      </c>
      <c r="D2231" s="7" t="s">
        <v>11</v>
      </c>
      <c r="E2231" s="3">
        <v>3311.25</v>
      </c>
      <c r="F2231" s="42">
        <v>42800</v>
      </c>
      <c r="G2231" s="3">
        <f t="shared" si="108"/>
        <v>3311.25</v>
      </c>
      <c r="H2231" s="3">
        <f t="shared" si="106"/>
        <v>0</v>
      </c>
      <c r="I2231" s="18"/>
    </row>
    <row r="2232" spans="1:9" ht="15.75" x14ac:dyDescent="0.25">
      <c r="A2232" s="40">
        <v>42800</v>
      </c>
      <c r="B2232" s="41" t="s">
        <v>899</v>
      </c>
      <c r="C2232" s="6">
        <v>103373</v>
      </c>
      <c r="D2232" s="7" t="s">
        <v>11</v>
      </c>
      <c r="E2232" s="3">
        <v>388.8</v>
      </c>
      <c r="F2232" s="42">
        <v>42800</v>
      </c>
      <c r="G2232" s="3">
        <f t="shared" si="108"/>
        <v>388.8</v>
      </c>
      <c r="H2232" s="3">
        <f t="shared" si="106"/>
        <v>0</v>
      </c>
      <c r="I2232" s="18"/>
    </row>
    <row r="2233" spans="1:9" ht="15.75" x14ac:dyDescent="0.25">
      <c r="A2233" s="40">
        <v>42800</v>
      </c>
      <c r="B2233" s="41" t="s">
        <v>908</v>
      </c>
      <c r="C2233" s="6">
        <v>103382</v>
      </c>
      <c r="D2233" s="7" t="s">
        <v>11</v>
      </c>
      <c r="E2233" s="3">
        <v>867.4</v>
      </c>
      <c r="F2233" s="42">
        <v>42800</v>
      </c>
      <c r="G2233" s="3">
        <f t="shared" si="108"/>
        <v>867.4</v>
      </c>
      <c r="H2233" s="3">
        <f t="shared" si="106"/>
        <v>0</v>
      </c>
      <c r="I2233" s="18"/>
    </row>
    <row r="2234" spans="1:9" ht="15.75" x14ac:dyDescent="0.25">
      <c r="A2234" s="40">
        <v>42800</v>
      </c>
      <c r="B2234" s="41" t="s">
        <v>940</v>
      </c>
      <c r="C2234" s="6">
        <v>103414</v>
      </c>
      <c r="D2234" s="7" t="s">
        <v>11</v>
      </c>
      <c r="E2234" s="3">
        <v>7545.6</v>
      </c>
      <c r="F2234" s="42">
        <v>42802</v>
      </c>
      <c r="G2234" s="3">
        <f t="shared" si="108"/>
        <v>7545.6</v>
      </c>
      <c r="H2234" s="3">
        <f t="shared" si="106"/>
        <v>0</v>
      </c>
      <c r="I2234" s="18"/>
    </row>
    <row r="2235" spans="1:9" ht="15.75" x14ac:dyDescent="0.25">
      <c r="A2235" s="40">
        <v>42800</v>
      </c>
      <c r="B2235" s="41" t="s">
        <v>951</v>
      </c>
      <c r="C2235" s="6">
        <v>103425</v>
      </c>
      <c r="D2235" s="7" t="s">
        <v>11</v>
      </c>
      <c r="E2235" s="3">
        <v>73225.8</v>
      </c>
      <c r="F2235" s="42">
        <v>42800</v>
      </c>
      <c r="G2235" s="3">
        <f t="shared" si="108"/>
        <v>73225.8</v>
      </c>
      <c r="H2235" s="3">
        <f t="shared" si="106"/>
        <v>0</v>
      </c>
      <c r="I2235" s="18"/>
    </row>
    <row r="2236" spans="1:9" ht="15.75" x14ac:dyDescent="0.25">
      <c r="A2236" s="40">
        <v>42800</v>
      </c>
      <c r="B2236" s="41" t="s">
        <v>954</v>
      </c>
      <c r="C2236" s="6">
        <v>103427</v>
      </c>
      <c r="D2236" s="7" t="s">
        <v>11</v>
      </c>
      <c r="E2236" s="3">
        <v>1211.5999999999999</v>
      </c>
      <c r="F2236" s="42">
        <v>42800</v>
      </c>
      <c r="G2236" s="3">
        <f t="shared" si="108"/>
        <v>1211.5999999999999</v>
      </c>
      <c r="H2236" s="3">
        <f t="shared" si="106"/>
        <v>0</v>
      </c>
      <c r="I2236" s="18"/>
    </row>
    <row r="2237" spans="1:9" ht="15.75" x14ac:dyDescent="0.25">
      <c r="A2237" s="40">
        <v>42800</v>
      </c>
      <c r="B2237" s="41" t="s">
        <v>956</v>
      </c>
      <c r="C2237" s="6">
        <v>103429</v>
      </c>
      <c r="D2237" s="7" t="s">
        <v>11</v>
      </c>
      <c r="E2237" s="3">
        <v>2908.4</v>
      </c>
      <c r="F2237" s="42">
        <v>42800</v>
      </c>
      <c r="G2237" s="3">
        <f t="shared" si="108"/>
        <v>2908.4</v>
      </c>
      <c r="H2237" s="3">
        <f t="shared" si="106"/>
        <v>0</v>
      </c>
      <c r="I2237" s="18"/>
    </row>
    <row r="2238" spans="1:9" ht="15.75" x14ac:dyDescent="0.25">
      <c r="A2238" s="40">
        <v>42800</v>
      </c>
      <c r="B2238" s="41" t="s">
        <v>957</v>
      </c>
      <c r="C2238" s="6">
        <v>103430</v>
      </c>
      <c r="D2238" s="7" t="s">
        <v>11</v>
      </c>
      <c r="E2238" s="3">
        <v>2839.1</v>
      </c>
      <c r="F2238" s="42">
        <v>42800</v>
      </c>
      <c r="G2238" s="3">
        <f t="shared" si="108"/>
        <v>2839.1</v>
      </c>
      <c r="H2238" s="3">
        <f t="shared" si="106"/>
        <v>0</v>
      </c>
      <c r="I2238" s="18"/>
    </row>
    <row r="2239" spans="1:9" ht="15.75" x14ac:dyDescent="0.25">
      <c r="A2239" s="40">
        <v>42801</v>
      </c>
      <c r="B2239" s="41" t="s">
        <v>1037</v>
      </c>
      <c r="C2239" s="6">
        <v>103510</v>
      </c>
      <c r="D2239" s="7" t="s">
        <v>11</v>
      </c>
      <c r="E2239" s="3">
        <v>1560</v>
      </c>
      <c r="F2239" s="42">
        <v>42801</v>
      </c>
      <c r="G2239" s="3">
        <f t="shared" si="108"/>
        <v>1560</v>
      </c>
      <c r="H2239" s="3">
        <f t="shared" si="106"/>
        <v>0</v>
      </c>
      <c r="I2239" s="18"/>
    </row>
    <row r="2240" spans="1:9" ht="15.75" x14ac:dyDescent="0.25">
      <c r="A2240" s="40">
        <v>42801</v>
      </c>
      <c r="B2240" s="41" t="s">
        <v>1062</v>
      </c>
      <c r="C2240" s="6">
        <v>103535</v>
      </c>
      <c r="D2240" s="7" t="s">
        <v>11</v>
      </c>
      <c r="E2240" s="3">
        <v>1875.3</v>
      </c>
      <c r="F2240" s="42">
        <v>42801</v>
      </c>
      <c r="G2240" s="3">
        <f t="shared" si="108"/>
        <v>1875.3</v>
      </c>
      <c r="H2240" s="3">
        <f t="shared" si="106"/>
        <v>0</v>
      </c>
      <c r="I2240" s="18"/>
    </row>
    <row r="2241" spans="1:9" ht="15.75" x14ac:dyDescent="0.25">
      <c r="A2241" s="40">
        <v>42801</v>
      </c>
      <c r="B2241" s="41" t="s">
        <v>1094</v>
      </c>
      <c r="C2241" s="6">
        <v>103567</v>
      </c>
      <c r="D2241" s="7" t="s">
        <v>11</v>
      </c>
      <c r="E2241" s="3">
        <v>772.8</v>
      </c>
      <c r="F2241" s="42">
        <v>42801</v>
      </c>
      <c r="G2241" s="3">
        <f t="shared" si="108"/>
        <v>772.8</v>
      </c>
      <c r="H2241" s="3">
        <f t="shared" si="106"/>
        <v>0</v>
      </c>
      <c r="I2241" s="18"/>
    </row>
    <row r="2242" spans="1:9" ht="15.75" x14ac:dyDescent="0.25">
      <c r="A2242" s="40">
        <v>42802</v>
      </c>
      <c r="B2242" s="41" t="s">
        <v>1116</v>
      </c>
      <c r="C2242" s="6">
        <v>103588</v>
      </c>
      <c r="D2242" s="7" t="s">
        <v>11</v>
      </c>
      <c r="E2242" s="3">
        <v>8568</v>
      </c>
      <c r="F2242" s="42">
        <v>42804</v>
      </c>
      <c r="G2242" s="3">
        <f t="shared" si="108"/>
        <v>8568</v>
      </c>
      <c r="H2242" s="3">
        <f t="shared" si="106"/>
        <v>0</v>
      </c>
      <c r="I2242" s="18"/>
    </row>
    <row r="2243" spans="1:9" ht="15.75" x14ac:dyDescent="0.25">
      <c r="A2243" s="40">
        <v>42802</v>
      </c>
      <c r="B2243" s="41" t="s">
        <v>1125</v>
      </c>
      <c r="C2243" s="6">
        <v>103596</v>
      </c>
      <c r="D2243" s="7" t="s">
        <v>11</v>
      </c>
      <c r="E2243" s="3">
        <v>2426.4</v>
      </c>
      <c r="F2243" s="42">
        <v>42802</v>
      </c>
      <c r="G2243" s="3">
        <f t="shared" si="108"/>
        <v>2426.4</v>
      </c>
      <c r="H2243" s="3">
        <f t="shared" ref="H2243:H2306" si="109">E2243-G2243</f>
        <v>0</v>
      </c>
      <c r="I2243" s="18"/>
    </row>
    <row r="2244" spans="1:9" ht="15.75" x14ac:dyDescent="0.25">
      <c r="A2244" s="40">
        <v>42802</v>
      </c>
      <c r="B2244" s="41" t="s">
        <v>1132</v>
      </c>
      <c r="C2244" s="6">
        <v>103603</v>
      </c>
      <c r="D2244" s="7" t="s">
        <v>11</v>
      </c>
      <c r="E2244" s="3">
        <v>2412</v>
      </c>
      <c r="F2244" s="42">
        <v>42802</v>
      </c>
      <c r="G2244" s="3">
        <f t="shared" si="108"/>
        <v>2412</v>
      </c>
      <c r="H2244" s="3">
        <f t="shared" si="109"/>
        <v>0</v>
      </c>
      <c r="I2244" s="18"/>
    </row>
    <row r="2245" spans="1:9" ht="15.75" x14ac:dyDescent="0.25">
      <c r="A2245" s="40">
        <v>42802</v>
      </c>
      <c r="B2245" s="41" t="s">
        <v>1158</v>
      </c>
      <c r="C2245" s="6">
        <v>103628</v>
      </c>
      <c r="D2245" s="7" t="s">
        <v>11</v>
      </c>
      <c r="E2245" s="3">
        <v>809.6</v>
      </c>
      <c r="F2245" s="42">
        <v>42802</v>
      </c>
      <c r="G2245" s="3">
        <f t="shared" si="108"/>
        <v>809.6</v>
      </c>
      <c r="H2245" s="3">
        <f t="shared" si="109"/>
        <v>0</v>
      </c>
      <c r="I2245" s="18"/>
    </row>
    <row r="2246" spans="1:9" ht="15.75" x14ac:dyDescent="0.25">
      <c r="A2246" s="40">
        <v>42802</v>
      </c>
      <c r="B2246" s="41" t="s">
        <v>1189</v>
      </c>
      <c r="C2246" s="6">
        <v>103659</v>
      </c>
      <c r="D2246" s="7" t="s">
        <v>11</v>
      </c>
      <c r="E2246" s="3">
        <v>3427.6</v>
      </c>
      <c r="F2246" s="42">
        <v>42802</v>
      </c>
      <c r="G2246" s="3">
        <f t="shared" si="108"/>
        <v>3427.6</v>
      </c>
      <c r="H2246" s="3">
        <f t="shared" si="109"/>
        <v>0</v>
      </c>
      <c r="I2246" s="18"/>
    </row>
    <row r="2247" spans="1:9" ht="15.75" x14ac:dyDescent="0.25">
      <c r="A2247" s="40">
        <v>42802</v>
      </c>
      <c r="B2247" s="41" t="s">
        <v>1191</v>
      </c>
      <c r="C2247" s="6">
        <v>103661</v>
      </c>
      <c r="D2247" s="7" t="s">
        <v>11</v>
      </c>
      <c r="E2247" s="3">
        <v>1593</v>
      </c>
      <c r="F2247" s="42">
        <v>42802</v>
      </c>
      <c r="G2247" s="3">
        <f t="shared" si="108"/>
        <v>1593</v>
      </c>
      <c r="H2247" s="3">
        <f t="shared" si="109"/>
        <v>0</v>
      </c>
      <c r="I2247" s="18"/>
    </row>
    <row r="2248" spans="1:9" ht="15.75" x14ac:dyDescent="0.25">
      <c r="A2248" s="40">
        <v>42802</v>
      </c>
      <c r="B2248" s="41" t="s">
        <v>1201</v>
      </c>
      <c r="C2248" s="6">
        <v>103671</v>
      </c>
      <c r="D2248" s="7" t="s">
        <v>11</v>
      </c>
      <c r="E2248" s="3">
        <v>817.2</v>
      </c>
      <c r="F2248" s="42">
        <v>42802</v>
      </c>
      <c r="G2248" s="3">
        <f t="shared" si="108"/>
        <v>817.2</v>
      </c>
      <c r="H2248" s="3">
        <f t="shared" si="109"/>
        <v>0</v>
      </c>
      <c r="I2248" s="18"/>
    </row>
    <row r="2249" spans="1:9" ht="15.75" x14ac:dyDescent="0.25">
      <c r="A2249" s="40">
        <v>42802</v>
      </c>
      <c r="B2249" s="41" t="s">
        <v>1228</v>
      </c>
      <c r="C2249" s="6">
        <v>103696</v>
      </c>
      <c r="D2249" s="7" t="s">
        <v>11</v>
      </c>
      <c r="E2249" s="3">
        <v>3592.6</v>
      </c>
      <c r="F2249" s="42">
        <v>42802</v>
      </c>
      <c r="G2249" s="3">
        <f t="shared" si="108"/>
        <v>3592.6</v>
      </c>
      <c r="H2249" s="3">
        <f t="shared" si="109"/>
        <v>0</v>
      </c>
      <c r="I2249" s="18"/>
    </row>
    <row r="2250" spans="1:9" ht="15.75" x14ac:dyDescent="0.25">
      <c r="A2250" s="40">
        <v>42803</v>
      </c>
      <c r="B2250" s="41" t="s">
        <v>1282</v>
      </c>
      <c r="C2250" s="6">
        <v>103749</v>
      </c>
      <c r="D2250" s="7" t="s">
        <v>11</v>
      </c>
      <c r="E2250" s="3">
        <v>3987</v>
      </c>
      <c r="F2250" s="42">
        <v>42811</v>
      </c>
      <c r="G2250" s="3">
        <f t="shared" si="108"/>
        <v>3987</v>
      </c>
      <c r="H2250" s="3">
        <f t="shared" si="109"/>
        <v>0</v>
      </c>
      <c r="I2250" s="18"/>
    </row>
    <row r="2251" spans="1:9" ht="15.75" x14ac:dyDescent="0.25">
      <c r="A2251" s="40">
        <v>42803</v>
      </c>
      <c r="B2251" s="41" t="s">
        <v>1293</v>
      </c>
      <c r="C2251" s="6">
        <v>103760</v>
      </c>
      <c r="D2251" s="7" t="s">
        <v>11</v>
      </c>
      <c r="E2251" s="3">
        <v>1804.4</v>
      </c>
      <c r="F2251" s="42">
        <v>42803</v>
      </c>
      <c r="G2251" s="3">
        <f t="shared" si="108"/>
        <v>1804.4</v>
      </c>
      <c r="H2251" s="3">
        <f t="shared" si="109"/>
        <v>0</v>
      </c>
      <c r="I2251" s="18"/>
    </row>
    <row r="2252" spans="1:9" ht="15.75" x14ac:dyDescent="0.25">
      <c r="A2252" s="40">
        <v>42803</v>
      </c>
      <c r="B2252" s="41" t="s">
        <v>1302</v>
      </c>
      <c r="C2252" s="6">
        <v>103769</v>
      </c>
      <c r="D2252" s="7" t="s">
        <v>11</v>
      </c>
      <c r="E2252" s="3">
        <v>1133.7</v>
      </c>
      <c r="F2252" s="42">
        <v>42804</v>
      </c>
      <c r="G2252" s="3">
        <f t="shared" si="108"/>
        <v>1133.7</v>
      </c>
      <c r="H2252" s="3">
        <f t="shared" si="109"/>
        <v>0</v>
      </c>
      <c r="I2252" s="18"/>
    </row>
    <row r="2253" spans="1:9" ht="15.75" x14ac:dyDescent="0.25">
      <c r="A2253" s="40">
        <v>42803</v>
      </c>
      <c r="B2253" s="41" t="s">
        <v>1305</v>
      </c>
      <c r="C2253" s="6">
        <v>103772</v>
      </c>
      <c r="D2253" s="1" t="s">
        <v>11</v>
      </c>
      <c r="E2253" s="2">
        <v>0</v>
      </c>
      <c r="F2253" s="44" t="s">
        <v>37</v>
      </c>
      <c r="G2253" s="2">
        <f t="shared" si="108"/>
        <v>0</v>
      </c>
      <c r="H2253" s="2">
        <f t="shared" si="109"/>
        <v>0</v>
      </c>
      <c r="I2253" s="18"/>
    </row>
    <row r="2254" spans="1:9" ht="15.75" x14ac:dyDescent="0.25">
      <c r="A2254" s="40">
        <v>42803</v>
      </c>
      <c r="B2254" s="41" t="s">
        <v>1307</v>
      </c>
      <c r="C2254" s="6">
        <v>103774</v>
      </c>
      <c r="D2254" s="7" t="s">
        <v>11</v>
      </c>
      <c r="E2254" s="3">
        <v>7444.8</v>
      </c>
      <c r="F2254" s="42">
        <v>42804</v>
      </c>
      <c r="G2254" s="3">
        <f t="shared" si="108"/>
        <v>7444.8</v>
      </c>
      <c r="H2254" s="3">
        <f t="shared" si="109"/>
        <v>0</v>
      </c>
      <c r="I2254" s="18"/>
    </row>
    <row r="2255" spans="1:9" ht="15.75" x14ac:dyDescent="0.25">
      <c r="A2255" s="40">
        <v>42803</v>
      </c>
      <c r="B2255" s="41" t="s">
        <v>1314</v>
      </c>
      <c r="C2255" s="6">
        <v>103781</v>
      </c>
      <c r="D2255" s="7" t="s">
        <v>11</v>
      </c>
      <c r="E2255" s="3">
        <v>2693.9</v>
      </c>
      <c r="F2255" s="42">
        <v>42803</v>
      </c>
      <c r="G2255" s="3">
        <f t="shared" si="108"/>
        <v>2693.9</v>
      </c>
      <c r="H2255" s="3">
        <f t="shared" si="109"/>
        <v>0</v>
      </c>
      <c r="I2255" s="18"/>
    </row>
    <row r="2256" spans="1:9" ht="15.75" x14ac:dyDescent="0.25">
      <c r="A2256" s="40">
        <v>42803</v>
      </c>
      <c r="B2256" s="41" t="s">
        <v>1320</v>
      </c>
      <c r="C2256" s="6">
        <v>103787</v>
      </c>
      <c r="D2256" s="7" t="s">
        <v>11</v>
      </c>
      <c r="E2256" s="3">
        <v>1954.2</v>
      </c>
      <c r="F2256" s="42">
        <v>42803</v>
      </c>
      <c r="G2256" s="3">
        <f t="shared" si="108"/>
        <v>1954.2</v>
      </c>
      <c r="H2256" s="3">
        <f t="shared" si="109"/>
        <v>0</v>
      </c>
      <c r="I2256" s="18"/>
    </row>
    <row r="2257" spans="1:9" ht="15.75" x14ac:dyDescent="0.25">
      <c r="A2257" s="40">
        <v>42803</v>
      </c>
      <c r="B2257" s="41" t="s">
        <v>1323</v>
      </c>
      <c r="C2257" s="6">
        <v>103790</v>
      </c>
      <c r="D2257" s="7" t="s">
        <v>11</v>
      </c>
      <c r="E2257" s="3">
        <v>20056</v>
      </c>
      <c r="F2257" s="42">
        <v>42803</v>
      </c>
      <c r="G2257" s="3">
        <f t="shared" si="108"/>
        <v>20056</v>
      </c>
      <c r="H2257" s="3">
        <f t="shared" si="109"/>
        <v>0</v>
      </c>
      <c r="I2257" s="18"/>
    </row>
    <row r="2258" spans="1:9" ht="15.75" x14ac:dyDescent="0.25">
      <c r="A2258" s="40">
        <v>42803</v>
      </c>
      <c r="B2258" s="41" t="s">
        <v>1324</v>
      </c>
      <c r="C2258" s="6">
        <v>103791</v>
      </c>
      <c r="D2258" s="1" t="s">
        <v>11</v>
      </c>
      <c r="E2258" s="2">
        <v>0</v>
      </c>
      <c r="F2258" s="44" t="s">
        <v>37</v>
      </c>
      <c r="G2258" s="2">
        <f t="shared" si="108"/>
        <v>0</v>
      </c>
      <c r="H2258" s="2">
        <f t="shared" si="109"/>
        <v>0</v>
      </c>
      <c r="I2258" s="18"/>
    </row>
    <row r="2259" spans="1:9" ht="15.75" x14ac:dyDescent="0.25">
      <c r="A2259" s="40">
        <v>42803</v>
      </c>
      <c r="B2259" s="41" t="s">
        <v>1327</v>
      </c>
      <c r="C2259" s="6">
        <v>103794</v>
      </c>
      <c r="D2259" s="7" t="s">
        <v>11</v>
      </c>
      <c r="E2259" s="3">
        <v>18387.2</v>
      </c>
      <c r="F2259" s="42">
        <v>42804</v>
      </c>
      <c r="G2259" s="3">
        <f t="shared" ref="G2259:G2290" si="110">E2259</f>
        <v>18387.2</v>
      </c>
      <c r="H2259" s="3">
        <f t="shared" si="109"/>
        <v>0</v>
      </c>
      <c r="I2259" s="18"/>
    </row>
    <row r="2260" spans="1:9" ht="15.75" x14ac:dyDescent="0.25">
      <c r="A2260" s="40">
        <v>42804</v>
      </c>
      <c r="B2260" s="41" t="s">
        <v>1383</v>
      </c>
      <c r="C2260" s="6">
        <v>103848</v>
      </c>
      <c r="D2260" s="7" t="s">
        <v>11</v>
      </c>
      <c r="E2260" s="3">
        <v>2702.4</v>
      </c>
      <c r="F2260" s="42">
        <v>42804</v>
      </c>
      <c r="G2260" s="3">
        <f t="shared" si="110"/>
        <v>2702.4</v>
      </c>
      <c r="H2260" s="3">
        <f t="shared" si="109"/>
        <v>0</v>
      </c>
      <c r="I2260" s="18"/>
    </row>
    <row r="2261" spans="1:9" ht="15.75" x14ac:dyDescent="0.25">
      <c r="A2261" s="40">
        <v>42804</v>
      </c>
      <c r="B2261" s="41" t="s">
        <v>1414</v>
      </c>
      <c r="C2261" s="6">
        <v>103879</v>
      </c>
      <c r="D2261" s="7" t="s">
        <v>11</v>
      </c>
      <c r="E2261" s="3">
        <v>1598.4</v>
      </c>
      <c r="F2261" s="42">
        <v>42804</v>
      </c>
      <c r="G2261" s="3">
        <f t="shared" si="110"/>
        <v>1598.4</v>
      </c>
      <c r="H2261" s="3">
        <f t="shared" si="109"/>
        <v>0</v>
      </c>
      <c r="I2261" s="18"/>
    </row>
    <row r="2262" spans="1:9" ht="15.75" x14ac:dyDescent="0.25">
      <c r="A2262" s="40">
        <v>42804</v>
      </c>
      <c r="B2262" s="41" t="s">
        <v>1422</v>
      </c>
      <c r="C2262" s="6">
        <v>103887</v>
      </c>
      <c r="D2262" s="7" t="s">
        <v>11</v>
      </c>
      <c r="E2262" s="3">
        <v>11466.4</v>
      </c>
      <c r="G2262" s="3">
        <f t="shared" si="110"/>
        <v>11466.4</v>
      </c>
      <c r="H2262" s="3">
        <f t="shared" si="109"/>
        <v>0</v>
      </c>
      <c r="I2262" s="18"/>
    </row>
    <row r="2263" spans="1:9" ht="15.75" x14ac:dyDescent="0.25">
      <c r="A2263" s="40">
        <v>42804</v>
      </c>
      <c r="B2263" s="41" t="s">
        <v>1431</v>
      </c>
      <c r="C2263" s="6">
        <v>103896</v>
      </c>
      <c r="D2263" s="7" t="s">
        <v>11</v>
      </c>
      <c r="E2263" s="3">
        <v>20595.599999999999</v>
      </c>
      <c r="F2263" s="42">
        <v>42809</v>
      </c>
      <c r="G2263" s="3">
        <f t="shared" si="110"/>
        <v>20595.599999999999</v>
      </c>
      <c r="H2263" s="3">
        <f t="shared" si="109"/>
        <v>0</v>
      </c>
      <c r="I2263" s="18"/>
    </row>
    <row r="2264" spans="1:9" ht="15.75" x14ac:dyDescent="0.25">
      <c r="A2264" s="40">
        <v>42804</v>
      </c>
      <c r="B2264" s="41" t="s">
        <v>1470</v>
      </c>
      <c r="C2264" s="6">
        <v>103933</v>
      </c>
      <c r="D2264" s="7" t="s">
        <v>11</v>
      </c>
      <c r="E2264" s="3">
        <v>999.6</v>
      </c>
      <c r="F2264" s="42">
        <v>42805</v>
      </c>
      <c r="G2264" s="3">
        <f t="shared" si="110"/>
        <v>999.6</v>
      </c>
      <c r="H2264" s="3">
        <f t="shared" si="109"/>
        <v>0</v>
      </c>
      <c r="I2264" s="18"/>
    </row>
    <row r="2265" spans="1:9" ht="15.75" x14ac:dyDescent="0.25">
      <c r="A2265" s="40">
        <v>42804</v>
      </c>
      <c r="B2265" s="41" t="s">
        <v>1473</v>
      </c>
      <c r="C2265" s="6">
        <v>103936</v>
      </c>
      <c r="D2265" s="7" t="s">
        <v>11</v>
      </c>
      <c r="E2265" s="3">
        <v>795.8</v>
      </c>
      <c r="F2265" s="42">
        <v>42805</v>
      </c>
      <c r="G2265" s="3">
        <f t="shared" si="110"/>
        <v>795.8</v>
      </c>
      <c r="H2265" s="3">
        <f t="shared" si="109"/>
        <v>0</v>
      </c>
      <c r="I2265" s="18"/>
    </row>
    <row r="2266" spans="1:9" ht="15.75" x14ac:dyDescent="0.25">
      <c r="A2266" s="40">
        <v>42804</v>
      </c>
      <c r="B2266" s="41" t="s">
        <v>1497</v>
      </c>
      <c r="C2266" s="6">
        <v>103960</v>
      </c>
      <c r="D2266" s="7" t="s">
        <v>11</v>
      </c>
      <c r="E2266" s="3">
        <v>272.8</v>
      </c>
      <c r="F2266" s="42">
        <v>42805</v>
      </c>
      <c r="G2266" s="3">
        <f t="shared" si="110"/>
        <v>272.8</v>
      </c>
      <c r="H2266" s="3">
        <f t="shared" si="109"/>
        <v>0</v>
      </c>
      <c r="I2266" s="18"/>
    </row>
    <row r="2267" spans="1:9" ht="15.75" x14ac:dyDescent="0.25">
      <c r="A2267" s="40">
        <v>42805</v>
      </c>
      <c r="B2267" s="41" t="s">
        <v>1540</v>
      </c>
      <c r="C2267" s="6">
        <v>104003</v>
      </c>
      <c r="D2267" s="7" t="s">
        <v>11</v>
      </c>
      <c r="E2267" s="3">
        <v>20032</v>
      </c>
      <c r="F2267" s="42">
        <v>42805</v>
      </c>
      <c r="G2267" s="3">
        <f t="shared" si="110"/>
        <v>20032</v>
      </c>
      <c r="H2267" s="3">
        <f t="shared" si="109"/>
        <v>0</v>
      </c>
      <c r="I2267" s="18"/>
    </row>
    <row r="2268" spans="1:9" ht="15.75" x14ac:dyDescent="0.25">
      <c r="A2268" s="40">
        <v>42805</v>
      </c>
      <c r="B2268" s="41" t="s">
        <v>1542</v>
      </c>
      <c r="C2268" s="6">
        <v>104005</v>
      </c>
      <c r="D2268" s="7" t="s">
        <v>11</v>
      </c>
      <c r="E2268" s="3">
        <v>3327.5</v>
      </c>
      <c r="F2268" s="42">
        <v>42805</v>
      </c>
      <c r="G2268" s="3">
        <f t="shared" si="110"/>
        <v>3327.5</v>
      </c>
      <c r="H2268" s="3">
        <f t="shared" si="109"/>
        <v>0</v>
      </c>
      <c r="I2268" s="18"/>
    </row>
    <row r="2269" spans="1:9" ht="15.75" x14ac:dyDescent="0.25">
      <c r="A2269" s="40">
        <v>42805</v>
      </c>
      <c r="B2269" s="41" t="s">
        <v>1585</v>
      </c>
      <c r="C2269" s="6">
        <v>104048</v>
      </c>
      <c r="D2269" s="7" t="s">
        <v>11</v>
      </c>
      <c r="E2269" s="3">
        <v>832</v>
      </c>
      <c r="F2269" s="42">
        <v>42805</v>
      </c>
      <c r="G2269" s="3">
        <f t="shared" si="110"/>
        <v>832</v>
      </c>
      <c r="H2269" s="3">
        <f t="shared" si="109"/>
        <v>0</v>
      </c>
      <c r="I2269" s="18"/>
    </row>
    <row r="2270" spans="1:9" ht="15.75" x14ac:dyDescent="0.25">
      <c r="A2270" s="40">
        <v>42805</v>
      </c>
      <c r="B2270" s="41" t="s">
        <v>1588</v>
      </c>
      <c r="C2270" s="6">
        <v>104051</v>
      </c>
      <c r="D2270" s="7" t="s">
        <v>11</v>
      </c>
      <c r="E2270" s="3">
        <v>1828.3</v>
      </c>
      <c r="F2270" s="42">
        <v>42805</v>
      </c>
      <c r="G2270" s="3">
        <f t="shared" si="110"/>
        <v>1828.3</v>
      </c>
      <c r="H2270" s="3">
        <f t="shared" si="109"/>
        <v>0</v>
      </c>
      <c r="I2270" s="18"/>
    </row>
    <row r="2271" spans="1:9" ht="15.75" x14ac:dyDescent="0.25">
      <c r="A2271" s="40">
        <v>42805</v>
      </c>
      <c r="B2271" s="41" t="s">
        <v>1605</v>
      </c>
      <c r="C2271" s="6">
        <v>104068</v>
      </c>
      <c r="D2271" s="7" t="s">
        <v>11</v>
      </c>
      <c r="E2271" s="3">
        <v>537.6</v>
      </c>
      <c r="F2271" s="42">
        <v>42807</v>
      </c>
      <c r="G2271" s="3">
        <f t="shared" si="110"/>
        <v>537.6</v>
      </c>
      <c r="H2271" s="3">
        <f t="shared" si="109"/>
        <v>0</v>
      </c>
      <c r="I2271" s="18"/>
    </row>
    <row r="2272" spans="1:9" ht="15.75" x14ac:dyDescent="0.25">
      <c r="A2272" s="40">
        <v>42806</v>
      </c>
      <c r="B2272" s="41" t="s">
        <v>1628</v>
      </c>
      <c r="C2272" s="6">
        <v>104090</v>
      </c>
      <c r="D2272" s="7" t="s">
        <v>11</v>
      </c>
      <c r="E2272" s="3">
        <v>2744.5</v>
      </c>
      <c r="F2272" s="42">
        <v>42806</v>
      </c>
      <c r="G2272" s="3">
        <f t="shared" si="110"/>
        <v>2744.5</v>
      </c>
      <c r="H2272" s="3">
        <f t="shared" si="109"/>
        <v>0</v>
      </c>
      <c r="I2272" s="18"/>
    </row>
    <row r="2273" spans="1:9" ht="15.75" x14ac:dyDescent="0.25">
      <c r="A2273" s="40">
        <v>42807</v>
      </c>
      <c r="B2273" s="41" t="s">
        <v>1753</v>
      </c>
      <c r="C2273" s="6">
        <v>104212</v>
      </c>
      <c r="D2273" s="7" t="s">
        <v>11</v>
      </c>
      <c r="E2273" s="3">
        <v>1352</v>
      </c>
      <c r="G2273" s="3">
        <f t="shared" si="110"/>
        <v>1352</v>
      </c>
      <c r="H2273" s="3">
        <f t="shared" si="109"/>
        <v>0</v>
      </c>
      <c r="I2273" s="18"/>
    </row>
    <row r="2274" spans="1:9" ht="15.75" x14ac:dyDescent="0.25">
      <c r="A2274" s="40">
        <v>42807</v>
      </c>
      <c r="B2274" s="41" t="s">
        <v>1754</v>
      </c>
      <c r="C2274" s="6">
        <v>104213</v>
      </c>
      <c r="D2274" s="7" t="s">
        <v>11</v>
      </c>
      <c r="E2274" s="3">
        <v>517.4</v>
      </c>
      <c r="G2274" s="3">
        <f t="shared" si="110"/>
        <v>517.4</v>
      </c>
      <c r="H2274" s="3">
        <f t="shared" si="109"/>
        <v>0</v>
      </c>
      <c r="I2274" s="18"/>
    </row>
    <row r="2275" spans="1:9" ht="15.75" x14ac:dyDescent="0.25">
      <c r="A2275" s="40">
        <v>42808</v>
      </c>
      <c r="B2275" s="41" t="s">
        <v>1860</v>
      </c>
      <c r="C2275" s="6">
        <v>104317</v>
      </c>
      <c r="D2275" s="7" t="s">
        <v>11</v>
      </c>
      <c r="E2275" s="3">
        <v>2889.6</v>
      </c>
      <c r="F2275" s="42">
        <v>42808</v>
      </c>
      <c r="G2275" s="3">
        <f t="shared" si="110"/>
        <v>2889.6</v>
      </c>
      <c r="H2275" s="3">
        <f t="shared" si="109"/>
        <v>0</v>
      </c>
      <c r="I2275" s="18"/>
    </row>
    <row r="2276" spans="1:9" ht="15.75" x14ac:dyDescent="0.25">
      <c r="A2276" s="40">
        <v>42808</v>
      </c>
      <c r="B2276" s="41" t="s">
        <v>1877</v>
      </c>
      <c r="C2276" s="6">
        <v>104334</v>
      </c>
      <c r="D2276" s="7" t="s">
        <v>11</v>
      </c>
      <c r="E2276" s="3">
        <v>352.3</v>
      </c>
      <c r="F2276" s="42">
        <v>42808</v>
      </c>
      <c r="G2276" s="3">
        <f t="shared" si="110"/>
        <v>352.3</v>
      </c>
      <c r="H2276" s="3">
        <f t="shared" si="109"/>
        <v>0</v>
      </c>
      <c r="I2276" s="17"/>
    </row>
    <row r="2277" spans="1:9" ht="15.75" x14ac:dyDescent="0.25">
      <c r="A2277" s="40">
        <v>42808</v>
      </c>
      <c r="B2277" s="41" t="s">
        <v>1902</v>
      </c>
      <c r="C2277" s="6">
        <v>104358</v>
      </c>
      <c r="D2277" s="7" t="s">
        <v>11</v>
      </c>
      <c r="E2277" s="3">
        <v>1987.2</v>
      </c>
      <c r="F2277" s="42">
        <v>42808</v>
      </c>
      <c r="G2277" s="3">
        <f t="shared" si="110"/>
        <v>1987.2</v>
      </c>
      <c r="H2277" s="3">
        <f t="shared" si="109"/>
        <v>0</v>
      </c>
      <c r="I2277" s="17"/>
    </row>
    <row r="2278" spans="1:9" ht="15.75" x14ac:dyDescent="0.25">
      <c r="A2278" s="40">
        <v>42809</v>
      </c>
      <c r="B2278" s="41" t="s">
        <v>1944</v>
      </c>
      <c r="C2278" s="6">
        <v>104400</v>
      </c>
      <c r="D2278" s="7" t="s">
        <v>11</v>
      </c>
      <c r="E2278" s="3">
        <v>2126.6</v>
      </c>
      <c r="F2278" s="42">
        <v>42809</v>
      </c>
      <c r="G2278" s="3">
        <f t="shared" si="110"/>
        <v>2126.6</v>
      </c>
      <c r="H2278" s="3">
        <f t="shared" si="109"/>
        <v>0</v>
      </c>
      <c r="I2278" s="17"/>
    </row>
    <row r="2279" spans="1:9" ht="15.75" x14ac:dyDescent="0.25">
      <c r="A2279" s="40">
        <v>42809</v>
      </c>
      <c r="B2279" s="41" t="s">
        <v>1946</v>
      </c>
      <c r="C2279" s="6">
        <v>104402</v>
      </c>
      <c r="D2279" s="7" t="s">
        <v>11</v>
      </c>
      <c r="E2279" s="3">
        <v>666.4</v>
      </c>
      <c r="F2279" s="42">
        <v>42809</v>
      </c>
      <c r="G2279" s="3">
        <f t="shared" si="110"/>
        <v>666.4</v>
      </c>
      <c r="H2279" s="3">
        <f t="shared" si="109"/>
        <v>0</v>
      </c>
      <c r="I2279" s="17"/>
    </row>
    <row r="2280" spans="1:9" ht="15.75" x14ac:dyDescent="0.25">
      <c r="A2280" s="40">
        <v>42809</v>
      </c>
      <c r="B2280" s="41" t="s">
        <v>2021</v>
      </c>
      <c r="C2280" s="6">
        <v>104475</v>
      </c>
      <c r="D2280" s="7" t="s">
        <v>11</v>
      </c>
      <c r="E2280" s="3">
        <v>2959.6</v>
      </c>
      <c r="F2280" s="42">
        <v>42810</v>
      </c>
      <c r="G2280" s="3">
        <f t="shared" si="110"/>
        <v>2959.6</v>
      </c>
      <c r="H2280" s="3">
        <f t="shared" si="109"/>
        <v>0</v>
      </c>
      <c r="I2280" s="17"/>
    </row>
    <row r="2281" spans="1:9" ht="15.75" x14ac:dyDescent="0.25">
      <c r="A2281" s="40">
        <v>42809</v>
      </c>
      <c r="B2281" s="41" t="s">
        <v>2031</v>
      </c>
      <c r="C2281" s="6">
        <v>104485</v>
      </c>
      <c r="D2281" s="7" t="s">
        <v>11</v>
      </c>
      <c r="E2281" s="3">
        <v>789.6</v>
      </c>
      <c r="F2281" s="42">
        <v>42809</v>
      </c>
      <c r="G2281" s="3">
        <f t="shared" si="110"/>
        <v>789.6</v>
      </c>
      <c r="H2281" s="3">
        <f t="shared" si="109"/>
        <v>0</v>
      </c>
      <c r="I2281" s="17"/>
    </row>
    <row r="2282" spans="1:9" ht="15.75" x14ac:dyDescent="0.25">
      <c r="A2282" s="40">
        <v>42809</v>
      </c>
      <c r="B2282" s="41" t="s">
        <v>2039</v>
      </c>
      <c r="C2282" s="6">
        <v>104493</v>
      </c>
      <c r="D2282" s="7" t="s">
        <v>11</v>
      </c>
      <c r="E2282" s="3">
        <v>3056.6</v>
      </c>
      <c r="F2282" s="42">
        <v>42809</v>
      </c>
      <c r="G2282" s="3">
        <f t="shared" si="110"/>
        <v>3056.6</v>
      </c>
      <c r="H2282" s="3">
        <f t="shared" si="109"/>
        <v>0</v>
      </c>
      <c r="I2282" s="17"/>
    </row>
    <row r="2283" spans="1:9" ht="15.75" x14ac:dyDescent="0.25">
      <c r="A2283" s="40">
        <v>42810</v>
      </c>
      <c r="B2283" s="41" t="s">
        <v>2104</v>
      </c>
      <c r="C2283" s="6">
        <v>104557</v>
      </c>
      <c r="D2283" s="7" t="s">
        <v>11</v>
      </c>
      <c r="E2283" s="3">
        <v>2639.3</v>
      </c>
      <c r="F2283" s="42">
        <v>42810</v>
      </c>
      <c r="G2283" s="3">
        <f t="shared" si="110"/>
        <v>2639.3</v>
      </c>
      <c r="H2283" s="3">
        <f t="shared" si="109"/>
        <v>0</v>
      </c>
      <c r="I2283" s="17"/>
    </row>
    <row r="2284" spans="1:9" ht="15.75" x14ac:dyDescent="0.25">
      <c r="A2284" s="40">
        <v>42810</v>
      </c>
      <c r="B2284" s="41" t="s">
        <v>2108</v>
      </c>
      <c r="C2284" s="6">
        <v>104561</v>
      </c>
      <c r="D2284" s="7" t="s">
        <v>11</v>
      </c>
      <c r="E2284" s="3">
        <v>782.4</v>
      </c>
      <c r="F2284" s="42">
        <v>42810</v>
      </c>
      <c r="G2284" s="3">
        <f t="shared" si="110"/>
        <v>782.4</v>
      </c>
      <c r="H2284" s="3">
        <f t="shared" si="109"/>
        <v>0</v>
      </c>
      <c r="I2284" s="17"/>
    </row>
    <row r="2285" spans="1:9" ht="15.75" x14ac:dyDescent="0.25">
      <c r="A2285" s="40">
        <v>42810</v>
      </c>
      <c r="B2285" s="41" t="s">
        <v>2140</v>
      </c>
      <c r="C2285" s="6">
        <v>104593</v>
      </c>
      <c r="D2285" s="7" t="s">
        <v>11</v>
      </c>
      <c r="E2285" s="3">
        <v>730</v>
      </c>
      <c r="F2285" s="42">
        <v>42810</v>
      </c>
      <c r="G2285" s="3">
        <f t="shared" si="110"/>
        <v>730</v>
      </c>
      <c r="H2285" s="3">
        <f t="shared" si="109"/>
        <v>0</v>
      </c>
      <c r="I2285" s="17"/>
    </row>
    <row r="2286" spans="1:9" ht="15.75" x14ac:dyDescent="0.25">
      <c r="A2286" s="40">
        <v>42810</v>
      </c>
      <c r="B2286" s="41" t="s">
        <v>2151</v>
      </c>
      <c r="C2286" s="6">
        <v>104604</v>
      </c>
      <c r="D2286" s="7" t="s">
        <v>11</v>
      </c>
      <c r="E2286" s="3">
        <v>286.89999999999998</v>
      </c>
      <c r="F2286" s="42">
        <v>42810</v>
      </c>
      <c r="G2286" s="3">
        <f t="shared" si="110"/>
        <v>286.89999999999998</v>
      </c>
      <c r="H2286" s="3">
        <f t="shared" si="109"/>
        <v>0</v>
      </c>
      <c r="I2286" s="17"/>
    </row>
    <row r="2287" spans="1:9" ht="15.75" x14ac:dyDescent="0.25">
      <c r="A2287" s="40">
        <v>42810</v>
      </c>
      <c r="B2287" s="41" t="s">
        <v>2154</v>
      </c>
      <c r="C2287" s="6">
        <v>104607</v>
      </c>
      <c r="D2287" s="7" t="s">
        <v>11</v>
      </c>
      <c r="E2287" s="3">
        <v>803.6</v>
      </c>
      <c r="F2287" s="42">
        <v>42810</v>
      </c>
      <c r="G2287" s="3">
        <f t="shared" si="110"/>
        <v>803.6</v>
      </c>
      <c r="H2287" s="3">
        <f t="shared" si="109"/>
        <v>0</v>
      </c>
      <c r="I2287" s="17"/>
    </row>
    <row r="2288" spans="1:9" ht="15.75" x14ac:dyDescent="0.25">
      <c r="A2288" s="40">
        <v>42810</v>
      </c>
      <c r="B2288" s="41" t="s">
        <v>2165</v>
      </c>
      <c r="C2288" s="6">
        <v>104618</v>
      </c>
      <c r="D2288" s="7" t="s">
        <v>11</v>
      </c>
      <c r="E2288" s="3">
        <v>1146.5999999999999</v>
      </c>
      <c r="F2288" s="42">
        <v>42810</v>
      </c>
      <c r="G2288" s="3">
        <f t="shared" si="110"/>
        <v>1146.5999999999999</v>
      </c>
      <c r="H2288" s="3">
        <f t="shared" si="109"/>
        <v>0</v>
      </c>
      <c r="I2288" s="17"/>
    </row>
    <row r="2289" spans="1:9" ht="15.75" x14ac:dyDescent="0.25">
      <c r="A2289" s="40">
        <v>42810</v>
      </c>
      <c r="B2289" s="41" t="s">
        <v>2166</v>
      </c>
      <c r="C2289" s="6">
        <v>104619</v>
      </c>
      <c r="D2289" s="1" t="s">
        <v>11</v>
      </c>
      <c r="E2289" s="2">
        <v>0</v>
      </c>
      <c r="F2289" s="44" t="s">
        <v>37</v>
      </c>
      <c r="G2289" s="2">
        <f t="shared" si="110"/>
        <v>0</v>
      </c>
      <c r="H2289" s="2">
        <f t="shared" si="109"/>
        <v>0</v>
      </c>
      <c r="I2289" s="17"/>
    </row>
    <row r="2290" spans="1:9" ht="15.75" x14ac:dyDescent="0.25">
      <c r="A2290" s="40">
        <v>42810</v>
      </c>
      <c r="B2290" s="41" t="s">
        <v>2167</v>
      </c>
      <c r="C2290" s="6">
        <v>104620</v>
      </c>
      <c r="D2290" s="7" t="s">
        <v>11</v>
      </c>
      <c r="E2290" s="3">
        <v>284.39999999999998</v>
      </c>
      <c r="F2290" s="42">
        <v>42810</v>
      </c>
      <c r="G2290" s="3">
        <f t="shared" si="110"/>
        <v>284.39999999999998</v>
      </c>
      <c r="H2290" s="3">
        <f t="shared" si="109"/>
        <v>0</v>
      </c>
      <c r="I2290" s="17"/>
    </row>
    <row r="2291" spans="1:9" ht="15.75" x14ac:dyDescent="0.25">
      <c r="A2291" s="40">
        <v>42811</v>
      </c>
      <c r="B2291" s="41" t="s">
        <v>2228</v>
      </c>
      <c r="C2291" s="6">
        <v>104681</v>
      </c>
      <c r="D2291" s="7" t="s">
        <v>11</v>
      </c>
      <c r="E2291" s="3">
        <v>2538.8000000000002</v>
      </c>
      <c r="F2291" s="42">
        <v>42811</v>
      </c>
      <c r="G2291" s="3">
        <f t="shared" ref="G2291:G2321" si="111">E2291</f>
        <v>2538.8000000000002</v>
      </c>
      <c r="H2291" s="3">
        <f t="shared" si="109"/>
        <v>0</v>
      </c>
      <c r="I2291" s="17"/>
    </row>
    <row r="2292" spans="1:9" ht="15.75" x14ac:dyDescent="0.25">
      <c r="A2292" s="40">
        <v>42811</v>
      </c>
      <c r="B2292" s="41" t="s">
        <v>2230</v>
      </c>
      <c r="C2292" s="6">
        <v>104683</v>
      </c>
      <c r="D2292" s="7" t="s">
        <v>11</v>
      </c>
      <c r="E2292" s="3">
        <v>8263.93</v>
      </c>
      <c r="F2292" s="42">
        <v>42816</v>
      </c>
      <c r="G2292" s="3">
        <f t="shared" si="111"/>
        <v>8263.93</v>
      </c>
      <c r="H2292" s="3">
        <f t="shared" si="109"/>
        <v>0</v>
      </c>
      <c r="I2292" s="17"/>
    </row>
    <row r="2293" spans="1:9" ht="15.75" x14ac:dyDescent="0.25">
      <c r="A2293" s="40">
        <v>42811</v>
      </c>
      <c r="B2293" s="41" t="s">
        <v>2234</v>
      </c>
      <c r="C2293" s="6">
        <v>104687</v>
      </c>
      <c r="D2293" s="7" t="s">
        <v>11</v>
      </c>
      <c r="E2293" s="3">
        <v>6360</v>
      </c>
      <c r="F2293" s="42">
        <v>42811</v>
      </c>
      <c r="G2293" s="3">
        <f t="shared" si="111"/>
        <v>6360</v>
      </c>
      <c r="H2293" s="3">
        <f t="shared" si="109"/>
        <v>0</v>
      </c>
      <c r="I2293" s="17"/>
    </row>
    <row r="2294" spans="1:9" ht="15.75" x14ac:dyDescent="0.25">
      <c r="A2294" s="40">
        <v>42811</v>
      </c>
      <c r="B2294" s="41" t="s">
        <v>2239</v>
      </c>
      <c r="C2294" s="6">
        <v>104692</v>
      </c>
      <c r="D2294" s="7" t="s">
        <v>11</v>
      </c>
      <c r="E2294" s="3">
        <v>27188.799999999999</v>
      </c>
      <c r="F2294" s="42">
        <v>42816</v>
      </c>
      <c r="G2294" s="3">
        <f t="shared" si="111"/>
        <v>27188.799999999999</v>
      </c>
      <c r="H2294" s="3">
        <f t="shared" si="109"/>
        <v>0</v>
      </c>
      <c r="I2294" s="17"/>
    </row>
    <row r="2295" spans="1:9" ht="15.75" x14ac:dyDescent="0.25">
      <c r="A2295" s="40">
        <v>42811</v>
      </c>
      <c r="B2295" s="41" t="s">
        <v>2240</v>
      </c>
      <c r="C2295" s="6">
        <v>104693</v>
      </c>
      <c r="D2295" s="7" t="s">
        <v>11</v>
      </c>
      <c r="E2295" s="3">
        <v>2552.9</v>
      </c>
      <c r="F2295" s="42">
        <v>42811</v>
      </c>
      <c r="G2295" s="3">
        <f t="shared" si="111"/>
        <v>2552.9</v>
      </c>
      <c r="H2295" s="3">
        <f t="shared" si="109"/>
        <v>0</v>
      </c>
      <c r="I2295" s="17"/>
    </row>
    <row r="2296" spans="1:9" ht="15.75" x14ac:dyDescent="0.25">
      <c r="A2296" s="40">
        <v>42811</v>
      </c>
      <c r="B2296" s="41" t="s">
        <v>2281</v>
      </c>
      <c r="C2296" s="6">
        <v>104733</v>
      </c>
      <c r="D2296" s="7" t="s">
        <v>11</v>
      </c>
      <c r="E2296" s="3">
        <v>7885.62</v>
      </c>
      <c r="F2296" s="42">
        <v>42812</v>
      </c>
      <c r="G2296" s="3">
        <f t="shared" si="111"/>
        <v>7885.62</v>
      </c>
      <c r="H2296" s="3">
        <f t="shared" si="109"/>
        <v>0</v>
      </c>
      <c r="I2296" s="17"/>
    </row>
    <row r="2297" spans="1:9" ht="15.75" x14ac:dyDescent="0.25">
      <c r="A2297" s="40">
        <v>42811</v>
      </c>
      <c r="B2297" s="41" t="s">
        <v>2299</v>
      </c>
      <c r="C2297" s="6">
        <v>104750</v>
      </c>
      <c r="D2297" s="7" t="s">
        <v>11</v>
      </c>
      <c r="E2297" s="3">
        <v>1298.5999999999999</v>
      </c>
      <c r="F2297" s="42">
        <v>42812</v>
      </c>
      <c r="G2297" s="3">
        <f t="shared" si="111"/>
        <v>1298.5999999999999</v>
      </c>
      <c r="H2297" s="3">
        <f t="shared" si="109"/>
        <v>0</v>
      </c>
      <c r="I2297" s="17"/>
    </row>
    <row r="2298" spans="1:9" ht="15.75" x14ac:dyDescent="0.25">
      <c r="A2298" s="40">
        <v>42811</v>
      </c>
      <c r="B2298" s="41" t="s">
        <v>2305</v>
      </c>
      <c r="C2298" s="6">
        <v>104756</v>
      </c>
      <c r="D2298" s="7" t="s">
        <v>11</v>
      </c>
      <c r="E2298" s="3">
        <v>2160</v>
      </c>
      <c r="F2298" s="42">
        <v>42811</v>
      </c>
      <c r="G2298" s="3">
        <f t="shared" si="111"/>
        <v>2160</v>
      </c>
      <c r="H2298" s="3">
        <f t="shared" si="109"/>
        <v>0</v>
      </c>
      <c r="I2298" s="17"/>
    </row>
    <row r="2299" spans="1:9" ht="15.75" x14ac:dyDescent="0.25">
      <c r="A2299" s="40">
        <v>42812</v>
      </c>
      <c r="B2299" s="41" t="s">
        <v>2361</v>
      </c>
      <c r="C2299" s="6">
        <v>104810</v>
      </c>
      <c r="D2299" s="7" t="s">
        <v>11</v>
      </c>
      <c r="E2299" s="3">
        <v>1078.5</v>
      </c>
      <c r="F2299" s="42">
        <v>42812</v>
      </c>
      <c r="G2299" s="3">
        <f t="shared" si="111"/>
        <v>1078.5</v>
      </c>
      <c r="H2299" s="3">
        <f t="shared" si="109"/>
        <v>0</v>
      </c>
      <c r="I2299" s="17"/>
    </row>
    <row r="2300" spans="1:9" ht="15.75" x14ac:dyDescent="0.25">
      <c r="A2300" s="40">
        <v>42812</v>
      </c>
      <c r="B2300" s="41" t="s">
        <v>2415</v>
      </c>
      <c r="C2300" s="6">
        <v>104864</v>
      </c>
      <c r="D2300" s="7" t="s">
        <v>11</v>
      </c>
      <c r="E2300" s="3">
        <v>18367.8</v>
      </c>
      <c r="F2300" s="42">
        <v>42812</v>
      </c>
      <c r="G2300" s="3">
        <f t="shared" si="111"/>
        <v>18367.8</v>
      </c>
      <c r="H2300" s="3">
        <f t="shared" si="109"/>
        <v>0</v>
      </c>
      <c r="I2300" s="17"/>
    </row>
    <row r="2301" spans="1:9" ht="15.75" x14ac:dyDescent="0.25">
      <c r="A2301" s="40">
        <v>42812</v>
      </c>
      <c r="B2301" s="41" t="s">
        <v>2416</v>
      </c>
      <c r="C2301" s="6">
        <v>104865</v>
      </c>
      <c r="D2301" s="7" t="s">
        <v>11</v>
      </c>
      <c r="E2301" s="3">
        <v>2598.3000000000002</v>
      </c>
      <c r="F2301" s="42">
        <v>42812</v>
      </c>
      <c r="G2301" s="3">
        <f t="shared" si="111"/>
        <v>2598.3000000000002</v>
      </c>
      <c r="H2301" s="3">
        <f t="shared" si="109"/>
        <v>0</v>
      </c>
      <c r="I2301" s="17"/>
    </row>
    <row r="2302" spans="1:9" ht="15.75" x14ac:dyDescent="0.25">
      <c r="A2302" s="40">
        <v>42812</v>
      </c>
      <c r="B2302" s="41" t="s">
        <v>2419</v>
      </c>
      <c r="C2302" s="6">
        <v>104868</v>
      </c>
      <c r="D2302" s="7" t="s">
        <v>11</v>
      </c>
      <c r="E2302" s="3">
        <v>750</v>
      </c>
      <c r="F2302" s="42">
        <v>42812</v>
      </c>
      <c r="G2302" s="3">
        <f t="shared" si="111"/>
        <v>750</v>
      </c>
      <c r="H2302" s="3">
        <f t="shared" si="109"/>
        <v>0</v>
      </c>
      <c r="I2302" s="17"/>
    </row>
    <row r="2303" spans="1:9" ht="15.75" x14ac:dyDescent="0.25">
      <c r="A2303" s="40">
        <v>42812</v>
      </c>
      <c r="B2303" s="41" t="s">
        <v>2420</v>
      </c>
      <c r="C2303" s="6">
        <v>104869</v>
      </c>
      <c r="D2303" s="7" t="s">
        <v>11</v>
      </c>
      <c r="E2303" s="3">
        <v>1891.4</v>
      </c>
      <c r="F2303" s="42">
        <v>42812</v>
      </c>
      <c r="G2303" s="3">
        <f t="shared" si="111"/>
        <v>1891.4</v>
      </c>
      <c r="H2303" s="3">
        <f t="shared" si="109"/>
        <v>0</v>
      </c>
      <c r="I2303" s="17"/>
    </row>
    <row r="2304" spans="1:9" ht="15.75" x14ac:dyDescent="0.25">
      <c r="A2304" s="40">
        <v>42813</v>
      </c>
      <c r="B2304" s="41" t="s">
        <v>2484</v>
      </c>
      <c r="C2304" s="6">
        <v>104929</v>
      </c>
      <c r="D2304" s="7" t="s">
        <v>11</v>
      </c>
      <c r="E2304" s="3">
        <v>432</v>
      </c>
      <c r="G2304" s="3">
        <f t="shared" si="111"/>
        <v>432</v>
      </c>
      <c r="H2304" s="3">
        <f t="shared" si="109"/>
        <v>0</v>
      </c>
      <c r="I2304" s="17"/>
    </row>
    <row r="2305" spans="1:9" ht="15.75" x14ac:dyDescent="0.25">
      <c r="A2305" s="40">
        <v>42813</v>
      </c>
      <c r="B2305" s="41" t="s">
        <v>2509</v>
      </c>
      <c r="C2305" s="6">
        <v>104953</v>
      </c>
      <c r="D2305" s="7" t="s">
        <v>11</v>
      </c>
      <c r="E2305" s="3">
        <v>228.8</v>
      </c>
      <c r="G2305" s="3">
        <f t="shared" si="111"/>
        <v>228.8</v>
      </c>
      <c r="H2305" s="3">
        <f t="shared" si="109"/>
        <v>0</v>
      </c>
      <c r="I2305" s="17"/>
    </row>
    <row r="2306" spans="1:9" ht="15.75" x14ac:dyDescent="0.25">
      <c r="A2306" s="40">
        <v>42813</v>
      </c>
      <c r="B2306" s="41" t="s">
        <v>2514</v>
      </c>
      <c r="C2306" s="6">
        <v>104958</v>
      </c>
      <c r="D2306" s="7" t="s">
        <v>11</v>
      </c>
      <c r="E2306" s="3">
        <v>330.2</v>
      </c>
      <c r="G2306" s="3">
        <f t="shared" si="111"/>
        <v>330.2</v>
      </c>
      <c r="H2306" s="3">
        <f t="shared" si="109"/>
        <v>0</v>
      </c>
      <c r="I2306" s="17"/>
    </row>
    <row r="2307" spans="1:9" ht="15.75" x14ac:dyDescent="0.25">
      <c r="A2307" s="40">
        <v>42813</v>
      </c>
      <c r="B2307" s="41" t="s">
        <v>2523</v>
      </c>
      <c r="C2307" s="6">
        <v>104967</v>
      </c>
      <c r="D2307" s="7" t="s">
        <v>11</v>
      </c>
      <c r="E2307" s="3">
        <v>279.39999999999998</v>
      </c>
      <c r="G2307" s="3">
        <f t="shared" si="111"/>
        <v>279.39999999999998</v>
      </c>
      <c r="H2307" s="3">
        <f t="shared" ref="H2307:H2370" si="112">E2307-G2307</f>
        <v>0</v>
      </c>
      <c r="I2307" s="17"/>
    </row>
    <row r="2308" spans="1:9" ht="15.75" x14ac:dyDescent="0.25">
      <c r="A2308" s="40">
        <v>42814</v>
      </c>
      <c r="B2308" s="41" t="s">
        <v>2557</v>
      </c>
      <c r="C2308" s="6">
        <v>104997</v>
      </c>
      <c r="D2308" s="7" t="s">
        <v>11</v>
      </c>
      <c r="E2308" s="3">
        <v>2414.6999999999998</v>
      </c>
      <c r="G2308" s="3">
        <f t="shared" si="111"/>
        <v>2414.6999999999998</v>
      </c>
      <c r="H2308" s="3">
        <f t="shared" si="112"/>
        <v>0</v>
      </c>
      <c r="I2308" s="17"/>
    </row>
    <row r="2309" spans="1:9" ht="15.75" x14ac:dyDescent="0.25">
      <c r="A2309" s="40">
        <v>42814</v>
      </c>
      <c r="B2309" s="41" t="s">
        <v>2618</v>
      </c>
      <c r="C2309" s="6">
        <v>105057</v>
      </c>
      <c r="D2309" s="7" t="s">
        <v>11</v>
      </c>
      <c r="E2309" s="3">
        <v>562.79999999999995</v>
      </c>
      <c r="G2309" s="3">
        <f t="shared" si="111"/>
        <v>562.79999999999995</v>
      </c>
      <c r="H2309" s="3">
        <f t="shared" si="112"/>
        <v>0</v>
      </c>
      <c r="I2309" s="17"/>
    </row>
    <row r="2310" spans="1:9" ht="15.75" x14ac:dyDescent="0.25">
      <c r="A2310" s="40">
        <v>42814</v>
      </c>
      <c r="B2310" s="41" t="s">
        <v>2619</v>
      </c>
      <c r="C2310" s="6">
        <v>105058</v>
      </c>
      <c r="D2310" s="7" t="s">
        <v>11</v>
      </c>
      <c r="E2310" s="3">
        <v>1282.4000000000001</v>
      </c>
      <c r="G2310" s="3">
        <f t="shared" si="111"/>
        <v>1282.4000000000001</v>
      </c>
      <c r="H2310" s="3">
        <f t="shared" si="112"/>
        <v>0</v>
      </c>
      <c r="I2310" s="17"/>
    </row>
    <row r="2311" spans="1:9" ht="15.75" x14ac:dyDescent="0.25">
      <c r="A2311" s="40">
        <v>42814</v>
      </c>
      <c r="B2311" s="41" t="s">
        <v>2633</v>
      </c>
      <c r="C2311" s="6">
        <v>105071</v>
      </c>
      <c r="D2311" s="7" t="s">
        <v>11</v>
      </c>
      <c r="E2311" s="3">
        <v>2754.4</v>
      </c>
      <c r="G2311" s="3">
        <f t="shared" si="111"/>
        <v>2754.4</v>
      </c>
      <c r="H2311" s="3">
        <f t="shared" si="112"/>
        <v>0</v>
      </c>
      <c r="I2311" s="17"/>
    </row>
    <row r="2312" spans="1:9" ht="15.75" x14ac:dyDescent="0.25">
      <c r="A2312" s="40">
        <v>42814</v>
      </c>
      <c r="B2312" s="41" t="s">
        <v>2667</v>
      </c>
      <c r="C2312" s="6">
        <v>105105</v>
      </c>
      <c r="D2312" s="7" t="s">
        <v>11</v>
      </c>
      <c r="E2312" s="3">
        <v>845</v>
      </c>
      <c r="F2312" s="42">
        <v>42815</v>
      </c>
      <c r="G2312" s="3">
        <f t="shared" si="111"/>
        <v>845</v>
      </c>
      <c r="H2312" s="3">
        <f t="shared" si="112"/>
        <v>0</v>
      </c>
      <c r="I2312" s="17"/>
    </row>
    <row r="2313" spans="1:9" ht="15.75" x14ac:dyDescent="0.25">
      <c r="A2313" s="40">
        <v>42815</v>
      </c>
      <c r="B2313" s="41" t="s">
        <v>2688</v>
      </c>
      <c r="C2313" s="6">
        <v>105126</v>
      </c>
      <c r="D2313" s="7" t="s">
        <v>11</v>
      </c>
      <c r="E2313" s="3">
        <v>4608</v>
      </c>
      <c r="F2313" s="42">
        <v>42815</v>
      </c>
      <c r="G2313" s="3">
        <f t="shared" si="111"/>
        <v>4608</v>
      </c>
      <c r="H2313" s="3">
        <f t="shared" si="112"/>
        <v>0</v>
      </c>
      <c r="I2313" s="17"/>
    </row>
    <row r="2314" spans="1:9" ht="15.75" x14ac:dyDescent="0.25">
      <c r="A2314" s="40">
        <v>42815</v>
      </c>
      <c r="B2314" s="41" t="s">
        <v>2710</v>
      </c>
      <c r="C2314" s="6">
        <v>105148</v>
      </c>
      <c r="D2314" s="7" t="s">
        <v>11</v>
      </c>
      <c r="E2314" s="3">
        <v>643.5</v>
      </c>
      <c r="F2314" s="42">
        <v>42816</v>
      </c>
      <c r="G2314" s="3">
        <f t="shared" si="111"/>
        <v>643.5</v>
      </c>
      <c r="H2314" s="3">
        <f t="shared" si="112"/>
        <v>0</v>
      </c>
      <c r="I2314" s="17"/>
    </row>
    <row r="2315" spans="1:9" ht="15.75" x14ac:dyDescent="0.25">
      <c r="A2315" s="40">
        <v>42815</v>
      </c>
      <c r="B2315" s="41" t="s">
        <v>2747</v>
      </c>
      <c r="C2315" s="6">
        <v>105185</v>
      </c>
      <c r="D2315" s="7" t="s">
        <v>11</v>
      </c>
      <c r="E2315" s="3">
        <v>4521.3999999999996</v>
      </c>
      <c r="F2315" s="42">
        <v>42816</v>
      </c>
      <c r="G2315" s="3">
        <f t="shared" si="111"/>
        <v>4521.3999999999996</v>
      </c>
      <c r="H2315" s="3">
        <f t="shared" si="112"/>
        <v>0</v>
      </c>
      <c r="I2315" s="17"/>
    </row>
    <row r="2316" spans="1:9" ht="15.75" x14ac:dyDescent="0.25">
      <c r="A2316" s="40">
        <v>42815</v>
      </c>
      <c r="B2316" s="41" t="s">
        <v>2750</v>
      </c>
      <c r="C2316" s="6">
        <v>105188</v>
      </c>
      <c r="D2316" s="7" t="s">
        <v>11</v>
      </c>
      <c r="E2316" s="3">
        <v>459.6</v>
      </c>
      <c r="F2316" s="42">
        <v>42815</v>
      </c>
      <c r="G2316" s="3">
        <f t="shared" si="111"/>
        <v>459.6</v>
      </c>
      <c r="H2316" s="3">
        <f t="shared" si="112"/>
        <v>0</v>
      </c>
      <c r="I2316" s="17"/>
    </row>
    <row r="2317" spans="1:9" ht="15.75" x14ac:dyDescent="0.25">
      <c r="A2317" s="40">
        <v>42815</v>
      </c>
      <c r="B2317" s="41" t="s">
        <v>2759</v>
      </c>
      <c r="C2317" s="6">
        <v>105197</v>
      </c>
      <c r="D2317" s="7" t="s">
        <v>11</v>
      </c>
      <c r="E2317" s="3">
        <v>2410.8000000000002</v>
      </c>
      <c r="F2317" s="42">
        <v>42815</v>
      </c>
      <c r="G2317" s="3">
        <f t="shared" si="111"/>
        <v>2410.8000000000002</v>
      </c>
      <c r="H2317" s="3">
        <f t="shared" si="112"/>
        <v>0</v>
      </c>
      <c r="I2317" s="17"/>
    </row>
    <row r="2318" spans="1:9" ht="15.75" x14ac:dyDescent="0.25">
      <c r="A2318" s="40">
        <v>42815</v>
      </c>
      <c r="B2318" s="41" t="s">
        <v>2774</v>
      </c>
      <c r="C2318" s="6">
        <v>105212</v>
      </c>
      <c r="D2318" s="1" t="s">
        <v>11</v>
      </c>
      <c r="E2318" s="2">
        <v>0</v>
      </c>
      <c r="F2318" s="44" t="s">
        <v>37</v>
      </c>
      <c r="G2318" s="2">
        <f t="shared" si="111"/>
        <v>0</v>
      </c>
      <c r="H2318" s="2">
        <f t="shared" si="112"/>
        <v>0</v>
      </c>
      <c r="I2318" s="17"/>
    </row>
    <row r="2319" spans="1:9" ht="15.75" x14ac:dyDescent="0.25">
      <c r="A2319" s="40">
        <v>42816</v>
      </c>
      <c r="B2319" s="41" t="s">
        <v>2800</v>
      </c>
      <c r="C2319" s="6">
        <v>105238</v>
      </c>
      <c r="D2319" s="7" t="s">
        <v>11</v>
      </c>
      <c r="E2319" s="3">
        <v>2855</v>
      </c>
      <c r="F2319" s="42">
        <v>42816</v>
      </c>
      <c r="G2319" s="3">
        <f t="shared" si="111"/>
        <v>2855</v>
      </c>
      <c r="H2319" s="3">
        <f t="shared" si="112"/>
        <v>0</v>
      </c>
      <c r="I2319" s="17"/>
    </row>
    <row r="2320" spans="1:9" ht="15.75" x14ac:dyDescent="0.25">
      <c r="A2320" s="40">
        <v>42816</v>
      </c>
      <c r="B2320" s="41" t="s">
        <v>2854</v>
      </c>
      <c r="C2320" s="6">
        <v>105292</v>
      </c>
      <c r="D2320" s="7" t="s">
        <v>11</v>
      </c>
      <c r="E2320" s="3">
        <v>474.3</v>
      </c>
      <c r="F2320" s="42">
        <v>42816</v>
      </c>
      <c r="G2320" s="3">
        <f t="shared" si="111"/>
        <v>474.3</v>
      </c>
      <c r="H2320" s="3">
        <f t="shared" si="112"/>
        <v>0</v>
      </c>
      <c r="I2320" s="17"/>
    </row>
    <row r="2321" spans="1:9" ht="15.75" x14ac:dyDescent="0.25">
      <c r="A2321" s="40">
        <v>42817</v>
      </c>
      <c r="B2321" s="41" t="s">
        <v>2930</v>
      </c>
      <c r="C2321" s="6">
        <v>105366</v>
      </c>
      <c r="D2321" s="7" t="s">
        <v>11</v>
      </c>
      <c r="E2321" s="3">
        <v>4012.9</v>
      </c>
      <c r="F2321" s="42">
        <v>43062</v>
      </c>
      <c r="G2321" s="3">
        <f t="shared" si="111"/>
        <v>4012.9</v>
      </c>
      <c r="H2321" s="3">
        <f t="shared" si="112"/>
        <v>0</v>
      </c>
      <c r="I2321" s="17"/>
    </row>
    <row r="2322" spans="1:9" ht="15.75" x14ac:dyDescent="0.25">
      <c r="A2322" s="40">
        <v>42817</v>
      </c>
      <c r="B2322" s="41" t="s">
        <v>2955</v>
      </c>
      <c r="C2322" s="6">
        <v>105389</v>
      </c>
      <c r="D2322" s="7" t="s">
        <v>11</v>
      </c>
      <c r="E2322" s="3">
        <v>6910</v>
      </c>
      <c r="F2322" s="46" t="s">
        <v>2956</v>
      </c>
      <c r="G2322" s="10">
        <f>6740</f>
        <v>6740</v>
      </c>
      <c r="H2322" s="10">
        <f t="shared" si="112"/>
        <v>170</v>
      </c>
      <c r="I2322" s="17"/>
    </row>
    <row r="2323" spans="1:9" ht="15.75" x14ac:dyDescent="0.25">
      <c r="A2323" s="40">
        <v>42817</v>
      </c>
      <c r="B2323" s="41" t="s">
        <v>2957</v>
      </c>
      <c r="C2323" s="6">
        <v>105390</v>
      </c>
      <c r="D2323" s="7" t="s">
        <v>11</v>
      </c>
      <c r="E2323" s="3">
        <v>18625.2</v>
      </c>
      <c r="F2323" s="42">
        <v>43062</v>
      </c>
      <c r="G2323" s="3">
        <f t="shared" ref="G2323:G2354" si="113">E2323</f>
        <v>18625.2</v>
      </c>
      <c r="H2323" s="3">
        <f t="shared" si="112"/>
        <v>0</v>
      </c>
      <c r="I2323" s="17"/>
    </row>
    <row r="2324" spans="1:9" ht="15.75" x14ac:dyDescent="0.25">
      <c r="A2324" s="40">
        <v>42817</v>
      </c>
      <c r="B2324" s="41" t="s">
        <v>2972</v>
      </c>
      <c r="C2324" s="6">
        <v>105404</v>
      </c>
      <c r="D2324" s="7" t="s">
        <v>11</v>
      </c>
      <c r="E2324" s="3">
        <v>1888.7</v>
      </c>
      <c r="G2324" s="3">
        <f t="shared" si="113"/>
        <v>1888.7</v>
      </c>
      <c r="H2324" s="3">
        <f t="shared" si="112"/>
        <v>0</v>
      </c>
      <c r="I2324" s="17"/>
    </row>
    <row r="2325" spans="1:9" ht="15.75" x14ac:dyDescent="0.25">
      <c r="A2325" s="40">
        <v>42817</v>
      </c>
      <c r="B2325" s="41" t="s">
        <v>2977</v>
      </c>
      <c r="C2325" s="6">
        <v>105409</v>
      </c>
      <c r="D2325" s="7" t="s">
        <v>11</v>
      </c>
      <c r="E2325" s="3">
        <v>1949.9</v>
      </c>
      <c r="F2325" s="42">
        <v>43062</v>
      </c>
      <c r="G2325" s="3">
        <f t="shared" si="113"/>
        <v>1949.9</v>
      </c>
      <c r="H2325" s="3">
        <f t="shared" si="112"/>
        <v>0</v>
      </c>
      <c r="I2325" s="17"/>
    </row>
    <row r="2326" spans="1:9" ht="15.75" x14ac:dyDescent="0.25">
      <c r="A2326" s="40">
        <v>42817</v>
      </c>
      <c r="B2326" s="41" t="s">
        <v>2978</v>
      </c>
      <c r="C2326" s="6">
        <v>105410</v>
      </c>
      <c r="D2326" s="7" t="s">
        <v>11</v>
      </c>
      <c r="E2326" s="3">
        <v>720</v>
      </c>
      <c r="F2326" s="42">
        <v>43062</v>
      </c>
      <c r="G2326" s="3">
        <f t="shared" si="113"/>
        <v>720</v>
      </c>
      <c r="H2326" s="3">
        <f t="shared" si="112"/>
        <v>0</v>
      </c>
      <c r="I2326" s="17"/>
    </row>
    <row r="2327" spans="1:9" ht="15.75" x14ac:dyDescent="0.25">
      <c r="A2327" s="40">
        <v>42817</v>
      </c>
      <c r="B2327" s="41" t="s">
        <v>3024</v>
      </c>
      <c r="C2327" s="6">
        <v>105455</v>
      </c>
      <c r="D2327" s="7" t="s">
        <v>11</v>
      </c>
      <c r="E2327" s="3">
        <v>1050</v>
      </c>
      <c r="F2327" s="42">
        <v>43062</v>
      </c>
      <c r="G2327" s="3">
        <f t="shared" si="113"/>
        <v>1050</v>
      </c>
      <c r="H2327" s="3">
        <f t="shared" si="112"/>
        <v>0</v>
      </c>
      <c r="I2327" s="17"/>
    </row>
    <row r="2328" spans="1:9" ht="15.75" x14ac:dyDescent="0.25">
      <c r="A2328" s="40">
        <v>42818</v>
      </c>
      <c r="B2328" s="41" t="s">
        <v>3063</v>
      </c>
      <c r="C2328" s="6">
        <v>105494</v>
      </c>
      <c r="D2328" s="7" t="s">
        <v>11</v>
      </c>
      <c r="E2328" s="3">
        <v>3269.4</v>
      </c>
      <c r="F2328" s="42">
        <v>42818</v>
      </c>
      <c r="G2328" s="3">
        <f t="shared" si="113"/>
        <v>3269.4</v>
      </c>
      <c r="H2328" s="3">
        <f t="shared" si="112"/>
        <v>0</v>
      </c>
      <c r="I2328" s="17"/>
    </row>
    <row r="2329" spans="1:9" ht="15.75" x14ac:dyDescent="0.25">
      <c r="A2329" s="40">
        <v>42818</v>
      </c>
      <c r="B2329" s="41" t="s">
        <v>3078</v>
      </c>
      <c r="C2329" s="6">
        <v>105509</v>
      </c>
      <c r="D2329" s="7" t="s">
        <v>11</v>
      </c>
      <c r="E2329" s="3">
        <v>3988</v>
      </c>
      <c r="F2329" s="42">
        <v>42818</v>
      </c>
      <c r="G2329" s="3">
        <f t="shared" si="113"/>
        <v>3988</v>
      </c>
      <c r="H2329" s="3">
        <f t="shared" si="112"/>
        <v>0</v>
      </c>
      <c r="I2329" s="17"/>
    </row>
    <row r="2330" spans="1:9" ht="15.75" x14ac:dyDescent="0.25">
      <c r="A2330" s="40">
        <v>42818</v>
      </c>
      <c r="B2330" s="41" t="s">
        <v>3079</v>
      </c>
      <c r="C2330" s="6">
        <v>105510</v>
      </c>
      <c r="D2330" s="7" t="s">
        <v>11</v>
      </c>
      <c r="E2330" s="3">
        <v>2360</v>
      </c>
      <c r="F2330" s="42">
        <v>42818</v>
      </c>
      <c r="G2330" s="3">
        <f t="shared" si="113"/>
        <v>2360</v>
      </c>
      <c r="H2330" s="3">
        <f t="shared" si="112"/>
        <v>0</v>
      </c>
      <c r="I2330" s="17"/>
    </row>
    <row r="2331" spans="1:9" ht="15.75" x14ac:dyDescent="0.25">
      <c r="A2331" s="40">
        <v>42818</v>
      </c>
      <c r="B2331" s="41" t="s">
        <v>3098</v>
      </c>
      <c r="C2331" s="6">
        <v>105529</v>
      </c>
      <c r="D2331" s="7" t="s">
        <v>11</v>
      </c>
      <c r="E2331" s="3">
        <v>6455.4</v>
      </c>
      <c r="F2331" s="42">
        <v>42818</v>
      </c>
      <c r="G2331" s="3">
        <f t="shared" si="113"/>
        <v>6455.4</v>
      </c>
      <c r="H2331" s="3">
        <f t="shared" si="112"/>
        <v>0</v>
      </c>
      <c r="I2331" s="17"/>
    </row>
    <row r="2332" spans="1:9" ht="15.75" x14ac:dyDescent="0.25">
      <c r="A2332" s="40">
        <v>42818</v>
      </c>
      <c r="B2332" s="41" t="s">
        <v>3115</v>
      </c>
      <c r="C2332" s="6">
        <v>105545</v>
      </c>
      <c r="D2332" s="7" t="s">
        <v>11</v>
      </c>
      <c r="E2332" s="3">
        <v>1974.7</v>
      </c>
      <c r="F2332" s="42">
        <v>42818</v>
      </c>
      <c r="G2332" s="3">
        <f t="shared" si="113"/>
        <v>1974.7</v>
      </c>
      <c r="H2332" s="3">
        <f t="shared" si="112"/>
        <v>0</v>
      </c>
      <c r="I2332" s="17"/>
    </row>
    <row r="2333" spans="1:9" ht="15.75" x14ac:dyDescent="0.25">
      <c r="A2333" s="40">
        <v>42818</v>
      </c>
      <c r="B2333" s="41" t="s">
        <v>3138</v>
      </c>
      <c r="C2333" s="6">
        <v>105568</v>
      </c>
      <c r="D2333" s="7" t="s">
        <v>11</v>
      </c>
      <c r="E2333" s="3">
        <v>839.9</v>
      </c>
      <c r="F2333" s="42">
        <v>42818</v>
      </c>
      <c r="G2333" s="3">
        <f t="shared" si="113"/>
        <v>839.9</v>
      </c>
      <c r="H2333" s="3">
        <f t="shared" si="112"/>
        <v>0</v>
      </c>
      <c r="I2333" s="17"/>
    </row>
    <row r="2334" spans="1:9" ht="15.75" x14ac:dyDescent="0.25">
      <c r="A2334" s="40">
        <v>42818</v>
      </c>
      <c r="B2334" s="41" t="s">
        <v>3186</v>
      </c>
      <c r="C2334" s="6">
        <v>105615</v>
      </c>
      <c r="D2334" s="7" t="s">
        <v>11</v>
      </c>
      <c r="E2334" s="3">
        <v>292.60000000000002</v>
      </c>
      <c r="F2334" s="42">
        <v>42818</v>
      </c>
      <c r="G2334" s="3">
        <f t="shared" si="113"/>
        <v>292.60000000000002</v>
      </c>
      <c r="H2334" s="3">
        <f t="shared" si="112"/>
        <v>0</v>
      </c>
      <c r="I2334" s="17"/>
    </row>
    <row r="2335" spans="1:9" ht="15.75" x14ac:dyDescent="0.25">
      <c r="A2335" s="40">
        <v>42818</v>
      </c>
      <c r="B2335" s="41" t="s">
        <v>3187</v>
      </c>
      <c r="C2335" s="6">
        <v>105616</v>
      </c>
      <c r="D2335" s="7" t="s">
        <v>11</v>
      </c>
      <c r="E2335" s="3">
        <v>8243</v>
      </c>
      <c r="F2335" s="42">
        <v>42818</v>
      </c>
      <c r="G2335" s="3">
        <f t="shared" si="113"/>
        <v>8243</v>
      </c>
      <c r="H2335" s="3">
        <f t="shared" si="112"/>
        <v>0</v>
      </c>
      <c r="I2335" s="17"/>
    </row>
    <row r="2336" spans="1:9" ht="15.75" x14ac:dyDescent="0.25">
      <c r="A2336" s="40">
        <v>42819</v>
      </c>
      <c r="B2336" s="41" t="s">
        <v>3212</v>
      </c>
      <c r="C2336" s="6">
        <v>105641</v>
      </c>
      <c r="D2336" s="7" t="s">
        <v>11</v>
      </c>
      <c r="E2336" s="3">
        <v>2415.6999999999998</v>
      </c>
      <c r="F2336" s="42">
        <v>42791</v>
      </c>
      <c r="G2336" s="3">
        <f t="shared" si="113"/>
        <v>2415.6999999999998</v>
      </c>
      <c r="H2336" s="3">
        <f t="shared" si="112"/>
        <v>0</v>
      </c>
      <c r="I2336" s="17"/>
    </row>
    <row r="2337" spans="1:9" ht="15.75" x14ac:dyDescent="0.25">
      <c r="A2337" s="40">
        <v>42819</v>
      </c>
      <c r="B2337" s="41" t="s">
        <v>3216</v>
      </c>
      <c r="C2337" s="6">
        <v>105645</v>
      </c>
      <c r="D2337" s="7" t="s">
        <v>11</v>
      </c>
      <c r="E2337" s="3">
        <v>2656.5</v>
      </c>
      <c r="F2337" s="42">
        <v>42791</v>
      </c>
      <c r="G2337" s="3">
        <f t="shared" si="113"/>
        <v>2656.5</v>
      </c>
      <c r="H2337" s="3">
        <f t="shared" si="112"/>
        <v>0</v>
      </c>
      <c r="I2337" s="17"/>
    </row>
    <row r="2338" spans="1:9" ht="15.75" x14ac:dyDescent="0.25">
      <c r="A2338" s="40">
        <v>42819</v>
      </c>
      <c r="B2338" s="41" t="s">
        <v>3250</v>
      </c>
      <c r="C2338" s="6">
        <v>105675</v>
      </c>
      <c r="D2338" s="7" t="s">
        <v>11</v>
      </c>
      <c r="E2338" s="3">
        <v>5050.7</v>
      </c>
      <c r="F2338" s="42">
        <v>42791</v>
      </c>
      <c r="G2338" s="3">
        <f t="shared" si="113"/>
        <v>5050.7</v>
      </c>
      <c r="H2338" s="3">
        <f t="shared" si="112"/>
        <v>0</v>
      </c>
      <c r="I2338" s="17"/>
    </row>
    <row r="2339" spans="1:9" ht="15.75" x14ac:dyDescent="0.25">
      <c r="A2339" s="40">
        <v>42819</v>
      </c>
      <c r="B2339" s="41" t="s">
        <v>3298</v>
      </c>
      <c r="C2339" s="6">
        <v>105722</v>
      </c>
      <c r="D2339" s="7" t="s">
        <v>11</v>
      </c>
      <c r="E2339" s="3">
        <v>1695.8</v>
      </c>
      <c r="F2339" s="42">
        <v>42791</v>
      </c>
      <c r="G2339" s="3">
        <f t="shared" si="113"/>
        <v>1695.8</v>
      </c>
      <c r="H2339" s="3">
        <f t="shared" si="112"/>
        <v>0</v>
      </c>
      <c r="I2339" s="17"/>
    </row>
    <row r="2340" spans="1:9" ht="15.75" x14ac:dyDescent="0.25">
      <c r="A2340" s="40">
        <v>42819</v>
      </c>
      <c r="B2340" s="41" t="s">
        <v>3299</v>
      </c>
      <c r="C2340" s="6">
        <v>105723</v>
      </c>
      <c r="D2340" s="7" t="s">
        <v>11</v>
      </c>
      <c r="E2340" s="3">
        <v>1840.4</v>
      </c>
      <c r="F2340" s="42">
        <v>42791</v>
      </c>
      <c r="G2340" s="3">
        <f t="shared" si="113"/>
        <v>1840.4</v>
      </c>
      <c r="H2340" s="3">
        <f t="shared" si="112"/>
        <v>0</v>
      </c>
      <c r="I2340" s="17"/>
    </row>
    <row r="2341" spans="1:9" ht="15.75" x14ac:dyDescent="0.25">
      <c r="A2341" s="40">
        <v>42821</v>
      </c>
      <c r="B2341" s="41" t="s">
        <v>3442</v>
      </c>
      <c r="C2341" s="6">
        <v>105865</v>
      </c>
      <c r="D2341" s="7" t="s">
        <v>11</v>
      </c>
      <c r="E2341" s="3">
        <v>7321.45</v>
      </c>
      <c r="F2341" s="42">
        <v>42823</v>
      </c>
      <c r="G2341" s="3">
        <f t="shared" si="113"/>
        <v>7321.45</v>
      </c>
      <c r="H2341" s="3">
        <f t="shared" si="112"/>
        <v>0</v>
      </c>
      <c r="I2341" s="17"/>
    </row>
    <row r="2342" spans="1:9" ht="15.75" x14ac:dyDescent="0.25">
      <c r="A2342" s="40">
        <v>42821</v>
      </c>
      <c r="B2342" s="41" t="s">
        <v>3449</v>
      </c>
      <c r="C2342" s="6">
        <v>105871</v>
      </c>
      <c r="D2342" s="1" t="s">
        <v>11</v>
      </c>
      <c r="E2342" s="2">
        <v>0</v>
      </c>
      <c r="F2342" s="44" t="s">
        <v>37</v>
      </c>
      <c r="G2342" s="2">
        <f t="shared" si="113"/>
        <v>0</v>
      </c>
      <c r="H2342" s="2">
        <f t="shared" si="112"/>
        <v>0</v>
      </c>
      <c r="I2342" s="17"/>
    </row>
    <row r="2343" spans="1:9" ht="15.75" x14ac:dyDescent="0.25">
      <c r="A2343" s="40">
        <v>42821</v>
      </c>
      <c r="B2343" s="41" t="s">
        <v>3454</v>
      </c>
      <c r="C2343" s="6">
        <v>105876</v>
      </c>
      <c r="D2343" s="7" t="s">
        <v>11</v>
      </c>
      <c r="E2343" s="3">
        <v>1466.4</v>
      </c>
      <c r="F2343" s="42">
        <v>42821</v>
      </c>
      <c r="G2343" s="3">
        <f t="shared" si="113"/>
        <v>1466.4</v>
      </c>
      <c r="H2343" s="3">
        <f t="shared" si="112"/>
        <v>0</v>
      </c>
      <c r="I2343" s="17"/>
    </row>
    <row r="2344" spans="1:9" ht="15.75" x14ac:dyDescent="0.25">
      <c r="A2344" s="40">
        <v>42821</v>
      </c>
      <c r="B2344" s="41" t="s">
        <v>3457</v>
      </c>
      <c r="C2344" s="6">
        <v>105879</v>
      </c>
      <c r="D2344" s="7" t="s">
        <v>11</v>
      </c>
      <c r="E2344" s="3">
        <v>148.4</v>
      </c>
      <c r="F2344" s="42">
        <v>42821</v>
      </c>
      <c r="G2344" s="3">
        <f t="shared" si="113"/>
        <v>148.4</v>
      </c>
      <c r="H2344" s="3">
        <f t="shared" si="112"/>
        <v>0</v>
      </c>
      <c r="I2344" s="17"/>
    </row>
    <row r="2345" spans="1:9" ht="15.75" x14ac:dyDescent="0.25">
      <c r="A2345" s="40">
        <v>42821</v>
      </c>
      <c r="B2345" s="41" t="s">
        <v>3476</v>
      </c>
      <c r="C2345" s="6">
        <v>105897</v>
      </c>
      <c r="D2345" s="7" t="s">
        <v>11</v>
      </c>
      <c r="E2345" s="3">
        <v>1271.2</v>
      </c>
      <c r="F2345" s="42">
        <v>42821</v>
      </c>
      <c r="G2345" s="3">
        <f t="shared" si="113"/>
        <v>1271.2</v>
      </c>
      <c r="H2345" s="3">
        <f t="shared" si="112"/>
        <v>0</v>
      </c>
      <c r="I2345" s="17"/>
    </row>
    <row r="2346" spans="1:9" ht="15.75" x14ac:dyDescent="0.25">
      <c r="A2346" s="40">
        <v>42821</v>
      </c>
      <c r="B2346" s="41" t="s">
        <v>3510</v>
      </c>
      <c r="C2346" s="6">
        <v>105930</v>
      </c>
      <c r="D2346" s="7" t="s">
        <v>11</v>
      </c>
      <c r="E2346" s="3">
        <v>780</v>
      </c>
      <c r="F2346" s="42">
        <v>42821</v>
      </c>
      <c r="G2346" s="3">
        <f t="shared" si="113"/>
        <v>780</v>
      </c>
      <c r="H2346" s="3">
        <f t="shared" si="112"/>
        <v>0</v>
      </c>
      <c r="I2346" s="17"/>
    </row>
    <row r="2347" spans="1:9" ht="15.75" x14ac:dyDescent="0.25">
      <c r="A2347" s="40">
        <v>42822</v>
      </c>
      <c r="B2347" s="41" t="s">
        <v>3611</v>
      </c>
      <c r="C2347" s="6">
        <v>106027</v>
      </c>
      <c r="D2347" s="7" t="s">
        <v>11</v>
      </c>
      <c r="E2347" s="3">
        <v>376</v>
      </c>
      <c r="F2347" s="42">
        <v>42822</v>
      </c>
      <c r="G2347" s="3">
        <f t="shared" si="113"/>
        <v>376</v>
      </c>
      <c r="H2347" s="3">
        <f t="shared" si="112"/>
        <v>0</v>
      </c>
      <c r="I2347" s="17"/>
    </row>
    <row r="2348" spans="1:9" ht="15.75" x14ac:dyDescent="0.25">
      <c r="A2348" s="40">
        <v>42822</v>
      </c>
      <c r="B2348" s="41" t="s">
        <v>3620</v>
      </c>
      <c r="C2348" s="6">
        <v>106036</v>
      </c>
      <c r="D2348" s="7" t="s">
        <v>11</v>
      </c>
      <c r="E2348" s="3">
        <v>1262.4000000000001</v>
      </c>
      <c r="F2348" s="42">
        <v>42822</v>
      </c>
      <c r="G2348" s="3">
        <f t="shared" si="113"/>
        <v>1262.4000000000001</v>
      </c>
      <c r="H2348" s="3">
        <f t="shared" si="112"/>
        <v>0</v>
      </c>
      <c r="I2348" s="17"/>
    </row>
    <row r="2349" spans="1:9" ht="15.75" x14ac:dyDescent="0.25">
      <c r="A2349" s="40">
        <v>42822</v>
      </c>
      <c r="B2349" s="41" t="s">
        <v>3623</v>
      </c>
      <c r="C2349" s="6">
        <v>106038</v>
      </c>
      <c r="D2349" s="7" t="s">
        <v>11</v>
      </c>
      <c r="E2349" s="3">
        <v>638.4</v>
      </c>
      <c r="F2349" s="42">
        <v>42822</v>
      </c>
      <c r="G2349" s="3">
        <f t="shared" si="113"/>
        <v>638.4</v>
      </c>
      <c r="H2349" s="3">
        <f t="shared" si="112"/>
        <v>0</v>
      </c>
      <c r="I2349" s="17"/>
    </row>
    <row r="2350" spans="1:9" ht="15.75" x14ac:dyDescent="0.25">
      <c r="A2350" s="40">
        <v>42824</v>
      </c>
      <c r="B2350" s="41" t="s">
        <v>3809</v>
      </c>
      <c r="C2350" s="6">
        <v>106223</v>
      </c>
      <c r="D2350" s="7" t="s">
        <v>11</v>
      </c>
      <c r="E2350" s="3">
        <v>2162</v>
      </c>
      <c r="F2350" s="42">
        <v>42824</v>
      </c>
      <c r="G2350" s="3">
        <f t="shared" si="113"/>
        <v>2162</v>
      </c>
      <c r="H2350" s="3">
        <f t="shared" si="112"/>
        <v>0</v>
      </c>
      <c r="I2350" s="17"/>
    </row>
    <row r="2351" spans="1:9" ht="15.75" x14ac:dyDescent="0.25">
      <c r="A2351" s="40">
        <v>42824</v>
      </c>
      <c r="B2351" s="41" t="s">
        <v>3841</v>
      </c>
      <c r="C2351" s="6">
        <v>106254</v>
      </c>
      <c r="D2351" s="7" t="s">
        <v>11</v>
      </c>
      <c r="E2351" s="3">
        <v>1113.5999999999999</v>
      </c>
      <c r="F2351" s="42">
        <v>42824</v>
      </c>
      <c r="G2351" s="3">
        <f t="shared" si="113"/>
        <v>1113.5999999999999</v>
      </c>
      <c r="H2351" s="3">
        <f t="shared" si="112"/>
        <v>0</v>
      </c>
      <c r="I2351" s="17"/>
    </row>
    <row r="2352" spans="1:9" ht="15.75" x14ac:dyDescent="0.25">
      <c r="A2352" s="40">
        <v>42825</v>
      </c>
      <c r="B2352" s="41" t="s">
        <v>3914</v>
      </c>
      <c r="C2352" s="6">
        <v>106323</v>
      </c>
      <c r="D2352" s="7" t="s">
        <v>11</v>
      </c>
      <c r="E2352" s="3">
        <v>2951.2</v>
      </c>
      <c r="F2352" s="42">
        <v>42825</v>
      </c>
      <c r="G2352" s="3">
        <f t="shared" si="113"/>
        <v>2951.2</v>
      </c>
      <c r="H2352" s="3">
        <f t="shared" si="112"/>
        <v>0</v>
      </c>
      <c r="I2352" s="17"/>
    </row>
    <row r="2353" spans="1:9" ht="15.75" x14ac:dyDescent="0.25">
      <c r="A2353" s="40">
        <v>42825</v>
      </c>
      <c r="B2353" s="41" t="s">
        <v>3915</v>
      </c>
      <c r="C2353" s="6">
        <v>106324</v>
      </c>
      <c r="D2353" s="7" t="s">
        <v>11</v>
      </c>
      <c r="E2353" s="3">
        <v>1352.4</v>
      </c>
      <c r="F2353" s="42">
        <v>42825</v>
      </c>
      <c r="G2353" s="3">
        <f t="shared" si="113"/>
        <v>1352.4</v>
      </c>
      <c r="H2353" s="3">
        <f t="shared" si="112"/>
        <v>0</v>
      </c>
      <c r="I2353" s="17"/>
    </row>
    <row r="2354" spans="1:9" ht="15.75" x14ac:dyDescent="0.25">
      <c r="A2354" s="40">
        <v>42825</v>
      </c>
      <c r="B2354" s="41" t="s">
        <v>3916</v>
      </c>
      <c r="C2354" s="6">
        <v>106325</v>
      </c>
      <c r="D2354" s="7" t="s">
        <v>11</v>
      </c>
      <c r="E2354" s="3">
        <v>1768</v>
      </c>
      <c r="F2354" s="42">
        <v>42830</v>
      </c>
      <c r="G2354" s="3">
        <f t="shared" si="113"/>
        <v>1768</v>
      </c>
      <c r="H2354" s="3">
        <f t="shared" si="112"/>
        <v>0</v>
      </c>
      <c r="I2354" s="17"/>
    </row>
    <row r="2355" spans="1:9" ht="15.75" x14ac:dyDescent="0.25">
      <c r="A2355" s="40">
        <v>42825</v>
      </c>
      <c r="B2355" s="41" t="s">
        <v>3918</v>
      </c>
      <c r="C2355" s="6">
        <v>106327</v>
      </c>
      <c r="D2355" s="7" t="s">
        <v>11</v>
      </c>
      <c r="E2355" s="3">
        <v>364.3</v>
      </c>
      <c r="F2355" s="42">
        <v>42825</v>
      </c>
      <c r="G2355" s="3">
        <f t="shared" ref="G2355:G2386" si="114">E2355</f>
        <v>364.3</v>
      </c>
      <c r="H2355" s="3">
        <f t="shared" si="112"/>
        <v>0</v>
      </c>
      <c r="I2355" s="17"/>
    </row>
    <row r="2356" spans="1:9" ht="15.75" x14ac:dyDescent="0.25">
      <c r="A2356" s="40">
        <v>42825</v>
      </c>
      <c r="B2356" s="41" t="s">
        <v>3931</v>
      </c>
      <c r="C2356" s="6">
        <v>106340</v>
      </c>
      <c r="D2356" s="7" t="s">
        <v>11</v>
      </c>
      <c r="E2356" s="3">
        <v>4738.8</v>
      </c>
      <c r="F2356" s="42">
        <v>42825</v>
      </c>
      <c r="G2356" s="3">
        <f t="shared" si="114"/>
        <v>4738.8</v>
      </c>
      <c r="H2356" s="3">
        <f t="shared" si="112"/>
        <v>0</v>
      </c>
      <c r="I2356" s="17"/>
    </row>
    <row r="2357" spans="1:9" ht="15.75" x14ac:dyDescent="0.25">
      <c r="A2357" s="40">
        <v>42825</v>
      </c>
      <c r="B2357" s="41" t="s">
        <v>3963</v>
      </c>
      <c r="C2357" s="6">
        <v>106372</v>
      </c>
      <c r="D2357" s="1" t="s">
        <v>11</v>
      </c>
      <c r="E2357" s="2">
        <v>0</v>
      </c>
      <c r="F2357" s="44" t="s">
        <v>37</v>
      </c>
      <c r="G2357" s="2">
        <f t="shared" si="114"/>
        <v>0</v>
      </c>
      <c r="H2357" s="2">
        <f t="shared" si="112"/>
        <v>0</v>
      </c>
      <c r="I2357" s="17"/>
    </row>
    <row r="2358" spans="1:9" ht="15.75" x14ac:dyDescent="0.25">
      <c r="A2358" s="40">
        <v>42825</v>
      </c>
      <c r="B2358" s="41" t="s">
        <v>3966</v>
      </c>
      <c r="C2358" s="6">
        <v>106375</v>
      </c>
      <c r="D2358" s="7" t="s">
        <v>11</v>
      </c>
      <c r="E2358" s="3">
        <v>5042.5200000000004</v>
      </c>
      <c r="F2358" s="42">
        <v>42825</v>
      </c>
      <c r="G2358" s="3">
        <f t="shared" si="114"/>
        <v>5042.5200000000004</v>
      </c>
      <c r="H2358" s="3">
        <f t="shared" si="112"/>
        <v>0</v>
      </c>
      <c r="I2358" s="17"/>
    </row>
    <row r="2359" spans="1:9" ht="15.75" x14ac:dyDescent="0.25">
      <c r="A2359" s="40">
        <v>42825</v>
      </c>
      <c r="B2359" s="41" t="s">
        <v>4001</v>
      </c>
      <c r="C2359" s="6">
        <v>106410</v>
      </c>
      <c r="D2359" s="7" t="s">
        <v>11</v>
      </c>
      <c r="E2359" s="3">
        <v>361.4</v>
      </c>
      <c r="F2359" s="42">
        <v>42825</v>
      </c>
      <c r="G2359" s="3">
        <f t="shared" si="114"/>
        <v>361.4</v>
      </c>
      <c r="H2359" s="3">
        <f t="shared" si="112"/>
        <v>0</v>
      </c>
      <c r="I2359" s="17"/>
    </row>
    <row r="2360" spans="1:9" ht="15.75" x14ac:dyDescent="0.25">
      <c r="A2360" s="40">
        <v>42825</v>
      </c>
      <c r="B2360" s="41" t="s">
        <v>4003</v>
      </c>
      <c r="C2360" s="6">
        <v>106412</v>
      </c>
      <c r="D2360" s="7" t="s">
        <v>11</v>
      </c>
      <c r="E2360" s="3">
        <v>95.2</v>
      </c>
      <c r="F2360" s="42">
        <v>42825</v>
      </c>
      <c r="G2360" s="3">
        <f t="shared" si="114"/>
        <v>95.2</v>
      </c>
      <c r="H2360" s="3">
        <f t="shared" si="112"/>
        <v>0</v>
      </c>
      <c r="I2360" s="17"/>
    </row>
    <row r="2361" spans="1:9" ht="15.75" x14ac:dyDescent="0.25">
      <c r="A2361" s="40">
        <v>42825</v>
      </c>
      <c r="B2361" s="41" t="s">
        <v>4020</v>
      </c>
      <c r="C2361" s="6">
        <v>106429</v>
      </c>
      <c r="D2361" s="7" t="s">
        <v>11</v>
      </c>
      <c r="E2361" s="3">
        <v>16377.2</v>
      </c>
      <c r="F2361" s="42">
        <v>42826</v>
      </c>
      <c r="G2361" s="3">
        <f t="shared" si="114"/>
        <v>16377.2</v>
      </c>
      <c r="H2361" s="3">
        <f t="shared" si="112"/>
        <v>0</v>
      </c>
      <c r="I2361" s="17"/>
    </row>
    <row r="2362" spans="1:9" ht="15.75" x14ac:dyDescent="0.25">
      <c r="A2362" s="40">
        <v>42797</v>
      </c>
      <c r="B2362" s="41" t="s">
        <v>584</v>
      </c>
      <c r="C2362" s="6">
        <v>103068</v>
      </c>
      <c r="D2362" s="7" t="s">
        <v>195</v>
      </c>
      <c r="E2362" s="3">
        <v>385</v>
      </c>
      <c r="F2362" s="42">
        <v>42797</v>
      </c>
      <c r="G2362" s="3">
        <f t="shared" si="114"/>
        <v>385</v>
      </c>
      <c r="H2362" s="3">
        <f t="shared" si="112"/>
        <v>0</v>
      </c>
      <c r="I2362" s="17"/>
    </row>
    <row r="2363" spans="1:9" ht="15.75" x14ac:dyDescent="0.25">
      <c r="A2363" s="40">
        <v>42798</v>
      </c>
      <c r="B2363" s="41" t="s">
        <v>715</v>
      </c>
      <c r="C2363" s="6">
        <v>103192</v>
      </c>
      <c r="D2363" s="7" t="s">
        <v>195</v>
      </c>
      <c r="E2363" s="3">
        <v>663.2</v>
      </c>
      <c r="F2363" s="42">
        <v>42798</v>
      </c>
      <c r="G2363" s="3">
        <f t="shared" si="114"/>
        <v>663.2</v>
      </c>
      <c r="H2363" s="3">
        <f t="shared" si="112"/>
        <v>0</v>
      </c>
      <c r="I2363" s="17"/>
    </row>
    <row r="2364" spans="1:9" ht="15.75" x14ac:dyDescent="0.25">
      <c r="A2364" s="40">
        <v>42803</v>
      </c>
      <c r="B2364" s="41" t="s">
        <v>1259</v>
      </c>
      <c r="C2364" s="6">
        <v>103726</v>
      </c>
      <c r="D2364" s="7" t="s">
        <v>195</v>
      </c>
      <c r="E2364" s="3">
        <v>837.4</v>
      </c>
      <c r="F2364" s="42">
        <v>42804</v>
      </c>
      <c r="G2364" s="3">
        <f t="shared" si="114"/>
        <v>837.4</v>
      </c>
      <c r="H2364" s="3">
        <f t="shared" si="112"/>
        <v>0</v>
      </c>
      <c r="I2364" s="17"/>
    </row>
    <row r="2365" spans="1:9" ht="15.75" x14ac:dyDescent="0.25">
      <c r="A2365" s="40">
        <v>42807</v>
      </c>
      <c r="B2365" s="41" t="s">
        <v>1740</v>
      </c>
      <c r="C2365" s="6">
        <v>104199</v>
      </c>
      <c r="D2365" s="7" t="s">
        <v>195</v>
      </c>
      <c r="E2365" s="3">
        <v>270.39999999999998</v>
      </c>
      <c r="G2365" s="3">
        <f t="shared" si="114"/>
        <v>270.39999999999998</v>
      </c>
      <c r="H2365" s="3">
        <f t="shared" si="112"/>
        <v>0</v>
      </c>
      <c r="I2365" s="17"/>
    </row>
    <row r="2366" spans="1:9" ht="15.75" x14ac:dyDescent="0.25">
      <c r="A2366" s="40">
        <v>42808</v>
      </c>
      <c r="B2366" s="41" t="s">
        <v>1847</v>
      </c>
      <c r="C2366" s="6">
        <v>104304</v>
      </c>
      <c r="D2366" s="7" t="s">
        <v>195</v>
      </c>
      <c r="E2366" s="3">
        <v>385</v>
      </c>
      <c r="F2366" s="42">
        <v>42808</v>
      </c>
      <c r="G2366" s="3">
        <f t="shared" si="114"/>
        <v>385</v>
      </c>
      <c r="H2366" s="3">
        <f t="shared" si="112"/>
        <v>0</v>
      </c>
      <c r="I2366" s="17"/>
    </row>
    <row r="2367" spans="1:9" ht="15.75" x14ac:dyDescent="0.25">
      <c r="A2367" s="40">
        <v>42810</v>
      </c>
      <c r="B2367" s="41" t="s">
        <v>2116</v>
      </c>
      <c r="C2367" s="6">
        <v>104569</v>
      </c>
      <c r="D2367" s="7" t="s">
        <v>195</v>
      </c>
      <c r="E2367" s="3">
        <v>385</v>
      </c>
      <c r="F2367" s="42">
        <v>42810</v>
      </c>
      <c r="G2367" s="3">
        <f t="shared" si="114"/>
        <v>385</v>
      </c>
      <c r="H2367" s="3">
        <f t="shared" si="112"/>
        <v>0</v>
      </c>
      <c r="I2367" s="17"/>
    </row>
    <row r="2368" spans="1:9" ht="15.75" x14ac:dyDescent="0.25">
      <c r="A2368" s="40">
        <v>42812</v>
      </c>
      <c r="B2368" s="41" t="s">
        <v>2401</v>
      </c>
      <c r="C2368" s="6">
        <v>104850</v>
      </c>
      <c r="D2368" s="7" t="s">
        <v>195</v>
      </c>
      <c r="E2368" s="3">
        <v>221</v>
      </c>
      <c r="F2368" s="42">
        <v>42812</v>
      </c>
      <c r="G2368" s="3">
        <f t="shared" si="114"/>
        <v>221</v>
      </c>
      <c r="H2368" s="3">
        <f t="shared" si="112"/>
        <v>0</v>
      </c>
      <c r="I2368" s="17"/>
    </row>
    <row r="2369" spans="1:9" ht="15.75" x14ac:dyDescent="0.25">
      <c r="A2369" s="40">
        <v>42813</v>
      </c>
      <c r="B2369" s="41" t="s">
        <v>2508</v>
      </c>
      <c r="C2369" s="6">
        <v>104952</v>
      </c>
      <c r="D2369" s="7" t="s">
        <v>195</v>
      </c>
      <c r="E2369" s="3">
        <v>2123.16</v>
      </c>
      <c r="G2369" s="3">
        <f t="shared" si="114"/>
        <v>2123.16</v>
      </c>
      <c r="H2369" s="3">
        <f t="shared" si="112"/>
        <v>0</v>
      </c>
      <c r="I2369" s="17"/>
    </row>
    <row r="2370" spans="1:9" ht="15.75" x14ac:dyDescent="0.25">
      <c r="A2370" s="40">
        <v>42822</v>
      </c>
      <c r="B2370" s="41" t="s">
        <v>3600</v>
      </c>
      <c r="C2370" s="6">
        <v>106016</v>
      </c>
      <c r="D2370" s="7" t="s">
        <v>195</v>
      </c>
      <c r="E2370" s="3">
        <v>330.2</v>
      </c>
      <c r="F2370" s="42">
        <v>42822</v>
      </c>
      <c r="G2370" s="3">
        <f t="shared" si="114"/>
        <v>330.2</v>
      </c>
      <c r="H2370" s="3">
        <f t="shared" si="112"/>
        <v>0</v>
      </c>
      <c r="I2370" s="17"/>
    </row>
    <row r="2371" spans="1:9" ht="15.75" x14ac:dyDescent="0.25">
      <c r="A2371" s="40">
        <v>42823</v>
      </c>
      <c r="B2371" s="41" t="s">
        <v>3679</v>
      </c>
      <c r="C2371" s="6">
        <v>106093</v>
      </c>
      <c r="D2371" s="7" t="s">
        <v>195</v>
      </c>
      <c r="E2371" s="3">
        <v>385</v>
      </c>
      <c r="F2371" s="42">
        <v>42822</v>
      </c>
      <c r="G2371" s="3">
        <f t="shared" si="114"/>
        <v>385</v>
      </c>
      <c r="H2371" s="3">
        <f t="shared" ref="H2371:H2434" si="115">E2371-G2371</f>
        <v>0</v>
      </c>
      <c r="I2371" s="17"/>
    </row>
    <row r="2372" spans="1:9" ht="15.75" x14ac:dyDescent="0.25">
      <c r="A2372" s="40">
        <v>42825</v>
      </c>
      <c r="B2372" s="41" t="s">
        <v>3939</v>
      </c>
      <c r="C2372" s="6">
        <v>106348</v>
      </c>
      <c r="D2372" s="7" t="s">
        <v>195</v>
      </c>
      <c r="E2372" s="3">
        <v>385</v>
      </c>
      <c r="F2372" s="42">
        <v>42825</v>
      </c>
      <c r="G2372" s="3">
        <f t="shared" si="114"/>
        <v>385</v>
      </c>
      <c r="H2372" s="3">
        <f t="shared" si="115"/>
        <v>0</v>
      </c>
      <c r="I2372" s="17"/>
    </row>
    <row r="2373" spans="1:9" ht="15.75" x14ac:dyDescent="0.25">
      <c r="A2373" s="40">
        <v>42796</v>
      </c>
      <c r="B2373" s="41" t="s">
        <v>375</v>
      </c>
      <c r="C2373" s="6">
        <v>102863</v>
      </c>
      <c r="D2373" s="7" t="s">
        <v>193</v>
      </c>
      <c r="E2373" s="3">
        <v>9733.2000000000007</v>
      </c>
      <c r="F2373" s="42">
        <v>42796</v>
      </c>
      <c r="G2373" s="3">
        <f t="shared" si="114"/>
        <v>9733.2000000000007</v>
      </c>
      <c r="H2373" s="3">
        <f t="shared" si="115"/>
        <v>0</v>
      </c>
      <c r="I2373" s="17"/>
    </row>
    <row r="2374" spans="1:9" ht="15.75" x14ac:dyDescent="0.25">
      <c r="A2374" s="40">
        <v>42798</v>
      </c>
      <c r="B2374" s="41" t="s">
        <v>677</v>
      </c>
      <c r="C2374" s="6">
        <v>103157</v>
      </c>
      <c r="D2374" s="1" t="s">
        <v>193</v>
      </c>
      <c r="E2374" s="2">
        <v>0</v>
      </c>
      <c r="F2374" s="44" t="s">
        <v>37</v>
      </c>
      <c r="G2374" s="2">
        <f t="shared" si="114"/>
        <v>0</v>
      </c>
      <c r="H2374" s="2">
        <f t="shared" si="115"/>
        <v>0</v>
      </c>
      <c r="I2374" s="17"/>
    </row>
    <row r="2375" spans="1:9" ht="15.75" x14ac:dyDescent="0.25">
      <c r="A2375" s="40">
        <v>42798</v>
      </c>
      <c r="B2375" s="41" t="s">
        <v>678</v>
      </c>
      <c r="C2375" s="6">
        <v>103158</v>
      </c>
      <c r="D2375" s="7" t="s">
        <v>193</v>
      </c>
      <c r="E2375" s="3">
        <v>6147.2</v>
      </c>
      <c r="F2375" s="42">
        <v>42798</v>
      </c>
      <c r="G2375" s="3">
        <f t="shared" si="114"/>
        <v>6147.2</v>
      </c>
      <c r="H2375" s="3">
        <f t="shared" si="115"/>
        <v>0</v>
      </c>
      <c r="I2375" s="17"/>
    </row>
    <row r="2376" spans="1:9" ht="15.75" x14ac:dyDescent="0.25">
      <c r="A2376" s="40">
        <v>42799</v>
      </c>
      <c r="B2376" s="41" t="s">
        <v>808</v>
      </c>
      <c r="C2376" s="6">
        <v>103285</v>
      </c>
      <c r="D2376" s="11" t="s">
        <v>193</v>
      </c>
      <c r="E2376" s="12">
        <v>0</v>
      </c>
      <c r="F2376" s="50" t="s">
        <v>37</v>
      </c>
      <c r="G2376" s="12">
        <f t="shared" si="114"/>
        <v>0</v>
      </c>
      <c r="H2376" s="12">
        <f t="shared" si="115"/>
        <v>0</v>
      </c>
      <c r="I2376" s="17"/>
    </row>
    <row r="2377" spans="1:9" ht="15.75" x14ac:dyDescent="0.25">
      <c r="A2377" s="40">
        <v>42799</v>
      </c>
      <c r="B2377" s="41" t="s">
        <v>809</v>
      </c>
      <c r="C2377" s="6">
        <v>103286</v>
      </c>
      <c r="D2377" s="7" t="s">
        <v>193</v>
      </c>
      <c r="E2377" s="3">
        <v>6011.2</v>
      </c>
      <c r="F2377" s="42">
        <v>42799</v>
      </c>
      <c r="G2377" s="3">
        <f t="shared" si="114"/>
        <v>6011.2</v>
      </c>
      <c r="H2377" s="3">
        <f t="shared" si="115"/>
        <v>0</v>
      </c>
      <c r="I2377" s="17"/>
    </row>
    <row r="2378" spans="1:9" ht="15.75" x14ac:dyDescent="0.25">
      <c r="A2378" s="40">
        <v>42800</v>
      </c>
      <c r="B2378" s="41" t="s">
        <v>900</v>
      </c>
      <c r="C2378" s="6">
        <v>103374</v>
      </c>
      <c r="D2378" s="7" t="s">
        <v>193</v>
      </c>
      <c r="E2378" s="3">
        <v>10962</v>
      </c>
      <c r="F2378" s="42">
        <v>42800</v>
      </c>
      <c r="G2378" s="3">
        <f t="shared" si="114"/>
        <v>10962</v>
      </c>
      <c r="H2378" s="3">
        <f t="shared" si="115"/>
        <v>0</v>
      </c>
      <c r="I2378" s="17"/>
    </row>
    <row r="2379" spans="1:9" ht="15.75" x14ac:dyDescent="0.25">
      <c r="A2379" s="40">
        <v>42802</v>
      </c>
      <c r="B2379" s="41" t="s">
        <v>1112</v>
      </c>
      <c r="C2379" s="6">
        <v>103584</v>
      </c>
      <c r="D2379" s="7" t="s">
        <v>193</v>
      </c>
      <c r="E2379" s="3">
        <v>8812.7999999999993</v>
      </c>
      <c r="G2379" s="3">
        <f t="shared" si="114"/>
        <v>8812.7999999999993</v>
      </c>
      <c r="H2379" s="3">
        <f t="shared" si="115"/>
        <v>0</v>
      </c>
      <c r="I2379" s="17"/>
    </row>
    <row r="2380" spans="1:9" ht="15.75" x14ac:dyDescent="0.25">
      <c r="A2380" s="40">
        <v>42806</v>
      </c>
      <c r="B2380" s="41" t="s">
        <v>1623</v>
      </c>
      <c r="C2380" s="6">
        <v>104085</v>
      </c>
      <c r="D2380" s="7" t="s">
        <v>193</v>
      </c>
      <c r="E2380" s="3">
        <v>11928.6</v>
      </c>
      <c r="F2380" s="42">
        <v>42806</v>
      </c>
      <c r="G2380" s="3">
        <f t="shared" si="114"/>
        <v>11928.6</v>
      </c>
      <c r="H2380" s="3">
        <f t="shared" si="115"/>
        <v>0</v>
      </c>
      <c r="I2380" s="17"/>
    </row>
    <row r="2381" spans="1:9" ht="15.75" x14ac:dyDescent="0.25">
      <c r="A2381" s="40">
        <v>42797</v>
      </c>
      <c r="B2381" s="41" t="s">
        <v>518</v>
      </c>
      <c r="C2381" s="6">
        <v>103004</v>
      </c>
      <c r="D2381" s="7" t="s">
        <v>222</v>
      </c>
      <c r="E2381" s="3">
        <v>8935.2000000000007</v>
      </c>
      <c r="F2381" s="42" t="s">
        <v>255</v>
      </c>
      <c r="G2381" s="3">
        <f t="shared" si="114"/>
        <v>8935.2000000000007</v>
      </c>
      <c r="H2381" s="3">
        <f t="shared" si="115"/>
        <v>0</v>
      </c>
      <c r="I2381" s="17"/>
    </row>
    <row r="2382" spans="1:9" ht="15.75" x14ac:dyDescent="0.25">
      <c r="A2382" s="40">
        <v>42800</v>
      </c>
      <c r="B2382" s="41" t="s">
        <v>869</v>
      </c>
      <c r="C2382" s="6">
        <v>103344</v>
      </c>
      <c r="D2382" s="7" t="s">
        <v>222</v>
      </c>
      <c r="E2382" s="3">
        <v>7983.2</v>
      </c>
      <c r="F2382" s="42">
        <v>42800</v>
      </c>
      <c r="G2382" s="3">
        <f t="shared" si="114"/>
        <v>7983.2</v>
      </c>
      <c r="H2382" s="3">
        <f t="shared" si="115"/>
        <v>0</v>
      </c>
      <c r="I2382" s="17"/>
    </row>
    <row r="2383" spans="1:9" ht="15.75" x14ac:dyDescent="0.25">
      <c r="A2383" s="40">
        <v>42810</v>
      </c>
      <c r="B2383" s="41" t="s">
        <v>2091</v>
      </c>
      <c r="C2383" s="6">
        <v>104544</v>
      </c>
      <c r="D2383" s="7" t="s">
        <v>222</v>
      </c>
      <c r="E2383" s="3">
        <v>6660</v>
      </c>
      <c r="F2383" s="42">
        <v>42810</v>
      </c>
      <c r="G2383" s="3">
        <f t="shared" si="114"/>
        <v>6660</v>
      </c>
      <c r="H2383" s="3">
        <f t="shared" si="115"/>
        <v>0</v>
      </c>
      <c r="I2383" s="17"/>
    </row>
    <row r="2384" spans="1:9" ht="15.75" x14ac:dyDescent="0.25">
      <c r="A2384" s="40">
        <v>42811</v>
      </c>
      <c r="B2384" s="41" t="s">
        <v>2212</v>
      </c>
      <c r="C2384" s="6">
        <v>104665</v>
      </c>
      <c r="D2384" s="7" t="s">
        <v>222</v>
      </c>
      <c r="E2384" s="3">
        <v>8474.4</v>
      </c>
      <c r="F2384" s="42">
        <v>42811</v>
      </c>
      <c r="G2384" s="3">
        <f t="shared" si="114"/>
        <v>8474.4</v>
      </c>
      <c r="H2384" s="3">
        <f t="shared" si="115"/>
        <v>0</v>
      </c>
      <c r="I2384" s="17"/>
    </row>
    <row r="2385" spans="1:9" ht="15.75" x14ac:dyDescent="0.25">
      <c r="A2385" s="40">
        <v>42812</v>
      </c>
      <c r="B2385" s="41" t="s">
        <v>2343</v>
      </c>
      <c r="C2385" s="6">
        <v>104794</v>
      </c>
      <c r="D2385" s="7" t="s">
        <v>222</v>
      </c>
      <c r="E2385" s="3">
        <v>9201.6</v>
      </c>
      <c r="F2385" s="42">
        <v>42812</v>
      </c>
      <c r="G2385" s="3">
        <f t="shared" si="114"/>
        <v>9201.6</v>
      </c>
      <c r="H2385" s="3">
        <f t="shared" si="115"/>
        <v>0</v>
      </c>
      <c r="I2385" s="17"/>
    </row>
    <row r="2386" spans="1:9" ht="15.75" x14ac:dyDescent="0.25">
      <c r="A2386" s="40">
        <v>42813</v>
      </c>
      <c r="B2386" s="41" t="s">
        <v>2473</v>
      </c>
      <c r="C2386" s="6">
        <v>104918</v>
      </c>
      <c r="D2386" s="7" t="s">
        <v>222</v>
      </c>
      <c r="E2386" s="3">
        <v>7848</v>
      </c>
      <c r="G2386" s="3">
        <f t="shared" si="114"/>
        <v>7848</v>
      </c>
      <c r="H2386" s="3">
        <f t="shared" si="115"/>
        <v>0</v>
      </c>
      <c r="I2386" s="17"/>
    </row>
    <row r="2387" spans="1:9" ht="15.75" x14ac:dyDescent="0.25">
      <c r="A2387" s="40">
        <v>42814</v>
      </c>
      <c r="B2387" s="41" t="s">
        <v>2542</v>
      </c>
      <c r="C2387" s="6">
        <v>104985</v>
      </c>
      <c r="D2387" s="7" t="s">
        <v>222</v>
      </c>
      <c r="E2387" s="3">
        <v>8359.2000000000007</v>
      </c>
      <c r="G2387" s="3">
        <f t="shared" ref="G2387:G2418" si="116">E2387</f>
        <v>8359.2000000000007</v>
      </c>
      <c r="H2387" s="3">
        <f t="shared" si="115"/>
        <v>0</v>
      </c>
      <c r="I2387" s="17"/>
    </row>
    <row r="2388" spans="1:9" ht="15.75" x14ac:dyDescent="0.25">
      <c r="A2388" s="40">
        <v>42816</v>
      </c>
      <c r="B2388" s="41" t="s">
        <v>2813</v>
      </c>
      <c r="C2388" s="6">
        <v>105251</v>
      </c>
      <c r="D2388" s="7" t="s">
        <v>222</v>
      </c>
      <c r="E2388" s="3">
        <v>5087.6000000000004</v>
      </c>
      <c r="F2388" s="42">
        <v>42816</v>
      </c>
      <c r="G2388" s="3">
        <f t="shared" si="116"/>
        <v>5087.6000000000004</v>
      </c>
      <c r="H2388" s="3">
        <f t="shared" si="115"/>
        <v>0</v>
      </c>
      <c r="I2388" s="17"/>
    </row>
    <row r="2389" spans="1:9" ht="15.75" x14ac:dyDescent="0.25">
      <c r="A2389" s="40">
        <v>42818</v>
      </c>
      <c r="B2389" s="41" t="s">
        <v>3065</v>
      </c>
      <c r="C2389" s="6">
        <v>105496</v>
      </c>
      <c r="D2389" s="7" t="s">
        <v>222</v>
      </c>
      <c r="E2389" s="3">
        <v>8302.7999999999993</v>
      </c>
      <c r="F2389" s="42">
        <v>42818</v>
      </c>
      <c r="G2389" s="3">
        <f t="shared" si="116"/>
        <v>8302.7999999999993</v>
      </c>
      <c r="H2389" s="3">
        <f t="shared" si="115"/>
        <v>0</v>
      </c>
      <c r="I2389" s="17"/>
    </row>
    <row r="2390" spans="1:9" ht="15.75" x14ac:dyDescent="0.25">
      <c r="A2390" s="40">
        <v>42819</v>
      </c>
      <c r="B2390" s="41" t="s">
        <v>3205</v>
      </c>
      <c r="C2390" s="6">
        <v>105634</v>
      </c>
      <c r="D2390" s="7" t="s">
        <v>222</v>
      </c>
      <c r="E2390" s="3">
        <v>9367.2000000000007</v>
      </c>
      <c r="F2390" s="42">
        <v>42791</v>
      </c>
      <c r="G2390" s="3">
        <f t="shared" si="116"/>
        <v>9367.2000000000007</v>
      </c>
      <c r="H2390" s="3">
        <f t="shared" si="115"/>
        <v>0</v>
      </c>
      <c r="I2390" s="17"/>
    </row>
    <row r="2391" spans="1:9" ht="15.75" x14ac:dyDescent="0.25">
      <c r="A2391" s="40">
        <v>42820</v>
      </c>
      <c r="B2391" s="41" t="s">
        <v>3327</v>
      </c>
      <c r="C2391" s="6">
        <v>105751</v>
      </c>
      <c r="D2391" s="7" t="s">
        <v>222</v>
      </c>
      <c r="E2391" s="3">
        <v>9107</v>
      </c>
      <c r="F2391" s="42">
        <v>42820</v>
      </c>
      <c r="G2391" s="3">
        <f t="shared" si="116"/>
        <v>9107</v>
      </c>
      <c r="H2391" s="3">
        <f t="shared" si="115"/>
        <v>0</v>
      </c>
      <c r="I2391" s="17"/>
    </row>
    <row r="2392" spans="1:9" ht="15.75" x14ac:dyDescent="0.25">
      <c r="A2392" s="40">
        <v>42823</v>
      </c>
      <c r="B2392" s="41" t="s">
        <v>3689</v>
      </c>
      <c r="C2392" s="6">
        <v>106103</v>
      </c>
      <c r="D2392" s="7" t="s">
        <v>222</v>
      </c>
      <c r="E2392" s="3">
        <v>5887</v>
      </c>
      <c r="F2392" s="42">
        <v>42822</v>
      </c>
      <c r="G2392" s="3">
        <f t="shared" si="116"/>
        <v>5887</v>
      </c>
      <c r="H2392" s="3">
        <f t="shared" si="115"/>
        <v>0</v>
      </c>
      <c r="I2392" s="17"/>
    </row>
    <row r="2393" spans="1:9" ht="15.75" x14ac:dyDescent="0.25">
      <c r="A2393" s="40">
        <v>42824</v>
      </c>
      <c r="B2393" s="41" t="s">
        <v>3796</v>
      </c>
      <c r="C2393" s="6">
        <v>106210</v>
      </c>
      <c r="D2393" s="7" t="s">
        <v>222</v>
      </c>
      <c r="E2393" s="3">
        <v>6466.8</v>
      </c>
      <c r="F2393" s="42">
        <v>42824</v>
      </c>
      <c r="G2393" s="3">
        <f t="shared" si="116"/>
        <v>6466.8</v>
      </c>
      <c r="H2393" s="3">
        <f t="shared" si="115"/>
        <v>0</v>
      </c>
      <c r="I2393" s="17"/>
    </row>
    <row r="2394" spans="1:9" ht="15.75" x14ac:dyDescent="0.25">
      <c r="A2394" s="40">
        <v>42825</v>
      </c>
      <c r="B2394" s="41" t="s">
        <v>3896</v>
      </c>
      <c r="C2394" s="6">
        <v>106305</v>
      </c>
      <c r="D2394" s="7" t="s">
        <v>222</v>
      </c>
      <c r="E2394" s="3">
        <v>8908</v>
      </c>
      <c r="F2394" s="42">
        <v>42825</v>
      </c>
      <c r="G2394" s="3">
        <f t="shared" si="116"/>
        <v>8908</v>
      </c>
      <c r="H2394" s="3">
        <f t="shared" si="115"/>
        <v>0</v>
      </c>
      <c r="I2394" s="17"/>
    </row>
    <row r="2395" spans="1:9" ht="15.75" x14ac:dyDescent="0.25">
      <c r="A2395" s="40">
        <v>42795</v>
      </c>
      <c r="B2395" s="41" t="s">
        <v>310</v>
      </c>
      <c r="C2395" s="6">
        <v>102798</v>
      </c>
      <c r="D2395" s="7" t="s">
        <v>4</v>
      </c>
      <c r="E2395" s="3">
        <v>17057.8</v>
      </c>
      <c r="F2395" s="42">
        <v>42795</v>
      </c>
      <c r="G2395" s="3">
        <f t="shared" si="116"/>
        <v>17057.8</v>
      </c>
      <c r="H2395" s="3">
        <f t="shared" si="115"/>
        <v>0</v>
      </c>
      <c r="I2395" s="17"/>
    </row>
    <row r="2396" spans="1:9" ht="15.75" x14ac:dyDescent="0.25">
      <c r="A2396" s="40">
        <v>42799</v>
      </c>
      <c r="B2396" s="41" t="s">
        <v>863</v>
      </c>
      <c r="C2396" s="6">
        <v>103338</v>
      </c>
      <c r="D2396" s="7" t="s">
        <v>4</v>
      </c>
      <c r="E2396" s="3">
        <v>22807.200000000001</v>
      </c>
      <c r="F2396" s="42">
        <v>42799</v>
      </c>
      <c r="G2396" s="3">
        <f t="shared" si="116"/>
        <v>22807.200000000001</v>
      </c>
      <c r="H2396" s="3">
        <f t="shared" si="115"/>
        <v>0</v>
      </c>
      <c r="I2396" s="17"/>
    </row>
    <row r="2397" spans="1:9" ht="15.75" x14ac:dyDescent="0.25">
      <c r="A2397" s="40">
        <v>42806</v>
      </c>
      <c r="B2397" s="41" t="s">
        <v>1647</v>
      </c>
      <c r="C2397" s="6">
        <v>104108</v>
      </c>
      <c r="D2397" s="7" t="s">
        <v>4</v>
      </c>
      <c r="E2397" s="3">
        <v>8615.6</v>
      </c>
      <c r="F2397" s="42">
        <v>42806</v>
      </c>
      <c r="G2397" s="3">
        <f t="shared" si="116"/>
        <v>8615.6</v>
      </c>
      <c r="H2397" s="3">
        <f t="shared" si="115"/>
        <v>0</v>
      </c>
      <c r="I2397" s="17"/>
    </row>
    <row r="2398" spans="1:9" ht="15.75" x14ac:dyDescent="0.25">
      <c r="A2398" s="40">
        <v>42810</v>
      </c>
      <c r="B2398" s="41" t="s">
        <v>2110</v>
      </c>
      <c r="C2398" s="6">
        <v>104563</v>
      </c>
      <c r="D2398" s="7" t="s">
        <v>4</v>
      </c>
      <c r="E2398" s="3">
        <v>9588</v>
      </c>
      <c r="F2398" s="42">
        <v>42810</v>
      </c>
      <c r="G2398" s="3">
        <f t="shared" si="116"/>
        <v>9588</v>
      </c>
      <c r="H2398" s="3">
        <f t="shared" si="115"/>
        <v>0</v>
      </c>
      <c r="I2398" s="17"/>
    </row>
    <row r="2399" spans="1:9" ht="15.75" x14ac:dyDescent="0.25">
      <c r="A2399" s="40">
        <v>42811</v>
      </c>
      <c r="B2399" s="41" t="s">
        <v>2296</v>
      </c>
      <c r="C2399" s="6">
        <v>104747</v>
      </c>
      <c r="D2399" s="7" t="s">
        <v>4</v>
      </c>
      <c r="E2399" s="3">
        <v>9554</v>
      </c>
      <c r="F2399" s="42">
        <v>42811</v>
      </c>
      <c r="G2399" s="3">
        <f t="shared" si="116"/>
        <v>9554</v>
      </c>
      <c r="H2399" s="3">
        <f t="shared" si="115"/>
        <v>0</v>
      </c>
      <c r="I2399" s="17"/>
    </row>
    <row r="2400" spans="1:9" ht="15.75" x14ac:dyDescent="0.25">
      <c r="A2400" s="40">
        <v>42814</v>
      </c>
      <c r="B2400" s="41" t="s">
        <v>2560</v>
      </c>
      <c r="C2400" s="6">
        <v>105000</v>
      </c>
      <c r="D2400" s="7" t="s">
        <v>4</v>
      </c>
      <c r="E2400" s="3">
        <v>17935</v>
      </c>
      <c r="G2400" s="3">
        <f t="shared" si="116"/>
        <v>17935</v>
      </c>
      <c r="H2400" s="3">
        <f t="shared" si="115"/>
        <v>0</v>
      </c>
      <c r="I2400" s="17"/>
    </row>
    <row r="2401" spans="1:9" ht="15.75" x14ac:dyDescent="0.25">
      <c r="A2401" s="40">
        <v>42818</v>
      </c>
      <c r="B2401" s="41" t="s">
        <v>3088</v>
      </c>
      <c r="C2401" s="6">
        <v>105519</v>
      </c>
      <c r="D2401" s="7" t="s">
        <v>4</v>
      </c>
      <c r="E2401" s="3">
        <v>9050.7999999999993</v>
      </c>
      <c r="F2401" s="42">
        <v>42818</v>
      </c>
      <c r="G2401" s="3">
        <f t="shared" si="116"/>
        <v>9050.7999999999993</v>
      </c>
      <c r="H2401" s="3">
        <f t="shared" si="115"/>
        <v>0</v>
      </c>
      <c r="I2401" s="17"/>
    </row>
    <row r="2402" spans="1:9" ht="15.75" x14ac:dyDescent="0.25">
      <c r="A2402" s="40">
        <v>42820</v>
      </c>
      <c r="B2402" s="41" t="s">
        <v>3334</v>
      </c>
      <c r="C2402" s="6">
        <v>105758</v>
      </c>
      <c r="D2402" s="7" t="s">
        <v>4</v>
      </c>
      <c r="E2402" s="3">
        <v>10347</v>
      </c>
      <c r="F2402" s="42">
        <v>42820</v>
      </c>
      <c r="G2402" s="3">
        <f t="shared" si="116"/>
        <v>10347</v>
      </c>
      <c r="H2402" s="3">
        <f t="shared" si="115"/>
        <v>0</v>
      </c>
      <c r="I2402" s="17"/>
    </row>
    <row r="2403" spans="1:9" ht="15.75" x14ac:dyDescent="0.25">
      <c r="A2403" s="40">
        <v>42821</v>
      </c>
      <c r="B2403" s="41" t="s">
        <v>3492</v>
      </c>
      <c r="C2403" s="6">
        <v>105913</v>
      </c>
      <c r="D2403" s="7" t="s">
        <v>4</v>
      </c>
      <c r="E2403" s="3">
        <v>10557</v>
      </c>
      <c r="F2403" s="42">
        <v>42821</v>
      </c>
      <c r="G2403" s="3">
        <f t="shared" si="116"/>
        <v>10557</v>
      </c>
      <c r="H2403" s="3">
        <f t="shared" si="115"/>
        <v>0</v>
      </c>
      <c r="I2403" s="17"/>
    </row>
    <row r="2404" spans="1:9" ht="15.75" x14ac:dyDescent="0.25">
      <c r="A2404" s="40">
        <v>42824</v>
      </c>
      <c r="B2404" s="41" t="s">
        <v>3834</v>
      </c>
      <c r="C2404" s="6">
        <v>106247</v>
      </c>
      <c r="D2404" s="7" t="s">
        <v>4</v>
      </c>
      <c r="E2404" s="3">
        <v>14137.2</v>
      </c>
      <c r="F2404" s="42">
        <v>42824</v>
      </c>
      <c r="G2404" s="3">
        <f t="shared" si="116"/>
        <v>14137.2</v>
      </c>
      <c r="H2404" s="3">
        <f t="shared" si="115"/>
        <v>0</v>
      </c>
      <c r="I2404" s="17"/>
    </row>
    <row r="2405" spans="1:9" ht="15.75" x14ac:dyDescent="0.25">
      <c r="A2405" s="40">
        <v>42825</v>
      </c>
      <c r="B2405" s="41" t="s">
        <v>4018</v>
      </c>
      <c r="C2405" s="6">
        <v>106427</v>
      </c>
      <c r="D2405" s="7" t="s">
        <v>4</v>
      </c>
      <c r="E2405" s="3">
        <v>8336.7999999999993</v>
      </c>
      <c r="F2405" s="42">
        <v>42825</v>
      </c>
      <c r="G2405" s="3">
        <f t="shared" si="116"/>
        <v>8336.7999999999993</v>
      </c>
      <c r="H2405" s="3">
        <f t="shared" si="115"/>
        <v>0</v>
      </c>
      <c r="I2405" s="17"/>
    </row>
    <row r="2406" spans="1:9" ht="15.75" x14ac:dyDescent="0.25">
      <c r="A2406" s="40">
        <v>42797</v>
      </c>
      <c r="B2406" s="41" t="s">
        <v>638</v>
      </c>
      <c r="C2406" s="6">
        <v>103120</v>
      </c>
      <c r="D2406" s="7" t="s">
        <v>141</v>
      </c>
      <c r="E2406" s="3">
        <v>5397.6</v>
      </c>
      <c r="F2406" s="42">
        <v>42810</v>
      </c>
      <c r="G2406" s="3">
        <f t="shared" si="116"/>
        <v>5397.6</v>
      </c>
      <c r="H2406" s="3">
        <f t="shared" si="115"/>
        <v>0</v>
      </c>
      <c r="I2406" s="17"/>
    </row>
    <row r="2407" spans="1:9" ht="15.75" x14ac:dyDescent="0.25">
      <c r="A2407" s="40">
        <v>42801</v>
      </c>
      <c r="B2407" s="41" t="s">
        <v>1087</v>
      </c>
      <c r="C2407" s="6">
        <v>103560</v>
      </c>
      <c r="D2407" s="7" t="s">
        <v>141</v>
      </c>
      <c r="E2407" s="3">
        <v>5077.3999999999996</v>
      </c>
      <c r="F2407" s="42">
        <v>42810</v>
      </c>
      <c r="G2407" s="3">
        <f t="shared" si="116"/>
        <v>5077.3999999999996</v>
      </c>
      <c r="H2407" s="3">
        <f t="shared" si="115"/>
        <v>0</v>
      </c>
      <c r="I2407" s="17"/>
    </row>
    <row r="2408" spans="1:9" ht="15.75" x14ac:dyDescent="0.25">
      <c r="A2408" s="40">
        <v>42810</v>
      </c>
      <c r="B2408" s="41" t="s">
        <v>2144</v>
      </c>
      <c r="C2408" s="6">
        <v>104597</v>
      </c>
      <c r="D2408" s="7" t="s">
        <v>141</v>
      </c>
      <c r="E2408" s="3">
        <v>6870</v>
      </c>
      <c r="F2408" s="42">
        <v>42816</v>
      </c>
      <c r="G2408" s="3">
        <f t="shared" si="116"/>
        <v>6870</v>
      </c>
      <c r="H2408" s="3">
        <f t="shared" si="115"/>
        <v>0</v>
      </c>
      <c r="I2408" s="17"/>
    </row>
    <row r="2409" spans="1:9" ht="15.75" x14ac:dyDescent="0.25">
      <c r="A2409" s="40">
        <v>42810</v>
      </c>
      <c r="B2409" s="41" t="s">
        <v>2153</v>
      </c>
      <c r="C2409" s="6">
        <v>104606</v>
      </c>
      <c r="D2409" s="7" t="s">
        <v>141</v>
      </c>
      <c r="E2409" s="3">
        <v>136</v>
      </c>
      <c r="F2409" s="42">
        <v>42791</v>
      </c>
      <c r="G2409" s="3">
        <f t="shared" si="116"/>
        <v>136</v>
      </c>
      <c r="H2409" s="3">
        <f t="shared" si="115"/>
        <v>0</v>
      </c>
      <c r="I2409" s="17"/>
    </row>
    <row r="2410" spans="1:9" ht="15.75" x14ac:dyDescent="0.25">
      <c r="A2410" s="40">
        <v>42816</v>
      </c>
      <c r="B2410" s="41" t="s">
        <v>2871</v>
      </c>
      <c r="C2410" s="6">
        <v>105309</v>
      </c>
      <c r="D2410" s="7" t="s">
        <v>141</v>
      </c>
      <c r="E2410" s="3">
        <v>6491.1</v>
      </c>
      <c r="F2410" s="42">
        <v>42791</v>
      </c>
      <c r="G2410" s="3">
        <f t="shared" si="116"/>
        <v>6491.1</v>
      </c>
      <c r="H2410" s="3">
        <f t="shared" si="115"/>
        <v>0</v>
      </c>
      <c r="I2410" s="17"/>
    </row>
    <row r="2411" spans="1:9" ht="15.75" x14ac:dyDescent="0.25">
      <c r="A2411" s="40">
        <v>42822</v>
      </c>
      <c r="B2411" s="41" t="s">
        <v>3627</v>
      </c>
      <c r="C2411" s="6">
        <v>106042</v>
      </c>
      <c r="D2411" s="7" t="s">
        <v>141</v>
      </c>
      <c r="E2411" s="3">
        <v>6464.5</v>
      </c>
      <c r="F2411" s="42">
        <v>42825</v>
      </c>
      <c r="G2411" s="3">
        <f t="shared" si="116"/>
        <v>6464.5</v>
      </c>
      <c r="H2411" s="3">
        <f t="shared" si="115"/>
        <v>0</v>
      </c>
      <c r="I2411" s="17"/>
    </row>
    <row r="2412" spans="1:9" ht="15.75" x14ac:dyDescent="0.25">
      <c r="A2412" s="40">
        <v>42796</v>
      </c>
      <c r="B2412" s="41" t="s">
        <v>460</v>
      </c>
      <c r="C2412" s="6">
        <v>102948</v>
      </c>
      <c r="D2412" s="7" t="s">
        <v>127</v>
      </c>
      <c r="E2412" s="3">
        <v>4981.2</v>
      </c>
      <c r="F2412" s="42">
        <v>42796</v>
      </c>
      <c r="G2412" s="3">
        <f t="shared" si="116"/>
        <v>4981.2</v>
      </c>
      <c r="H2412" s="3">
        <f t="shared" si="115"/>
        <v>0</v>
      </c>
      <c r="I2412" s="17"/>
    </row>
    <row r="2413" spans="1:9" ht="15.75" x14ac:dyDescent="0.25">
      <c r="A2413" s="40">
        <v>42798</v>
      </c>
      <c r="B2413" s="41" t="s">
        <v>716</v>
      </c>
      <c r="C2413" s="6">
        <v>103193</v>
      </c>
      <c r="D2413" s="7" t="s">
        <v>127</v>
      </c>
      <c r="E2413" s="3">
        <v>4773.3</v>
      </c>
      <c r="F2413" s="42">
        <v>42798</v>
      </c>
      <c r="G2413" s="3">
        <f t="shared" si="116"/>
        <v>4773.3</v>
      </c>
      <c r="H2413" s="3">
        <f t="shared" si="115"/>
        <v>0</v>
      </c>
      <c r="I2413" s="17"/>
    </row>
    <row r="2414" spans="1:9" ht="15.75" x14ac:dyDescent="0.25">
      <c r="A2414" s="40">
        <v>42802</v>
      </c>
      <c r="B2414" s="41" t="s">
        <v>1157</v>
      </c>
      <c r="C2414" s="6">
        <v>103627</v>
      </c>
      <c r="D2414" s="7" t="s">
        <v>127</v>
      </c>
      <c r="E2414" s="3">
        <v>2452.8000000000002</v>
      </c>
      <c r="F2414" s="42">
        <v>42802</v>
      </c>
      <c r="G2414" s="3">
        <f t="shared" si="116"/>
        <v>2452.8000000000002</v>
      </c>
      <c r="H2414" s="3">
        <f t="shared" si="115"/>
        <v>0</v>
      </c>
      <c r="I2414" s="17"/>
    </row>
    <row r="2415" spans="1:9" ht="15.75" x14ac:dyDescent="0.25">
      <c r="A2415" s="40">
        <v>42808</v>
      </c>
      <c r="B2415" s="41" t="s">
        <v>1922</v>
      </c>
      <c r="C2415" s="6">
        <v>104378</v>
      </c>
      <c r="D2415" s="7" t="s">
        <v>127</v>
      </c>
      <c r="E2415" s="3">
        <v>7291.2</v>
      </c>
      <c r="F2415" s="42">
        <v>42808</v>
      </c>
      <c r="G2415" s="3">
        <f t="shared" si="116"/>
        <v>7291.2</v>
      </c>
      <c r="H2415" s="3">
        <f t="shared" si="115"/>
        <v>0</v>
      </c>
      <c r="I2415" s="17"/>
    </row>
    <row r="2416" spans="1:9" ht="15.75" x14ac:dyDescent="0.25">
      <c r="A2416" s="40">
        <v>42809</v>
      </c>
      <c r="B2416" s="41" t="s">
        <v>2041</v>
      </c>
      <c r="C2416" s="6">
        <v>104495</v>
      </c>
      <c r="D2416" s="7" t="s">
        <v>127</v>
      </c>
      <c r="E2416" s="3">
        <v>622.79999999999995</v>
      </c>
      <c r="F2416" s="42">
        <v>42809</v>
      </c>
      <c r="G2416" s="3">
        <f t="shared" si="116"/>
        <v>622.79999999999995</v>
      </c>
      <c r="H2416" s="3">
        <f t="shared" si="115"/>
        <v>0</v>
      </c>
      <c r="I2416" s="17"/>
    </row>
    <row r="2417" spans="1:9" ht="15.75" x14ac:dyDescent="0.25">
      <c r="A2417" s="40">
        <v>42812</v>
      </c>
      <c r="B2417" s="41" t="s">
        <v>2440</v>
      </c>
      <c r="C2417" s="6">
        <v>104887</v>
      </c>
      <c r="D2417" s="7" t="s">
        <v>127</v>
      </c>
      <c r="E2417" s="3">
        <v>1516.8</v>
      </c>
      <c r="F2417" s="42">
        <v>42812</v>
      </c>
      <c r="G2417" s="3">
        <f t="shared" si="116"/>
        <v>1516.8</v>
      </c>
      <c r="H2417" s="3">
        <f t="shared" si="115"/>
        <v>0</v>
      </c>
      <c r="I2417" s="17"/>
    </row>
    <row r="2418" spans="1:9" ht="15.75" x14ac:dyDescent="0.25">
      <c r="A2418" s="40">
        <v>42816</v>
      </c>
      <c r="B2418" s="41" t="s">
        <v>2898</v>
      </c>
      <c r="C2418" s="6">
        <v>105335</v>
      </c>
      <c r="D2418" s="7" t="s">
        <v>127</v>
      </c>
      <c r="E2418" s="3">
        <v>3061.8</v>
      </c>
      <c r="F2418" s="42">
        <v>42816</v>
      </c>
      <c r="G2418" s="3">
        <f t="shared" si="116"/>
        <v>3061.8</v>
      </c>
      <c r="H2418" s="3">
        <f t="shared" si="115"/>
        <v>0</v>
      </c>
      <c r="I2418" s="17"/>
    </row>
    <row r="2419" spans="1:9" ht="15.75" x14ac:dyDescent="0.25">
      <c r="A2419" s="40">
        <v>42819</v>
      </c>
      <c r="B2419" s="41" t="s">
        <v>3237</v>
      </c>
      <c r="C2419" s="6">
        <v>105662</v>
      </c>
      <c r="D2419" s="7" t="s">
        <v>127</v>
      </c>
      <c r="E2419" s="3">
        <v>1486.8</v>
      </c>
      <c r="F2419" s="42">
        <v>42791</v>
      </c>
      <c r="G2419" s="3">
        <f t="shared" ref="G2419:G2450" si="117">E2419</f>
        <v>1486.8</v>
      </c>
      <c r="H2419" s="3">
        <f t="shared" si="115"/>
        <v>0</v>
      </c>
      <c r="I2419" s="17"/>
    </row>
    <row r="2420" spans="1:9" ht="15.75" x14ac:dyDescent="0.25">
      <c r="A2420" s="40">
        <v>42821</v>
      </c>
      <c r="B2420" s="41" t="s">
        <v>3430</v>
      </c>
      <c r="C2420" s="6">
        <v>105853</v>
      </c>
      <c r="D2420" s="7" t="s">
        <v>127</v>
      </c>
      <c r="E2420" s="3">
        <v>4956</v>
      </c>
      <c r="F2420" s="42">
        <v>42821</v>
      </c>
      <c r="G2420" s="3">
        <f t="shared" si="117"/>
        <v>4956</v>
      </c>
      <c r="H2420" s="3">
        <f t="shared" si="115"/>
        <v>0</v>
      </c>
      <c r="I2420" s="17"/>
    </row>
    <row r="2421" spans="1:9" ht="15.75" x14ac:dyDescent="0.25">
      <c r="A2421" s="40">
        <v>42821</v>
      </c>
      <c r="B2421" s="41" t="s">
        <v>3440</v>
      </c>
      <c r="C2421" s="6">
        <v>105863</v>
      </c>
      <c r="D2421" s="7" t="s">
        <v>127</v>
      </c>
      <c r="E2421" s="3">
        <v>2765</v>
      </c>
      <c r="F2421" s="42">
        <v>42821</v>
      </c>
      <c r="G2421" s="3">
        <f t="shared" si="117"/>
        <v>2765</v>
      </c>
      <c r="H2421" s="3">
        <f t="shared" si="115"/>
        <v>0</v>
      </c>
      <c r="I2421" s="17"/>
    </row>
    <row r="2422" spans="1:9" ht="15.75" x14ac:dyDescent="0.25">
      <c r="A2422" s="40">
        <v>42823</v>
      </c>
      <c r="B2422" s="41" t="s">
        <v>3658</v>
      </c>
      <c r="C2422" s="6">
        <v>106072</v>
      </c>
      <c r="D2422" s="7" t="s">
        <v>127</v>
      </c>
      <c r="E2422" s="3">
        <v>767.2</v>
      </c>
      <c r="F2422" s="42">
        <v>42822</v>
      </c>
      <c r="G2422" s="3">
        <f t="shared" si="117"/>
        <v>767.2</v>
      </c>
      <c r="H2422" s="3">
        <f t="shared" si="115"/>
        <v>0</v>
      </c>
      <c r="I2422" s="17"/>
    </row>
    <row r="2423" spans="1:9" ht="15.75" x14ac:dyDescent="0.25">
      <c r="A2423" s="40">
        <v>42825</v>
      </c>
      <c r="B2423" s="41" t="s">
        <v>4023</v>
      </c>
      <c r="C2423" s="6">
        <v>106432</v>
      </c>
      <c r="D2423" s="7" t="s">
        <v>127</v>
      </c>
      <c r="E2423" s="3">
        <v>2982</v>
      </c>
      <c r="F2423" s="42">
        <v>42825</v>
      </c>
      <c r="G2423" s="3">
        <f t="shared" si="117"/>
        <v>2982</v>
      </c>
      <c r="H2423" s="3">
        <f t="shared" si="115"/>
        <v>0</v>
      </c>
      <c r="I2423" s="17"/>
    </row>
    <row r="2424" spans="1:9" ht="15.75" x14ac:dyDescent="0.25">
      <c r="A2424" s="40">
        <v>42795</v>
      </c>
      <c r="B2424" s="41" t="s">
        <v>311</v>
      </c>
      <c r="C2424" s="6">
        <v>102799</v>
      </c>
      <c r="D2424" s="7" t="s">
        <v>3</v>
      </c>
      <c r="E2424" s="3">
        <v>1418.6</v>
      </c>
      <c r="F2424" s="42">
        <v>42795</v>
      </c>
      <c r="G2424" s="3">
        <f t="shared" si="117"/>
        <v>1418.6</v>
      </c>
      <c r="H2424" s="3">
        <f t="shared" si="115"/>
        <v>0</v>
      </c>
      <c r="I2424" s="17"/>
    </row>
    <row r="2425" spans="1:9" ht="15.75" x14ac:dyDescent="0.25">
      <c r="A2425" s="40">
        <v>42796</v>
      </c>
      <c r="B2425" s="41" t="s">
        <v>382</v>
      </c>
      <c r="C2425" s="6">
        <v>102870</v>
      </c>
      <c r="D2425" s="7" t="s">
        <v>3</v>
      </c>
      <c r="E2425" s="3">
        <v>1179</v>
      </c>
      <c r="F2425" s="42">
        <v>42796</v>
      </c>
      <c r="G2425" s="3">
        <f t="shared" si="117"/>
        <v>1179</v>
      </c>
      <c r="H2425" s="3">
        <f t="shared" si="115"/>
        <v>0</v>
      </c>
      <c r="I2425" s="17"/>
    </row>
    <row r="2426" spans="1:9" ht="15.75" x14ac:dyDescent="0.25">
      <c r="A2426" s="40">
        <v>42797</v>
      </c>
      <c r="B2426" s="41" t="s">
        <v>606</v>
      </c>
      <c r="C2426" s="6">
        <v>103089</v>
      </c>
      <c r="D2426" s="7" t="s">
        <v>3</v>
      </c>
      <c r="E2426" s="3">
        <v>1984.5</v>
      </c>
      <c r="F2426" s="42">
        <v>42797</v>
      </c>
      <c r="G2426" s="3">
        <f t="shared" si="117"/>
        <v>1984.5</v>
      </c>
      <c r="H2426" s="3">
        <f t="shared" si="115"/>
        <v>0</v>
      </c>
      <c r="I2426" s="17"/>
    </row>
    <row r="2427" spans="1:9" ht="15.75" x14ac:dyDescent="0.25">
      <c r="A2427" s="40">
        <v>42798</v>
      </c>
      <c r="B2427" s="41" t="s">
        <v>726</v>
      </c>
      <c r="C2427" s="6">
        <v>103203</v>
      </c>
      <c r="D2427" s="7" t="s">
        <v>3</v>
      </c>
      <c r="E2427" s="3">
        <v>1971</v>
      </c>
      <c r="F2427" s="42">
        <v>42798</v>
      </c>
      <c r="G2427" s="3">
        <f t="shared" si="117"/>
        <v>1971</v>
      </c>
      <c r="H2427" s="3">
        <f t="shared" si="115"/>
        <v>0</v>
      </c>
      <c r="I2427" s="17"/>
    </row>
    <row r="2428" spans="1:9" ht="15.75" x14ac:dyDescent="0.25">
      <c r="A2428" s="40">
        <v>42799</v>
      </c>
      <c r="B2428" s="41" t="s">
        <v>857</v>
      </c>
      <c r="C2428" s="6">
        <v>103332</v>
      </c>
      <c r="D2428" s="7" t="s">
        <v>3</v>
      </c>
      <c r="E2428" s="3">
        <v>2133</v>
      </c>
      <c r="F2428" s="42">
        <v>42799</v>
      </c>
      <c r="G2428" s="3">
        <f t="shared" si="117"/>
        <v>2133</v>
      </c>
      <c r="H2428" s="3">
        <f t="shared" si="115"/>
        <v>0</v>
      </c>
      <c r="I2428" s="17"/>
    </row>
    <row r="2429" spans="1:9" ht="15.75" x14ac:dyDescent="0.25">
      <c r="A2429" s="40">
        <v>42801</v>
      </c>
      <c r="B2429" s="41" t="s">
        <v>1097</v>
      </c>
      <c r="C2429" s="6">
        <v>103569</v>
      </c>
      <c r="D2429" s="7" t="s">
        <v>3</v>
      </c>
      <c r="E2429" s="3">
        <v>777.4</v>
      </c>
      <c r="F2429" s="42">
        <v>42803</v>
      </c>
      <c r="G2429" s="3">
        <f t="shared" si="117"/>
        <v>777.4</v>
      </c>
      <c r="H2429" s="3">
        <f t="shared" si="115"/>
        <v>0</v>
      </c>
      <c r="I2429" s="17"/>
    </row>
    <row r="2430" spans="1:9" ht="15.75" x14ac:dyDescent="0.25">
      <c r="A2430" s="40">
        <v>42803</v>
      </c>
      <c r="B2430" s="41" t="s">
        <v>1313</v>
      </c>
      <c r="C2430" s="6">
        <v>103780</v>
      </c>
      <c r="D2430" s="7" t="s">
        <v>3</v>
      </c>
      <c r="E2430" s="3">
        <v>996.2</v>
      </c>
      <c r="F2430" s="42">
        <v>42803</v>
      </c>
      <c r="G2430" s="3">
        <f t="shared" si="117"/>
        <v>996.2</v>
      </c>
      <c r="H2430" s="3">
        <f t="shared" si="115"/>
        <v>0</v>
      </c>
      <c r="I2430" s="17"/>
    </row>
    <row r="2431" spans="1:9" ht="15.75" x14ac:dyDescent="0.25">
      <c r="A2431" s="40">
        <v>42804</v>
      </c>
      <c r="B2431" s="41" t="s">
        <v>1420</v>
      </c>
      <c r="C2431" s="6">
        <v>103885</v>
      </c>
      <c r="D2431" s="7" t="s">
        <v>3</v>
      </c>
      <c r="E2431" s="3">
        <v>1518</v>
      </c>
      <c r="F2431" s="42">
        <v>42806</v>
      </c>
      <c r="G2431" s="3">
        <f t="shared" si="117"/>
        <v>1518</v>
      </c>
      <c r="H2431" s="3">
        <f t="shared" si="115"/>
        <v>0</v>
      </c>
      <c r="I2431" s="17"/>
    </row>
    <row r="2432" spans="1:9" ht="15.75" x14ac:dyDescent="0.25">
      <c r="A2432" s="40">
        <v>42805</v>
      </c>
      <c r="B2432" s="41" t="s">
        <v>1548</v>
      </c>
      <c r="C2432" s="6">
        <v>104011</v>
      </c>
      <c r="D2432" s="7" t="s">
        <v>3</v>
      </c>
      <c r="E2432" s="3">
        <v>1610.4</v>
      </c>
      <c r="F2432" s="42">
        <v>42805</v>
      </c>
      <c r="G2432" s="3">
        <f t="shared" si="117"/>
        <v>1610.4</v>
      </c>
      <c r="H2432" s="3">
        <f t="shared" si="115"/>
        <v>0</v>
      </c>
      <c r="I2432" s="17"/>
    </row>
    <row r="2433" spans="1:9" ht="15.75" x14ac:dyDescent="0.25">
      <c r="A2433" s="40">
        <v>42806</v>
      </c>
      <c r="B2433" s="41" t="s">
        <v>1635</v>
      </c>
      <c r="C2433" s="6">
        <v>104096</v>
      </c>
      <c r="D2433" s="7" t="s">
        <v>3</v>
      </c>
      <c r="E2433" s="3">
        <v>2540</v>
      </c>
      <c r="F2433" s="42">
        <v>42806</v>
      </c>
      <c r="G2433" s="3">
        <f t="shared" si="117"/>
        <v>2540</v>
      </c>
      <c r="H2433" s="3">
        <f t="shared" si="115"/>
        <v>0</v>
      </c>
      <c r="I2433" s="17"/>
    </row>
    <row r="2434" spans="1:9" ht="15.75" x14ac:dyDescent="0.25">
      <c r="A2434" s="40">
        <v>42808</v>
      </c>
      <c r="B2434" s="41" t="s">
        <v>1895</v>
      </c>
      <c r="C2434" s="6">
        <v>104352</v>
      </c>
      <c r="D2434" s="7" t="s">
        <v>3</v>
      </c>
      <c r="E2434" s="3">
        <v>1337.2</v>
      </c>
      <c r="F2434" s="42">
        <v>42808</v>
      </c>
      <c r="G2434" s="3">
        <f t="shared" si="117"/>
        <v>1337.2</v>
      </c>
      <c r="H2434" s="3">
        <f t="shared" si="115"/>
        <v>0</v>
      </c>
      <c r="I2434" s="17"/>
    </row>
    <row r="2435" spans="1:9" ht="15.75" x14ac:dyDescent="0.25">
      <c r="A2435" s="40">
        <v>42809</v>
      </c>
      <c r="B2435" s="41" t="s">
        <v>2014</v>
      </c>
      <c r="C2435" s="6">
        <v>104468</v>
      </c>
      <c r="D2435" s="7" t="s">
        <v>3</v>
      </c>
      <c r="E2435" s="3">
        <v>924.6</v>
      </c>
      <c r="F2435" s="42">
        <v>42809</v>
      </c>
      <c r="G2435" s="3">
        <f t="shared" si="117"/>
        <v>924.6</v>
      </c>
      <c r="H2435" s="3">
        <f t="shared" ref="H2435:H2498" si="118">E2435-G2435</f>
        <v>0</v>
      </c>
      <c r="I2435" s="17"/>
    </row>
    <row r="2436" spans="1:9" ht="15.75" x14ac:dyDescent="0.25">
      <c r="A2436" s="40">
        <v>42810</v>
      </c>
      <c r="B2436" s="41" t="s">
        <v>2169</v>
      </c>
      <c r="C2436" s="6">
        <v>104622</v>
      </c>
      <c r="D2436" s="7" t="s">
        <v>3</v>
      </c>
      <c r="E2436" s="3">
        <v>949.4</v>
      </c>
      <c r="F2436" s="42">
        <v>42811</v>
      </c>
      <c r="G2436" s="3">
        <f t="shared" si="117"/>
        <v>949.4</v>
      </c>
      <c r="H2436" s="3">
        <f t="shared" si="118"/>
        <v>0</v>
      </c>
      <c r="I2436" s="17"/>
    </row>
    <row r="2437" spans="1:9" ht="15.75" x14ac:dyDescent="0.25">
      <c r="A2437" s="40">
        <v>42811</v>
      </c>
      <c r="B2437" s="41" t="s">
        <v>2266</v>
      </c>
      <c r="C2437" s="6">
        <v>104719</v>
      </c>
      <c r="D2437" s="7" t="s">
        <v>3</v>
      </c>
      <c r="E2437" s="3">
        <v>1951.7</v>
      </c>
      <c r="F2437" s="42">
        <v>42811</v>
      </c>
      <c r="G2437" s="3">
        <f t="shared" si="117"/>
        <v>1951.7</v>
      </c>
      <c r="H2437" s="3">
        <f t="shared" si="118"/>
        <v>0</v>
      </c>
      <c r="I2437" s="17"/>
    </row>
    <row r="2438" spans="1:9" ht="15.75" x14ac:dyDescent="0.25">
      <c r="A2438" s="40">
        <v>42812</v>
      </c>
      <c r="B2438" s="41" t="s">
        <v>2422</v>
      </c>
      <c r="C2438" s="6">
        <v>104871</v>
      </c>
      <c r="D2438" s="7" t="s">
        <v>3</v>
      </c>
      <c r="E2438" s="3">
        <v>3001.5</v>
      </c>
      <c r="F2438" s="42">
        <v>42812</v>
      </c>
      <c r="G2438" s="3">
        <f t="shared" si="117"/>
        <v>3001.5</v>
      </c>
      <c r="H2438" s="3">
        <f t="shared" si="118"/>
        <v>0</v>
      </c>
      <c r="I2438" s="17"/>
    </row>
    <row r="2439" spans="1:9" ht="15.75" x14ac:dyDescent="0.25">
      <c r="A2439" s="40">
        <v>42813</v>
      </c>
      <c r="B2439" s="41" t="s">
        <v>2494</v>
      </c>
      <c r="C2439" s="6">
        <v>104939</v>
      </c>
      <c r="D2439" s="7" t="s">
        <v>3</v>
      </c>
      <c r="E2439" s="3">
        <v>2075.1</v>
      </c>
      <c r="G2439" s="3">
        <f t="shared" si="117"/>
        <v>2075.1</v>
      </c>
      <c r="H2439" s="3">
        <f t="shared" si="118"/>
        <v>0</v>
      </c>
      <c r="I2439" s="17"/>
    </row>
    <row r="2440" spans="1:9" ht="15.75" x14ac:dyDescent="0.25">
      <c r="A2440" s="40">
        <v>42815</v>
      </c>
      <c r="B2440" s="41" t="s">
        <v>2753</v>
      </c>
      <c r="C2440" s="6">
        <v>105191</v>
      </c>
      <c r="D2440" s="7" t="s">
        <v>3</v>
      </c>
      <c r="E2440" s="3">
        <v>1566</v>
      </c>
      <c r="F2440" s="42">
        <v>42815</v>
      </c>
      <c r="G2440" s="3">
        <f t="shared" si="117"/>
        <v>1566</v>
      </c>
      <c r="H2440" s="3">
        <f t="shared" si="118"/>
        <v>0</v>
      </c>
      <c r="I2440" s="17"/>
    </row>
    <row r="2441" spans="1:9" ht="15.75" x14ac:dyDescent="0.25">
      <c r="A2441" s="40">
        <v>42817</v>
      </c>
      <c r="B2441" s="41" t="s">
        <v>2989</v>
      </c>
      <c r="C2441" s="6">
        <v>105421</v>
      </c>
      <c r="D2441" s="7" t="s">
        <v>3</v>
      </c>
      <c r="E2441" s="3">
        <v>403.2</v>
      </c>
      <c r="F2441" s="42">
        <v>43062</v>
      </c>
      <c r="G2441" s="3">
        <f t="shared" si="117"/>
        <v>403.2</v>
      </c>
      <c r="H2441" s="3">
        <f t="shared" si="118"/>
        <v>0</v>
      </c>
      <c r="I2441" s="17"/>
    </row>
    <row r="2442" spans="1:9" ht="15.75" x14ac:dyDescent="0.25">
      <c r="A2442" s="40">
        <v>42818</v>
      </c>
      <c r="B2442" s="41" t="s">
        <v>3123</v>
      </c>
      <c r="C2442" s="6">
        <v>105553</v>
      </c>
      <c r="D2442" s="7" t="s">
        <v>3</v>
      </c>
      <c r="E2442" s="3">
        <v>2153.1</v>
      </c>
      <c r="F2442" s="42">
        <v>42818</v>
      </c>
      <c r="G2442" s="3">
        <f t="shared" si="117"/>
        <v>2153.1</v>
      </c>
      <c r="H2442" s="3">
        <f t="shared" si="118"/>
        <v>0</v>
      </c>
      <c r="I2442" s="17"/>
    </row>
    <row r="2443" spans="1:9" ht="15.75" x14ac:dyDescent="0.25">
      <c r="A2443" s="40">
        <v>42819</v>
      </c>
      <c r="B2443" s="41" t="s">
        <v>3281</v>
      </c>
      <c r="C2443" s="6">
        <v>105705</v>
      </c>
      <c r="D2443" s="7" t="s">
        <v>3</v>
      </c>
      <c r="E2443" s="3">
        <v>2061.1</v>
      </c>
      <c r="F2443" s="42">
        <v>42791</v>
      </c>
      <c r="G2443" s="3">
        <f t="shared" si="117"/>
        <v>2061.1</v>
      </c>
      <c r="H2443" s="3">
        <f t="shared" si="118"/>
        <v>0</v>
      </c>
      <c r="I2443" s="17"/>
    </row>
    <row r="2444" spans="1:9" ht="15.75" x14ac:dyDescent="0.25">
      <c r="A2444" s="40">
        <v>42820</v>
      </c>
      <c r="B2444" s="41" t="s">
        <v>3360</v>
      </c>
      <c r="C2444" s="6">
        <v>105784</v>
      </c>
      <c r="D2444" s="7" t="s">
        <v>3</v>
      </c>
      <c r="E2444" s="3">
        <v>2415.4</v>
      </c>
      <c r="F2444" s="42">
        <v>42820</v>
      </c>
      <c r="G2444" s="3">
        <f t="shared" si="117"/>
        <v>2415.4</v>
      </c>
      <c r="H2444" s="3">
        <f t="shared" si="118"/>
        <v>0</v>
      </c>
      <c r="I2444" s="17"/>
    </row>
    <row r="2445" spans="1:9" ht="15.75" x14ac:dyDescent="0.25">
      <c r="A2445" s="40">
        <v>42822</v>
      </c>
      <c r="B2445" s="41" t="s">
        <v>3638</v>
      </c>
      <c r="C2445" s="6">
        <v>106053</v>
      </c>
      <c r="D2445" s="7" t="s">
        <v>3</v>
      </c>
      <c r="E2445" s="3">
        <v>1046</v>
      </c>
      <c r="F2445" s="42">
        <v>42824</v>
      </c>
      <c r="G2445" s="3">
        <f t="shared" si="117"/>
        <v>1046</v>
      </c>
      <c r="H2445" s="3">
        <f t="shared" si="118"/>
        <v>0</v>
      </c>
      <c r="I2445" s="17"/>
    </row>
    <row r="2446" spans="1:9" ht="15.75" x14ac:dyDescent="0.25">
      <c r="A2446" s="40">
        <v>42824</v>
      </c>
      <c r="B2446" s="41" t="s">
        <v>3856</v>
      </c>
      <c r="C2446" s="6">
        <v>106269</v>
      </c>
      <c r="D2446" s="7" t="s">
        <v>3</v>
      </c>
      <c r="E2446" s="3">
        <v>1693.9</v>
      </c>
      <c r="F2446" s="42">
        <v>42825</v>
      </c>
      <c r="G2446" s="3">
        <f t="shared" si="117"/>
        <v>1693.9</v>
      </c>
      <c r="H2446" s="3">
        <f t="shared" si="118"/>
        <v>0</v>
      </c>
      <c r="I2446" s="17"/>
    </row>
    <row r="2447" spans="1:9" ht="15.75" x14ac:dyDescent="0.25">
      <c r="A2447" s="40">
        <v>42825</v>
      </c>
      <c r="B2447" s="41" t="s">
        <v>4009</v>
      </c>
      <c r="C2447" s="6">
        <v>106418</v>
      </c>
      <c r="D2447" s="7" t="s">
        <v>3</v>
      </c>
      <c r="E2447" s="3">
        <v>1666.7</v>
      </c>
      <c r="F2447" s="42">
        <v>42825</v>
      </c>
      <c r="G2447" s="3">
        <f t="shared" si="117"/>
        <v>1666.7</v>
      </c>
      <c r="H2447" s="3">
        <f t="shared" si="118"/>
        <v>0</v>
      </c>
      <c r="I2447" s="17"/>
    </row>
    <row r="2448" spans="1:9" ht="15.75" x14ac:dyDescent="0.25">
      <c r="A2448" s="40">
        <v>42796</v>
      </c>
      <c r="B2448" s="41" t="s">
        <v>479</v>
      </c>
      <c r="C2448" s="6">
        <v>102966</v>
      </c>
      <c r="D2448" s="7" t="s">
        <v>211</v>
      </c>
      <c r="E2448" s="3">
        <v>3689.8</v>
      </c>
      <c r="F2448" s="42" t="s">
        <v>255</v>
      </c>
      <c r="G2448" s="3">
        <f t="shared" si="117"/>
        <v>3689.8</v>
      </c>
      <c r="H2448" s="3">
        <f t="shared" si="118"/>
        <v>0</v>
      </c>
      <c r="I2448" s="17"/>
    </row>
    <row r="2449" spans="1:9" ht="15.75" x14ac:dyDescent="0.25">
      <c r="A2449" s="40">
        <v>42798</v>
      </c>
      <c r="B2449" s="41" t="s">
        <v>790</v>
      </c>
      <c r="C2449" s="6">
        <v>103267</v>
      </c>
      <c r="D2449" s="7" t="s">
        <v>211</v>
      </c>
      <c r="E2449" s="3">
        <v>1738.4</v>
      </c>
      <c r="F2449" s="42">
        <v>42798</v>
      </c>
      <c r="G2449" s="3">
        <f t="shared" si="117"/>
        <v>1738.4</v>
      </c>
      <c r="H2449" s="3">
        <f t="shared" si="118"/>
        <v>0</v>
      </c>
      <c r="I2449" s="17"/>
    </row>
    <row r="2450" spans="1:9" ht="15.75" x14ac:dyDescent="0.25">
      <c r="A2450" s="40">
        <v>42808</v>
      </c>
      <c r="B2450" s="41" t="s">
        <v>1855</v>
      </c>
      <c r="C2450" s="6">
        <v>104312</v>
      </c>
      <c r="D2450" s="7" t="s">
        <v>211</v>
      </c>
      <c r="E2450" s="3">
        <v>1854.4</v>
      </c>
      <c r="F2450" s="42">
        <v>42808</v>
      </c>
      <c r="G2450" s="3">
        <f t="shared" si="117"/>
        <v>1854.4</v>
      </c>
      <c r="H2450" s="3">
        <f t="shared" si="118"/>
        <v>0</v>
      </c>
      <c r="I2450" s="17"/>
    </row>
    <row r="2451" spans="1:9" ht="15.75" x14ac:dyDescent="0.25">
      <c r="A2451" s="40">
        <v>42811</v>
      </c>
      <c r="B2451" s="41" t="s">
        <v>2301</v>
      </c>
      <c r="C2451" s="6">
        <v>104752</v>
      </c>
      <c r="D2451" s="7" t="s">
        <v>211</v>
      </c>
      <c r="E2451" s="3">
        <v>4364</v>
      </c>
      <c r="F2451" s="42">
        <v>42811</v>
      </c>
      <c r="G2451" s="3">
        <f t="shared" ref="G2451:G2482" si="119">E2451</f>
        <v>4364</v>
      </c>
      <c r="H2451" s="3">
        <f t="shared" si="118"/>
        <v>0</v>
      </c>
      <c r="I2451" s="17"/>
    </row>
    <row r="2452" spans="1:9" ht="15.75" x14ac:dyDescent="0.25">
      <c r="A2452" s="40">
        <v>42814</v>
      </c>
      <c r="B2452" s="41" t="s">
        <v>2634</v>
      </c>
      <c r="C2452" s="6">
        <v>105072</v>
      </c>
      <c r="D2452" s="7" t="s">
        <v>211</v>
      </c>
      <c r="E2452" s="3">
        <v>2542.8000000000002</v>
      </c>
      <c r="G2452" s="3">
        <f t="shared" si="119"/>
        <v>2542.8000000000002</v>
      </c>
      <c r="H2452" s="3">
        <f t="shared" si="118"/>
        <v>0</v>
      </c>
      <c r="I2452" s="17"/>
    </row>
    <row r="2453" spans="1:9" ht="15.75" x14ac:dyDescent="0.25">
      <c r="A2453" s="40">
        <v>42821</v>
      </c>
      <c r="B2453" s="41" t="s">
        <v>3477</v>
      </c>
      <c r="C2453" s="6">
        <v>105898</v>
      </c>
      <c r="D2453" s="7" t="s">
        <v>211</v>
      </c>
      <c r="E2453" s="3">
        <v>3185.2</v>
      </c>
      <c r="F2453" s="42">
        <v>42821</v>
      </c>
      <c r="G2453" s="3">
        <f t="shared" si="119"/>
        <v>3185.2</v>
      </c>
      <c r="H2453" s="3">
        <f t="shared" si="118"/>
        <v>0</v>
      </c>
      <c r="I2453" s="17"/>
    </row>
    <row r="2454" spans="1:9" ht="15.75" x14ac:dyDescent="0.25">
      <c r="A2454" s="40">
        <v>42824</v>
      </c>
      <c r="B2454" s="41" t="s">
        <v>3781</v>
      </c>
      <c r="C2454" s="6">
        <v>106195</v>
      </c>
      <c r="D2454" s="7" t="s">
        <v>211</v>
      </c>
      <c r="E2454" s="3">
        <v>4155.8</v>
      </c>
      <c r="F2454" s="42">
        <v>42824</v>
      </c>
      <c r="G2454" s="3">
        <f t="shared" si="119"/>
        <v>4155.8</v>
      </c>
      <c r="H2454" s="3">
        <f t="shared" si="118"/>
        <v>0</v>
      </c>
      <c r="I2454" s="17"/>
    </row>
    <row r="2455" spans="1:9" ht="15.75" x14ac:dyDescent="0.25">
      <c r="A2455" s="40">
        <v>42796</v>
      </c>
      <c r="B2455" s="41" t="s">
        <v>416</v>
      </c>
      <c r="C2455" s="6">
        <v>102904</v>
      </c>
      <c r="D2455" s="7" t="s">
        <v>286</v>
      </c>
      <c r="E2455" s="3">
        <v>1307.52</v>
      </c>
      <c r="F2455" s="42">
        <v>42796</v>
      </c>
      <c r="G2455" s="3">
        <f t="shared" si="119"/>
        <v>1307.52</v>
      </c>
      <c r="H2455" s="3">
        <f t="shared" si="118"/>
        <v>0</v>
      </c>
      <c r="I2455" s="17"/>
    </row>
    <row r="2456" spans="1:9" ht="15.75" x14ac:dyDescent="0.25">
      <c r="A2456" s="40">
        <v>42809</v>
      </c>
      <c r="B2456" s="41" t="s">
        <v>2002</v>
      </c>
      <c r="C2456" s="6">
        <v>104456</v>
      </c>
      <c r="D2456" s="7" t="s">
        <v>286</v>
      </c>
      <c r="E2456" s="3">
        <v>1089.5999999999999</v>
      </c>
      <c r="F2456" s="42">
        <v>42810</v>
      </c>
      <c r="G2456" s="3">
        <f t="shared" si="119"/>
        <v>1089.5999999999999</v>
      </c>
      <c r="H2456" s="3">
        <f t="shared" si="118"/>
        <v>0</v>
      </c>
      <c r="I2456" s="17"/>
    </row>
    <row r="2457" spans="1:9" ht="15.75" x14ac:dyDescent="0.25">
      <c r="A2457" s="40">
        <v>42812</v>
      </c>
      <c r="B2457" s="41" t="s">
        <v>2441</v>
      </c>
      <c r="C2457" s="6">
        <v>104888</v>
      </c>
      <c r="D2457" s="7" t="s">
        <v>286</v>
      </c>
      <c r="E2457" s="3">
        <v>1089.5999999999999</v>
      </c>
      <c r="G2457" s="3">
        <f t="shared" si="119"/>
        <v>1089.5999999999999</v>
      </c>
      <c r="H2457" s="3">
        <f t="shared" si="118"/>
        <v>0</v>
      </c>
      <c r="I2457" s="17"/>
    </row>
    <row r="2458" spans="1:9" ht="15.75" x14ac:dyDescent="0.25">
      <c r="A2458" s="40">
        <v>42813</v>
      </c>
      <c r="B2458" s="41" t="s">
        <v>2503</v>
      </c>
      <c r="C2458" s="6">
        <v>104947</v>
      </c>
      <c r="D2458" s="7" t="s">
        <v>286</v>
      </c>
      <c r="E2458" s="3">
        <v>3625.55</v>
      </c>
      <c r="G2458" s="3">
        <f t="shared" si="119"/>
        <v>3625.55</v>
      </c>
      <c r="H2458" s="3">
        <f t="shared" si="118"/>
        <v>0</v>
      </c>
      <c r="I2458" s="17"/>
    </row>
    <row r="2459" spans="1:9" ht="15.75" x14ac:dyDescent="0.25">
      <c r="A2459" s="40">
        <v>42814</v>
      </c>
      <c r="B2459" s="41" t="s">
        <v>2642</v>
      </c>
      <c r="C2459" s="6">
        <v>105080</v>
      </c>
      <c r="D2459" s="7" t="s">
        <v>286</v>
      </c>
      <c r="E2459" s="3">
        <v>3606</v>
      </c>
      <c r="F2459" s="42">
        <v>42815</v>
      </c>
      <c r="G2459" s="3">
        <f t="shared" si="119"/>
        <v>3606</v>
      </c>
      <c r="H2459" s="3">
        <f t="shared" si="118"/>
        <v>0</v>
      </c>
      <c r="I2459" s="17"/>
    </row>
    <row r="2460" spans="1:9" ht="15.75" x14ac:dyDescent="0.25">
      <c r="A2460" s="40">
        <v>42796</v>
      </c>
      <c r="B2460" s="41" t="s">
        <v>385</v>
      </c>
      <c r="C2460" s="6">
        <v>102873</v>
      </c>
      <c r="D2460" s="7" t="s">
        <v>6</v>
      </c>
      <c r="E2460" s="3">
        <v>920</v>
      </c>
      <c r="F2460" s="42">
        <v>42796</v>
      </c>
      <c r="G2460" s="3">
        <f t="shared" si="119"/>
        <v>920</v>
      </c>
      <c r="H2460" s="3">
        <f t="shared" si="118"/>
        <v>0</v>
      </c>
      <c r="I2460" s="17"/>
    </row>
    <row r="2461" spans="1:9" ht="15.75" x14ac:dyDescent="0.25">
      <c r="A2461" s="40">
        <v>42797</v>
      </c>
      <c r="B2461" s="41" t="s">
        <v>517</v>
      </c>
      <c r="C2461" s="6">
        <v>103003</v>
      </c>
      <c r="D2461" s="7" t="s">
        <v>6</v>
      </c>
      <c r="E2461" s="3">
        <v>2074.6</v>
      </c>
      <c r="F2461" s="42" t="s">
        <v>255</v>
      </c>
      <c r="G2461" s="3">
        <f t="shared" si="119"/>
        <v>2074.6</v>
      </c>
      <c r="H2461" s="3">
        <f t="shared" si="118"/>
        <v>0</v>
      </c>
      <c r="I2461" s="17"/>
    </row>
    <row r="2462" spans="1:9" ht="15.75" x14ac:dyDescent="0.25">
      <c r="A2462" s="40">
        <v>42797</v>
      </c>
      <c r="B2462" s="41" t="s">
        <v>628</v>
      </c>
      <c r="C2462" s="6">
        <v>103110</v>
      </c>
      <c r="D2462" s="7" t="s">
        <v>6</v>
      </c>
      <c r="E2462" s="3">
        <v>2070</v>
      </c>
      <c r="F2462" s="42">
        <v>42798</v>
      </c>
      <c r="G2462" s="3">
        <f t="shared" si="119"/>
        <v>2070</v>
      </c>
      <c r="H2462" s="3">
        <f t="shared" si="118"/>
        <v>0</v>
      </c>
      <c r="I2462" s="17"/>
    </row>
    <row r="2463" spans="1:9" ht="15.75" x14ac:dyDescent="0.25">
      <c r="A2463" s="40">
        <v>42798</v>
      </c>
      <c r="B2463" s="41" t="s">
        <v>670</v>
      </c>
      <c r="C2463" s="6">
        <v>103150</v>
      </c>
      <c r="D2463" s="7" t="s">
        <v>6</v>
      </c>
      <c r="E2463" s="3">
        <v>1380</v>
      </c>
      <c r="F2463" s="42">
        <v>42798</v>
      </c>
      <c r="G2463" s="3">
        <f t="shared" si="119"/>
        <v>1380</v>
      </c>
      <c r="H2463" s="3">
        <f t="shared" si="118"/>
        <v>0</v>
      </c>
      <c r="I2463" s="17"/>
    </row>
    <row r="2464" spans="1:9" ht="15.75" x14ac:dyDescent="0.25">
      <c r="A2464" s="40">
        <v>42802</v>
      </c>
      <c r="B2464" s="41" t="s">
        <v>1150</v>
      </c>
      <c r="C2464" s="6">
        <v>103620</v>
      </c>
      <c r="D2464" s="7" t="s">
        <v>6</v>
      </c>
      <c r="E2464" s="3">
        <v>940</v>
      </c>
      <c r="F2464" s="42">
        <v>42802</v>
      </c>
      <c r="G2464" s="3">
        <f t="shared" si="119"/>
        <v>940</v>
      </c>
      <c r="H2464" s="3">
        <f t="shared" si="118"/>
        <v>0</v>
      </c>
      <c r="I2464" s="17"/>
    </row>
    <row r="2465" spans="1:9" ht="15.75" x14ac:dyDescent="0.25">
      <c r="A2465" s="40">
        <v>42804</v>
      </c>
      <c r="B2465" s="41" t="s">
        <v>1421</v>
      </c>
      <c r="C2465" s="6">
        <v>103886</v>
      </c>
      <c r="D2465" s="7" t="s">
        <v>6</v>
      </c>
      <c r="E2465" s="3">
        <v>2119.6999999999998</v>
      </c>
      <c r="F2465" s="42">
        <v>42804</v>
      </c>
      <c r="G2465" s="3">
        <f t="shared" si="119"/>
        <v>2119.6999999999998</v>
      </c>
      <c r="H2465" s="3">
        <f t="shared" si="118"/>
        <v>0</v>
      </c>
      <c r="I2465" s="17"/>
    </row>
    <row r="2466" spans="1:9" ht="15.75" x14ac:dyDescent="0.25">
      <c r="A2466" s="40">
        <v>42805</v>
      </c>
      <c r="B2466" s="41" t="s">
        <v>1602</v>
      </c>
      <c r="C2466" s="6">
        <v>104065</v>
      </c>
      <c r="D2466" s="7" t="s">
        <v>6</v>
      </c>
      <c r="E2466" s="3">
        <v>1175</v>
      </c>
      <c r="F2466" s="42">
        <v>42806</v>
      </c>
      <c r="G2466" s="3">
        <f t="shared" si="119"/>
        <v>1175</v>
      </c>
      <c r="H2466" s="3">
        <f t="shared" si="118"/>
        <v>0</v>
      </c>
      <c r="I2466" s="17"/>
    </row>
    <row r="2467" spans="1:9" ht="15.75" x14ac:dyDescent="0.25">
      <c r="A2467" s="40">
        <v>42810</v>
      </c>
      <c r="B2467" s="41" t="s">
        <v>2067</v>
      </c>
      <c r="C2467" s="6">
        <v>104520</v>
      </c>
      <c r="D2467" s="7" t="s">
        <v>6</v>
      </c>
      <c r="E2467" s="3">
        <v>940</v>
      </c>
      <c r="F2467" s="42">
        <v>42810</v>
      </c>
      <c r="G2467" s="3">
        <f t="shared" si="119"/>
        <v>940</v>
      </c>
      <c r="H2467" s="3">
        <f t="shared" si="118"/>
        <v>0</v>
      </c>
      <c r="I2467" s="17"/>
    </row>
    <row r="2468" spans="1:9" ht="15.75" x14ac:dyDescent="0.25">
      <c r="A2468" s="40">
        <v>42811</v>
      </c>
      <c r="B2468" s="41" t="s">
        <v>2208</v>
      </c>
      <c r="C2468" s="6">
        <v>104661</v>
      </c>
      <c r="D2468" s="7" t="s">
        <v>6</v>
      </c>
      <c r="E2468" s="3">
        <v>1440</v>
      </c>
      <c r="F2468" s="42">
        <v>42812</v>
      </c>
      <c r="G2468" s="3">
        <f t="shared" si="119"/>
        <v>1440</v>
      </c>
      <c r="H2468" s="3">
        <f t="shared" si="118"/>
        <v>0</v>
      </c>
      <c r="I2468" s="17"/>
    </row>
    <row r="2469" spans="1:9" ht="15.75" x14ac:dyDescent="0.25">
      <c r="A2469" s="40">
        <v>42812</v>
      </c>
      <c r="B2469" s="41" t="s">
        <v>2352</v>
      </c>
      <c r="C2469" s="6">
        <v>104802</v>
      </c>
      <c r="D2469" s="7" t="s">
        <v>6</v>
      </c>
      <c r="E2469" s="3">
        <v>1440</v>
      </c>
      <c r="F2469" s="42">
        <v>42812</v>
      </c>
      <c r="G2469" s="3">
        <f t="shared" si="119"/>
        <v>1440</v>
      </c>
      <c r="H2469" s="3">
        <f t="shared" si="118"/>
        <v>0</v>
      </c>
      <c r="I2469" s="17"/>
    </row>
    <row r="2470" spans="1:9" ht="15.75" x14ac:dyDescent="0.25">
      <c r="A2470" s="40">
        <v>42814</v>
      </c>
      <c r="B2470" s="41" t="s">
        <v>2541</v>
      </c>
      <c r="C2470" s="6">
        <v>104984</v>
      </c>
      <c r="D2470" s="7" t="s">
        <v>6</v>
      </c>
      <c r="E2470" s="3">
        <v>960</v>
      </c>
      <c r="F2470" s="42">
        <v>42815</v>
      </c>
      <c r="G2470" s="3">
        <f t="shared" si="119"/>
        <v>960</v>
      </c>
      <c r="H2470" s="3">
        <f t="shared" si="118"/>
        <v>0</v>
      </c>
      <c r="I2470" s="17"/>
    </row>
    <row r="2471" spans="1:9" ht="15.75" x14ac:dyDescent="0.25">
      <c r="A2471" s="40">
        <v>42816</v>
      </c>
      <c r="B2471" s="41" t="s">
        <v>2849</v>
      </c>
      <c r="C2471" s="6">
        <v>105287</v>
      </c>
      <c r="D2471" s="7" t="s">
        <v>6</v>
      </c>
      <c r="E2471" s="3">
        <v>960</v>
      </c>
      <c r="F2471" s="42">
        <v>42816</v>
      </c>
      <c r="G2471" s="3">
        <f t="shared" si="119"/>
        <v>960</v>
      </c>
      <c r="H2471" s="3">
        <f t="shared" si="118"/>
        <v>0</v>
      </c>
      <c r="I2471" s="17"/>
    </row>
    <row r="2472" spans="1:9" ht="15.75" x14ac:dyDescent="0.25">
      <c r="A2472" s="40">
        <v>42818</v>
      </c>
      <c r="B2472" s="41" t="s">
        <v>3061</v>
      </c>
      <c r="C2472" s="6">
        <v>105492</v>
      </c>
      <c r="D2472" s="7" t="s">
        <v>6</v>
      </c>
      <c r="E2472" s="3">
        <v>980</v>
      </c>
      <c r="F2472" s="42">
        <v>42818</v>
      </c>
      <c r="G2472" s="3">
        <f t="shared" si="119"/>
        <v>980</v>
      </c>
      <c r="H2472" s="3">
        <f t="shared" si="118"/>
        <v>0</v>
      </c>
      <c r="I2472" s="17"/>
    </row>
    <row r="2473" spans="1:9" ht="15.75" x14ac:dyDescent="0.25">
      <c r="A2473" s="40">
        <v>42819</v>
      </c>
      <c r="B2473" s="41" t="s">
        <v>3198</v>
      </c>
      <c r="C2473" s="6">
        <v>105627</v>
      </c>
      <c r="D2473" s="7" t="s">
        <v>6</v>
      </c>
      <c r="E2473" s="3">
        <v>1225</v>
      </c>
      <c r="F2473" s="42">
        <v>42791</v>
      </c>
      <c r="G2473" s="3">
        <f t="shared" si="119"/>
        <v>1225</v>
      </c>
      <c r="H2473" s="3">
        <f t="shared" si="118"/>
        <v>0</v>
      </c>
      <c r="I2473" s="17"/>
    </row>
    <row r="2474" spans="1:9" ht="15.75" x14ac:dyDescent="0.25">
      <c r="A2474" s="40">
        <v>42822</v>
      </c>
      <c r="B2474" s="41" t="s">
        <v>3572</v>
      </c>
      <c r="C2474" s="6">
        <v>105989</v>
      </c>
      <c r="D2474" s="7" t="s">
        <v>6</v>
      </c>
      <c r="E2474" s="3">
        <v>1150</v>
      </c>
      <c r="F2474" s="42">
        <v>42822</v>
      </c>
      <c r="G2474" s="3">
        <f t="shared" si="119"/>
        <v>1150</v>
      </c>
      <c r="H2474" s="3">
        <f t="shared" si="118"/>
        <v>0</v>
      </c>
      <c r="I2474" s="17"/>
    </row>
    <row r="2475" spans="1:9" ht="15.75" x14ac:dyDescent="0.25">
      <c r="A2475" s="40">
        <v>42825</v>
      </c>
      <c r="B2475" s="41" t="s">
        <v>3897</v>
      </c>
      <c r="C2475" s="6">
        <v>106306</v>
      </c>
      <c r="D2475" s="7" t="s">
        <v>6</v>
      </c>
      <c r="E2475" s="3">
        <v>2025</v>
      </c>
      <c r="F2475" s="42">
        <v>42825</v>
      </c>
      <c r="G2475" s="3">
        <f t="shared" si="119"/>
        <v>2025</v>
      </c>
      <c r="H2475" s="3">
        <f t="shared" si="118"/>
        <v>0</v>
      </c>
      <c r="I2475" s="17"/>
    </row>
    <row r="2476" spans="1:9" ht="15.75" x14ac:dyDescent="0.25">
      <c r="A2476" s="40">
        <v>42799</v>
      </c>
      <c r="B2476" s="41" t="s">
        <v>837</v>
      </c>
      <c r="C2476" s="6">
        <v>103312</v>
      </c>
      <c r="D2476" s="7" t="s">
        <v>107</v>
      </c>
      <c r="E2476" s="3">
        <v>3180.6</v>
      </c>
      <c r="F2476" s="42">
        <v>42799</v>
      </c>
      <c r="G2476" s="3">
        <f t="shared" si="119"/>
        <v>3180.6</v>
      </c>
      <c r="H2476" s="3">
        <f t="shared" si="118"/>
        <v>0</v>
      </c>
      <c r="I2476" s="17"/>
    </row>
    <row r="2477" spans="1:9" ht="15.75" x14ac:dyDescent="0.25">
      <c r="A2477" s="40">
        <v>42799</v>
      </c>
      <c r="B2477" s="41" t="s">
        <v>840</v>
      </c>
      <c r="C2477" s="6">
        <v>103315</v>
      </c>
      <c r="D2477" s="7" t="s">
        <v>107</v>
      </c>
      <c r="E2477" s="3">
        <v>40</v>
      </c>
      <c r="F2477" s="42">
        <v>42799</v>
      </c>
      <c r="G2477" s="3">
        <f t="shared" si="119"/>
        <v>40</v>
      </c>
      <c r="H2477" s="3">
        <f t="shared" si="118"/>
        <v>0</v>
      </c>
      <c r="I2477" s="17"/>
    </row>
    <row r="2478" spans="1:9" ht="15.75" x14ac:dyDescent="0.25">
      <c r="A2478" s="40">
        <v>42801</v>
      </c>
      <c r="B2478" s="41" t="s">
        <v>1057</v>
      </c>
      <c r="C2478" s="6">
        <v>103530</v>
      </c>
      <c r="D2478" s="7" t="s">
        <v>107</v>
      </c>
      <c r="E2478" s="3">
        <v>3344</v>
      </c>
      <c r="F2478" s="42">
        <v>42801</v>
      </c>
      <c r="G2478" s="3">
        <f t="shared" si="119"/>
        <v>3344</v>
      </c>
      <c r="H2478" s="3">
        <f t="shared" si="118"/>
        <v>0</v>
      </c>
      <c r="I2478" s="17"/>
    </row>
    <row r="2479" spans="1:9" ht="15.75" x14ac:dyDescent="0.25">
      <c r="A2479" s="40">
        <v>42807</v>
      </c>
      <c r="B2479" s="41" t="s">
        <v>1721</v>
      </c>
      <c r="C2479" s="6">
        <v>104180</v>
      </c>
      <c r="D2479" s="7" t="s">
        <v>107</v>
      </c>
      <c r="E2479" s="3">
        <v>2094.1999999999998</v>
      </c>
      <c r="G2479" s="3">
        <f t="shared" si="119"/>
        <v>2094.1999999999998</v>
      </c>
      <c r="H2479" s="3">
        <f t="shared" si="118"/>
        <v>0</v>
      </c>
      <c r="I2479" s="17"/>
    </row>
    <row r="2480" spans="1:9" ht="15.75" x14ac:dyDescent="0.25">
      <c r="A2480" s="40">
        <v>42810</v>
      </c>
      <c r="B2480" s="41" t="s">
        <v>2100</v>
      </c>
      <c r="C2480" s="6">
        <v>104553</v>
      </c>
      <c r="D2480" s="7" t="s">
        <v>107</v>
      </c>
      <c r="E2480" s="3">
        <v>4991.5</v>
      </c>
      <c r="F2480" s="42">
        <v>42810</v>
      </c>
      <c r="G2480" s="3">
        <f t="shared" si="119"/>
        <v>4991.5</v>
      </c>
      <c r="H2480" s="3">
        <f t="shared" si="118"/>
        <v>0</v>
      </c>
      <c r="I2480" s="17"/>
    </row>
    <row r="2481" spans="1:9" ht="15.75" x14ac:dyDescent="0.25">
      <c r="A2481" s="40">
        <v>42820</v>
      </c>
      <c r="B2481" s="41" t="s">
        <v>3338</v>
      </c>
      <c r="C2481" s="6">
        <v>105762</v>
      </c>
      <c r="D2481" s="7" t="s">
        <v>107</v>
      </c>
      <c r="E2481" s="3">
        <v>4502.2</v>
      </c>
      <c r="F2481" s="42">
        <v>42820</v>
      </c>
      <c r="G2481" s="3">
        <f t="shared" si="119"/>
        <v>4502.2</v>
      </c>
      <c r="H2481" s="3">
        <f t="shared" si="118"/>
        <v>0</v>
      </c>
      <c r="I2481" s="17"/>
    </row>
    <row r="2482" spans="1:9" ht="15.75" x14ac:dyDescent="0.25">
      <c r="A2482" s="40">
        <v>42796</v>
      </c>
      <c r="B2482" s="41" t="s">
        <v>478</v>
      </c>
      <c r="C2482" s="6">
        <v>102965</v>
      </c>
      <c r="D2482" s="7" t="s">
        <v>190</v>
      </c>
      <c r="E2482" s="3">
        <v>17602</v>
      </c>
      <c r="F2482" s="42">
        <v>42805</v>
      </c>
      <c r="G2482" s="3">
        <f t="shared" si="119"/>
        <v>17602</v>
      </c>
      <c r="H2482" s="3">
        <f t="shared" si="118"/>
        <v>0</v>
      </c>
      <c r="I2482" s="17"/>
    </row>
    <row r="2483" spans="1:9" ht="15.75" x14ac:dyDescent="0.25">
      <c r="A2483" s="40">
        <v>42803</v>
      </c>
      <c r="B2483" s="41" t="s">
        <v>1326</v>
      </c>
      <c r="C2483" s="6">
        <v>103793</v>
      </c>
      <c r="D2483" s="1" t="s">
        <v>190</v>
      </c>
      <c r="E2483" s="2">
        <v>0</v>
      </c>
      <c r="F2483" s="44" t="s">
        <v>37</v>
      </c>
      <c r="G2483" s="2">
        <f t="shared" ref="G2483:G2508" si="120">E2483</f>
        <v>0</v>
      </c>
      <c r="H2483" s="2">
        <f t="shared" si="118"/>
        <v>0</v>
      </c>
      <c r="I2483" s="17"/>
    </row>
    <row r="2484" spans="1:9" ht="15.75" x14ac:dyDescent="0.25">
      <c r="A2484" s="40">
        <v>42804</v>
      </c>
      <c r="B2484" s="41" t="s">
        <v>1415</v>
      </c>
      <c r="C2484" s="6">
        <v>103880</v>
      </c>
      <c r="D2484" s="7" t="s">
        <v>190</v>
      </c>
      <c r="E2484" s="3">
        <v>6123.2</v>
      </c>
      <c r="F2484" s="42">
        <v>42804</v>
      </c>
      <c r="G2484" s="3">
        <f t="shared" si="120"/>
        <v>6123.2</v>
      </c>
      <c r="H2484" s="3">
        <f t="shared" si="118"/>
        <v>0</v>
      </c>
      <c r="I2484" s="17"/>
    </row>
    <row r="2485" spans="1:9" ht="15.75" x14ac:dyDescent="0.25">
      <c r="A2485" s="40">
        <v>42804</v>
      </c>
      <c r="B2485" s="41" t="s">
        <v>1496</v>
      </c>
      <c r="C2485" s="6">
        <v>103959</v>
      </c>
      <c r="D2485" s="7" t="s">
        <v>190</v>
      </c>
      <c r="E2485" s="3">
        <v>23711</v>
      </c>
      <c r="F2485" s="42">
        <v>42816</v>
      </c>
      <c r="G2485" s="3">
        <f t="shared" si="120"/>
        <v>23711</v>
      </c>
      <c r="H2485" s="3">
        <f t="shared" si="118"/>
        <v>0</v>
      </c>
      <c r="I2485" s="17"/>
    </row>
    <row r="2486" spans="1:9" ht="15.75" x14ac:dyDescent="0.25">
      <c r="A2486" s="40">
        <v>42816</v>
      </c>
      <c r="B2486" s="41" t="s">
        <v>2911</v>
      </c>
      <c r="C2486" s="6">
        <v>105348</v>
      </c>
      <c r="D2486" s="7" t="s">
        <v>190</v>
      </c>
      <c r="E2486" s="3">
        <v>23019.200000000001</v>
      </c>
      <c r="F2486" s="42">
        <v>42821</v>
      </c>
      <c r="G2486" s="3">
        <f t="shared" si="120"/>
        <v>23019.200000000001</v>
      </c>
      <c r="H2486" s="3">
        <f t="shared" si="118"/>
        <v>0</v>
      </c>
      <c r="I2486" s="17"/>
    </row>
    <row r="2487" spans="1:9" ht="15.75" x14ac:dyDescent="0.25">
      <c r="A2487" s="40">
        <v>42798</v>
      </c>
      <c r="B2487" s="41" t="s">
        <v>763</v>
      </c>
      <c r="C2487" s="6">
        <v>103240</v>
      </c>
      <c r="D2487" s="7" t="s">
        <v>115</v>
      </c>
      <c r="E2487" s="3">
        <v>1548.4</v>
      </c>
      <c r="F2487" s="42">
        <v>42803</v>
      </c>
      <c r="G2487" s="3">
        <f t="shared" si="120"/>
        <v>1548.4</v>
      </c>
      <c r="H2487" s="3">
        <f t="shared" si="118"/>
        <v>0</v>
      </c>
      <c r="I2487" s="17"/>
    </row>
    <row r="2488" spans="1:9" ht="15.75" x14ac:dyDescent="0.25">
      <c r="A2488" s="40">
        <v>42803</v>
      </c>
      <c r="B2488" s="41" t="s">
        <v>1288</v>
      </c>
      <c r="C2488" s="6">
        <v>103755</v>
      </c>
      <c r="D2488" s="7" t="s">
        <v>115</v>
      </c>
      <c r="E2488" s="3">
        <v>1676.4</v>
      </c>
      <c r="F2488" s="42">
        <v>42807</v>
      </c>
      <c r="G2488" s="3">
        <f t="shared" si="120"/>
        <v>1676.4</v>
      </c>
      <c r="H2488" s="3">
        <f t="shared" si="118"/>
        <v>0</v>
      </c>
      <c r="I2488" s="17"/>
    </row>
    <row r="2489" spans="1:9" ht="15.75" x14ac:dyDescent="0.25">
      <c r="A2489" s="40">
        <v>42805</v>
      </c>
      <c r="B2489" s="41" t="s">
        <v>1567</v>
      </c>
      <c r="C2489" s="6">
        <v>104030</v>
      </c>
      <c r="D2489" s="7" t="s">
        <v>115</v>
      </c>
      <c r="E2489" s="3">
        <v>700.6</v>
      </c>
      <c r="F2489" s="42">
        <v>42810</v>
      </c>
      <c r="G2489" s="3">
        <f t="shared" si="120"/>
        <v>700.6</v>
      </c>
      <c r="H2489" s="3">
        <f t="shared" si="118"/>
        <v>0</v>
      </c>
      <c r="I2489" s="17"/>
    </row>
    <row r="2490" spans="1:9" ht="15.75" x14ac:dyDescent="0.25">
      <c r="A2490" s="40">
        <v>42809</v>
      </c>
      <c r="B2490" s="41" t="s">
        <v>2011</v>
      </c>
      <c r="C2490" s="6">
        <v>104465</v>
      </c>
      <c r="D2490" s="7" t="s">
        <v>115</v>
      </c>
      <c r="E2490" s="3">
        <v>1665.2</v>
      </c>
      <c r="G2490" s="3">
        <f t="shared" si="120"/>
        <v>1665.2</v>
      </c>
      <c r="H2490" s="3">
        <f t="shared" si="118"/>
        <v>0</v>
      </c>
      <c r="I2490" s="17"/>
    </row>
    <row r="2491" spans="1:9" ht="15.75" x14ac:dyDescent="0.25">
      <c r="A2491" s="40">
        <v>42814</v>
      </c>
      <c r="B2491" s="41" t="s">
        <v>2595</v>
      </c>
      <c r="C2491" s="6">
        <v>105034</v>
      </c>
      <c r="D2491" s="7" t="s">
        <v>115</v>
      </c>
      <c r="E2491" s="3">
        <v>1370.8</v>
      </c>
      <c r="F2491" s="42">
        <v>42822</v>
      </c>
      <c r="G2491" s="3">
        <f t="shared" si="120"/>
        <v>1370.8</v>
      </c>
      <c r="H2491" s="3">
        <f t="shared" si="118"/>
        <v>0</v>
      </c>
      <c r="I2491" s="17"/>
    </row>
    <row r="2492" spans="1:9" ht="15.75" x14ac:dyDescent="0.25">
      <c r="A2492" s="40">
        <v>42817</v>
      </c>
      <c r="B2492" s="41" t="s">
        <v>3013</v>
      </c>
      <c r="C2492" s="6">
        <v>105444</v>
      </c>
      <c r="D2492" s="7" t="s">
        <v>115</v>
      </c>
      <c r="E2492" s="3">
        <v>1431</v>
      </c>
      <c r="F2492" s="42">
        <v>42827</v>
      </c>
      <c r="G2492" s="3">
        <f t="shared" si="120"/>
        <v>1431</v>
      </c>
      <c r="H2492" s="3">
        <f t="shared" si="118"/>
        <v>0</v>
      </c>
      <c r="I2492" s="17"/>
    </row>
    <row r="2493" spans="1:9" ht="15.75" x14ac:dyDescent="0.25">
      <c r="A2493" s="40">
        <v>42795</v>
      </c>
      <c r="B2493" s="41" t="s">
        <v>367</v>
      </c>
      <c r="C2493" s="6">
        <v>102855</v>
      </c>
      <c r="D2493" s="7" t="s">
        <v>189</v>
      </c>
      <c r="E2493" s="3">
        <v>6660</v>
      </c>
      <c r="F2493" s="42">
        <v>42796</v>
      </c>
      <c r="G2493" s="3">
        <f t="shared" si="120"/>
        <v>6660</v>
      </c>
      <c r="H2493" s="3">
        <f t="shared" si="118"/>
        <v>0</v>
      </c>
      <c r="I2493" s="17"/>
    </row>
    <row r="2494" spans="1:9" ht="15.75" x14ac:dyDescent="0.25">
      <c r="A2494" s="40">
        <v>42796</v>
      </c>
      <c r="B2494" s="41" t="s">
        <v>493</v>
      </c>
      <c r="C2494" s="6">
        <v>102980</v>
      </c>
      <c r="D2494" s="7" t="s">
        <v>189</v>
      </c>
      <c r="E2494" s="3">
        <v>4391.1000000000004</v>
      </c>
      <c r="F2494" s="42" t="s">
        <v>255</v>
      </c>
      <c r="G2494" s="3">
        <f t="shared" si="120"/>
        <v>4391.1000000000004</v>
      </c>
      <c r="H2494" s="3">
        <f t="shared" si="118"/>
        <v>0</v>
      </c>
      <c r="I2494" s="17"/>
    </row>
    <row r="2495" spans="1:9" ht="15.75" x14ac:dyDescent="0.25">
      <c r="A2495" s="40">
        <v>42797</v>
      </c>
      <c r="B2495" s="41" t="s">
        <v>657</v>
      </c>
      <c r="C2495" s="6">
        <v>103138</v>
      </c>
      <c r="D2495" s="7" t="s">
        <v>189</v>
      </c>
      <c r="E2495" s="3">
        <v>4307.1000000000004</v>
      </c>
      <c r="F2495" s="42">
        <v>42797</v>
      </c>
      <c r="G2495" s="3">
        <f t="shared" si="120"/>
        <v>4307.1000000000004</v>
      </c>
      <c r="H2495" s="3">
        <f t="shared" si="118"/>
        <v>0</v>
      </c>
      <c r="I2495" s="17"/>
    </row>
    <row r="2496" spans="1:9" ht="15.75" x14ac:dyDescent="0.25">
      <c r="A2496" s="40">
        <v>42798</v>
      </c>
      <c r="B2496" s="41" t="s">
        <v>794</v>
      </c>
      <c r="C2496" s="6">
        <v>103271</v>
      </c>
      <c r="D2496" s="7" t="s">
        <v>189</v>
      </c>
      <c r="E2496" s="3">
        <v>7318.5</v>
      </c>
      <c r="F2496" s="42">
        <v>42800</v>
      </c>
      <c r="G2496" s="3">
        <f t="shared" si="120"/>
        <v>7318.5</v>
      </c>
      <c r="H2496" s="3">
        <f t="shared" si="118"/>
        <v>0</v>
      </c>
      <c r="I2496" s="17"/>
    </row>
    <row r="2497" spans="1:9" ht="15.75" x14ac:dyDescent="0.25">
      <c r="A2497" s="40">
        <v>42802</v>
      </c>
      <c r="B2497" s="41" t="s">
        <v>1226</v>
      </c>
      <c r="C2497" s="6">
        <v>103694</v>
      </c>
      <c r="D2497" s="7" t="s">
        <v>189</v>
      </c>
      <c r="E2497" s="3">
        <v>6839.7</v>
      </c>
      <c r="F2497" s="42">
        <v>42804</v>
      </c>
      <c r="G2497" s="3">
        <f t="shared" si="120"/>
        <v>6839.7</v>
      </c>
      <c r="H2497" s="3">
        <f t="shared" si="118"/>
        <v>0</v>
      </c>
      <c r="I2497" s="17"/>
    </row>
    <row r="2498" spans="1:9" ht="15.75" x14ac:dyDescent="0.25">
      <c r="A2498" s="40">
        <v>42804</v>
      </c>
      <c r="B2498" s="41" t="s">
        <v>1494</v>
      </c>
      <c r="C2498" s="6">
        <v>103957</v>
      </c>
      <c r="D2498" s="7" t="s">
        <v>189</v>
      </c>
      <c r="E2498" s="3">
        <v>6650.7</v>
      </c>
      <c r="F2498" s="42">
        <v>42804</v>
      </c>
      <c r="G2498" s="3">
        <f t="shared" si="120"/>
        <v>6650.7</v>
      </c>
      <c r="H2498" s="3">
        <f t="shared" si="118"/>
        <v>0</v>
      </c>
      <c r="I2498" s="17"/>
    </row>
    <row r="2499" spans="1:9" ht="15.75" x14ac:dyDescent="0.25">
      <c r="A2499" s="40">
        <v>42805</v>
      </c>
      <c r="B2499" s="41" t="s">
        <v>1615</v>
      </c>
      <c r="C2499" s="6">
        <v>104078</v>
      </c>
      <c r="D2499" s="7" t="s">
        <v>189</v>
      </c>
      <c r="E2499" s="3">
        <v>6279</v>
      </c>
      <c r="F2499" s="42">
        <v>42806</v>
      </c>
      <c r="G2499" s="3">
        <f t="shared" si="120"/>
        <v>6279</v>
      </c>
      <c r="H2499" s="3">
        <f t="shared" ref="H2499:H2562" si="121">E2499-G2499</f>
        <v>0</v>
      </c>
      <c r="I2499" s="17"/>
    </row>
    <row r="2500" spans="1:9" ht="15.75" x14ac:dyDescent="0.25">
      <c r="A2500" s="40">
        <v>42808</v>
      </c>
      <c r="B2500" s="41" t="s">
        <v>1927</v>
      </c>
      <c r="C2500" s="6">
        <v>104383</v>
      </c>
      <c r="D2500" s="7" t="s">
        <v>189</v>
      </c>
      <c r="E2500" s="3">
        <v>4909.8</v>
      </c>
      <c r="F2500" s="42">
        <v>42808</v>
      </c>
      <c r="G2500" s="3">
        <f t="shared" si="120"/>
        <v>4909.8</v>
      </c>
      <c r="H2500" s="3">
        <f t="shared" si="121"/>
        <v>0</v>
      </c>
      <c r="I2500" s="17"/>
    </row>
    <row r="2501" spans="1:9" ht="15.75" x14ac:dyDescent="0.25">
      <c r="A2501" s="40">
        <v>42810</v>
      </c>
      <c r="B2501" s="41" t="s">
        <v>2195</v>
      </c>
      <c r="C2501" s="6">
        <v>104648</v>
      </c>
      <c r="D2501" s="7" t="s">
        <v>189</v>
      </c>
      <c r="E2501" s="3">
        <v>1927.8</v>
      </c>
      <c r="F2501" s="42">
        <v>42811</v>
      </c>
      <c r="G2501" s="3">
        <f t="shared" si="120"/>
        <v>1927.8</v>
      </c>
      <c r="H2501" s="3">
        <f t="shared" si="121"/>
        <v>0</v>
      </c>
      <c r="I2501" s="17"/>
    </row>
    <row r="2502" spans="1:9" ht="15.75" x14ac:dyDescent="0.25">
      <c r="A2502" s="40">
        <v>42812</v>
      </c>
      <c r="B2502" s="41" t="s">
        <v>2465</v>
      </c>
      <c r="C2502" s="6">
        <v>104910</v>
      </c>
      <c r="D2502" s="7" t="s">
        <v>189</v>
      </c>
      <c r="E2502" s="3">
        <v>10307.1</v>
      </c>
      <c r="F2502" s="42">
        <v>42812</v>
      </c>
      <c r="G2502" s="3">
        <f t="shared" si="120"/>
        <v>10307.1</v>
      </c>
      <c r="H2502" s="3">
        <f t="shared" si="121"/>
        <v>0</v>
      </c>
      <c r="I2502" s="17"/>
    </row>
    <row r="2503" spans="1:9" ht="15.75" x14ac:dyDescent="0.25">
      <c r="A2503" s="40">
        <v>42815</v>
      </c>
      <c r="B2503" s="41" t="s">
        <v>2790</v>
      </c>
      <c r="C2503" s="6">
        <v>105228</v>
      </c>
      <c r="D2503" s="7" t="s">
        <v>189</v>
      </c>
      <c r="E2503" s="3">
        <v>4155.8999999999996</v>
      </c>
      <c r="F2503" s="42">
        <v>42815</v>
      </c>
      <c r="G2503" s="3">
        <f t="shared" si="120"/>
        <v>4155.8999999999996</v>
      </c>
      <c r="H2503" s="3">
        <f t="shared" si="121"/>
        <v>0</v>
      </c>
      <c r="I2503" s="17"/>
    </row>
    <row r="2504" spans="1:9" ht="15.75" x14ac:dyDescent="0.25">
      <c r="A2504" s="40">
        <v>42817</v>
      </c>
      <c r="B2504" s="41" t="s">
        <v>3053</v>
      </c>
      <c r="C2504" s="6">
        <v>105484</v>
      </c>
      <c r="D2504" s="7" t="s">
        <v>189</v>
      </c>
      <c r="E2504" s="3">
        <v>7163.4</v>
      </c>
      <c r="F2504" s="42">
        <v>42818</v>
      </c>
      <c r="G2504" s="3">
        <f t="shared" si="120"/>
        <v>7163.4</v>
      </c>
      <c r="H2504" s="3">
        <f t="shared" si="121"/>
        <v>0</v>
      </c>
      <c r="I2504" s="17"/>
    </row>
    <row r="2505" spans="1:9" ht="15.75" x14ac:dyDescent="0.25">
      <c r="A2505" s="40">
        <v>42818</v>
      </c>
      <c r="B2505" s="41" t="s">
        <v>3185</v>
      </c>
      <c r="C2505" s="6">
        <v>105614</v>
      </c>
      <c r="D2505" s="7" t="s">
        <v>189</v>
      </c>
      <c r="E2505" s="3">
        <v>7182.6</v>
      </c>
      <c r="F2505" s="42">
        <v>42818</v>
      </c>
      <c r="G2505" s="3">
        <f t="shared" si="120"/>
        <v>7182.6</v>
      </c>
      <c r="H2505" s="3">
        <f t="shared" si="121"/>
        <v>0</v>
      </c>
      <c r="I2505" s="17"/>
    </row>
    <row r="2506" spans="1:9" ht="15.75" x14ac:dyDescent="0.25">
      <c r="A2506" s="40">
        <v>42821</v>
      </c>
      <c r="B2506" s="41" t="s">
        <v>3527</v>
      </c>
      <c r="C2506" s="6">
        <v>105947</v>
      </c>
      <c r="D2506" s="7" t="s">
        <v>189</v>
      </c>
      <c r="E2506" s="3">
        <v>3922.8</v>
      </c>
      <c r="F2506" s="42">
        <v>42821</v>
      </c>
      <c r="G2506" s="3">
        <f t="shared" si="120"/>
        <v>3922.8</v>
      </c>
      <c r="H2506" s="3">
        <f t="shared" si="121"/>
        <v>0</v>
      </c>
      <c r="I2506" s="17"/>
    </row>
    <row r="2507" spans="1:9" ht="15.75" x14ac:dyDescent="0.25">
      <c r="A2507" s="40">
        <v>42822</v>
      </c>
      <c r="B2507" s="41" t="s">
        <v>3633</v>
      </c>
      <c r="C2507" s="6">
        <v>106048</v>
      </c>
      <c r="D2507" s="7" t="s">
        <v>189</v>
      </c>
      <c r="E2507" s="3">
        <v>4382.7</v>
      </c>
      <c r="F2507" s="42">
        <v>42822</v>
      </c>
      <c r="G2507" s="3">
        <f t="shared" si="120"/>
        <v>4382.7</v>
      </c>
      <c r="H2507" s="3">
        <f t="shared" si="121"/>
        <v>0</v>
      </c>
      <c r="I2507" s="17"/>
    </row>
    <row r="2508" spans="1:9" ht="15.75" x14ac:dyDescent="0.25">
      <c r="A2508" s="40">
        <v>42823</v>
      </c>
      <c r="B2508" s="41" t="s">
        <v>3757</v>
      </c>
      <c r="C2508" s="6">
        <v>106171</v>
      </c>
      <c r="D2508" s="7" t="s">
        <v>189</v>
      </c>
      <c r="E2508" s="3">
        <v>6022.8</v>
      </c>
      <c r="F2508" s="42">
        <v>42822</v>
      </c>
      <c r="G2508" s="3">
        <f t="shared" si="120"/>
        <v>6022.8</v>
      </c>
      <c r="H2508" s="3">
        <f t="shared" si="121"/>
        <v>0</v>
      </c>
      <c r="I2508" s="17"/>
    </row>
    <row r="2509" spans="1:9" ht="15.75" x14ac:dyDescent="0.25">
      <c r="A2509" s="40">
        <v>42824</v>
      </c>
      <c r="B2509" s="41" t="s">
        <v>3869</v>
      </c>
      <c r="C2509" s="6">
        <v>106281</v>
      </c>
      <c r="D2509" s="7" t="s">
        <v>189</v>
      </c>
      <c r="E2509" s="3">
        <v>6407.1</v>
      </c>
      <c r="F2509" s="42">
        <v>42824</v>
      </c>
      <c r="G2509" s="3">
        <f>6407.1</f>
        <v>6407.1</v>
      </c>
      <c r="H2509" s="3">
        <f t="shared" si="121"/>
        <v>0</v>
      </c>
      <c r="I2509" s="17"/>
    </row>
    <row r="2510" spans="1:9" ht="15.75" x14ac:dyDescent="0.25">
      <c r="A2510" s="40">
        <v>42825</v>
      </c>
      <c r="B2510" s="41" t="s">
        <v>4025</v>
      </c>
      <c r="C2510" s="6">
        <v>106434</v>
      </c>
      <c r="D2510" s="7" t="s">
        <v>189</v>
      </c>
      <c r="E2510" s="3">
        <v>4468.8</v>
      </c>
      <c r="F2510" s="42">
        <v>42825</v>
      </c>
      <c r="G2510" s="3">
        <f>E2510</f>
        <v>4468.8</v>
      </c>
      <c r="H2510" s="3">
        <f t="shared" si="121"/>
        <v>0</v>
      </c>
      <c r="I2510" s="17"/>
    </row>
    <row r="2511" spans="1:9" ht="15.75" x14ac:dyDescent="0.25">
      <c r="A2511" s="40">
        <v>42796</v>
      </c>
      <c r="B2511" s="41" t="s">
        <v>380</v>
      </c>
      <c r="C2511" s="6">
        <v>102868</v>
      </c>
      <c r="D2511" s="7" t="s">
        <v>150</v>
      </c>
      <c r="E2511" s="3">
        <v>21665.4</v>
      </c>
      <c r="F2511" s="42">
        <v>42798</v>
      </c>
      <c r="G2511" s="3">
        <f>E2511</f>
        <v>21665.4</v>
      </c>
      <c r="H2511" s="3">
        <f t="shared" si="121"/>
        <v>0</v>
      </c>
      <c r="I2511" s="17"/>
    </row>
    <row r="2512" spans="1:9" ht="15.75" x14ac:dyDescent="0.25">
      <c r="A2512" s="40">
        <v>42797</v>
      </c>
      <c r="B2512" s="41" t="s">
        <v>556</v>
      </c>
      <c r="C2512" s="6">
        <v>103040</v>
      </c>
      <c r="D2512" s="7" t="s">
        <v>150</v>
      </c>
      <c r="E2512" s="3">
        <v>19717.8</v>
      </c>
      <c r="F2512" s="42">
        <v>42812</v>
      </c>
      <c r="G2512" s="3">
        <f>E2512</f>
        <v>19717.8</v>
      </c>
      <c r="H2512" s="3">
        <f t="shared" si="121"/>
        <v>0</v>
      </c>
      <c r="I2512" s="17"/>
    </row>
    <row r="2513" spans="1:9" ht="15.75" x14ac:dyDescent="0.25">
      <c r="A2513" s="40">
        <v>42798</v>
      </c>
      <c r="B2513" s="41" t="s">
        <v>682</v>
      </c>
      <c r="C2513" s="6">
        <v>103161</v>
      </c>
      <c r="D2513" s="7" t="s">
        <v>150</v>
      </c>
      <c r="E2513" s="3">
        <v>27642</v>
      </c>
      <c r="F2513" s="43" t="s">
        <v>683</v>
      </c>
      <c r="G2513" s="9">
        <f>798+26844</f>
        <v>27642</v>
      </c>
      <c r="H2513" s="9">
        <f t="shared" si="121"/>
        <v>0</v>
      </c>
      <c r="I2513" s="17"/>
    </row>
    <row r="2514" spans="1:9" ht="15.75" x14ac:dyDescent="0.25">
      <c r="A2514" s="40">
        <v>42800</v>
      </c>
      <c r="B2514" s="41" t="s">
        <v>892</v>
      </c>
      <c r="C2514" s="6">
        <v>103366</v>
      </c>
      <c r="D2514" s="7" t="s">
        <v>150</v>
      </c>
      <c r="E2514" s="3">
        <v>19785.599999999999</v>
      </c>
      <c r="F2514" s="42">
        <v>42812</v>
      </c>
      <c r="G2514" s="3">
        <f t="shared" ref="G2514:G2545" si="122">E2514</f>
        <v>19785.599999999999</v>
      </c>
      <c r="H2514" s="3">
        <f t="shared" si="121"/>
        <v>0</v>
      </c>
      <c r="I2514" s="17"/>
    </row>
    <row r="2515" spans="1:9" ht="15.75" x14ac:dyDescent="0.25">
      <c r="A2515" s="40">
        <v>42801</v>
      </c>
      <c r="B2515" s="41" t="s">
        <v>1075</v>
      </c>
      <c r="C2515" s="6">
        <v>103548</v>
      </c>
      <c r="D2515" s="7" t="s">
        <v>150</v>
      </c>
      <c r="E2515" s="3">
        <v>20847.8</v>
      </c>
      <c r="F2515" s="42">
        <v>42812</v>
      </c>
      <c r="G2515" s="3">
        <f t="shared" si="122"/>
        <v>20847.8</v>
      </c>
      <c r="H2515" s="3">
        <f t="shared" si="121"/>
        <v>0</v>
      </c>
      <c r="I2515" s="17"/>
    </row>
    <row r="2516" spans="1:9" ht="15.75" x14ac:dyDescent="0.25">
      <c r="A2516" s="40">
        <v>42802</v>
      </c>
      <c r="B2516" s="41" t="s">
        <v>1167</v>
      </c>
      <c r="C2516" s="6">
        <v>103637</v>
      </c>
      <c r="D2516" s="7" t="s">
        <v>150</v>
      </c>
      <c r="E2516" s="3">
        <v>21577.200000000001</v>
      </c>
      <c r="F2516" s="42">
        <v>42812</v>
      </c>
      <c r="G2516" s="3">
        <f t="shared" si="122"/>
        <v>21577.200000000001</v>
      </c>
      <c r="H2516" s="3">
        <f t="shared" si="121"/>
        <v>0</v>
      </c>
      <c r="I2516" s="17"/>
    </row>
    <row r="2517" spans="1:9" ht="15.75" x14ac:dyDescent="0.25">
      <c r="A2517" s="40">
        <v>42803</v>
      </c>
      <c r="B2517" s="41" t="s">
        <v>1248</v>
      </c>
      <c r="C2517" s="6">
        <v>103716</v>
      </c>
      <c r="D2517" s="7" t="s">
        <v>150</v>
      </c>
      <c r="E2517" s="3">
        <v>9457</v>
      </c>
      <c r="F2517" s="42">
        <v>42803</v>
      </c>
      <c r="G2517" s="3">
        <f t="shared" si="122"/>
        <v>9457</v>
      </c>
      <c r="H2517" s="3">
        <f t="shared" si="121"/>
        <v>0</v>
      </c>
      <c r="I2517" s="17"/>
    </row>
    <row r="2518" spans="1:9" ht="15.75" x14ac:dyDescent="0.25">
      <c r="A2518" s="40">
        <v>42805</v>
      </c>
      <c r="B2518" s="41" t="s">
        <v>1598</v>
      </c>
      <c r="C2518" s="6">
        <v>104061</v>
      </c>
      <c r="D2518" s="7" t="s">
        <v>150</v>
      </c>
      <c r="E2518" s="3">
        <v>20644.3</v>
      </c>
      <c r="F2518" s="42">
        <v>42823</v>
      </c>
      <c r="G2518" s="3">
        <f t="shared" si="122"/>
        <v>20644.3</v>
      </c>
      <c r="H2518" s="3">
        <f t="shared" si="121"/>
        <v>0</v>
      </c>
      <c r="I2518" s="17"/>
    </row>
    <row r="2519" spans="1:9" ht="15.75" x14ac:dyDescent="0.25">
      <c r="A2519" s="40">
        <v>42807</v>
      </c>
      <c r="B2519" s="41" t="s">
        <v>1768</v>
      </c>
      <c r="C2519" s="6">
        <v>104227</v>
      </c>
      <c r="D2519" s="7" t="s">
        <v>150</v>
      </c>
      <c r="E2519" s="3">
        <v>1849.2</v>
      </c>
      <c r="G2519" s="3">
        <f t="shared" si="122"/>
        <v>1849.2</v>
      </c>
      <c r="H2519" s="3">
        <f t="shared" si="121"/>
        <v>0</v>
      </c>
      <c r="I2519" s="17"/>
    </row>
    <row r="2520" spans="1:9" ht="15.75" x14ac:dyDescent="0.25">
      <c r="A2520" s="40">
        <v>42807</v>
      </c>
      <c r="B2520" s="41" t="s">
        <v>1780</v>
      </c>
      <c r="C2520" s="6">
        <v>104238</v>
      </c>
      <c r="D2520" s="7" t="s">
        <v>150</v>
      </c>
      <c r="E2520" s="3">
        <v>14296.6</v>
      </c>
      <c r="F2520" s="42">
        <v>42823</v>
      </c>
      <c r="G2520" s="3">
        <f t="shared" si="122"/>
        <v>14296.6</v>
      </c>
      <c r="H2520" s="3">
        <f t="shared" si="121"/>
        <v>0</v>
      </c>
      <c r="I2520" s="17"/>
    </row>
    <row r="2521" spans="1:9" ht="15.75" x14ac:dyDescent="0.25">
      <c r="A2521" s="40">
        <v>42808</v>
      </c>
      <c r="B2521" s="41" t="s">
        <v>1825</v>
      </c>
      <c r="C2521" s="6">
        <v>104282</v>
      </c>
      <c r="D2521" s="7" t="s">
        <v>150</v>
      </c>
      <c r="E2521" s="3">
        <v>7648.9</v>
      </c>
      <c r="F2521" s="42">
        <v>42808</v>
      </c>
      <c r="G2521" s="3">
        <f t="shared" si="122"/>
        <v>7648.9</v>
      </c>
      <c r="H2521" s="3">
        <f t="shared" si="121"/>
        <v>0</v>
      </c>
      <c r="I2521" s="17"/>
    </row>
    <row r="2522" spans="1:9" ht="15.75" x14ac:dyDescent="0.25">
      <c r="A2522" s="40">
        <v>42809</v>
      </c>
      <c r="B2522" s="41" t="s">
        <v>2053</v>
      </c>
      <c r="C2522" s="6">
        <v>104506</v>
      </c>
      <c r="D2522" s="7" t="s">
        <v>150</v>
      </c>
      <c r="E2522" s="3">
        <v>10697.3</v>
      </c>
      <c r="F2522" s="42">
        <v>42823</v>
      </c>
      <c r="G2522" s="3">
        <f t="shared" si="122"/>
        <v>10697.3</v>
      </c>
      <c r="H2522" s="3">
        <f t="shared" si="121"/>
        <v>0</v>
      </c>
      <c r="I2522" s="17"/>
    </row>
    <row r="2523" spans="1:9" ht="15.75" x14ac:dyDescent="0.25">
      <c r="A2523" s="40">
        <v>42810</v>
      </c>
      <c r="B2523" s="41" t="s">
        <v>2095</v>
      </c>
      <c r="C2523" s="6">
        <v>104548</v>
      </c>
      <c r="D2523" s="7" t="s">
        <v>150</v>
      </c>
      <c r="E2523" s="3">
        <v>4547.3999999999996</v>
      </c>
      <c r="F2523" s="42">
        <v>42810</v>
      </c>
      <c r="G2523" s="3">
        <f t="shared" si="122"/>
        <v>4547.3999999999996</v>
      </c>
      <c r="H2523" s="3">
        <f t="shared" si="121"/>
        <v>0</v>
      </c>
      <c r="I2523" s="17"/>
    </row>
    <row r="2524" spans="1:9" ht="15.75" x14ac:dyDescent="0.25">
      <c r="A2524" s="40">
        <v>42812</v>
      </c>
      <c r="B2524" s="41" t="s">
        <v>2375</v>
      </c>
      <c r="C2524" s="6">
        <v>104824</v>
      </c>
      <c r="D2524" s="7" t="s">
        <v>150</v>
      </c>
      <c r="E2524" s="3">
        <v>18991.2</v>
      </c>
      <c r="G2524" s="3">
        <f t="shared" si="122"/>
        <v>18991.2</v>
      </c>
      <c r="H2524" s="3">
        <f t="shared" si="121"/>
        <v>0</v>
      </c>
      <c r="I2524" s="17"/>
    </row>
    <row r="2525" spans="1:9" ht="15.75" x14ac:dyDescent="0.25">
      <c r="A2525" s="40">
        <v>42814</v>
      </c>
      <c r="B2525" s="41" t="s">
        <v>2640</v>
      </c>
      <c r="C2525" s="6">
        <v>105078</v>
      </c>
      <c r="D2525" s="7" t="s">
        <v>150</v>
      </c>
      <c r="E2525" s="3">
        <v>13367.2</v>
      </c>
      <c r="F2525" s="42">
        <v>42823</v>
      </c>
      <c r="G2525" s="3">
        <f t="shared" si="122"/>
        <v>13367.2</v>
      </c>
      <c r="H2525" s="3">
        <f t="shared" si="121"/>
        <v>0</v>
      </c>
      <c r="I2525" s="17"/>
    </row>
    <row r="2526" spans="1:9" ht="15.75" x14ac:dyDescent="0.25">
      <c r="A2526" s="40">
        <v>42815</v>
      </c>
      <c r="B2526" s="41" t="s">
        <v>2788</v>
      </c>
      <c r="C2526" s="6">
        <v>105226</v>
      </c>
      <c r="D2526" s="7" t="s">
        <v>150</v>
      </c>
      <c r="E2526" s="3">
        <v>13500</v>
      </c>
      <c r="F2526" s="42">
        <v>42823</v>
      </c>
      <c r="G2526" s="3">
        <f t="shared" si="122"/>
        <v>13500</v>
      </c>
      <c r="H2526" s="3">
        <f t="shared" si="121"/>
        <v>0</v>
      </c>
      <c r="I2526" s="17"/>
    </row>
    <row r="2527" spans="1:9" ht="15.75" x14ac:dyDescent="0.25">
      <c r="A2527" s="40">
        <v>42816</v>
      </c>
      <c r="B2527" s="41" t="s">
        <v>2883</v>
      </c>
      <c r="C2527" s="6">
        <v>105321</v>
      </c>
      <c r="D2527" s="1" t="s">
        <v>150</v>
      </c>
      <c r="E2527" s="2">
        <v>0</v>
      </c>
      <c r="F2527" s="44" t="s">
        <v>37</v>
      </c>
      <c r="G2527" s="2">
        <f t="shared" si="122"/>
        <v>0</v>
      </c>
      <c r="H2527" s="2">
        <f t="shared" si="121"/>
        <v>0</v>
      </c>
      <c r="I2527" s="17"/>
    </row>
    <row r="2528" spans="1:9" ht="15.75" x14ac:dyDescent="0.25">
      <c r="A2528" s="40">
        <v>42816</v>
      </c>
      <c r="B2528" s="41" t="s">
        <v>2884</v>
      </c>
      <c r="C2528" s="6">
        <v>105322</v>
      </c>
      <c r="D2528" s="7" t="s">
        <v>150</v>
      </c>
      <c r="E2528" s="3">
        <v>4382.3999999999996</v>
      </c>
      <c r="F2528" s="42">
        <v>42816</v>
      </c>
      <c r="G2528" s="3">
        <f t="shared" si="122"/>
        <v>4382.3999999999996</v>
      </c>
      <c r="H2528" s="3">
        <f t="shared" si="121"/>
        <v>0</v>
      </c>
      <c r="I2528" s="17"/>
    </row>
    <row r="2529" spans="1:9" ht="15.75" x14ac:dyDescent="0.25">
      <c r="A2529" s="40">
        <v>42816</v>
      </c>
      <c r="B2529" s="41" t="s">
        <v>2909</v>
      </c>
      <c r="C2529" s="6">
        <v>105346</v>
      </c>
      <c r="D2529" s="7" t="s">
        <v>150</v>
      </c>
      <c r="E2529" s="3">
        <v>13527</v>
      </c>
      <c r="F2529" s="42">
        <v>42823</v>
      </c>
      <c r="G2529" s="3">
        <f t="shared" si="122"/>
        <v>13527</v>
      </c>
      <c r="H2529" s="3">
        <f t="shared" si="121"/>
        <v>0</v>
      </c>
      <c r="I2529" s="17"/>
    </row>
    <row r="2530" spans="1:9" ht="15.75" x14ac:dyDescent="0.25">
      <c r="A2530" s="40">
        <v>42818</v>
      </c>
      <c r="B2530" s="41" t="s">
        <v>3159</v>
      </c>
      <c r="C2530" s="6">
        <v>105589</v>
      </c>
      <c r="D2530" s="7" t="s">
        <v>150</v>
      </c>
      <c r="E2530" s="3">
        <v>13420</v>
      </c>
      <c r="F2530" s="42">
        <v>42833</v>
      </c>
      <c r="G2530" s="3">
        <f t="shared" si="122"/>
        <v>13420</v>
      </c>
      <c r="H2530" s="3">
        <f t="shared" si="121"/>
        <v>0</v>
      </c>
      <c r="I2530" s="17"/>
    </row>
    <row r="2531" spans="1:9" ht="15.75" x14ac:dyDescent="0.25">
      <c r="A2531" s="40">
        <v>42819</v>
      </c>
      <c r="B2531" s="41" t="s">
        <v>3208</v>
      </c>
      <c r="C2531" s="6">
        <v>105637</v>
      </c>
      <c r="D2531" s="7" t="s">
        <v>150</v>
      </c>
      <c r="E2531" s="3">
        <v>7897.2</v>
      </c>
      <c r="F2531" s="42">
        <v>42791</v>
      </c>
      <c r="G2531" s="3">
        <f t="shared" si="122"/>
        <v>7897.2</v>
      </c>
      <c r="H2531" s="3">
        <f t="shared" si="121"/>
        <v>0</v>
      </c>
      <c r="I2531" s="17"/>
    </row>
    <row r="2532" spans="1:9" ht="15.75" x14ac:dyDescent="0.25">
      <c r="A2532" s="40">
        <v>42819</v>
      </c>
      <c r="B2532" s="41" t="s">
        <v>3280</v>
      </c>
      <c r="C2532" s="6">
        <v>105704</v>
      </c>
      <c r="D2532" s="7" t="s">
        <v>150</v>
      </c>
      <c r="E2532" s="3">
        <v>17948.2</v>
      </c>
      <c r="F2532" s="42">
        <v>42833</v>
      </c>
      <c r="G2532" s="3">
        <f t="shared" si="122"/>
        <v>17948.2</v>
      </c>
      <c r="H2532" s="3">
        <f t="shared" si="121"/>
        <v>0</v>
      </c>
      <c r="I2532" s="17"/>
    </row>
    <row r="2533" spans="1:9" ht="15.75" x14ac:dyDescent="0.25">
      <c r="A2533" s="40">
        <v>42822</v>
      </c>
      <c r="B2533" s="41" t="s">
        <v>3547</v>
      </c>
      <c r="C2533" s="6">
        <v>105966</v>
      </c>
      <c r="D2533" s="7" t="s">
        <v>150</v>
      </c>
      <c r="E2533" s="3">
        <v>19083.400000000001</v>
      </c>
      <c r="F2533" s="42">
        <v>42833</v>
      </c>
      <c r="G2533" s="3">
        <f t="shared" si="122"/>
        <v>19083.400000000001</v>
      </c>
      <c r="H2533" s="3">
        <f t="shared" si="121"/>
        <v>0</v>
      </c>
      <c r="I2533" s="17"/>
    </row>
    <row r="2534" spans="1:9" ht="15.75" x14ac:dyDescent="0.25">
      <c r="A2534" s="40">
        <v>42823</v>
      </c>
      <c r="B2534" s="41" t="s">
        <v>3725</v>
      </c>
      <c r="C2534" s="6">
        <v>106139</v>
      </c>
      <c r="D2534" s="1" t="s">
        <v>150</v>
      </c>
      <c r="E2534" s="2">
        <v>0</v>
      </c>
      <c r="F2534" s="44" t="s">
        <v>37</v>
      </c>
      <c r="G2534" s="2">
        <f t="shared" si="122"/>
        <v>0</v>
      </c>
      <c r="H2534" s="2">
        <f t="shared" si="121"/>
        <v>0</v>
      </c>
      <c r="I2534" s="17"/>
    </row>
    <row r="2535" spans="1:9" ht="15.75" x14ac:dyDescent="0.25">
      <c r="A2535" s="40">
        <v>42823</v>
      </c>
      <c r="B2535" s="41" t="s">
        <v>3726</v>
      </c>
      <c r="C2535" s="6">
        <v>106140</v>
      </c>
      <c r="D2535" s="7" t="s">
        <v>150</v>
      </c>
      <c r="E2535" s="3">
        <v>12838</v>
      </c>
      <c r="F2535" s="42">
        <v>42833</v>
      </c>
      <c r="G2535" s="3">
        <f t="shared" si="122"/>
        <v>12838</v>
      </c>
      <c r="H2535" s="3">
        <f t="shared" si="121"/>
        <v>0</v>
      </c>
      <c r="I2535" s="17"/>
    </row>
    <row r="2536" spans="1:9" ht="15.75" x14ac:dyDescent="0.25">
      <c r="A2536" s="40">
        <v>42807</v>
      </c>
      <c r="B2536" s="41" t="s">
        <v>1788</v>
      </c>
      <c r="C2536" s="6">
        <v>104246</v>
      </c>
      <c r="D2536" s="7" t="s">
        <v>188</v>
      </c>
      <c r="E2536" s="3">
        <v>2350</v>
      </c>
      <c r="F2536" s="42">
        <v>42809</v>
      </c>
      <c r="G2536" s="3">
        <f t="shared" si="122"/>
        <v>2350</v>
      </c>
      <c r="H2536" s="3">
        <f t="shared" si="121"/>
        <v>0</v>
      </c>
      <c r="I2536" s="17"/>
    </row>
    <row r="2537" spans="1:9" ht="15.75" x14ac:dyDescent="0.25">
      <c r="A2537" s="40">
        <v>42823</v>
      </c>
      <c r="B2537" s="41" t="s">
        <v>3657</v>
      </c>
      <c r="C2537" s="6">
        <v>106071</v>
      </c>
      <c r="D2537" s="7" t="s">
        <v>191</v>
      </c>
      <c r="E2537" s="3">
        <v>8214.4</v>
      </c>
      <c r="F2537" s="42">
        <v>42822</v>
      </c>
      <c r="G2537" s="3">
        <f t="shared" si="122"/>
        <v>8214.4</v>
      </c>
      <c r="H2537" s="3">
        <f t="shared" si="121"/>
        <v>0</v>
      </c>
      <c r="I2537" s="17"/>
    </row>
    <row r="2538" spans="1:9" ht="15.75" x14ac:dyDescent="0.25">
      <c r="A2538" s="40">
        <v>42825</v>
      </c>
      <c r="B2538" s="41" t="s">
        <v>4013</v>
      </c>
      <c r="C2538" s="6">
        <v>106422</v>
      </c>
      <c r="D2538" s="7" t="s">
        <v>191</v>
      </c>
      <c r="E2538" s="3">
        <v>13946.05</v>
      </c>
      <c r="F2538" s="42">
        <v>42825</v>
      </c>
      <c r="G2538" s="3">
        <f t="shared" si="122"/>
        <v>13946.05</v>
      </c>
      <c r="H2538" s="3">
        <f t="shared" si="121"/>
        <v>0</v>
      </c>
      <c r="I2538" s="17"/>
    </row>
    <row r="2539" spans="1:9" ht="15.75" x14ac:dyDescent="0.25">
      <c r="A2539" s="40">
        <v>42795</v>
      </c>
      <c r="B2539" s="41" t="s">
        <v>345</v>
      </c>
      <c r="C2539" s="6">
        <v>102833</v>
      </c>
      <c r="D2539" s="7" t="s">
        <v>47</v>
      </c>
      <c r="E2539" s="3">
        <v>1748.8</v>
      </c>
      <c r="F2539" s="42">
        <v>42795</v>
      </c>
      <c r="G2539" s="3">
        <f t="shared" si="122"/>
        <v>1748.8</v>
      </c>
      <c r="H2539" s="3">
        <f t="shared" si="121"/>
        <v>0</v>
      </c>
      <c r="I2539" s="17"/>
    </row>
    <row r="2540" spans="1:9" ht="15.75" x14ac:dyDescent="0.25">
      <c r="A2540" s="40">
        <v>42800</v>
      </c>
      <c r="B2540" s="41" t="s">
        <v>950</v>
      </c>
      <c r="C2540" s="6">
        <v>103424</v>
      </c>
      <c r="D2540" s="7" t="s">
        <v>47</v>
      </c>
      <c r="E2540" s="3">
        <v>3738.8</v>
      </c>
      <c r="F2540" s="42">
        <v>42800</v>
      </c>
      <c r="G2540" s="3">
        <f t="shared" si="122"/>
        <v>3738.8</v>
      </c>
      <c r="H2540" s="3">
        <f t="shared" si="121"/>
        <v>0</v>
      </c>
      <c r="I2540" s="17"/>
    </row>
    <row r="2541" spans="1:9" ht="15.75" x14ac:dyDescent="0.25">
      <c r="A2541" s="40">
        <v>42802</v>
      </c>
      <c r="B2541" s="41" t="s">
        <v>1152</v>
      </c>
      <c r="C2541" s="6">
        <v>103622</v>
      </c>
      <c r="D2541" s="7" t="s">
        <v>47</v>
      </c>
      <c r="E2541" s="3">
        <v>1353.2</v>
      </c>
      <c r="F2541" s="42">
        <v>42802</v>
      </c>
      <c r="G2541" s="3">
        <f t="shared" si="122"/>
        <v>1353.2</v>
      </c>
      <c r="H2541" s="3">
        <f t="shared" si="121"/>
        <v>0</v>
      </c>
      <c r="I2541" s="17"/>
    </row>
    <row r="2542" spans="1:9" ht="15.75" x14ac:dyDescent="0.25">
      <c r="A2542" s="40">
        <v>42807</v>
      </c>
      <c r="B2542" s="41" t="s">
        <v>1765</v>
      </c>
      <c r="C2542" s="6">
        <v>104224</v>
      </c>
      <c r="D2542" s="7" t="s">
        <v>47</v>
      </c>
      <c r="E2542" s="3">
        <v>2824</v>
      </c>
      <c r="G2542" s="3">
        <f t="shared" si="122"/>
        <v>2824</v>
      </c>
      <c r="H2542" s="3">
        <f t="shared" si="121"/>
        <v>0</v>
      </c>
      <c r="I2542" s="17"/>
    </row>
    <row r="2543" spans="1:9" ht="15.75" x14ac:dyDescent="0.25">
      <c r="A2543" s="40">
        <v>42808</v>
      </c>
      <c r="B2543" s="41" t="s">
        <v>1839</v>
      </c>
      <c r="C2543" s="6">
        <v>104296</v>
      </c>
      <c r="D2543" s="7" t="s">
        <v>47</v>
      </c>
      <c r="E2543" s="3">
        <v>1310.2</v>
      </c>
      <c r="F2543" s="42">
        <v>42808</v>
      </c>
      <c r="G2543" s="3">
        <f t="shared" si="122"/>
        <v>1310.2</v>
      </c>
      <c r="H2543" s="3">
        <f t="shared" si="121"/>
        <v>0</v>
      </c>
      <c r="I2543" s="17"/>
    </row>
    <row r="2544" spans="1:9" ht="15.75" x14ac:dyDescent="0.25">
      <c r="A2544" s="40">
        <v>42810</v>
      </c>
      <c r="B2544" s="41" t="s">
        <v>2072</v>
      </c>
      <c r="C2544" s="6">
        <v>104525</v>
      </c>
      <c r="D2544" s="7" t="s">
        <v>47</v>
      </c>
      <c r="E2544" s="3">
        <v>1368.8</v>
      </c>
      <c r="F2544" s="42">
        <v>42810</v>
      </c>
      <c r="G2544" s="3">
        <f t="shared" si="122"/>
        <v>1368.8</v>
      </c>
      <c r="H2544" s="3">
        <f t="shared" si="121"/>
        <v>0</v>
      </c>
      <c r="I2544" s="17"/>
    </row>
    <row r="2545" spans="1:9" ht="15.75" x14ac:dyDescent="0.25">
      <c r="A2545" s="40">
        <v>42811</v>
      </c>
      <c r="B2545" s="41" t="s">
        <v>2265</v>
      </c>
      <c r="C2545" s="6">
        <v>104718</v>
      </c>
      <c r="D2545" s="7" t="s">
        <v>47</v>
      </c>
      <c r="E2545" s="3">
        <v>2100.4</v>
      </c>
      <c r="F2545" s="42">
        <v>42811</v>
      </c>
      <c r="G2545" s="3">
        <f t="shared" si="122"/>
        <v>2100.4</v>
      </c>
      <c r="H2545" s="3">
        <f t="shared" si="121"/>
        <v>0</v>
      </c>
      <c r="I2545" s="17"/>
    </row>
    <row r="2546" spans="1:9" ht="15.75" x14ac:dyDescent="0.25">
      <c r="A2546" s="40">
        <v>42817</v>
      </c>
      <c r="B2546" s="41" t="s">
        <v>2966</v>
      </c>
      <c r="C2546" s="6">
        <v>105398</v>
      </c>
      <c r="D2546" s="7" t="s">
        <v>47</v>
      </c>
      <c r="E2546" s="3">
        <v>1360</v>
      </c>
      <c r="F2546" s="42">
        <v>43062</v>
      </c>
      <c r="G2546" s="3">
        <f t="shared" ref="G2546:G2570" si="123">E2546</f>
        <v>1360</v>
      </c>
      <c r="H2546" s="3">
        <f t="shared" si="121"/>
        <v>0</v>
      </c>
      <c r="I2546" s="17"/>
    </row>
    <row r="2547" spans="1:9" ht="15.75" x14ac:dyDescent="0.25">
      <c r="A2547" s="40">
        <v>42819</v>
      </c>
      <c r="B2547" s="41" t="s">
        <v>3234</v>
      </c>
      <c r="C2547" s="6">
        <v>105659</v>
      </c>
      <c r="D2547" s="7" t="s">
        <v>47</v>
      </c>
      <c r="E2547" s="3">
        <v>2817.56</v>
      </c>
      <c r="F2547" s="42">
        <v>42791</v>
      </c>
      <c r="G2547" s="3">
        <f t="shared" si="123"/>
        <v>2817.56</v>
      </c>
      <c r="H2547" s="3">
        <f t="shared" si="121"/>
        <v>0</v>
      </c>
      <c r="I2547" s="17"/>
    </row>
    <row r="2548" spans="1:9" ht="15.75" x14ac:dyDescent="0.25">
      <c r="A2548" s="40">
        <v>42822</v>
      </c>
      <c r="B2548" s="41" t="s">
        <v>3597</v>
      </c>
      <c r="C2548" s="6">
        <v>106013</v>
      </c>
      <c r="D2548" s="7" t="s">
        <v>47</v>
      </c>
      <c r="E2548" s="3">
        <v>2516.8000000000002</v>
      </c>
      <c r="F2548" s="42">
        <v>42822</v>
      </c>
      <c r="G2548" s="3">
        <f t="shared" si="123"/>
        <v>2516.8000000000002</v>
      </c>
      <c r="H2548" s="3">
        <f t="shared" si="121"/>
        <v>0</v>
      </c>
      <c r="I2548" s="17"/>
    </row>
    <row r="2549" spans="1:9" ht="15.75" x14ac:dyDescent="0.25">
      <c r="A2549" s="40">
        <v>42825</v>
      </c>
      <c r="B2549" s="41" t="s">
        <v>3948</v>
      </c>
      <c r="C2549" s="6">
        <v>106357</v>
      </c>
      <c r="D2549" s="7" t="s">
        <v>47</v>
      </c>
      <c r="E2549" s="3">
        <v>2430.8000000000002</v>
      </c>
      <c r="F2549" s="42">
        <v>42825</v>
      </c>
      <c r="G2549" s="3">
        <f t="shared" si="123"/>
        <v>2430.8000000000002</v>
      </c>
      <c r="H2549" s="3">
        <f t="shared" si="121"/>
        <v>0</v>
      </c>
      <c r="I2549" s="17"/>
    </row>
    <row r="2550" spans="1:9" ht="15.75" x14ac:dyDescent="0.25">
      <c r="A2550" s="40">
        <v>42806</v>
      </c>
      <c r="B2550" s="41" t="s">
        <v>1650</v>
      </c>
      <c r="C2550" s="6">
        <v>104111</v>
      </c>
      <c r="D2550" s="7" t="s">
        <v>43</v>
      </c>
      <c r="E2550" s="3">
        <v>2975.4</v>
      </c>
      <c r="F2550" s="42">
        <v>42806</v>
      </c>
      <c r="G2550" s="3">
        <f t="shared" si="123"/>
        <v>2975.4</v>
      </c>
      <c r="H2550" s="3">
        <f t="shared" si="121"/>
        <v>0</v>
      </c>
      <c r="I2550" s="17"/>
    </row>
    <row r="2551" spans="1:9" ht="15.75" x14ac:dyDescent="0.25">
      <c r="A2551" s="40">
        <v>42813</v>
      </c>
      <c r="B2551" s="41" t="s">
        <v>2482</v>
      </c>
      <c r="C2551" s="6">
        <v>104927</v>
      </c>
      <c r="D2551" s="7" t="s">
        <v>43</v>
      </c>
      <c r="E2551" s="3">
        <v>2509</v>
      </c>
      <c r="G2551" s="3">
        <f t="shared" si="123"/>
        <v>2509</v>
      </c>
      <c r="H2551" s="3">
        <f t="shared" si="121"/>
        <v>0</v>
      </c>
      <c r="I2551" s="17"/>
    </row>
    <row r="2552" spans="1:9" ht="15.75" x14ac:dyDescent="0.25">
      <c r="A2552" s="40">
        <v>42823</v>
      </c>
      <c r="B2552" s="41" t="s">
        <v>3673</v>
      </c>
      <c r="C2552" s="6">
        <v>106087</v>
      </c>
      <c r="D2552" s="7" t="s">
        <v>43</v>
      </c>
      <c r="E2552" s="3">
        <v>3524.4</v>
      </c>
      <c r="F2552" s="42">
        <v>42822</v>
      </c>
      <c r="G2552" s="3">
        <f t="shared" si="123"/>
        <v>3524.4</v>
      </c>
      <c r="H2552" s="3">
        <f t="shared" si="121"/>
        <v>0</v>
      </c>
      <c r="I2552" s="17"/>
    </row>
    <row r="2553" spans="1:9" ht="15.75" x14ac:dyDescent="0.25">
      <c r="A2553" s="40">
        <v>42796</v>
      </c>
      <c r="B2553" s="41" t="s">
        <v>496</v>
      </c>
      <c r="C2553" s="6">
        <v>102983</v>
      </c>
      <c r="D2553" s="7" t="s">
        <v>259</v>
      </c>
      <c r="E2553" s="3">
        <v>4677.7</v>
      </c>
      <c r="F2553" s="42">
        <v>42798</v>
      </c>
      <c r="G2553" s="3">
        <f t="shared" si="123"/>
        <v>4677.7</v>
      </c>
      <c r="H2553" s="3">
        <f t="shared" si="121"/>
        <v>0</v>
      </c>
      <c r="I2553" s="17"/>
    </row>
    <row r="2554" spans="1:9" ht="15.75" x14ac:dyDescent="0.25">
      <c r="A2554" s="40">
        <v>42810</v>
      </c>
      <c r="B2554" s="41" t="s">
        <v>2182</v>
      </c>
      <c r="C2554" s="6">
        <v>104635</v>
      </c>
      <c r="D2554" s="7" t="s">
        <v>259</v>
      </c>
      <c r="E2554" s="3">
        <v>3530.9</v>
      </c>
      <c r="F2554" s="42">
        <v>42812</v>
      </c>
      <c r="G2554" s="3">
        <f t="shared" si="123"/>
        <v>3530.9</v>
      </c>
      <c r="H2554" s="3">
        <f t="shared" si="121"/>
        <v>0</v>
      </c>
      <c r="I2554" s="17"/>
    </row>
    <row r="2555" spans="1:9" ht="15.75" x14ac:dyDescent="0.25">
      <c r="A2555" s="40">
        <v>42821</v>
      </c>
      <c r="B2555" s="41" t="s">
        <v>3511</v>
      </c>
      <c r="C2555" s="6">
        <v>105931</v>
      </c>
      <c r="D2555" s="7" t="s">
        <v>259</v>
      </c>
      <c r="E2555" s="3">
        <v>6052.8</v>
      </c>
      <c r="F2555" s="42">
        <v>42823</v>
      </c>
      <c r="G2555" s="3">
        <f t="shared" si="123"/>
        <v>6052.8</v>
      </c>
      <c r="H2555" s="3">
        <f t="shared" si="121"/>
        <v>0</v>
      </c>
      <c r="I2555" s="17"/>
    </row>
    <row r="2556" spans="1:9" ht="15.75" x14ac:dyDescent="0.25">
      <c r="A2556" s="40">
        <v>42824</v>
      </c>
      <c r="B2556" s="41" t="s">
        <v>3880</v>
      </c>
      <c r="C2556" s="6">
        <v>106291</v>
      </c>
      <c r="D2556" s="7" t="s">
        <v>259</v>
      </c>
      <c r="E2556" s="3">
        <v>9117.7999999999993</v>
      </c>
      <c r="F2556" s="42">
        <v>42826</v>
      </c>
      <c r="G2556" s="3">
        <f t="shared" si="123"/>
        <v>9117.7999999999993</v>
      </c>
      <c r="H2556" s="3">
        <f t="shared" si="121"/>
        <v>0</v>
      </c>
      <c r="I2556" s="17"/>
    </row>
    <row r="2557" spans="1:9" ht="15.75" x14ac:dyDescent="0.25">
      <c r="A2557" s="40">
        <v>42804</v>
      </c>
      <c r="B2557" s="41" t="s">
        <v>1485</v>
      </c>
      <c r="C2557" s="6">
        <v>103948</v>
      </c>
      <c r="D2557" s="7" t="s">
        <v>123</v>
      </c>
      <c r="E2557" s="3">
        <v>2469.6</v>
      </c>
      <c r="F2557" s="42">
        <v>42804</v>
      </c>
      <c r="G2557" s="3">
        <f t="shared" si="123"/>
        <v>2469.6</v>
      </c>
      <c r="H2557" s="3">
        <f t="shared" si="121"/>
        <v>0</v>
      </c>
      <c r="I2557" s="17"/>
    </row>
    <row r="2558" spans="1:9" ht="15.75" x14ac:dyDescent="0.25">
      <c r="A2558" s="40">
        <v>42805</v>
      </c>
      <c r="B2558" s="41" t="s">
        <v>1577</v>
      </c>
      <c r="C2558" s="6">
        <v>104040</v>
      </c>
      <c r="D2558" s="7" t="s">
        <v>123</v>
      </c>
      <c r="E2558" s="3">
        <v>450</v>
      </c>
      <c r="F2558" s="42">
        <v>42805</v>
      </c>
      <c r="G2558" s="3">
        <f t="shared" si="123"/>
        <v>450</v>
      </c>
      <c r="H2558" s="3">
        <f t="shared" si="121"/>
        <v>0</v>
      </c>
      <c r="I2558" s="17"/>
    </row>
    <row r="2559" spans="1:9" ht="15.75" x14ac:dyDescent="0.25">
      <c r="A2559" s="40">
        <v>42807</v>
      </c>
      <c r="B2559" s="41" t="s">
        <v>1789</v>
      </c>
      <c r="C2559" s="6">
        <v>104247</v>
      </c>
      <c r="D2559" s="7" t="s">
        <v>123</v>
      </c>
      <c r="E2559" s="3">
        <v>2560.5</v>
      </c>
      <c r="G2559" s="3">
        <f t="shared" si="123"/>
        <v>2560.5</v>
      </c>
      <c r="H2559" s="3">
        <f t="shared" si="121"/>
        <v>0</v>
      </c>
      <c r="I2559" s="17"/>
    </row>
    <row r="2560" spans="1:9" ht="15.75" x14ac:dyDescent="0.25">
      <c r="A2560" s="40">
        <v>42798</v>
      </c>
      <c r="B2560" s="41" t="s">
        <v>721</v>
      </c>
      <c r="C2560" s="6">
        <v>103198</v>
      </c>
      <c r="D2560" s="7" t="s">
        <v>136</v>
      </c>
      <c r="E2560" s="3">
        <v>3707.6</v>
      </c>
      <c r="F2560" s="42">
        <v>42798</v>
      </c>
      <c r="G2560" s="3">
        <f t="shared" si="123"/>
        <v>3707.6</v>
      </c>
      <c r="H2560" s="3">
        <f t="shared" si="121"/>
        <v>0</v>
      </c>
      <c r="I2560" s="17"/>
    </row>
    <row r="2561" spans="1:9" ht="15.75" x14ac:dyDescent="0.25">
      <c r="A2561" s="40">
        <v>42805</v>
      </c>
      <c r="B2561" s="41" t="s">
        <v>1524</v>
      </c>
      <c r="C2561" s="6">
        <v>103987</v>
      </c>
      <c r="D2561" s="7" t="s">
        <v>136</v>
      </c>
      <c r="E2561" s="3">
        <v>1861.6</v>
      </c>
      <c r="F2561" s="42">
        <v>42805</v>
      </c>
      <c r="G2561" s="3">
        <f t="shared" si="123"/>
        <v>1861.6</v>
      </c>
      <c r="H2561" s="3">
        <f t="shared" si="121"/>
        <v>0</v>
      </c>
      <c r="I2561" s="17"/>
    </row>
    <row r="2562" spans="1:9" ht="15.75" x14ac:dyDescent="0.25">
      <c r="A2562" s="40">
        <v>42811</v>
      </c>
      <c r="B2562" s="41" t="s">
        <v>2236</v>
      </c>
      <c r="C2562" s="6">
        <v>104689</v>
      </c>
      <c r="D2562" s="7" t="s">
        <v>136</v>
      </c>
      <c r="E2562" s="3">
        <v>2321.4</v>
      </c>
      <c r="F2562" s="42">
        <v>42811</v>
      </c>
      <c r="G2562" s="3">
        <f t="shared" si="123"/>
        <v>2321.4</v>
      </c>
      <c r="H2562" s="3">
        <f t="shared" si="121"/>
        <v>0</v>
      </c>
      <c r="I2562" s="17"/>
    </row>
    <row r="2563" spans="1:9" ht="15.75" x14ac:dyDescent="0.25">
      <c r="A2563" s="40">
        <v>42812</v>
      </c>
      <c r="B2563" s="41" t="s">
        <v>2405</v>
      </c>
      <c r="C2563" s="6">
        <v>104854</v>
      </c>
      <c r="D2563" s="7" t="s">
        <v>136</v>
      </c>
      <c r="E2563" s="3">
        <v>1877</v>
      </c>
      <c r="F2563" s="42">
        <v>42812</v>
      </c>
      <c r="G2563" s="3">
        <f t="shared" si="123"/>
        <v>1877</v>
      </c>
      <c r="H2563" s="3">
        <f t="shared" ref="H2563:H2626" si="124">E2563-G2563</f>
        <v>0</v>
      </c>
      <c r="I2563" s="17"/>
    </row>
    <row r="2564" spans="1:9" ht="15.75" x14ac:dyDescent="0.25">
      <c r="A2564" s="40">
        <v>42819</v>
      </c>
      <c r="B2564" s="41" t="s">
        <v>3277</v>
      </c>
      <c r="C2564" s="6">
        <v>105701</v>
      </c>
      <c r="D2564" s="7" t="s">
        <v>136</v>
      </c>
      <c r="E2564" s="3">
        <v>1365.2</v>
      </c>
      <c r="F2564" s="42">
        <v>42821</v>
      </c>
      <c r="G2564" s="3">
        <f t="shared" si="123"/>
        <v>1365.2</v>
      </c>
      <c r="H2564" s="3">
        <f t="shared" si="124"/>
        <v>0</v>
      </c>
      <c r="I2564" s="17"/>
    </row>
    <row r="2565" spans="1:9" ht="15.75" x14ac:dyDescent="0.25">
      <c r="A2565" s="40">
        <v>42796</v>
      </c>
      <c r="B2565" s="41" t="s">
        <v>450</v>
      </c>
      <c r="C2565" s="6">
        <v>102938</v>
      </c>
      <c r="D2565" s="7" t="s">
        <v>224</v>
      </c>
      <c r="E2565" s="3">
        <v>4039.2</v>
      </c>
      <c r="F2565" s="42">
        <v>42802</v>
      </c>
      <c r="G2565" s="3">
        <f t="shared" si="123"/>
        <v>4039.2</v>
      </c>
      <c r="H2565" s="3">
        <f t="shared" si="124"/>
        <v>0</v>
      </c>
      <c r="I2565" s="17"/>
    </row>
    <row r="2566" spans="1:9" ht="15.75" x14ac:dyDescent="0.25">
      <c r="A2566" s="40">
        <v>42797</v>
      </c>
      <c r="B2566" s="41" t="s">
        <v>568</v>
      </c>
      <c r="C2566" s="6">
        <v>103052</v>
      </c>
      <c r="D2566" s="7" t="s">
        <v>224</v>
      </c>
      <c r="E2566" s="3">
        <v>10713.9</v>
      </c>
      <c r="F2566" s="42">
        <v>42802</v>
      </c>
      <c r="G2566" s="3">
        <f t="shared" si="123"/>
        <v>10713.9</v>
      </c>
      <c r="H2566" s="3">
        <f t="shared" si="124"/>
        <v>0</v>
      </c>
      <c r="I2566" s="17"/>
    </row>
    <row r="2567" spans="1:9" ht="15.75" x14ac:dyDescent="0.25">
      <c r="A2567" s="40">
        <v>42796</v>
      </c>
      <c r="B2567" s="41" t="s">
        <v>445</v>
      </c>
      <c r="C2567" s="6">
        <v>102933</v>
      </c>
      <c r="D2567" s="1" t="s">
        <v>221</v>
      </c>
      <c r="E2567" s="2">
        <v>0</v>
      </c>
      <c r="F2567" s="44" t="s">
        <v>37</v>
      </c>
      <c r="G2567" s="2">
        <f t="shared" si="123"/>
        <v>0</v>
      </c>
      <c r="H2567" s="2">
        <f t="shared" si="124"/>
        <v>0</v>
      </c>
      <c r="I2567" s="17"/>
    </row>
    <row r="2568" spans="1:9" ht="15.75" x14ac:dyDescent="0.25">
      <c r="A2568" s="40">
        <v>42796</v>
      </c>
      <c r="B2568" s="41" t="s">
        <v>452</v>
      </c>
      <c r="C2568" s="6">
        <v>102940</v>
      </c>
      <c r="D2568" s="7" t="s">
        <v>221</v>
      </c>
      <c r="E2568" s="3">
        <v>9132</v>
      </c>
      <c r="F2568" s="42">
        <v>42802</v>
      </c>
      <c r="G2568" s="3">
        <f t="shared" si="123"/>
        <v>9132</v>
      </c>
      <c r="H2568" s="3">
        <f t="shared" si="124"/>
        <v>0</v>
      </c>
      <c r="I2568" s="17"/>
    </row>
    <row r="2569" spans="1:9" ht="15.75" x14ac:dyDescent="0.25">
      <c r="A2569" s="40">
        <v>42797</v>
      </c>
      <c r="B2569" s="41" t="s">
        <v>570</v>
      </c>
      <c r="C2569" s="6">
        <v>103054</v>
      </c>
      <c r="D2569" s="7" t="s">
        <v>221</v>
      </c>
      <c r="E2569" s="3">
        <v>12832.6</v>
      </c>
      <c r="F2569" s="42">
        <v>42802</v>
      </c>
      <c r="G2569" s="3">
        <f t="shared" si="123"/>
        <v>12832.6</v>
      </c>
      <c r="H2569" s="3">
        <f t="shared" si="124"/>
        <v>0</v>
      </c>
      <c r="I2569" s="17"/>
    </row>
    <row r="2570" spans="1:9" ht="15.75" x14ac:dyDescent="0.25">
      <c r="A2570" s="40">
        <v>42801</v>
      </c>
      <c r="B2570" s="41" t="s">
        <v>1020</v>
      </c>
      <c r="C2570" s="6">
        <v>103493</v>
      </c>
      <c r="D2570" s="7" t="s">
        <v>221</v>
      </c>
      <c r="E2570" s="3">
        <v>7897.4</v>
      </c>
      <c r="F2570" s="42">
        <v>42804</v>
      </c>
      <c r="G2570" s="3">
        <f t="shared" si="123"/>
        <v>7897.4</v>
      </c>
      <c r="H2570" s="3">
        <f t="shared" si="124"/>
        <v>0</v>
      </c>
      <c r="I2570" s="17"/>
    </row>
    <row r="2571" spans="1:9" ht="15.75" x14ac:dyDescent="0.25">
      <c r="A2571" s="40">
        <v>42802</v>
      </c>
      <c r="B2571" s="41" t="s">
        <v>1133</v>
      </c>
      <c r="C2571" s="6">
        <v>103604</v>
      </c>
      <c r="D2571" s="7" t="s">
        <v>221</v>
      </c>
      <c r="E2571" s="3">
        <v>15578.5</v>
      </c>
      <c r="F2571" s="43" t="s">
        <v>1134</v>
      </c>
      <c r="G2571" s="9">
        <f>8000+7578.5</f>
        <v>15578.5</v>
      </c>
      <c r="H2571" s="9">
        <f t="shared" si="124"/>
        <v>0</v>
      </c>
      <c r="I2571" s="17"/>
    </row>
    <row r="2572" spans="1:9" ht="15.75" x14ac:dyDescent="0.25">
      <c r="A2572" s="40">
        <v>42802</v>
      </c>
      <c r="B2572" s="41" t="s">
        <v>1135</v>
      </c>
      <c r="C2572" s="6">
        <v>103605</v>
      </c>
      <c r="D2572" s="1" t="s">
        <v>221</v>
      </c>
      <c r="E2572" s="2">
        <v>0</v>
      </c>
      <c r="F2572" s="44" t="s">
        <v>37</v>
      </c>
      <c r="G2572" s="2">
        <f t="shared" ref="G2572:G2590" si="125">E2572</f>
        <v>0</v>
      </c>
      <c r="H2572" s="2">
        <f t="shared" si="124"/>
        <v>0</v>
      </c>
      <c r="I2572" s="17"/>
    </row>
    <row r="2573" spans="1:9" ht="15.75" x14ac:dyDescent="0.25">
      <c r="A2573" s="40">
        <v>42803</v>
      </c>
      <c r="B2573" s="41" t="s">
        <v>1274</v>
      </c>
      <c r="C2573" s="6">
        <v>103741</v>
      </c>
      <c r="D2573" s="7" t="s">
        <v>221</v>
      </c>
      <c r="E2573" s="3">
        <v>14392</v>
      </c>
      <c r="F2573" s="42">
        <v>42809</v>
      </c>
      <c r="G2573" s="3">
        <f t="shared" si="125"/>
        <v>14392</v>
      </c>
      <c r="H2573" s="3">
        <f t="shared" si="124"/>
        <v>0</v>
      </c>
      <c r="I2573" s="17"/>
    </row>
    <row r="2574" spans="1:9" ht="15.75" x14ac:dyDescent="0.25">
      <c r="A2574" s="40">
        <v>42804</v>
      </c>
      <c r="B2574" s="41" t="s">
        <v>1427</v>
      </c>
      <c r="C2574" s="6">
        <v>103892</v>
      </c>
      <c r="D2574" s="7" t="s">
        <v>221</v>
      </c>
      <c r="E2574" s="3">
        <v>15092</v>
      </c>
      <c r="F2574" s="42">
        <v>42809</v>
      </c>
      <c r="G2574" s="3">
        <f t="shared" si="125"/>
        <v>15092</v>
      </c>
      <c r="H2574" s="3">
        <f t="shared" si="124"/>
        <v>0</v>
      </c>
      <c r="I2574" s="17"/>
    </row>
    <row r="2575" spans="1:9" ht="15.75" x14ac:dyDescent="0.25">
      <c r="A2575" s="40">
        <v>42805</v>
      </c>
      <c r="B2575" s="41" t="s">
        <v>1573</v>
      </c>
      <c r="C2575" s="6">
        <v>104036</v>
      </c>
      <c r="D2575" s="7" t="s">
        <v>221</v>
      </c>
      <c r="E2575" s="3">
        <v>10640</v>
      </c>
      <c r="F2575" s="42">
        <v>42809</v>
      </c>
      <c r="G2575" s="3">
        <f t="shared" si="125"/>
        <v>10640</v>
      </c>
      <c r="H2575" s="3">
        <f t="shared" si="124"/>
        <v>0</v>
      </c>
      <c r="I2575" s="17"/>
    </row>
    <row r="2576" spans="1:9" ht="15.75" x14ac:dyDescent="0.25">
      <c r="A2576" s="40">
        <v>42809</v>
      </c>
      <c r="B2576" s="41" t="s">
        <v>1965</v>
      </c>
      <c r="C2576" s="6">
        <v>104420</v>
      </c>
      <c r="D2576" s="7" t="s">
        <v>221</v>
      </c>
      <c r="E2576" s="3">
        <v>15505</v>
      </c>
      <c r="F2576" s="42">
        <v>42811</v>
      </c>
      <c r="G2576" s="3">
        <f t="shared" si="125"/>
        <v>15505</v>
      </c>
      <c r="H2576" s="3">
        <f t="shared" si="124"/>
        <v>0</v>
      </c>
      <c r="I2576" s="17"/>
    </row>
    <row r="2577" spans="1:9" ht="15.75" x14ac:dyDescent="0.25">
      <c r="A2577" s="40">
        <v>42811</v>
      </c>
      <c r="B2577" s="41" t="s">
        <v>2211</v>
      </c>
      <c r="C2577" s="6">
        <v>104664</v>
      </c>
      <c r="D2577" s="7" t="s">
        <v>221</v>
      </c>
      <c r="E2577" s="3">
        <v>14833</v>
      </c>
      <c r="F2577" s="42">
        <v>42816</v>
      </c>
      <c r="G2577" s="3">
        <f t="shared" si="125"/>
        <v>14833</v>
      </c>
      <c r="H2577" s="3">
        <f t="shared" si="124"/>
        <v>0</v>
      </c>
      <c r="I2577" s="17"/>
    </row>
    <row r="2578" spans="1:9" ht="15.75" x14ac:dyDescent="0.25">
      <c r="A2578" s="40">
        <v>42812</v>
      </c>
      <c r="B2578" s="41" t="s">
        <v>2412</v>
      </c>
      <c r="C2578" s="6">
        <v>104861</v>
      </c>
      <c r="D2578" s="7" t="s">
        <v>221</v>
      </c>
      <c r="E2578" s="3">
        <v>14732.2</v>
      </c>
      <c r="F2578" s="42">
        <v>42816</v>
      </c>
      <c r="G2578" s="3">
        <f t="shared" si="125"/>
        <v>14732.2</v>
      </c>
      <c r="H2578" s="3">
        <f t="shared" si="124"/>
        <v>0</v>
      </c>
      <c r="I2578" s="17"/>
    </row>
    <row r="2579" spans="1:9" ht="15.75" x14ac:dyDescent="0.25">
      <c r="A2579" s="40">
        <v>42814</v>
      </c>
      <c r="B2579" s="41" t="s">
        <v>2604</v>
      </c>
      <c r="C2579" s="6">
        <v>105043</v>
      </c>
      <c r="D2579" s="7" t="s">
        <v>221</v>
      </c>
      <c r="E2579" s="3">
        <v>14252</v>
      </c>
      <c r="F2579" s="42">
        <v>42816</v>
      </c>
      <c r="G2579" s="3">
        <f t="shared" si="125"/>
        <v>14252</v>
      </c>
      <c r="H2579" s="3">
        <f t="shared" si="124"/>
        <v>0</v>
      </c>
      <c r="I2579" s="17"/>
    </row>
    <row r="2580" spans="1:9" ht="15.75" x14ac:dyDescent="0.25">
      <c r="A2580" s="40">
        <v>42815</v>
      </c>
      <c r="B2580" s="41" t="s">
        <v>2735</v>
      </c>
      <c r="C2580" s="6">
        <v>105173</v>
      </c>
      <c r="D2580" s="7" t="s">
        <v>221</v>
      </c>
      <c r="E2580" s="3">
        <v>15293.2</v>
      </c>
      <c r="F2580" s="42">
        <v>42818</v>
      </c>
      <c r="G2580" s="3">
        <f t="shared" si="125"/>
        <v>15293.2</v>
      </c>
      <c r="H2580" s="3">
        <f t="shared" si="124"/>
        <v>0</v>
      </c>
      <c r="I2580" s="17"/>
    </row>
    <row r="2581" spans="1:9" ht="15.75" x14ac:dyDescent="0.25">
      <c r="A2581" s="40">
        <v>42815</v>
      </c>
      <c r="B2581" s="41" t="s">
        <v>2765</v>
      </c>
      <c r="C2581" s="6">
        <v>105203</v>
      </c>
      <c r="D2581" s="7" t="s">
        <v>221</v>
      </c>
      <c r="E2581" s="3">
        <v>5726.15</v>
      </c>
      <c r="F2581" s="42">
        <v>42815</v>
      </c>
      <c r="G2581" s="3">
        <f t="shared" si="125"/>
        <v>5726.15</v>
      </c>
      <c r="H2581" s="3">
        <f t="shared" si="124"/>
        <v>0</v>
      </c>
      <c r="I2581" s="17"/>
    </row>
    <row r="2582" spans="1:9" ht="15.75" x14ac:dyDescent="0.25">
      <c r="A2582" s="40">
        <v>42818</v>
      </c>
      <c r="B2582" s="41" t="s">
        <v>3092</v>
      </c>
      <c r="C2582" s="6">
        <v>105523</v>
      </c>
      <c r="D2582" s="1" t="s">
        <v>221</v>
      </c>
      <c r="E2582" s="2">
        <v>0</v>
      </c>
      <c r="F2582" s="44" t="s">
        <v>37</v>
      </c>
      <c r="G2582" s="2">
        <f t="shared" si="125"/>
        <v>0</v>
      </c>
      <c r="H2582" s="2">
        <f t="shared" si="124"/>
        <v>0</v>
      </c>
      <c r="I2582" s="17"/>
    </row>
    <row r="2583" spans="1:9" ht="15.75" x14ac:dyDescent="0.25">
      <c r="A2583" s="40">
        <v>42818</v>
      </c>
      <c r="B2583" s="41" t="s">
        <v>3094</v>
      </c>
      <c r="C2583" s="6">
        <v>105525</v>
      </c>
      <c r="D2583" s="7" t="s">
        <v>221</v>
      </c>
      <c r="E2583" s="3">
        <v>13555.8</v>
      </c>
      <c r="F2583" s="42">
        <v>42823</v>
      </c>
      <c r="G2583" s="3">
        <f t="shared" si="125"/>
        <v>13555.8</v>
      </c>
      <c r="H2583" s="3">
        <f t="shared" si="124"/>
        <v>0</v>
      </c>
      <c r="I2583" s="17"/>
    </row>
    <row r="2584" spans="1:9" ht="15.75" x14ac:dyDescent="0.25">
      <c r="A2584" s="40">
        <v>42819</v>
      </c>
      <c r="B2584" s="41" t="s">
        <v>3291</v>
      </c>
      <c r="C2584" s="6">
        <v>105715</v>
      </c>
      <c r="D2584" s="7" t="s">
        <v>221</v>
      </c>
      <c r="E2584" s="3">
        <v>11371.4</v>
      </c>
      <c r="F2584" s="42">
        <v>42823</v>
      </c>
      <c r="G2584" s="3">
        <f t="shared" si="125"/>
        <v>11371.4</v>
      </c>
      <c r="H2584" s="3">
        <f t="shared" si="124"/>
        <v>0</v>
      </c>
      <c r="I2584" s="17"/>
    </row>
    <row r="2585" spans="1:9" ht="15.75" x14ac:dyDescent="0.25">
      <c r="A2585" s="40">
        <v>42824</v>
      </c>
      <c r="B2585" s="41" t="s">
        <v>3780</v>
      </c>
      <c r="C2585" s="6">
        <v>106194</v>
      </c>
      <c r="D2585" s="7" t="s">
        <v>221</v>
      </c>
      <c r="E2585" s="3">
        <v>13188.6</v>
      </c>
      <c r="F2585" s="42">
        <v>42830</v>
      </c>
      <c r="G2585" s="3">
        <f t="shared" si="125"/>
        <v>13188.6</v>
      </c>
      <c r="H2585" s="3">
        <f t="shared" si="124"/>
        <v>0</v>
      </c>
      <c r="I2585" s="17"/>
    </row>
    <row r="2586" spans="1:9" ht="15.75" x14ac:dyDescent="0.25">
      <c r="A2586" s="40">
        <v>42825</v>
      </c>
      <c r="B2586" s="41" t="s">
        <v>3919</v>
      </c>
      <c r="C2586" s="6">
        <v>106328</v>
      </c>
      <c r="D2586" s="7" t="s">
        <v>221</v>
      </c>
      <c r="E2586" s="3">
        <v>14583.1</v>
      </c>
      <c r="F2586" s="42">
        <v>42830</v>
      </c>
      <c r="G2586" s="3">
        <f t="shared" si="125"/>
        <v>14583.1</v>
      </c>
      <c r="H2586" s="3">
        <f t="shared" si="124"/>
        <v>0</v>
      </c>
      <c r="I2586" s="17"/>
    </row>
    <row r="2587" spans="1:9" ht="15.75" x14ac:dyDescent="0.25">
      <c r="A2587" s="40">
        <v>42796</v>
      </c>
      <c r="B2587" s="41" t="s">
        <v>446</v>
      </c>
      <c r="C2587" s="6">
        <v>102934</v>
      </c>
      <c r="D2587" s="7" t="s">
        <v>94</v>
      </c>
      <c r="E2587" s="3">
        <v>30506.9</v>
      </c>
      <c r="F2587" s="42">
        <v>42802</v>
      </c>
      <c r="G2587" s="3">
        <f t="shared" si="125"/>
        <v>30506.9</v>
      </c>
      <c r="H2587" s="3">
        <f t="shared" si="124"/>
        <v>0</v>
      </c>
      <c r="I2587" s="17"/>
    </row>
    <row r="2588" spans="1:9" ht="15.75" x14ac:dyDescent="0.25">
      <c r="A2588" s="40">
        <v>42797</v>
      </c>
      <c r="B2588" s="41" t="s">
        <v>561</v>
      </c>
      <c r="C2588" s="6">
        <v>103045</v>
      </c>
      <c r="D2588" s="7" t="s">
        <v>94</v>
      </c>
      <c r="E2588" s="3">
        <v>3370.58</v>
      </c>
      <c r="F2588" s="42">
        <v>42802</v>
      </c>
      <c r="G2588" s="3">
        <f t="shared" si="125"/>
        <v>3370.58</v>
      </c>
      <c r="H2588" s="3">
        <f t="shared" si="124"/>
        <v>0</v>
      </c>
      <c r="I2588" s="17"/>
    </row>
    <row r="2589" spans="1:9" ht="15.75" x14ac:dyDescent="0.25">
      <c r="A2589" s="40">
        <v>42800</v>
      </c>
      <c r="B2589" s="41" t="s">
        <v>937</v>
      </c>
      <c r="C2589" s="6">
        <v>103411</v>
      </c>
      <c r="D2589" s="7" t="s">
        <v>94</v>
      </c>
      <c r="E2589" s="3">
        <v>15691.4</v>
      </c>
      <c r="F2589" s="42">
        <v>42802</v>
      </c>
      <c r="G2589" s="3">
        <f t="shared" si="125"/>
        <v>15691.4</v>
      </c>
      <c r="H2589" s="3">
        <f t="shared" si="124"/>
        <v>0</v>
      </c>
      <c r="I2589" s="17"/>
    </row>
    <row r="2590" spans="1:9" ht="15.75" x14ac:dyDescent="0.25">
      <c r="A2590" s="40">
        <v>42801</v>
      </c>
      <c r="B2590" s="41" t="s">
        <v>1019</v>
      </c>
      <c r="C2590" s="6">
        <v>103492</v>
      </c>
      <c r="D2590" s="7" t="s">
        <v>94</v>
      </c>
      <c r="E2590" s="3">
        <v>4913.2</v>
      </c>
      <c r="F2590" s="42">
        <v>42804</v>
      </c>
      <c r="G2590" s="3">
        <f t="shared" si="125"/>
        <v>4913.2</v>
      </c>
      <c r="H2590" s="3">
        <f t="shared" si="124"/>
        <v>0</v>
      </c>
      <c r="I2590" s="17"/>
    </row>
    <row r="2591" spans="1:9" ht="15.75" x14ac:dyDescent="0.25">
      <c r="A2591" s="40">
        <v>42802</v>
      </c>
      <c r="B2591" s="41" t="s">
        <v>1136</v>
      </c>
      <c r="C2591" s="6">
        <v>103606</v>
      </c>
      <c r="D2591" s="7" t="s">
        <v>94</v>
      </c>
      <c r="E2591" s="3">
        <v>15718.2</v>
      </c>
      <c r="F2591" s="43">
        <v>42804</v>
      </c>
      <c r="G2591" s="9">
        <f>455.6+15262.6</f>
        <v>15718.2</v>
      </c>
      <c r="H2591" s="9">
        <f t="shared" si="124"/>
        <v>0</v>
      </c>
      <c r="I2591" s="17"/>
    </row>
    <row r="2592" spans="1:9" ht="15.75" x14ac:dyDescent="0.25">
      <c r="A2592" s="40">
        <v>42803</v>
      </c>
      <c r="B2592" s="41" t="s">
        <v>1277</v>
      </c>
      <c r="C2592" s="6">
        <v>103744</v>
      </c>
      <c r="D2592" s="7" t="s">
        <v>94</v>
      </c>
      <c r="E2592" s="3">
        <v>2051.6999999999998</v>
      </c>
      <c r="F2592" s="42">
        <v>42804</v>
      </c>
      <c r="G2592" s="3">
        <f t="shared" ref="G2592:G2608" si="126">E2592</f>
        <v>2051.6999999999998</v>
      </c>
      <c r="H2592" s="3">
        <f t="shared" si="124"/>
        <v>0</v>
      </c>
      <c r="I2592" s="17"/>
    </row>
    <row r="2593" spans="1:9" ht="15.75" x14ac:dyDescent="0.25">
      <c r="A2593" s="40">
        <v>42804</v>
      </c>
      <c r="B2593" s="41" t="s">
        <v>1430</v>
      </c>
      <c r="C2593" s="6">
        <v>103895</v>
      </c>
      <c r="D2593" s="7" t="s">
        <v>94</v>
      </c>
      <c r="E2593" s="3">
        <v>33142.18</v>
      </c>
      <c r="F2593" s="42">
        <v>42809</v>
      </c>
      <c r="G2593" s="3">
        <f t="shared" si="126"/>
        <v>33142.18</v>
      </c>
      <c r="H2593" s="3">
        <f t="shared" si="124"/>
        <v>0</v>
      </c>
      <c r="I2593" s="17"/>
    </row>
    <row r="2594" spans="1:9" ht="15.75" x14ac:dyDescent="0.25">
      <c r="A2594" s="40">
        <v>42805</v>
      </c>
      <c r="B2594" s="41" t="s">
        <v>1576</v>
      </c>
      <c r="C2594" s="6">
        <v>104039</v>
      </c>
      <c r="D2594" s="7" t="s">
        <v>94</v>
      </c>
      <c r="E2594" s="3">
        <v>1676.7</v>
      </c>
      <c r="F2594" s="42">
        <v>42811</v>
      </c>
      <c r="G2594" s="3">
        <f t="shared" si="126"/>
        <v>1676.7</v>
      </c>
      <c r="H2594" s="3">
        <f t="shared" si="124"/>
        <v>0</v>
      </c>
      <c r="I2594" s="17"/>
    </row>
    <row r="2595" spans="1:9" ht="15.75" x14ac:dyDescent="0.25">
      <c r="A2595" s="40">
        <v>42808</v>
      </c>
      <c r="B2595" s="41" t="s">
        <v>1888</v>
      </c>
      <c r="C2595" s="6">
        <v>104345</v>
      </c>
      <c r="D2595" s="7" t="s">
        <v>94</v>
      </c>
      <c r="E2595" s="3">
        <v>5167.6000000000004</v>
      </c>
      <c r="F2595" s="42">
        <v>42811</v>
      </c>
      <c r="G2595" s="3">
        <f t="shared" si="126"/>
        <v>5167.6000000000004</v>
      </c>
      <c r="H2595" s="3">
        <f t="shared" si="124"/>
        <v>0</v>
      </c>
      <c r="I2595" s="17"/>
    </row>
    <row r="2596" spans="1:9" ht="15.75" x14ac:dyDescent="0.25">
      <c r="A2596" s="40">
        <v>42809</v>
      </c>
      <c r="B2596" s="41" t="s">
        <v>1968</v>
      </c>
      <c r="C2596" s="6">
        <v>104423</v>
      </c>
      <c r="D2596" s="7" t="s">
        <v>94</v>
      </c>
      <c r="E2596" s="3">
        <v>1073.5999999999999</v>
      </c>
      <c r="F2596" s="42">
        <v>42811</v>
      </c>
      <c r="G2596" s="3">
        <f t="shared" si="126"/>
        <v>1073.5999999999999</v>
      </c>
      <c r="H2596" s="3">
        <f t="shared" si="124"/>
        <v>0</v>
      </c>
      <c r="I2596" s="17"/>
    </row>
    <row r="2597" spans="1:9" ht="15.75" x14ac:dyDescent="0.25">
      <c r="A2597" s="40">
        <v>42809</v>
      </c>
      <c r="B2597" s="41" t="s">
        <v>1969</v>
      </c>
      <c r="C2597" s="6">
        <v>104424</v>
      </c>
      <c r="D2597" s="7" t="s">
        <v>94</v>
      </c>
      <c r="E2597" s="3">
        <v>19147.3</v>
      </c>
      <c r="F2597" s="42">
        <v>42811</v>
      </c>
      <c r="G2597" s="3">
        <f t="shared" si="126"/>
        <v>19147.3</v>
      </c>
      <c r="H2597" s="3">
        <f t="shared" si="124"/>
        <v>0</v>
      </c>
      <c r="I2597" s="17"/>
    </row>
    <row r="2598" spans="1:9" ht="15.75" x14ac:dyDescent="0.25">
      <c r="A2598" s="40">
        <v>42810</v>
      </c>
      <c r="B2598" s="41" t="s">
        <v>2086</v>
      </c>
      <c r="C2598" s="6">
        <v>104539</v>
      </c>
      <c r="D2598" s="7" t="s">
        <v>94</v>
      </c>
      <c r="E2598" s="3">
        <v>2144.58</v>
      </c>
      <c r="F2598" s="42">
        <v>42816</v>
      </c>
      <c r="G2598" s="3">
        <f t="shared" si="126"/>
        <v>2144.58</v>
      </c>
      <c r="H2598" s="3">
        <f t="shared" si="124"/>
        <v>0</v>
      </c>
      <c r="I2598" s="17"/>
    </row>
    <row r="2599" spans="1:9" ht="15.75" x14ac:dyDescent="0.25">
      <c r="A2599" s="40">
        <v>42810</v>
      </c>
      <c r="B2599" s="41" t="s">
        <v>2094</v>
      </c>
      <c r="C2599" s="6">
        <v>104547</v>
      </c>
      <c r="D2599" s="7" t="s">
        <v>94</v>
      </c>
      <c r="E2599" s="3">
        <v>2862.8</v>
      </c>
      <c r="F2599" s="42">
        <v>42816</v>
      </c>
      <c r="G2599" s="3">
        <f t="shared" si="126"/>
        <v>2862.8</v>
      </c>
      <c r="H2599" s="3">
        <f t="shared" si="124"/>
        <v>0</v>
      </c>
      <c r="I2599" s="17"/>
    </row>
    <row r="2600" spans="1:9" ht="15.75" x14ac:dyDescent="0.25">
      <c r="A2600" s="40">
        <v>42811</v>
      </c>
      <c r="B2600" s="41" t="s">
        <v>2217</v>
      </c>
      <c r="C2600" s="6">
        <v>104670</v>
      </c>
      <c r="D2600" s="7" t="s">
        <v>94</v>
      </c>
      <c r="E2600" s="3">
        <v>35170.1</v>
      </c>
      <c r="F2600" s="42">
        <v>42816</v>
      </c>
      <c r="G2600" s="3">
        <f t="shared" si="126"/>
        <v>35170.1</v>
      </c>
      <c r="H2600" s="3">
        <f t="shared" si="124"/>
        <v>0</v>
      </c>
      <c r="I2600" s="17"/>
    </row>
    <row r="2601" spans="1:9" ht="15.75" x14ac:dyDescent="0.25">
      <c r="A2601" s="40">
        <v>42811</v>
      </c>
      <c r="B2601" s="41" t="s">
        <v>2221</v>
      </c>
      <c r="C2601" s="6">
        <v>104674</v>
      </c>
      <c r="D2601" s="7" t="s">
        <v>94</v>
      </c>
      <c r="E2601" s="3">
        <v>526.5</v>
      </c>
      <c r="F2601" s="42">
        <v>42816</v>
      </c>
      <c r="G2601" s="3">
        <f t="shared" si="126"/>
        <v>526.5</v>
      </c>
      <c r="H2601" s="3">
        <f t="shared" si="124"/>
        <v>0</v>
      </c>
      <c r="I2601" s="17"/>
    </row>
    <row r="2602" spans="1:9" ht="15.75" x14ac:dyDescent="0.25">
      <c r="A2602" s="40">
        <v>42812</v>
      </c>
      <c r="B2602" s="41" t="s">
        <v>2413</v>
      </c>
      <c r="C2602" s="6">
        <v>104862</v>
      </c>
      <c r="D2602" s="7" t="s">
        <v>94</v>
      </c>
      <c r="E2602" s="3">
        <v>4739.3999999999996</v>
      </c>
      <c r="F2602" s="42">
        <v>42816</v>
      </c>
      <c r="G2602" s="3">
        <f t="shared" si="126"/>
        <v>4739.3999999999996</v>
      </c>
      <c r="H2602" s="3">
        <f t="shared" si="124"/>
        <v>0</v>
      </c>
      <c r="I2602" s="17"/>
    </row>
    <row r="2603" spans="1:9" ht="15.75" x14ac:dyDescent="0.25">
      <c r="A2603" s="40">
        <v>42814</v>
      </c>
      <c r="B2603" s="41" t="s">
        <v>2607</v>
      </c>
      <c r="C2603" s="6">
        <v>105046</v>
      </c>
      <c r="D2603" s="7" t="s">
        <v>94</v>
      </c>
      <c r="E2603" s="3">
        <v>19635.8</v>
      </c>
      <c r="G2603" s="3">
        <f t="shared" si="126"/>
        <v>19635.8</v>
      </c>
      <c r="H2603" s="3">
        <f t="shared" si="124"/>
        <v>0</v>
      </c>
      <c r="I2603" s="17"/>
    </row>
    <row r="2604" spans="1:9" ht="15.75" x14ac:dyDescent="0.25">
      <c r="A2604" s="40">
        <v>42814</v>
      </c>
      <c r="B2604" s="41" t="s">
        <v>2608</v>
      </c>
      <c r="C2604" s="6">
        <v>105047</v>
      </c>
      <c r="D2604" s="7" t="s">
        <v>94</v>
      </c>
      <c r="E2604" s="3">
        <v>19700.599999999999</v>
      </c>
      <c r="F2604" s="42">
        <v>42818</v>
      </c>
      <c r="G2604" s="3">
        <f t="shared" si="126"/>
        <v>19700.599999999999</v>
      </c>
      <c r="H2604" s="3">
        <f t="shared" si="124"/>
        <v>0</v>
      </c>
      <c r="I2604" s="17"/>
    </row>
    <row r="2605" spans="1:9" ht="15.75" x14ac:dyDescent="0.25">
      <c r="A2605" s="40">
        <v>42815</v>
      </c>
      <c r="B2605" s="41" t="s">
        <v>2733</v>
      </c>
      <c r="C2605" s="6">
        <v>105171</v>
      </c>
      <c r="D2605" s="7" t="s">
        <v>94</v>
      </c>
      <c r="E2605" s="3">
        <v>2911.8</v>
      </c>
      <c r="F2605" s="42">
        <v>42816</v>
      </c>
      <c r="G2605" s="3">
        <f t="shared" si="126"/>
        <v>2911.8</v>
      </c>
      <c r="H2605" s="3">
        <f t="shared" si="124"/>
        <v>0</v>
      </c>
      <c r="I2605" s="17"/>
    </row>
    <row r="2606" spans="1:9" ht="15.75" x14ac:dyDescent="0.25">
      <c r="A2606" s="40">
        <v>42816</v>
      </c>
      <c r="B2606" s="41" t="s">
        <v>2825</v>
      </c>
      <c r="C2606" s="6">
        <v>105263</v>
      </c>
      <c r="D2606" s="7" t="s">
        <v>94</v>
      </c>
      <c r="E2606" s="3">
        <v>19328.849999999999</v>
      </c>
      <c r="F2606" s="42">
        <v>42818</v>
      </c>
      <c r="G2606" s="3">
        <f t="shared" si="126"/>
        <v>19328.849999999999</v>
      </c>
      <c r="H2606" s="3">
        <f t="shared" si="124"/>
        <v>0</v>
      </c>
      <c r="I2606" s="17"/>
    </row>
    <row r="2607" spans="1:9" ht="15.75" x14ac:dyDescent="0.25">
      <c r="A2607" s="40">
        <v>42817</v>
      </c>
      <c r="B2607" s="41" t="s">
        <v>2941</v>
      </c>
      <c r="C2607" s="6">
        <v>105376</v>
      </c>
      <c r="D2607" s="7" t="s">
        <v>94</v>
      </c>
      <c r="E2607" s="3">
        <v>4427.1000000000004</v>
      </c>
      <c r="F2607" s="42">
        <v>42823</v>
      </c>
      <c r="G2607" s="3">
        <f t="shared" si="126"/>
        <v>4427.1000000000004</v>
      </c>
      <c r="H2607" s="3">
        <f t="shared" si="124"/>
        <v>0</v>
      </c>
      <c r="I2607" s="17"/>
    </row>
    <row r="2608" spans="1:9" ht="15.75" x14ac:dyDescent="0.25">
      <c r="A2608" s="40">
        <v>42818</v>
      </c>
      <c r="B2608" s="41" t="s">
        <v>3077</v>
      </c>
      <c r="C2608" s="6">
        <v>105508</v>
      </c>
      <c r="D2608" s="7" t="s">
        <v>94</v>
      </c>
      <c r="E2608" s="3">
        <v>35027.1</v>
      </c>
      <c r="F2608" s="42">
        <v>42823</v>
      </c>
      <c r="G2608" s="3">
        <f t="shared" si="126"/>
        <v>35027.1</v>
      </c>
      <c r="H2608" s="3">
        <f t="shared" si="124"/>
        <v>0</v>
      </c>
      <c r="I2608" s="17"/>
    </row>
    <row r="2609" spans="1:9" ht="15.75" x14ac:dyDescent="0.25">
      <c r="A2609" s="40">
        <v>42821</v>
      </c>
      <c r="B2609" s="41" t="s">
        <v>3443</v>
      </c>
      <c r="C2609" s="6">
        <v>105866</v>
      </c>
      <c r="D2609" s="7" t="s">
        <v>94</v>
      </c>
      <c r="E2609" s="3">
        <v>3101.2</v>
      </c>
      <c r="F2609" s="43" t="s">
        <v>3444</v>
      </c>
      <c r="G2609" s="9">
        <f>1600+1501.2</f>
        <v>3101.2</v>
      </c>
      <c r="H2609" s="9">
        <f t="shared" si="124"/>
        <v>0</v>
      </c>
      <c r="I2609" s="17"/>
    </row>
    <row r="2610" spans="1:9" ht="15.75" x14ac:dyDescent="0.25">
      <c r="A2610" s="40">
        <v>42822</v>
      </c>
      <c r="B2610" s="41" t="s">
        <v>3557</v>
      </c>
      <c r="C2610" s="6">
        <v>105975</v>
      </c>
      <c r="D2610" s="7" t="s">
        <v>94</v>
      </c>
      <c r="E2610" s="3">
        <v>3281.28</v>
      </c>
      <c r="F2610" s="42">
        <v>42825</v>
      </c>
      <c r="G2610" s="3">
        <f t="shared" ref="G2610:G2652" si="127">E2610</f>
        <v>3281.28</v>
      </c>
      <c r="H2610" s="3">
        <f t="shared" si="124"/>
        <v>0</v>
      </c>
      <c r="I2610" s="17"/>
    </row>
    <row r="2611" spans="1:9" ht="15.75" x14ac:dyDescent="0.25">
      <c r="A2611" s="40">
        <v>42823</v>
      </c>
      <c r="B2611" s="41" t="s">
        <v>3693</v>
      </c>
      <c r="C2611" s="6">
        <v>106107</v>
      </c>
      <c r="D2611" s="7" t="s">
        <v>94</v>
      </c>
      <c r="E2611" s="3">
        <v>17598.3</v>
      </c>
      <c r="F2611" s="42">
        <v>42825</v>
      </c>
      <c r="G2611" s="3">
        <f t="shared" si="127"/>
        <v>17598.3</v>
      </c>
      <c r="H2611" s="3">
        <f t="shared" si="124"/>
        <v>0</v>
      </c>
      <c r="I2611" s="17"/>
    </row>
    <row r="2612" spans="1:9" ht="15.75" x14ac:dyDescent="0.25">
      <c r="A2612" s="40">
        <v>42824</v>
      </c>
      <c r="B2612" s="41" t="s">
        <v>3779</v>
      </c>
      <c r="C2612" s="6">
        <v>106193</v>
      </c>
      <c r="D2612" s="7" t="s">
        <v>94</v>
      </c>
      <c r="E2612" s="3">
        <v>892.8</v>
      </c>
      <c r="F2612" s="42">
        <v>42825</v>
      </c>
      <c r="G2612" s="3">
        <f t="shared" si="127"/>
        <v>892.8</v>
      </c>
      <c r="H2612" s="3">
        <f t="shared" si="124"/>
        <v>0</v>
      </c>
      <c r="I2612" s="17"/>
    </row>
    <row r="2613" spans="1:9" ht="15.75" x14ac:dyDescent="0.25">
      <c r="A2613" s="40">
        <v>42825</v>
      </c>
      <c r="B2613" s="41" t="s">
        <v>3925</v>
      </c>
      <c r="C2613" s="6">
        <v>106334</v>
      </c>
      <c r="D2613" s="7" t="s">
        <v>94</v>
      </c>
      <c r="E2613" s="3">
        <v>21097.599999999999</v>
      </c>
      <c r="F2613" s="42">
        <v>42830</v>
      </c>
      <c r="G2613" s="3">
        <f t="shared" si="127"/>
        <v>21097.599999999999</v>
      </c>
      <c r="H2613" s="3">
        <f t="shared" si="124"/>
        <v>0</v>
      </c>
      <c r="I2613" s="17"/>
    </row>
    <row r="2614" spans="1:9" ht="15.75" x14ac:dyDescent="0.25">
      <c r="A2614" s="40">
        <v>42796</v>
      </c>
      <c r="B2614" s="41" t="s">
        <v>443</v>
      </c>
      <c r="C2614" s="6">
        <v>102931</v>
      </c>
      <c r="D2614" s="7" t="s">
        <v>133</v>
      </c>
      <c r="E2614" s="3">
        <v>11085.2</v>
      </c>
      <c r="F2614" s="42">
        <v>42802</v>
      </c>
      <c r="G2614" s="3">
        <f t="shared" si="127"/>
        <v>11085.2</v>
      </c>
      <c r="H2614" s="3">
        <f t="shared" si="124"/>
        <v>0</v>
      </c>
      <c r="I2614" s="17"/>
    </row>
    <row r="2615" spans="1:9" ht="15.75" x14ac:dyDescent="0.25">
      <c r="A2615" s="40">
        <v>42797</v>
      </c>
      <c r="B2615" s="41" t="s">
        <v>558</v>
      </c>
      <c r="C2615" s="6">
        <v>103042</v>
      </c>
      <c r="D2615" s="7" t="s">
        <v>133</v>
      </c>
      <c r="E2615" s="3">
        <v>13417.2</v>
      </c>
      <c r="F2615" s="42">
        <v>42802</v>
      </c>
      <c r="G2615" s="3">
        <f t="shared" si="127"/>
        <v>13417.2</v>
      </c>
      <c r="H2615" s="3">
        <f t="shared" si="124"/>
        <v>0</v>
      </c>
      <c r="I2615" s="17"/>
    </row>
    <row r="2616" spans="1:9" ht="15.75" x14ac:dyDescent="0.25">
      <c r="A2616" s="40">
        <v>42801</v>
      </c>
      <c r="B2616" s="41" t="s">
        <v>1016</v>
      </c>
      <c r="C2616" s="6">
        <v>103489</v>
      </c>
      <c r="D2616" s="7" t="s">
        <v>133</v>
      </c>
      <c r="E2616" s="3">
        <v>15098.4</v>
      </c>
      <c r="F2616" s="42">
        <v>42804</v>
      </c>
      <c r="G2616" s="3">
        <f t="shared" si="127"/>
        <v>15098.4</v>
      </c>
      <c r="H2616" s="3">
        <f t="shared" si="124"/>
        <v>0</v>
      </c>
      <c r="I2616" s="17"/>
    </row>
    <row r="2617" spans="1:9" ht="15.75" x14ac:dyDescent="0.25">
      <c r="A2617" s="40">
        <v>42801</v>
      </c>
      <c r="B2617" s="41" t="s">
        <v>1080</v>
      </c>
      <c r="C2617" s="6">
        <v>103553</v>
      </c>
      <c r="D2617" s="7" t="s">
        <v>133</v>
      </c>
      <c r="E2617" s="3">
        <v>11260</v>
      </c>
      <c r="F2617" s="42">
        <v>42802</v>
      </c>
      <c r="G2617" s="3">
        <f t="shared" si="127"/>
        <v>11260</v>
      </c>
      <c r="H2617" s="3">
        <f t="shared" si="124"/>
        <v>0</v>
      </c>
      <c r="I2617" s="17"/>
    </row>
    <row r="2618" spans="1:9" ht="15.75" x14ac:dyDescent="0.25">
      <c r="A2618" s="40">
        <v>42802</v>
      </c>
      <c r="B2618" s="41" t="s">
        <v>1131</v>
      </c>
      <c r="C2618" s="6">
        <v>103602</v>
      </c>
      <c r="D2618" s="7" t="s">
        <v>133</v>
      </c>
      <c r="E2618" s="3">
        <v>15998.5</v>
      </c>
      <c r="F2618" s="42">
        <v>42804</v>
      </c>
      <c r="G2618" s="3">
        <f t="shared" si="127"/>
        <v>15998.5</v>
      </c>
      <c r="H2618" s="3">
        <f t="shared" si="124"/>
        <v>0</v>
      </c>
      <c r="I2618" s="17"/>
    </row>
    <row r="2619" spans="1:9" ht="15.75" x14ac:dyDescent="0.25">
      <c r="A2619" s="40">
        <v>42803</v>
      </c>
      <c r="B2619" s="41" t="s">
        <v>1273</v>
      </c>
      <c r="C2619" s="6">
        <v>103740</v>
      </c>
      <c r="D2619" s="7" t="s">
        <v>133</v>
      </c>
      <c r="E2619" s="3">
        <v>14854</v>
      </c>
      <c r="F2619" s="42">
        <v>42809</v>
      </c>
      <c r="G2619" s="3">
        <f t="shared" si="127"/>
        <v>14854</v>
      </c>
      <c r="H2619" s="3">
        <f t="shared" si="124"/>
        <v>0</v>
      </c>
      <c r="I2619" s="17"/>
    </row>
    <row r="2620" spans="1:9" ht="15.75" x14ac:dyDescent="0.25">
      <c r="A2620" s="40">
        <v>42804</v>
      </c>
      <c r="B2620" s="41" t="s">
        <v>1426</v>
      </c>
      <c r="C2620" s="6">
        <v>103891</v>
      </c>
      <c r="D2620" s="7" t="s">
        <v>133</v>
      </c>
      <c r="E2620" s="3">
        <v>15729</v>
      </c>
      <c r="F2620" s="42">
        <v>42809</v>
      </c>
      <c r="G2620" s="3">
        <f t="shared" si="127"/>
        <v>15729</v>
      </c>
      <c r="H2620" s="3">
        <f t="shared" si="124"/>
        <v>0</v>
      </c>
      <c r="I2620" s="17"/>
    </row>
    <row r="2621" spans="1:9" ht="15.75" x14ac:dyDescent="0.25">
      <c r="A2621" s="40">
        <v>42806</v>
      </c>
      <c r="B2621" s="41" t="s">
        <v>1648</v>
      </c>
      <c r="C2621" s="6">
        <v>104109</v>
      </c>
      <c r="D2621" s="7" t="s">
        <v>133</v>
      </c>
      <c r="E2621" s="3">
        <v>240</v>
      </c>
      <c r="F2621" s="42">
        <v>42806</v>
      </c>
      <c r="G2621" s="3">
        <f t="shared" si="127"/>
        <v>240</v>
      </c>
      <c r="H2621" s="3">
        <f t="shared" si="124"/>
        <v>0</v>
      </c>
      <c r="I2621" s="17"/>
    </row>
    <row r="2622" spans="1:9" ht="15.75" x14ac:dyDescent="0.25">
      <c r="A2622" s="40">
        <v>42806</v>
      </c>
      <c r="B2622" s="41" t="s">
        <v>1649</v>
      </c>
      <c r="C2622" s="6">
        <v>104110</v>
      </c>
      <c r="D2622" s="7" t="s">
        <v>133</v>
      </c>
      <c r="E2622" s="3">
        <v>96</v>
      </c>
      <c r="F2622" s="42">
        <v>42806</v>
      </c>
      <c r="G2622" s="3">
        <f t="shared" si="127"/>
        <v>96</v>
      </c>
      <c r="H2622" s="3">
        <f t="shared" si="124"/>
        <v>0</v>
      </c>
      <c r="I2622" s="17"/>
    </row>
    <row r="2623" spans="1:9" ht="15.75" x14ac:dyDescent="0.25">
      <c r="A2623" s="40">
        <v>42808</v>
      </c>
      <c r="B2623" s="41" t="s">
        <v>1879</v>
      </c>
      <c r="C2623" s="6">
        <v>104336</v>
      </c>
      <c r="D2623" s="7" t="s">
        <v>133</v>
      </c>
      <c r="E2623" s="3">
        <v>9054.2000000000007</v>
      </c>
      <c r="F2623" s="42">
        <v>42811</v>
      </c>
      <c r="G2623" s="3">
        <f t="shared" si="127"/>
        <v>9054.2000000000007</v>
      </c>
      <c r="H2623" s="3">
        <f t="shared" si="124"/>
        <v>0</v>
      </c>
      <c r="I2623" s="17"/>
    </row>
    <row r="2624" spans="1:9" ht="15.75" x14ac:dyDescent="0.25">
      <c r="A2624" s="40">
        <v>42809</v>
      </c>
      <c r="B2624" s="41" t="s">
        <v>1963</v>
      </c>
      <c r="C2624" s="6">
        <v>104418</v>
      </c>
      <c r="D2624" s="7" t="s">
        <v>133</v>
      </c>
      <c r="E2624" s="3">
        <v>16350.6</v>
      </c>
      <c r="F2624" s="42">
        <v>42811</v>
      </c>
      <c r="G2624" s="3">
        <f t="shared" si="127"/>
        <v>16350.6</v>
      </c>
      <c r="H2624" s="3">
        <f t="shared" si="124"/>
        <v>0</v>
      </c>
      <c r="I2624" s="17"/>
    </row>
    <row r="2625" spans="1:9" ht="15.75" x14ac:dyDescent="0.25">
      <c r="A2625" s="40">
        <v>42810</v>
      </c>
      <c r="B2625" s="41" t="s">
        <v>2084</v>
      </c>
      <c r="C2625" s="6">
        <v>104537</v>
      </c>
      <c r="D2625" s="1" t="s">
        <v>133</v>
      </c>
      <c r="E2625" s="2">
        <v>0</v>
      </c>
      <c r="F2625" s="44" t="s">
        <v>37</v>
      </c>
      <c r="G2625" s="2">
        <f t="shared" si="127"/>
        <v>0</v>
      </c>
      <c r="H2625" s="2">
        <f t="shared" si="124"/>
        <v>0</v>
      </c>
      <c r="I2625" s="17"/>
    </row>
    <row r="2626" spans="1:9" ht="15.75" x14ac:dyDescent="0.25">
      <c r="A2626" s="40">
        <v>42810</v>
      </c>
      <c r="B2626" s="41" t="s">
        <v>2085</v>
      </c>
      <c r="C2626" s="6">
        <v>104538</v>
      </c>
      <c r="D2626" s="1" t="s">
        <v>133</v>
      </c>
      <c r="E2626" s="2">
        <v>0</v>
      </c>
      <c r="F2626" s="44" t="s">
        <v>37</v>
      </c>
      <c r="G2626" s="2">
        <f t="shared" si="127"/>
        <v>0</v>
      </c>
      <c r="H2626" s="2">
        <f t="shared" si="124"/>
        <v>0</v>
      </c>
      <c r="I2626" s="17"/>
    </row>
    <row r="2627" spans="1:9" ht="15.75" x14ac:dyDescent="0.25">
      <c r="A2627" s="40">
        <v>42810</v>
      </c>
      <c r="B2627" s="41" t="s">
        <v>2152</v>
      </c>
      <c r="C2627" s="6">
        <v>104605</v>
      </c>
      <c r="D2627" s="7" t="s">
        <v>133</v>
      </c>
      <c r="E2627" s="3">
        <v>13079.8</v>
      </c>
      <c r="F2627" s="42">
        <v>42816</v>
      </c>
      <c r="G2627" s="3">
        <f t="shared" si="127"/>
        <v>13079.8</v>
      </c>
      <c r="H2627" s="3">
        <f t="shared" ref="H2627:H2690" si="128">E2627-G2627</f>
        <v>0</v>
      </c>
      <c r="I2627" s="17"/>
    </row>
    <row r="2628" spans="1:9" ht="15.75" x14ac:dyDescent="0.25">
      <c r="A2628" s="40">
        <v>42811</v>
      </c>
      <c r="B2628" s="41" t="s">
        <v>2213</v>
      </c>
      <c r="C2628" s="6">
        <v>104666</v>
      </c>
      <c r="D2628" s="7" t="s">
        <v>133</v>
      </c>
      <c r="E2628" s="3">
        <v>14592.8</v>
      </c>
      <c r="F2628" s="42">
        <v>42816</v>
      </c>
      <c r="G2628" s="3">
        <f t="shared" si="127"/>
        <v>14592.8</v>
      </c>
      <c r="H2628" s="3">
        <f t="shared" si="128"/>
        <v>0</v>
      </c>
      <c r="I2628" s="17"/>
    </row>
    <row r="2629" spans="1:9" ht="15.75" x14ac:dyDescent="0.25">
      <c r="A2629" s="40">
        <v>42812</v>
      </c>
      <c r="B2629" s="41" t="s">
        <v>2411</v>
      </c>
      <c r="C2629" s="6">
        <v>104860</v>
      </c>
      <c r="D2629" s="7" t="s">
        <v>133</v>
      </c>
      <c r="E2629" s="3">
        <v>14756</v>
      </c>
      <c r="F2629" s="42">
        <v>42816</v>
      </c>
      <c r="G2629" s="3">
        <f t="shared" si="127"/>
        <v>14756</v>
      </c>
      <c r="H2629" s="3">
        <f t="shared" si="128"/>
        <v>0</v>
      </c>
      <c r="I2629" s="17"/>
    </row>
    <row r="2630" spans="1:9" ht="15.75" x14ac:dyDescent="0.25">
      <c r="A2630" s="40">
        <v>42814</v>
      </c>
      <c r="B2630" s="41" t="s">
        <v>2589</v>
      </c>
      <c r="C2630" s="6">
        <v>105028</v>
      </c>
      <c r="D2630" s="7" t="s">
        <v>133</v>
      </c>
      <c r="E2630" s="3">
        <v>2852.5</v>
      </c>
      <c r="G2630" s="3">
        <f t="shared" si="127"/>
        <v>2852.5</v>
      </c>
      <c r="H2630" s="3">
        <f t="shared" si="128"/>
        <v>0</v>
      </c>
      <c r="I2630" s="17"/>
    </row>
    <row r="2631" spans="1:9" ht="15.75" x14ac:dyDescent="0.25">
      <c r="A2631" s="40">
        <v>42814</v>
      </c>
      <c r="B2631" s="41" t="s">
        <v>2599</v>
      </c>
      <c r="C2631" s="6">
        <v>105038</v>
      </c>
      <c r="D2631" s="7" t="s">
        <v>133</v>
      </c>
      <c r="E2631" s="3">
        <v>13909.4</v>
      </c>
      <c r="F2631" s="42">
        <v>42816</v>
      </c>
      <c r="G2631" s="3">
        <f t="shared" si="127"/>
        <v>13909.4</v>
      </c>
      <c r="H2631" s="3">
        <f t="shared" si="128"/>
        <v>0</v>
      </c>
      <c r="I2631" s="17"/>
    </row>
    <row r="2632" spans="1:9" ht="15.75" x14ac:dyDescent="0.25">
      <c r="A2632" s="40">
        <v>42815</v>
      </c>
      <c r="B2632" s="41" t="s">
        <v>2732</v>
      </c>
      <c r="C2632" s="6">
        <v>105170</v>
      </c>
      <c r="D2632" s="7" t="s">
        <v>133</v>
      </c>
      <c r="E2632" s="3">
        <v>4101.2</v>
      </c>
      <c r="F2632" s="42">
        <v>42818</v>
      </c>
      <c r="G2632" s="3">
        <f t="shared" si="127"/>
        <v>4101.2</v>
      </c>
      <c r="H2632" s="3">
        <f t="shared" si="128"/>
        <v>0</v>
      </c>
      <c r="I2632" s="17"/>
    </row>
    <row r="2633" spans="1:9" ht="15.75" x14ac:dyDescent="0.25">
      <c r="A2633" s="40">
        <v>42816</v>
      </c>
      <c r="B2633" s="41" t="s">
        <v>2818</v>
      </c>
      <c r="C2633" s="6">
        <v>105256</v>
      </c>
      <c r="D2633" s="7" t="s">
        <v>133</v>
      </c>
      <c r="E2633" s="3">
        <v>14721.3</v>
      </c>
      <c r="F2633" s="42">
        <v>42818</v>
      </c>
      <c r="G2633" s="3">
        <f t="shared" si="127"/>
        <v>14721.3</v>
      </c>
      <c r="H2633" s="3">
        <f t="shared" si="128"/>
        <v>0</v>
      </c>
      <c r="I2633" s="17"/>
    </row>
    <row r="2634" spans="1:9" ht="15.75" x14ac:dyDescent="0.25">
      <c r="A2634" s="40">
        <v>42817</v>
      </c>
      <c r="B2634" s="41" t="s">
        <v>2943</v>
      </c>
      <c r="C2634" s="6">
        <v>105378</v>
      </c>
      <c r="D2634" s="7" t="s">
        <v>133</v>
      </c>
      <c r="E2634" s="3">
        <v>12102.2</v>
      </c>
      <c r="F2634" s="42">
        <v>42823</v>
      </c>
      <c r="G2634" s="3">
        <f t="shared" si="127"/>
        <v>12102.2</v>
      </c>
      <c r="H2634" s="3">
        <f t="shared" si="128"/>
        <v>0</v>
      </c>
      <c r="I2634" s="17"/>
    </row>
    <row r="2635" spans="1:9" ht="15.75" x14ac:dyDescent="0.25">
      <c r="A2635" s="40">
        <v>42818</v>
      </c>
      <c r="B2635" s="41" t="s">
        <v>3091</v>
      </c>
      <c r="C2635" s="6">
        <v>105522</v>
      </c>
      <c r="D2635" s="7" t="s">
        <v>133</v>
      </c>
      <c r="E2635" s="3">
        <v>13289.1</v>
      </c>
      <c r="F2635" s="42">
        <v>42823</v>
      </c>
      <c r="G2635" s="3">
        <f t="shared" si="127"/>
        <v>13289.1</v>
      </c>
      <c r="H2635" s="3">
        <f t="shared" si="128"/>
        <v>0</v>
      </c>
      <c r="I2635" s="17"/>
    </row>
    <row r="2636" spans="1:9" ht="15.75" x14ac:dyDescent="0.25">
      <c r="A2636" s="40">
        <v>42819</v>
      </c>
      <c r="B2636" s="41" t="s">
        <v>3284</v>
      </c>
      <c r="C2636" s="6">
        <v>105708</v>
      </c>
      <c r="D2636" s="7" t="s">
        <v>133</v>
      </c>
      <c r="E2636" s="3">
        <v>13803.9</v>
      </c>
      <c r="F2636" s="42">
        <v>42823</v>
      </c>
      <c r="G2636" s="3">
        <f t="shared" si="127"/>
        <v>13803.9</v>
      </c>
      <c r="H2636" s="3">
        <f t="shared" si="128"/>
        <v>0</v>
      </c>
      <c r="I2636" s="17"/>
    </row>
    <row r="2637" spans="1:9" ht="15.75" x14ac:dyDescent="0.25">
      <c r="A2637" s="40">
        <v>42821</v>
      </c>
      <c r="B2637" s="41" t="s">
        <v>3431</v>
      </c>
      <c r="C2637" s="6">
        <v>105854</v>
      </c>
      <c r="D2637" s="7" t="s">
        <v>133</v>
      </c>
      <c r="E2637" s="3">
        <v>14094.3</v>
      </c>
      <c r="F2637" s="42">
        <v>42823</v>
      </c>
      <c r="G2637" s="3">
        <f t="shared" si="127"/>
        <v>14094.3</v>
      </c>
      <c r="H2637" s="3">
        <f t="shared" si="128"/>
        <v>0</v>
      </c>
      <c r="I2637" s="17"/>
    </row>
    <row r="2638" spans="1:9" ht="15.75" x14ac:dyDescent="0.25">
      <c r="A2638" s="40">
        <v>42822</v>
      </c>
      <c r="B2638" s="41" t="s">
        <v>3550</v>
      </c>
      <c r="C2638" s="6">
        <v>105969</v>
      </c>
      <c r="D2638" s="7" t="s">
        <v>133</v>
      </c>
      <c r="E2638" s="3">
        <v>15038.1</v>
      </c>
      <c r="F2638" s="42">
        <v>42825</v>
      </c>
      <c r="G2638" s="3">
        <f t="shared" si="127"/>
        <v>15038.1</v>
      </c>
      <c r="H2638" s="3">
        <f t="shared" si="128"/>
        <v>0</v>
      </c>
      <c r="I2638" s="17"/>
    </row>
    <row r="2639" spans="1:9" ht="15.75" x14ac:dyDescent="0.25">
      <c r="A2639" s="40">
        <v>42823</v>
      </c>
      <c r="B2639" s="41" t="s">
        <v>3690</v>
      </c>
      <c r="C2639" s="6">
        <v>106104</v>
      </c>
      <c r="D2639" s="7" t="s">
        <v>133</v>
      </c>
      <c r="E2639" s="3">
        <v>13064.7</v>
      </c>
      <c r="F2639" s="42">
        <v>42830</v>
      </c>
      <c r="G2639" s="3">
        <f t="shared" si="127"/>
        <v>13064.7</v>
      </c>
      <c r="H2639" s="3">
        <f t="shared" si="128"/>
        <v>0</v>
      </c>
      <c r="I2639" s="17"/>
    </row>
    <row r="2640" spans="1:9" ht="15.75" x14ac:dyDescent="0.25">
      <c r="A2640" s="40">
        <v>42796</v>
      </c>
      <c r="B2640" s="41" t="s">
        <v>368</v>
      </c>
      <c r="C2640" s="6">
        <v>102856</v>
      </c>
      <c r="D2640" s="7" t="s">
        <v>86</v>
      </c>
      <c r="E2640" s="3">
        <v>6298.5</v>
      </c>
      <c r="F2640" s="42" t="s">
        <v>255</v>
      </c>
      <c r="G2640" s="3">
        <f t="shared" si="127"/>
        <v>6298.5</v>
      </c>
      <c r="H2640" s="3">
        <f t="shared" si="128"/>
        <v>0</v>
      </c>
      <c r="I2640" s="17"/>
    </row>
    <row r="2641" spans="1:9" ht="15.75" x14ac:dyDescent="0.25">
      <c r="A2641" s="40">
        <v>42796</v>
      </c>
      <c r="B2641" s="41" t="s">
        <v>369</v>
      </c>
      <c r="C2641" s="6">
        <v>102857</v>
      </c>
      <c r="D2641" s="7" t="s">
        <v>86</v>
      </c>
      <c r="E2641" s="3">
        <v>31751.7</v>
      </c>
      <c r="F2641" s="42" t="s">
        <v>255</v>
      </c>
      <c r="G2641" s="3">
        <f t="shared" si="127"/>
        <v>31751.7</v>
      </c>
      <c r="H2641" s="3">
        <f t="shared" si="128"/>
        <v>0</v>
      </c>
      <c r="I2641" s="17"/>
    </row>
    <row r="2642" spans="1:9" ht="15.75" x14ac:dyDescent="0.25">
      <c r="A2642" s="40">
        <v>42796</v>
      </c>
      <c r="B2642" s="41" t="s">
        <v>461</v>
      </c>
      <c r="C2642" s="6">
        <v>102949</v>
      </c>
      <c r="D2642" s="1" t="s">
        <v>86</v>
      </c>
      <c r="E2642" s="2">
        <v>0</v>
      </c>
      <c r="F2642" s="44" t="s">
        <v>37</v>
      </c>
      <c r="G2642" s="2">
        <f t="shared" si="127"/>
        <v>0</v>
      </c>
      <c r="H2642" s="2">
        <f t="shared" si="128"/>
        <v>0</v>
      </c>
      <c r="I2642" s="17"/>
    </row>
    <row r="2643" spans="1:9" ht="15.75" x14ac:dyDescent="0.25">
      <c r="A2643" s="40">
        <v>42796</v>
      </c>
      <c r="B2643" s="41" t="s">
        <v>494</v>
      </c>
      <c r="C2643" s="6">
        <v>102981</v>
      </c>
      <c r="D2643" s="7" t="s">
        <v>86</v>
      </c>
      <c r="E2643" s="3">
        <v>2480.8000000000002</v>
      </c>
      <c r="F2643" s="42" t="s">
        <v>255</v>
      </c>
      <c r="G2643" s="3">
        <f t="shared" si="127"/>
        <v>2480.8000000000002</v>
      </c>
      <c r="H2643" s="3">
        <f t="shared" si="128"/>
        <v>0</v>
      </c>
      <c r="I2643" s="17"/>
    </row>
    <row r="2644" spans="1:9" ht="15.75" x14ac:dyDescent="0.25">
      <c r="A2644" s="40">
        <v>42797</v>
      </c>
      <c r="B2644" s="41" t="s">
        <v>506</v>
      </c>
      <c r="C2644" s="6">
        <v>102993</v>
      </c>
      <c r="D2644" s="7" t="s">
        <v>86</v>
      </c>
      <c r="E2644" s="3">
        <v>2593.6999999999998</v>
      </c>
      <c r="F2644" s="42" t="s">
        <v>255</v>
      </c>
      <c r="G2644" s="3">
        <f t="shared" si="127"/>
        <v>2593.6999999999998</v>
      </c>
      <c r="H2644" s="3">
        <f t="shared" si="128"/>
        <v>0</v>
      </c>
      <c r="I2644" s="17"/>
    </row>
    <row r="2645" spans="1:9" ht="15.75" x14ac:dyDescent="0.25">
      <c r="A2645" s="40">
        <v>42797</v>
      </c>
      <c r="B2645" s="41" t="s">
        <v>508</v>
      </c>
      <c r="C2645" s="6">
        <v>102995</v>
      </c>
      <c r="D2645" s="7" t="s">
        <v>86</v>
      </c>
      <c r="E2645" s="3">
        <v>34281.4</v>
      </c>
      <c r="F2645" s="42">
        <v>42798</v>
      </c>
      <c r="G2645" s="3">
        <f t="shared" si="127"/>
        <v>34281.4</v>
      </c>
      <c r="H2645" s="3">
        <f t="shared" si="128"/>
        <v>0</v>
      </c>
      <c r="I2645" s="17"/>
    </row>
    <row r="2646" spans="1:9" ht="15.75" x14ac:dyDescent="0.25">
      <c r="A2646" s="40">
        <v>42797</v>
      </c>
      <c r="B2646" s="41" t="s">
        <v>509</v>
      </c>
      <c r="C2646" s="6">
        <v>102996</v>
      </c>
      <c r="D2646" s="7" t="s">
        <v>86</v>
      </c>
      <c r="E2646" s="3">
        <v>438.6</v>
      </c>
      <c r="F2646" s="42">
        <v>42798</v>
      </c>
      <c r="G2646" s="3">
        <f t="shared" si="127"/>
        <v>438.6</v>
      </c>
      <c r="H2646" s="3">
        <f t="shared" si="128"/>
        <v>0</v>
      </c>
      <c r="I2646" s="17"/>
    </row>
    <row r="2647" spans="1:9" ht="15.75" x14ac:dyDescent="0.25">
      <c r="A2647" s="40">
        <v>42797</v>
      </c>
      <c r="B2647" s="41" t="s">
        <v>533</v>
      </c>
      <c r="C2647" s="6">
        <v>103018</v>
      </c>
      <c r="D2647" s="7" t="s">
        <v>86</v>
      </c>
      <c r="E2647" s="3">
        <v>1482</v>
      </c>
      <c r="F2647" s="42">
        <v>42798</v>
      </c>
      <c r="G2647" s="3">
        <f t="shared" si="127"/>
        <v>1482</v>
      </c>
      <c r="H2647" s="3">
        <f t="shared" si="128"/>
        <v>0</v>
      </c>
      <c r="I2647" s="17"/>
    </row>
    <row r="2648" spans="1:9" ht="15.75" x14ac:dyDescent="0.25">
      <c r="A2648" s="40">
        <v>42798</v>
      </c>
      <c r="B2648" s="41" t="s">
        <v>661</v>
      </c>
      <c r="C2648" s="6">
        <v>103142</v>
      </c>
      <c r="D2648" s="7" t="s">
        <v>86</v>
      </c>
      <c r="E2648" s="3">
        <v>9118</v>
      </c>
      <c r="F2648" s="42">
        <v>42799</v>
      </c>
      <c r="G2648" s="3">
        <f t="shared" si="127"/>
        <v>9118</v>
      </c>
      <c r="H2648" s="3">
        <f t="shared" si="128"/>
        <v>0</v>
      </c>
      <c r="I2648" s="17"/>
    </row>
    <row r="2649" spans="1:9" ht="15.75" x14ac:dyDescent="0.25">
      <c r="A2649" s="40">
        <v>42798</v>
      </c>
      <c r="B2649" s="41" t="s">
        <v>663</v>
      </c>
      <c r="C2649" s="6">
        <v>103144</v>
      </c>
      <c r="D2649" s="7" t="s">
        <v>86</v>
      </c>
      <c r="E2649" s="3">
        <v>38475.699999999997</v>
      </c>
      <c r="F2649" s="42">
        <v>42799</v>
      </c>
      <c r="G2649" s="3">
        <f t="shared" si="127"/>
        <v>38475.699999999997</v>
      </c>
      <c r="H2649" s="3">
        <f t="shared" si="128"/>
        <v>0</v>
      </c>
      <c r="I2649" s="17"/>
    </row>
    <row r="2650" spans="1:9" ht="15.75" x14ac:dyDescent="0.25">
      <c r="A2650" s="40">
        <v>42799</v>
      </c>
      <c r="B2650" s="41" t="s">
        <v>799</v>
      </c>
      <c r="C2650" s="6">
        <v>103276</v>
      </c>
      <c r="D2650" s="7" t="s">
        <v>86</v>
      </c>
      <c r="E2650" s="3">
        <v>9093.2000000000007</v>
      </c>
      <c r="F2650" s="42">
        <v>42800</v>
      </c>
      <c r="G2650" s="3">
        <f t="shared" si="127"/>
        <v>9093.2000000000007</v>
      </c>
      <c r="H2650" s="3">
        <f t="shared" si="128"/>
        <v>0</v>
      </c>
      <c r="I2650" s="17"/>
    </row>
    <row r="2651" spans="1:9" ht="15.75" x14ac:dyDescent="0.25">
      <c r="A2651" s="40">
        <v>42799</v>
      </c>
      <c r="B2651" s="41" t="s">
        <v>802</v>
      </c>
      <c r="C2651" s="6">
        <v>103279</v>
      </c>
      <c r="D2651" s="7" t="s">
        <v>86</v>
      </c>
      <c r="E2651" s="3">
        <v>40700.6</v>
      </c>
      <c r="F2651" s="42">
        <v>42800</v>
      </c>
      <c r="G2651" s="3">
        <f t="shared" si="127"/>
        <v>40700.6</v>
      </c>
      <c r="H2651" s="3">
        <f t="shared" si="128"/>
        <v>0</v>
      </c>
      <c r="I2651" s="17"/>
    </row>
    <row r="2652" spans="1:9" ht="15.75" x14ac:dyDescent="0.25">
      <c r="A2652" s="40">
        <v>42800</v>
      </c>
      <c r="B2652" s="41" t="s">
        <v>865</v>
      </c>
      <c r="C2652" s="6">
        <v>103340</v>
      </c>
      <c r="D2652" s="7" t="s">
        <v>86</v>
      </c>
      <c r="E2652" s="3">
        <v>6262.2</v>
      </c>
      <c r="F2652" s="42">
        <v>42800</v>
      </c>
      <c r="G2652" s="3">
        <f t="shared" si="127"/>
        <v>6262.2</v>
      </c>
      <c r="H2652" s="3">
        <f t="shared" si="128"/>
        <v>0</v>
      </c>
      <c r="I2652" s="17"/>
    </row>
    <row r="2653" spans="1:9" ht="15.75" x14ac:dyDescent="0.25">
      <c r="A2653" s="40">
        <v>42800</v>
      </c>
      <c r="B2653" s="41" t="s">
        <v>867</v>
      </c>
      <c r="C2653" s="6">
        <v>103342</v>
      </c>
      <c r="D2653" s="7" t="s">
        <v>86</v>
      </c>
      <c r="E2653" s="3">
        <v>39006.6</v>
      </c>
      <c r="F2653" s="43" t="s">
        <v>681</v>
      </c>
      <c r="G2653" s="9">
        <f>19400+19606.6</f>
        <v>39006.6</v>
      </c>
      <c r="H2653" s="9">
        <f t="shared" si="128"/>
        <v>0</v>
      </c>
      <c r="I2653" s="17"/>
    </row>
    <row r="2654" spans="1:9" ht="15.75" x14ac:dyDescent="0.25">
      <c r="A2654" s="40">
        <v>42801</v>
      </c>
      <c r="B2654" s="41" t="s">
        <v>990</v>
      </c>
      <c r="C2654" s="6">
        <v>103463</v>
      </c>
      <c r="D2654" s="7" t="s">
        <v>86</v>
      </c>
      <c r="E2654" s="3">
        <v>9526.2000000000007</v>
      </c>
      <c r="F2654" s="42">
        <v>42802</v>
      </c>
      <c r="G2654" s="3">
        <f>E2654</f>
        <v>9526.2000000000007</v>
      </c>
      <c r="H2654" s="3">
        <f t="shared" si="128"/>
        <v>0</v>
      </c>
      <c r="I2654" s="17"/>
    </row>
    <row r="2655" spans="1:9" ht="15.75" x14ac:dyDescent="0.25">
      <c r="A2655" s="40">
        <v>42801</v>
      </c>
      <c r="B2655" s="41" t="s">
        <v>992</v>
      </c>
      <c r="C2655" s="6">
        <v>103465</v>
      </c>
      <c r="D2655" s="7" t="s">
        <v>86</v>
      </c>
      <c r="E2655" s="3">
        <v>36145.9</v>
      </c>
      <c r="F2655" s="43" t="s">
        <v>651</v>
      </c>
      <c r="G2655" s="9">
        <f>27000+9145.9</f>
        <v>36145.9</v>
      </c>
      <c r="H2655" s="9">
        <f t="shared" si="128"/>
        <v>0</v>
      </c>
      <c r="I2655" s="17"/>
    </row>
    <row r="2656" spans="1:9" ht="15.75" x14ac:dyDescent="0.25">
      <c r="A2656" s="40">
        <v>42801</v>
      </c>
      <c r="B2656" s="41" t="s">
        <v>1064</v>
      </c>
      <c r="C2656" s="6">
        <v>103537</v>
      </c>
      <c r="D2656" s="7" t="s">
        <v>86</v>
      </c>
      <c r="E2656" s="3">
        <v>7026.9</v>
      </c>
      <c r="F2656" s="42">
        <v>42802</v>
      </c>
      <c r="G2656" s="3">
        <f>E2656</f>
        <v>7026.9</v>
      </c>
      <c r="H2656" s="3">
        <f t="shared" si="128"/>
        <v>0</v>
      </c>
      <c r="I2656" s="17"/>
    </row>
    <row r="2657" spans="1:9" ht="15.75" x14ac:dyDescent="0.25">
      <c r="A2657" s="40">
        <v>42802</v>
      </c>
      <c r="B2657" s="41" t="s">
        <v>1102</v>
      </c>
      <c r="C2657" s="6">
        <v>103574</v>
      </c>
      <c r="D2657" s="7" t="s">
        <v>86</v>
      </c>
      <c r="E2657" s="3">
        <v>6276.9</v>
      </c>
      <c r="F2657" s="42">
        <v>42803</v>
      </c>
      <c r="G2657" s="3">
        <f>E2657</f>
        <v>6276.9</v>
      </c>
      <c r="H2657" s="3">
        <f t="shared" si="128"/>
        <v>0</v>
      </c>
      <c r="I2657" s="17"/>
    </row>
    <row r="2658" spans="1:9" ht="15.75" x14ac:dyDescent="0.25">
      <c r="A2658" s="40">
        <v>42802</v>
      </c>
      <c r="B2658" s="41" t="s">
        <v>1103</v>
      </c>
      <c r="C2658" s="6">
        <v>103575</v>
      </c>
      <c r="D2658" s="7" t="s">
        <v>86</v>
      </c>
      <c r="E2658" s="3">
        <v>31621.1</v>
      </c>
      <c r="F2658" s="42">
        <v>42803</v>
      </c>
      <c r="G2658" s="3">
        <f>E2658</f>
        <v>31621.1</v>
      </c>
      <c r="H2658" s="3">
        <f t="shared" si="128"/>
        <v>0</v>
      </c>
      <c r="I2658" s="17"/>
    </row>
    <row r="2659" spans="1:9" ht="15.75" x14ac:dyDescent="0.25">
      <c r="A2659" s="40">
        <v>42803</v>
      </c>
      <c r="B2659" s="41" t="s">
        <v>1232</v>
      </c>
      <c r="C2659" s="6">
        <v>103700</v>
      </c>
      <c r="D2659" s="7" t="s">
        <v>86</v>
      </c>
      <c r="E2659" s="3">
        <v>6491.8</v>
      </c>
      <c r="F2659" s="42">
        <v>42805</v>
      </c>
      <c r="G2659" s="3">
        <f>E2659</f>
        <v>6491.8</v>
      </c>
      <c r="H2659" s="3">
        <f t="shared" si="128"/>
        <v>0</v>
      </c>
      <c r="I2659" s="17"/>
    </row>
    <row r="2660" spans="1:9" ht="15.75" x14ac:dyDescent="0.25">
      <c r="A2660" s="40">
        <v>42803</v>
      </c>
      <c r="B2660" s="41" t="s">
        <v>1234</v>
      </c>
      <c r="C2660" s="6">
        <v>103702</v>
      </c>
      <c r="D2660" s="7" t="s">
        <v>86</v>
      </c>
      <c r="E2660" s="3">
        <v>34061</v>
      </c>
      <c r="F2660" s="43" t="s">
        <v>1118</v>
      </c>
      <c r="G2660" s="9">
        <f>30000+4061</f>
        <v>34061</v>
      </c>
      <c r="H2660" s="9">
        <f t="shared" si="128"/>
        <v>0</v>
      </c>
      <c r="I2660" s="17"/>
    </row>
    <row r="2661" spans="1:9" ht="15.75" x14ac:dyDescent="0.25">
      <c r="A2661" s="40">
        <v>42803</v>
      </c>
      <c r="B2661" s="41" t="s">
        <v>1325</v>
      </c>
      <c r="C2661" s="6">
        <v>103792</v>
      </c>
      <c r="D2661" s="7" t="s">
        <v>86</v>
      </c>
      <c r="E2661" s="3">
        <v>3002.4</v>
      </c>
      <c r="F2661" s="42">
        <v>42804</v>
      </c>
      <c r="G2661" s="3">
        <f>E2661</f>
        <v>3002.4</v>
      </c>
      <c r="H2661" s="3">
        <f t="shared" si="128"/>
        <v>0</v>
      </c>
      <c r="I2661" s="17"/>
    </row>
    <row r="2662" spans="1:9" ht="15.75" x14ac:dyDescent="0.25">
      <c r="A2662" s="40">
        <v>42804</v>
      </c>
      <c r="B2662" s="41" t="s">
        <v>1367</v>
      </c>
      <c r="C2662" s="6">
        <v>103832</v>
      </c>
      <c r="D2662" s="7" t="s">
        <v>86</v>
      </c>
      <c r="E2662" s="3">
        <v>26912.400000000001</v>
      </c>
      <c r="F2662" s="42">
        <v>42805</v>
      </c>
      <c r="G2662" s="3">
        <f>17700+9212.4</f>
        <v>26912.400000000001</v>
      </c>
      <c r="H2662" s="3">
        <f t="shared" si="128"/>
        <v>0</v>
      </c>
      <c r="I2662" s="17"/>
    </row>
    <row r="2663" spans="1:9" ht="15.75" x14ac:dyDescent="0.25">
      <c r="A2663" s="40">
        <v>42804</v>
      </c>
      <c r="B2663" s="41" t="s">
        <v>1400</v>
      </c>
      <c r="C2663" s="6">
        <v>103865</v>
      </c>
      <c r="D2663" s="7" t="s">
        <v>86</v>
      </c>
      <c r="E2663" s="3">
        <v>232</v>
      </c>
      <c r="F2663" s="42">
        <v>42805</v>
      </c>
      <c r="G2663" s="3">
        <f t="shared" ref="G2663:G2694" si="129">E2663</f>
        <v>232</v>
      </c>
      <c r="H2663" s="3">
        <f t="shared" si="128"/>
        <v>0</v>
      </c>
      <c r="I2663" s="17"/>
    </row>
    <row r="2664" spans="1:9" ht="15.75" x14ac:dyDescent="0.25">
      <c r="A2664" s="40">
        <v>42805</v>
      </c>
      <c r="B2664" s="41" t="s">
        <v>1499</v>
      </c>
      <c r="C2664" s="6">
        <v>103962</v>
      </c>
      <c r="D2664" s="7" t="s">
        <v>86</v>
      </c>
      <c r="E2664" s="3">
        <v>6469.8</v>
      </c>
      <c r="F2664" s="42">
        <v>42806</v>
      </c>
      <c r="G2664" s="3">
        <f t="shared" si="129"/>
        <v>6469.8</v>
      </c>
      <c r="H2664" s="3">
        <f t="shared" si="128"/>
        <v>0</v>
      </c>
      <c r="I2664" s="17"/>
    </row>
    <row r="2665" spans="1:9" ht="15.75" x14ac:dyDescent="0.25">
      <c r="A2665" s="40">
        <v>42805</v>
      </c>
      <c r="B2665" s="41" t="s">
        <v>1500</v>
      </c>
      <c r="C2665" s="6">
        <v>103963</v>
      </c>
      <c r="D2665" s="7" t="s">
        <v>86</v>
      </c>
      <c r="E2665" s="3">
        <v>2973.6</v>
      </c>
      <c r="F2665" s="42">
        <v>42806</v>
      </c>
      <c r="G2665" s="3">
        <f t="shared" si="129"/>
        <v>2973.6</v>
      </c>
      <c r="H2665" s="3">
        <f t="shared" si="128"/>
        <v>0</v>
      </c>
      <c r="I2665" s="17"/>
    </row>
    <row r="2666" spans="1:9" ht="15.75" x14ac:dyDescent="0.25">
      <c r="A2666" s="40">
        <v>42805</v>
      </c>
      <c r="B2666" s="41" t="s">
        <v>1503</v>
      </c>
      <c r="C2666" s="6">
        <v>103966</v>
      </c>
      <c r="D2666" s="7" t="s">
        <v>86</v>
      </c>
      <c r="E2666" s="3">
        <v>25438.799999999999</v>
      </c>
      <c r="F2666" s="42">
        <v>42806</v>
      </c>
      <c r="G2666" s="3">
        <f t="shared" si="129"/>
        <v>25438.799999999999</v>
      </c>
      <c r="H2666" s="3">
        <f t="shared" si="128"/>
        <v>0</v>
      </c>
      <c r="I2666" s="17"/>
    </row>
    <row r="2667" spans="1:9" ht="15.75" x14ac:dyDescent="0.25">
      <c r="A2667" s="40">
        <v>42805</v>
      </c>
      <c r="B2667" s="41" t="s">
        <v>1587</v>
      </c>
      <c r="C2667" s="6">
        <v>104050</v>
      </c>
      <c r="D2667" s="7" t="s">
        <v>86</v>
      </c>
      <c r="E2667" s="3">
        <v>4450.3999999999996</v>
      </c>
      <c r="G2667" s="3">
        <f t="shared" si="129"/>
        <v>4450.3999999999996</v>
      </c>
      <c r="H2667" s="3">
        <f t="shared" si="128"/>
        <v>0</v>
      </c>
      <c r="I2667" s="17"/>
    </row>
    <row r="2668" spans="1:9" ht="15.75" x14ac:dyDescent="0.25">
      <c r="A2668" s="40">
        <v>42805</v>
      </c>
      <c r="B2668" s="41" t="s">
        <v>1597</v>
      </c>
      <c r="C2668" s="6">
        <v>104060</v>
      </c>
      <c r="D2668" s="7" t="s">
        <v>86</v>
      </c>
      <c r="E2668" s="3">
        <v>4132.88</v>
      </c>
      <c r="F2668" s="42">
        <v>42806</v>
      </c>
      <c r="G2668" s="3">
        <f t="shared" si="129"/>
        <v>4132.88</v>
      </c>
      <c r="H2668" s="3">
        <f t="shared" si="128"/>
        <v>0</v>
      </c>
      <c r="I2668" s="17"/>
    </row>
    <row r="2669" spans="1:9" ht="15.75" x14ac:dyDescent="0.25">
      <c r="A2669" s="40">
        <v>42806</v>
      </c>
      <c r="B2669" s="41" t="s">
        <v>1618</v>
      </c>
      <c r="C2669" s="6">
        <v>104080</v>
      </c>
      <c r="D2669" s="7" t="s">
        <v>86</v>
      </c>
      <c r="E2669" s="3">
        <v>5817.6</v>
      </c>
      <c r="F2669" s="42">
        <v>42807</v>
      </c>
      <c r="G2669" s="3">
        <f t="shared" si="129"/>
        <v>5817.6</v>
      </c>
      <c r="H2669" s="3">
        <f t="shared" si="128"/>
        <v>0</v>
      </c>
      <c r="I2669" s="17"/>
    </row>
    <row r="2670" spans="1:9" ht="15.75" x14ac:dyDescent="0.25">
      <c r="A2670" s="40">
        <v>42806</v>
      </c>
      <c r="B2670" s="41" t="s">
        <v>1624</v>
      </c>
      <c r="C2670" s="6">
        <v>104086</v>
      </c>
      <c r="D2670" s="7" t="s">
        <v>86</v>
      </c>
      <c r="E2670" s="3">
        <v>37105.199999999997</v>
      </c>
      <c r="F2670" s="42">
        <v>42807</v>
      </c>
      <c r="G2670" s="3">
        <f t="shared" si="129"/>
        <v>37105.199999999997</v>
      </c>
      <c r="H2670" s="3">
        <f t="shared" si="128"/>
        <v>0</v>
      </c>
      <c r="I2670" s="17"/>
    </row>
    <row r="2671" spans="1:9" ht="15.75" x14ac:dyDescent="0.25">
      <c r="A2671" s="40">
        <v>42807</v>
      </c>
      <c r="B2671" s="41" t="s">
        <v>1685</v>
      </c>
      <c r="C2671" s="6">
        <v>104145</v>
      </c>
      <c r="D2671" s="7" t="s">
        <v>86</v>
      </c>
      <c r="E2671" s="3">
        <v>9247</v>
      </c>
      <c r="F2671" s="42">
        <v>42808</v>
      </c>
      <c r="G2671" s="3">
        <f t="shared" si="129"/>
        <v>9247</v>
      </c>
      <c r="H2671" s="3">
        <f t="shared" si="128"/>
        <v>0</v>
      </c>
      <c r="I2671" s="17"/>
    </row>
    <row r="2672" spans="1:9" ht="15.75" x14ac:dyDescent="0.25">
      <c r="A2672" s="40">
        <v>42807</v>
      </c>
      <c r="B2672" s="41" t="s">
        <v>1688</v>
      </c>
      <c r="C2672" s="6">
        <v>104148</v>
      </c>
      <c r="D2672" s="7" t="s">
        <v>86</v>
      </c>
      <c r="E2672" s="3">
        <v>25226.5</v>
      </c>
      <c r="F2672" s="42">
        <v>42808</v>
      </c>
      <c r="G2672" s="3">
        <f t="shared" si="129"/>
        <v>25226.5</v>
      </c>
      <c r="H2672" s="3">
        <f t="shared" si="128"/>
        <v>0</v>
      </c>
      <c r="I2672" s="17"/>
    </row>
    <row r="2673" spans="1:9" ht="15.75" x14ac:dyDescent="0.25">
      <c r="A2673" s="40">
        <v>42807</v>
      </c>
      <c r="B2673" s="41" t="s">
        <v>1700</v>
      </c>
      <c r="C2673" s="6">
        <v>104159</v>
      </c>
      <c r="D2673" s="7" t="s">
        <v>86</v>
      </c>
      <c r="E2673" s="3">
        <v>1310</v>
      </c>
      <c r="F2673" s="42">
        <v>42808</v>
      </c>
      <c r="G2673" s="3">
        <f t="shared" si="129"/>
        <v>1310</v>
      </c>
      <c r="H2673" s="3">
        <f t="shared" si="128"/>
        <v>0</v>
      </c>
      <c r="I2673" s="17"/>
    </row>
    <row r="2674" spans="1:9" ht="15.75" x14ac:dyDescent="0.25">
      <c r="A2674" s="40">
        <v>42808</v>
      </c>
      <c r="B2674" s="41" t="s">
        <v>1813</v>
      </c>
      <c r="C2674" s="6">
        <v>104271</v>
      </c>
      <c r="D2674" s="7" t="s">
        <v>86</v>
      </c>
      <c r="E2674" s="3">
        <v>6482.9</v>
      </c>
      <c r="F2674" s="42">
        <v>42809</v>
      </c>
      <c r="G2674" s="3">
        <f t="shared" si="129"/>
        <v>6482.9</v>
      </c>
      <c r="H2674" s="3">
        <f t="shared" si="128"/>
        <v>0</v>
      </c>
      <c r="I2674" s="17"/>
    </row>
    <row r="2675" spans="1:9" ht="15.75" x14ac:dyDescent="0.25">
      <c r="A2675" s="40">
        <v>42808</v>
      </c>
      <c r="B2675" s="41" t="s">
        <v>1814</v>
      </c>
      <c r="C2675" s="6">
        <v>104272</v>
      </c>
      <c r="D2675" s="1" t="s">
        <v>86</v>
      </c>
      <c r="E2675" s="2">
        <v>0</v>
      </c>
      <c r="F2675" s="44" t="s">
        <v>37</v>
      </c>
      <c r="G2675" s="2">
        <f t="shared" si="129"/>
        <v>0</v>
      </c>
      <c r="H2675" s="2">
        <f t="shared" si="128"/>
        <v>0</v>
      </c>
      <c r="I2675" s="17"/>
    </row>
    <row r="2676" spans="1:9" ht="15.75" x14ac:dyDescent="0.25">
      <c r="A2676" s="40">
        <v>42808</v>
      </c>
      <c r="B2676" s="41" t="s">
        <v>1815</v>
      </c>
      <c r="C2676" s="6">
        <v>104273</v>
      </c>
      <c r="D2676" s="7" t="s">
        <v>86</v>
      </c>
      <c r="E2676" s="3">
        <v>37906.199999999997</v>
      </c>
      <c r="F2676" s="42">
        <v>42809</v>
      </c>
      <c r="G2676" s="3">
        <f t="shared" si="129"/>
        <v>37906.199999999997</v>
      </c>
      <c r="H2676" s="3">
        <f t="shared" si="128"/>
        <v>0</v>
      </c>
      <c r="I2676" s="17"/>
    </row>
    <row r="2677" spans="1:9" ht="15.75" x14ac:dyDescent="0.25">
      <c r="A2677" s="40">
        <v>42809</v>
      </c>
      <c r="B2677" s="41" t="s">
        <v>1933</v>
      </c>
      <c r="C2677" s="6">
        <v>104389</v>
      </c>
      <c r="D2677" s="7" t="s">
        <v>86</v>
      </c>
      <c r="E2677" s="3">
        <v>7507</v>
      </c>
      <c r="F2677" s="42">
        <v>42810</v>
      </c>
      <c r="G2677" s="3">
        <f t="shared" si="129"/>
        <v>7507</v>
      </c>
      <c r="H2677" s="3">
        <f t="shared" si="128"/>
        <v>0</v>
      </c>
      <c r="I2677" s="17"/>
    </row>
    <row r="2678" spans="1:9" ht="15.75" x14ac:dyDescent="0.25">
      <c r="A2678" s="40">
        <v>42809</v>
      </c>
      <c r="B2678" s="41" t="s">
        <v>1937</v>
      </c>
      <c r="C2678" s="6">
        <v>104393</v>
      </c>
      <c r="D2678" s="7" t="s">
        <v>86</v>
      </c>
      <c r="E2678" s="3">
        <v>25310.7</v>
      </c>
      <c r="F2678" s="42">
        <v>42810</v>
      </c>
      <c r="G2678" s="3">
        <f t="shared" si="129"/>
        <v>25310.7</v>
      </c>
      <c r="H2678" s="3">
        <f t="shared" si="128"/>
        <v>0</v>
      </c>
      <c r="I2678" s="17"/>
    </row>
    <row r="2679" spans="1:9" ht="15.75" x14ac:dyDescent="0.25">
      <c r="A2679" s="40">
        <v>42810</v>
      </c>
      <c r="B2679" s="41" t="s">
        <v>2057</v>
      </c>
      <c r="C2679" s="6">
        <v>104510</v>
      </c>
      <c r="D2679" s="7" t="s">
        <v>86</v>
      </c>
      <c r="E2679" s="3">
        <v>8673</v>
      </c>
      <c r="F2679" s="42">
        <v>42811</v>
      </c>
      <c r="G2679" s="3">
        <f t="shared" si="129"/>
        <v>8673</v>
      </c>
      <c r="H2679" s="3">
        <f t="shared" si="128"/>
        <v>0</v>
      </c>
      <c r="I2679" s="17"/>
    </row>
    <row r="2680" spans="1:9" ht="15.75" x14ac:dyDescent="0.25">
      <c r="A2680" s="40">
        <v>42810</v>
      </c>
      <c r="B2680" s="41" t="s">
        <v>2058</v>
      </c>
      <c r="C2680" s="6">
        <v>104511</v>
      </c>
      <c r="D2680" s="7" t="s">
        <v>86</v>
      </c>
      <c r="E2680" s="3">
        <v>42174.400000000001</v>
      </c>
      <c r="F2680" s="42">
        <v>42812</v>
      </c>
      <c r="G2680" s="3">
        <f t="shared" si="129"/>
        <v>42174.400000000001</v>
      </c>
      <c r="H2680" s="3">
        <f t="shared" si="128"/>
        <v>0</v>
      </c>
      <c r="I2680" s="17"/>
    </row>
    <row r="2681" spans="1:9" ht="15.75" x14ac:dyDescent="0.25">
      <c r="A2681" s="40">
        <v>42810</v>
      </c>
      <c r="B2681" s="41" t="s">
        <v>2069</v>
      </c>
      <c r="C2681" s="6">
        <v>104522</v>
      </c>
      <c r="D2681" s="7" t="s">
        <v>86</v>
      </c>
      <c r="E2681" s="3">
        <v>952</v>
      </c>
      <c r="F2681" s="42">
        <v>42812</v>
      </c>
      <c r="G2681" s="3">
        <f t="shared" si="129"/>
        <v>952</v>
      </c>
      <c r="H2681" s="3">
        <f t="shared" si="128"/>
        <v>0</v>
      </c>
      <c r="I2681" s="17"/>
    </row>
    <row r="2682" spans="1:9" ht="15.75" x14ac:dyDescent="0.25">
      <c r="A2682" s="40">
        <v>42810</v>
      </c>
      <c r="B2682" s="41" t="s">
        <v>2171</v>
      </c>
      <c r="C2682" s="6">
        <v>104624</v>
      </c>
      <c r="D2682" s="7" t="s">
        <v>86</v>
      </c>
      <c r="E2682" s="3">
        <v>758</v>
      </c>
      <c r="F2682" s="42">
        <v>42812</v>
      </c>
      <c r="G2682" s="3">
        <f t="shared" si="129"/>
        <v>758</v>
      </c>
      <c r="H2682" s="3">
        <f t="shared" si="128"/>
        <v>0</v>
      </c>
      <c r="I2682" s="17"/>
    </row>
    <row r="2683" spans="1:9" ht="15.75" x14ac:dyDescent="0.25">
      <c r="A2683" s="40">
        <v>42811</v>
      </c>
      <c r="B2683" s="41" t="s">
        <v>2198</v>
      </c>
      <c r="C2683" s="6">
        <v>104651</v>
      </c>
      <c r="D2683" s="7" t="s">
        <v>86</v>
      </c>
      <c r="E2683" s="3">
        <v>4473.1000000000004</v>
      </c>
      <c r="F2683" s="42">
        <v>42812</v>
      </c>
      <c r="G2683" s="3">
        <f t="shared" si="129"/>
        <v>4473.1000000000004</v>
      </c>
      <c r="H2683" s="3">
        <f t="shared" si="128"/>
        <v>0</v>
      </c>
      <c r="I2683" s="17"/>
    </row>
    <row r="2684" spans="1:9" ht="15.75" x14ac:dyDescent="0.25">
      <c r="A2684" s="40">
        <v>42812</v>
      </c>
      <c r="B2684" s="41" t="s">
        <v>2334</v>
      </c>
      <c r="C2684" s="6">
        <v>104785</v>
      </c>
      <c r="D2684" s="7" t="s">
        <v>86</v>
      </c>
      <c r="E2684" s="3">
        <v>9148.1</v>
      </c>
      <c r="G2684" s="3">
        <f t="shared" si="129"/>
        <v>9148.1</v>
      </c>
      <c r="H2684" s="3">
        <f t="shared" si="128"/>
        <v>0</v>
      </c>
      <c r="I2684" s="17"/>
    </row>
    <row r="2685" spans="1:9" ht="15.75" x14ac:dyDescent="0.25">
      <c r="A2685" s="40">
        <v>42812</v>
      </c>
      <c r="B2685" s="41" t="s">
        <v>2339</v>
      </c>
      <c r="C2685" s="6">
        <v>104790</v>
      </c>
      <c r="D2685" s="1" t="s">
        <v>86</v>
      </c>
      <c r="E2685" s="2">
        <v>0</v>
      </c>
      <c r="F2685" s="44" t="s">
        <v>37</v>
      </c>
      <c r="G2685" s="2">
        <f t="shared" si="129"/>
        <v>0</v>
      </c>
      <c r="H2685" s="2">
        <f t="shared" si="128"/>
        <v>0</v>
      </c>
      <c r="I2685" s="17"/>
    </row>
    <row r="2686" spans="1:9" ht="15.75" x14ac:dyDescent="0.25">
      <c r="A2686" s="40">
        <v>42812</v>
      </c>
      <c r="B2686" s="41" t="s">
        <v>2341</v>
      </c>
      <c r="C2686" s="6">
        <v>104792</v>
      </c>
      <c r="D2686" s="1" t="s">
        <v>86</v>
      </c>
      <c r="E2686" s="2">
        <v>0</v>
      </c>
      <c r="F2686" s="44" t="s">
        <v>37</v>
      </c>
      <c r="G2686" s="2">
        <f t="shared" si="129"/>
        <v>0</v>
      </c>
      <c r="H2686" s="2">
        <f t="shared" si="128"/>
        <v>0</v>
      </c>
      <c r="I2686" s="17"/>
    </row>
    <row r="2687" spans="1:9" ht="15.75" x14ac:dyDescent="0.25">
      <c r="A2687" s="40">
        <v>42812</v>
      </c>
      <c r="B2687" s="41" t="s">
        <v>2349</v>
      </c>
      <c r="C2687" s="6">
        <v>104800</v>
      </c>
      <c r="D2687" s="7" t="s">
        <v>86</v>
      </c>
      <c r="E2687" s="3">
        <v>40249.800000000003</v>
      </c>
      <c r="G2687" s="3">
        <f t="shared" si="129"/>
        <v>40249.800000000003</v>
      </c>
      <c r="H2687" s="3">
        <f t="shared" si="128"/>
        <v>0</v>
      </c>
      <c r="I2687" s="17"/>
    </row>
    <row r="2688" spans="1:9" ht="15.75" x14ac:dyDescent="0.25">
      <c r="A2688" s="40">
        <v>42813</v>
      </c>
      <c r="B2688" s="41" t="s">
        <v>2470</v>
      </c>
      <c r="C2688" s="6">
        <v>104915</v>
      </c>
      <c r="D2688" s="7" t="s">
        <v>86</v>
      </c>
      <c r="E2688" s="3">
        <v>5647.65</v>
      </c>
      <c r="G2688" s="3">
        <f t="shared" si="129"/>
        <v>5647.65</v>
      </c>
      <c r="H2688" s="3">
        <f t="shared" si="128"/>
        <v>0</v>
      </c>
      <c r="I2688" s="17"/>
    </row>
    <row r="2689" spans="1:9" ht="15.75" x14ac:dyDescent="0.25">
      <c r="A2689" s="40">
        <v>42813</v>
      </c>
      <c r="B2689" s="41" t="s">
        <v>2474</v>
      </c>
      <c r="C2689" s="6">
        <v>104919</v>
      </c>
      <c r="D2689" s="7" t="s">
        <v>86</v>
      </c>
      <c r="E2689" s="3">
        <v>34477.5</v>
      </c>
      <c r="G2689" s="3">
        <f t="shared" si="129"/>
        <v>34477.5</v>
      </c>
      <c r="H2689" s="3">
        <f t="shared" si="128"/>
        <v>0</v>
      </c>
      <c r="I2689" s="17"/>
    </row>
    <row r="2690" spans="1:9" ht="15.75" x14ac:dyDescent="0.25">
      <c r="A2690" s="40">
        <v>42814</v>
      </c>
      <c r="B2690" s="41" t="s">
        <v>2535</v>
      </c>
      <c r="C2690" s="6">
        <v>104978</v>
      </c>
      <c r="D2690" s="7" t="s">
        <v>86</v>
      </c>
      <c r="E2690" s="3">
        <v>5906</v>
      </c>
      <c r="F2690" s="42">
        <v>42815</v>
      </c>
      <c r="G2690" s="3">
        <f t="shared" si="129"/>
        <v>5906</v>
      </c>
      <c r="H2690" s="3">
        <f t="shared" si="128"/>
        <v>0</v>
      </c>
      <c r="I2690" s="17"/>
    </row>
    <row r="2691" spans="1:9" ht="15.75" x14ac:dyDescent="0.25">
      <c r="A2691" s="40">
        <v>42814</v>
      </c>
      <c r="B2691" s="41" t="s">
        <v>2538</v>
      </c>
      <c r="C2691" s="6">
        <v>104981</v>
      </c>
      <c r="D2691" s="7" t="s">
        <v>86</v>
      </c>
      <c r="E2691" s="3">
        <v>31084</v>
      </c>
      <c r="F2691" s="42">
        <v>42815</v>
      </c>
      <c r="G2691" s="3">
        <f t="shared" si="129"/>
        <v>31084</v>
      </c>
      <c r="H2691" s="3">
        <f t="shared" ref="H2691:H2754" si="130">E2691-G2691</f>
        <v>0</v>
      </c>
      <c r="I2691" s="17"/>
    </row>
    <row r="2692" spans="1:9" ht="15.75" x14ac:dyDescent="0.25">
      <c r="A2692" s="40">
        <v>42814</v>
      </c>
      <c r="B2692" s="41" t="s">
        <v>2565</v>
      </c>
      <c r="C2692" s="6">
        <v>105004</v>
      </c>
      <c r="D2692" s="7" t="s">
        <v>86</v>
      </c>
      <c r="E2692" s="3">
        <v>932.8</v>
      </c>
      <c r="F2692" s="42">
        <v>42815</v>
      </c>
      <c r="G2692" s="3">
        <f t="shared" si="129"/>
        <v>932.8</v>
      </c>
      <c r="H2692" s="3">
        <f t="shared" si="130"/>
        <v>0</v>
      </c>
      <c r="I2692" s="17"/>
    </row>
    <row r="2693" spans="1:9" ht="15.75" x14ac:dyDescent="0.25">
      <c r="A2693" s="40">
        <v>42815</v>
      </c>
      <c r="B2693" s="41" t="s">
        <v>2671</v>
      </c>
      <c r="C2693" s="6">
        <v>105109</v>
      </c>
      <c r="D2693" s="7" t="s">
        <v>86</v>
      </c>
      <c r="E2693" s="3">
        <v>5767.1</v>
      </c>
      <c r="F2693" s="42">
        <v>42816</v>
      </c>
      <c r="G2693" s="3">
        <f t="shared" si="129"/>
        <v>5767.1</v>
      </c>
      <c r="H2693" s="3">
        <f t="shared" si="130"/>
        <v>0</v>
      </c>
      <c r="I2693" s="17"/>
    </row>
    <row r="2694" spans="1:9" ht="15.75" x14ac:dyDescent="0.25">
      <c r="A2694" s="40">
        <v>42815</v>
      </c>
      <c r="B2694" s="41" t="s">
        <v>2676</v>
      </c>
      <c r="C2694" s="6">
        <v>105114</v>
      </c>
      <c r="D2694" s="7" t="s">
        <v>86</v>
      </c>
      <c r="E2694" s="3">
        <v>28676.1</v>
      </c>
      <c r="F2694" s="42">
        <v>42816</v>
      </c>
      <c r="G2694" s="3">
        <f t="shared" si="129"/>
        <v>28676.1</v>
      </c>
      <c r="H2694" s="3">
        <f t="shared" si="130"/>
        <v>0</v>
      </c>
      <c r="I2694" s="17"/>
    </row>
    <row r="2695" spans="1:9" ht="15.75" x14ac:dyDescent="0.25">
      <c r="A2695" s="40">
        <v>42815</v>
      </c>
      <c r="B2695" s="41" t="s">
        <v>2760</v>
      </c>
      <c r="C2695" s="6">
        <v>105198</v>
      </c>
      <c r="D2695" s="7" t="s">
        <v>86</v>
      </c>
      <c r="E2695" s="3">
        <v>9054.5</v>
      </c>
      <c r="F2695" s="42">
        <v>42816</v>
      </c>
      <c r="G2695" s="3">
        <f t="shared" ref="G2695:G2713" si="131">E2695</f>
        <v>9054.5</v>
      </c>
      <c r="H2695" s="3">
        <f t="shared" si="130"/>
        <v>0</v>
      </c>
      <c r="I2695" s="17"/>
    </row>
    <row r="2696" spans="1:9" ht="15.75" x14ac:dyDescent="0.25">
      <c r="A2696" s="40">
        <v>42816</v>
      </c>
      <c r="B2696" s="41" t="s">
        <v>2796</v>
      </c>
      <c r="C2696" s="6">
        <v>105234</v>
      </c>
      <c r="D2696" s="7" t="s">
        <v>86</v>
      </c>
      <c r="E2696" s="3">
        <v>6409</v>
      </c>
      <c r="F2696" s="42">
        <v>42820</v>
      </c>
      <c r="G2696" s="3">
        <f t="shared" si="131"/>
        <v>6409</v>
      </c>
      <c r="H2696" s="3">
        <f t="shared" si="130"/>
        <v>0</v>
      </c>
      <c r="I2696" s="17"/>
    </row>
    <row r="2697" spans="1:9" ht="15.75" x14ac:dyDescent="0.25">
      <c r="A2697" s="40">
        <v>42816</v>
      </c>
      <c r="B2697" s="41" t="s">
        <v>2798</v>
      </c>
      <c r="C2697" s="6">
        <v>105236</v>
      </c>
      <c r="D2697" s="7" t="s">
        <v>86</v>
      </c>
      <c r="E2697" s="3">
        <v>32135.4</v>
      </c>
      <c r="F2697" s="42">
        <v>43062</v>
      </c>
      <c r="G2697" s="3">
        <f t="shared" si="131"/>
        <v>32135.4</v>
      </c>
      <c r="H2697" s="3">
        <f t="shared" si="130"/>
        <v>0</v>
      </c>
      <c r="I2697" s="17"/>
    </row>
    <row r="2698" spans="1:9" ht="15.75" x14ac:dyDescent="0.25">
      <c r="A2698" s="40">
        <v>42817</v>
      </c>
      <c r="B2698" s="41" t="s">
        <v>2920</v>
      </c>
      <c r="C2698" s="6">
        <v>105356</v>
      </c>
      <c r="D2698" s="7" t="s">
        <v>86</v>
      </c>
      <c r="E2698" s="3">
        <v>8247.9</v>
      </c>
      <c r="F2698" s="42">
        <v>42818</v>
      </c>
      <c r="G2698" s="3">
        <f t="shared" si="131"/>
        <v>8247.9</v>
      </c>
      <c r="H2698" s="3">
        <f t="shared" si="130"/>
        <v>0</v>
      </c>
      <c r="I2698" s="17"/>
    </row>
    <row r="2699" spans="1:9" ht="15.75" x14ac:dyDescent="0.25">
      <c r="A2699" s="40">
        <v>42817</v>
      </c>
      <c r="B2699" s="41" t="s">
        <v>2921</v>
      </c>
      <c r="C2699" s="6">
        <v>105357</v>
      </c>
      <c r="D2699" s="7" t="s">
        <v>86</v>
      </c>
      <c r="E2699" s="3">
        <v>35797.199999999997</v>
      </c>
      <c r="F2699" s="42">
        <v>42791</v>
      </c>
      <c r="G2699" s="3">
        <f t="shared" si="131"/>
        <v>35797.199999999997</v>
      </c>
      <c r="H2699" s="3">
        <f t="shared" si="130"/>
        <v>0</v>
      </c>
      <c r="I2699" s="17"/>
    </row>
    <row r="2700" spans="1:9" ht="15.75" x14ac:dyDescent="0.25">
      <c r="A2700" s="40">
        <v>42817</v>
      </c>
      <c r="B2700" s="41" t="s">
        <v>2942</v>
      </c>
      <c r="C2700" s="6">
        <v>105377</v>
      </c>
      <c r="D2700" s="7" t="s">
        <v>86</v>
      </c>
      <c r="E2700" s="3">
        <v>1760</v>
      </c>
      <c r="F2700" s="42">
        <v>42791</v>
      </c>
      <c r="G2700" s="3">
        <f t="shared" si="131"/>
        <v>1760</v>
      </c>
      <c r="H2700" s="3">
        <f t="shared" si="130"/>
        <v>0</v>
      </c>
      <c r="I2700" s="17"/>
    </row>
    <row r="2701" spans="1:9" ht="15.75" x14ac:dyDescent="0.25">
      <c r="A2701" s="40">
        <v>42817</v>
      </c>
      <c r="B2701" s="41" t="s">
        <v>3000</v>
      </c>
      <c r="C2701" s="6">
        <v>105431</v>
      </c>
      <c r="D2701" s="7" t="s">
        <v>86</v>
      </c>
      <c r="E2701" s="3">
        <v>8731.2000000000007</v>
      </c>
      <c r="F2701" s="42">
        <v>42791</v>
      </c>
      <c r="G2701" s="3">
        <f t="shared" si="131"/>
        <v>8731.2000000000007</v>
      </c>
      <c r="H2701" s="3">
        <f t="shared" si="130"/>
        <v>0</v>
      </c>
      <c r="I2701" s="17"/>
    </row>
    <row r="2702" spans="1:9" ht="15.75" x14ac:dyDescent="0.25">
      <c r="A2702" s="40">
        <v>42818</v>
      </c>
      <c r="B2702" s="41" t="s">
        <v>3054</v>
      </c>
      <c r="C2702" s="6">
        <v>105485</v>
      </c>
      <c r="D2702" s="7" t="s">
        <v>86</v>
      </c>
      <c r="E2702" s="3">
        <v>2634.8</v>
      </c>
      <c r="F2702" s="42">
        <v>42818</v>
      </c>
      <c r="G2702" s="3">
        <f t="shared" si="131"/>
        <v>2634.8</v>
      </c>
      <c r="H2702" s="3">
        <f t="shared" si="130"/>
        <v>0</v>
      </c>
      <c r="I2702" s="17"/>
    </row>
    <row r="2703" spans="1:9" ht="15.75" x14ac:dyDescent="0.25">
      <c r="A2703" s="40">
        <v>42818</v>
      </c>
      <c r="B2703" s="41" t="s">
        <v>3131</v>
      </c>
      <c r="C2703" s="6">
        <v>105561</v>
      </c>
      <c r="D2703" s="7" t="s">
        <v>86</v>
      </c>
      <c r="E2703" s="3">
        <v>2716.6</v>
      </c>
      <c r="F2703" s="42">
        <v>42791</v>
      </c>
      <c r="G2703" s="3">
        <f t="shared" si="131"/>
        <v>2716.6</v>
      </c>
      <c r="H2703" s="3">
        <f t="shared" si="130"/>
        <v>0</v>
      </c>
      <c r="I2703" s="17"/>
    </row>
    <row r="2704" spans="1:9" ht="15.75" x14ac:dyDescent="0.25">
      <c r="A2704" s="40">
        <v>42819</v>
      </c>
      <c r="B2704" s="41" t="s">
        <v>3192</v>
      </c>
      <c r="C2704" s="6">
        <v>105621</v>
      </c>
      <c r="D2704" s="7" t="s">
        <v>86</v>
      </c>
      <c r="E2704" s="3">
        <v>9048.1</v>
      </c>
      <c r="F2704" s="42">
        <v>42820</v>
      </c>
      <c r="G2704" s="3">
        <f t="shared" si="131"/>
        <v>9048.1</v>
      </c>
      <c r="H2704" s="3">
        <f t="shared" si="130"/>
        <v>0</v>
      </c>
      <c r="I2704" s="17"/>
    </row>
    <row r="2705" spans="1:9" ht="15.75" x14ac:dyDescent="0.25">
      <c r="A2705" s="40">
        <v>42819</v>
      </c>
      <c r="B2705" s="41" t="s">
        <v>3195</v>
      </c>
      <c r="C2705" s="6">
        <v>105624</v>
      </c>
      <c r="D2705" s="7" t="s">
        <v>86</v>
      </c>
      <c r="E2705" s="3">
        <v>30973.200000000001</v>
      </c>
      <c r="F2705" s="42">
        <v>42820</v>
      </c>
      <c r="G2705" s="3">
        <f t="shared" si="131"/>
        <v>30973.200000000001</v>
      </c>
      <c r="H2705" s="3">
        <f t="shared" si="130"/>
        <v>0</v>
      </c>
      <c r="I2705" s="17"/>
    </row>
    <row r="2706" spans="1:9" ht="15.75" x14ac:dyDescent="0.25">
      <c r="A2706" s="40">
        <v>42819</v>
      </c>
      <c r="B2706" s="41" t="s">
        <v>3292</v>
      </c>
      <c r="C2706" s="6">
        <v>105716</v>
      </c>
      <c r="D2706" s="7" t="s">
        <v>86</v>
      </c>
      <c r="E2706" s="3">
        <v>1258.4000000000001</v>
      </c>
      <c r="F2706" s="42">
        <v>42820</v>
      </c>
      <c r="G2706" s="3">
        <f t="shared" si="131"/>
        <v>1258.4000000000001</v>
      </c>
      <c r="H2706" s="3">
        <f t="shared" si="130"/>
        <v>0</v>
      </c>
      <c r="I2706" s="17"/>
    </row>
    <row r="2707" spans="1:9" ht="15.75" x14ac:dyDescent="0.25">
      <c r="A2707" s="40">
        <v>42820</v>
      </c>
      <c r="B2707" s="41" t="s">
        <v>3325</v>
      </c>
      <c r="C2707" s="6">
        <v>105749</v>
      </c>
      <c r="D2707" s="7" t="s">
        <v>86</v>
      </c>
      <c r="E2707" s="3">
        <v>8988.4</v>
      </c>
      <c r="F2707" s="42">
        <v>42821</v>
      </c>
      <c r="G2707" s="3">
        <f t="shared" si="131"/>
        <v>8988.4</v>
      </c>
      <c r="H2707" s="3">
        <f t="shared" si="130"/>
        <v>0</v>
      </c>
      <c r="I2707" s="17"/>
    </row>
    <row r="2708" spans="1:9" ht="15.75" x14ac:dyDescent="0.25">
      <c r="A2708" s="40">
        <v>42820</v>
      </c>
      <c r="B2708" s="41" t="s">
        <v>3332</v>
      </c>
      <c r="C2708" s="6">
        <v>105756</v>
      </c>
      <c r="D2708" s="7" t="s">
        <v>86</v>
      </c>
      <c r="E2708" s="3">
        <v>37006</v>
      </c>
      <c r="F2708" s="42">
        <v>42821</v>
      </c>
      <c r="G2708" s="3">
        <f t="shared" si="131"/>
        <v>37006</v>
      </c>
      <c r="H2708" s="3">
        <f t="shared" si="130"/>
        <v>0</v>
      </c>
      <c r="I2708" s="17"/>
    </row>
    <row r="2709" spans="1:9" ht="15.75" x14ac:dyDescent="0.25">
      <c r="A2709" s="40">
        <v>42820</v>
      </c>
      <c r="B2709" s="41" t="s">
        <v>3377</v>
      </c>
      <c r="C2709" s="6">
        <v>105800</v>
      </c>
      <c r="D2709" s="7" t="s">
        <v>86</v>
      </c>
      <c r="E2709" s="3">
        <v>3247.6</v>
      </c>
      <c r="F2709" s="42">
        <v>42821</v>
      </c>
      <c r="G2709" s="3">
        <f t="shared" si="131"/>
        <v>3247.6</v>
      </c>
      <c r="H2709" s="3">
        <f t="shared" si="130"/>
        <v>0</v>
      </c>
      <c r="I2709" s="17"/>
    </row>
    <row r="2710" spans="1:9" ht="15.75" x14ac:dyDescent="0.25">
      <c r="A2710" s="40">
        <v>42821</v>
      </c>
      <c r="B2710" s="41" t="s">
        <v>3382</v>
      </c>
      <c r="C2710" s="6">
        <v>105805</v>
      </c>
      <c r="D2710" s="7" t="s">
        <v>86</v>
      </c>
      <c r="E2710" s="3">
        <v>5783.2</v>
      </c>
      <c r="F2710" s="42">
        <v>42822</v>
      </c>
      <c r="G2710" s="3">
        <f t="shared" si="131"/>
        <v>5783.2</v>
      </c>
      <c r="H2710" s="3">
        <f t="shared" si="130"/>
        <v>0</v>
      </c>
      <c r="I2710" s="17"/>
    </row>
    <row r="2711" spans="1:9" ht="15.75" x14ac:dyDescent="0.25">
      <c r="A2711" s="40">
        <v>42821</v>
      </c>
      <c r="B2711" s="41" t="s">
        <v>3386</v>
      </c>
      <c r="C2711" s="6">
        <v>105809</v>
      </c>
      <c r="D2711" s="7" t="s">
        <v>86</v>
      </c>
      <c r="E2711" s="3">
        <v>30430.2</v>
      </c>
      <c r="F2711" s="42">
        <v>42822</v>
      </c>
      <c r="G2711" s="3">
        <f t="shared" si="131"/>
        <v>30430.2</v>
      </c>
      <c r="H2711" s="3">
        <f t="shared" si="130"/>
        <v>0</v>
      </c>
      <c r="I2711" s="17"/>
    </row>
    <row r="2712" spans="1:9" ht="15.75" x14ac:dyDescent="0.25">
      <c r="A2712" s="40">
        <v>42821</v>
      </c>
      <c r="B2712" s="41" t="s">
        <v>3474</v>
      </c>
      <c r="C2712" s="6">
        <v>105895</v>
      </c>
      <c r="D2712" s="7" t="s">
        <v>86</v>
      </c>
      <c r="E2712" s="3">
        <v>5426.4</v>
      </c>
      <c r="F2712" s="42">
        <v>42822</v>
      </c>
      <c r="G2712" s="3">
        <f t="shared" si="131"/>
        <v>5426.4</v>
      </c>
      <c r="H2712" s="3">
        <f t="shared" si="130"/>
        <v>0</v>
      </c>
      <c r="I2712" s="17"/>
    </row>
    <row r="2713" spans="1:9" ht="15.75" x14ac:dyDescent="0.25">
      <c r="A2713" s="40">
        <v>42822</v>
      </c>
      <c r="B2713" s="41" t="s">
        <v>3532</v>
      </c>
      <c r="C2713" s="6">
        <v>105952</v>
      </c>
      <c r="D2713" s="7" t="s">
        <v>86</v>
      </c>
      <c r="E2713" s="3">
        <v>7292</v>
      </c>
      <c r="F2713" s="42">
        <v>42823</v>
      </c>
      <c r="G2713" s="3">
        <f t="shared" si="131"/>
        <v>7292</v>
      </c>
      <c r="H2713" s="3">
        <f t="shared" si="130"/>
        <v>0</v>
      </c>
      <c r="I2713" s="17"/>
    </row>
    <row r="2714" spans="1:9" ht="15.75" x14ac:dyDescent="0.25">
      <c r="A2714" s="40">
        <v>42822</v>
      </c>
      <c r="B2714" s="41" t="s">
        <v>3533</v>
      </c>
      <c r="C2714" s="6">
        <v>105953</v>
      </c>
      <c r="D2714" s="7" t="s">
        <v>86</v>
      </c>
      <c r="E2714" s="3">
        <v>37729.599999999999</v>
      </c>
      <c r="F2714" s="42" t="s">
        <v>3534</v>
      </c>
      <c r="G2714" s="3">
        <f>33729.6+4000</f>
        <v>37729.599999999999</v>
      </c>
      <c r="H2714" s="3">
        <f t="shared" si="130"/>
        <v>0</v>
      </c>
      <c r="I2714" s="17"/>
    </row>
    <row r="2715" spans="1:9" ht="15.75" x14ac:dyDescent="0.25">
      <c r="A2715" s="40">
        <v>42822</v>
      </c>
      <c r="B2715" s="41" t="s">
        <v>3601</v>
      </c>
      <c r="C2715" s="6">
        <v>106017</v>
      </c>
      <c r="D2715" s="7" t="s">
        <v>86</v>
      </c>
      <c r="E2715" s="3">
        <v>8887.6</v>
      </c>
      <c r="F2715" s="42">
        <v>42823</v>
      </c>
      <c r="G2715" s="3">
        <f>E2715</f>
        <v>8887.6</v>
      </c>
      <c r="H2715" s="3">
        <f t="shared" si="130"/>
        <v>0</v>
      </c>
      <c r="I2715" s="17"/>
    </row>
    <row r="2716" spans="1:9" ht="15.75" x14ac:dyDescent="0.25">
      <c r="A2716" s="40">
        <v>42823</v>
      </c>
      <c r="B2716" s="41" t="s">
        <v>3648</v>
      </c>
      <c r="C2716" s="6">
        <v>106063</v>
      </c>
      <c r="D2716" s="7" t="s">
        <v>86</v>
      </c>
      <c r="E2716" s="3">
        <v>5937.8</v>
      </c>
      <c r="F2716" s="42">
        <v>42824</v>
      </c>
      <c r="G2716" s="3">
        <f>E2716</f>
        <v>5937.8</v>
      </c>
      <c r="H2716" s="3">
        <f t="shared" si="130"/>
        <v>0</v>
      </c>
      <c r="I2716" s="17"/>
    </row>
    <row r="2717" spans="1:9" ht="15.75" x14ac:dyDescent="0.25">
      <c r="A2717" s="40">
        <v>42823</v>
      </c>
      <c r="B2717" s="41" t="s">
        <v>3649</v>
      </c>
      <c r="C2717" s="6">
        <v>106064</v>
      </c>
      <c r="D2717" s="7" t="s">
        <v>86</v>
      </c>
      <c r="E2717" s="3">
        <v>28457.5</v>
      </c>
      <c r="F2717" s="42" t="s">
        <v>3650</v>
      </c>
      <c r="G2717" s="3">
        <f>20000+8457.5</f>
        <v>28457.5</v>
      </c>
      <c r="H2717" s="3">
        <f t="shared" si="130"/>
        <v>0</v>
      </c>
      <c r="I2717" s="17"/>
    </row>
    <row r="2718" spans="1:9" ht="15.75" x14ac:dyDescent="0.25">
      <c r="A2718" s="40">
        <v>42823</v>
      </c>
      <c r="B2718" s="41" t="s">
        <v>3729</v>
      </c>
      <c r="C2718" s="6">
        <v>106143</v>
      </c>
      <c r="D2718" s="7" t="s">
        <v>86</v>
      </c>
      <c r="E2718" s="3">
        <v>254.6</v>
      </c>
      <c r="F2718" s="42">
        <v>42824</v>
      </c>
      <c r="G2718" s="3">
        <f t="shared" ref="G2718:G2749" si="132">E2718</f>
        <v>254.6</v>
      </c>
      <c r="H2718" s="3">
        <f t="shared" si="130"/>
        <v>0</v>
      </c>
      <c r="I2718" s="17"/>
    </row>
    <row r="2719" spans="1:9" ht="15.75" x14ac:dyDescent="0.25">
      <c r="A2719" s="40">
        <v>42824</v>
      </c>
      <c r="B2719" s="41" t="s">
        <v>3759</v>
      </c>
      <c r="C2719" s="6">
        <v>106173</v>
      </c>
      <c r="D2719" s="7" t="s">
        <v>86</v>
      </c>
      <c r="E2719" s="3">
        <v>5640.4</v>
      </c>
      <c r="F2719" s="42">
        <v>42825</v>
      </c>
      <c r="G2719" s="3">
        <f t="shared" si="132"/>
        <v>5640.4</v>
      </c>
      <c r="H2719" s="3">
        <f t="shared" si="130"/>
        <v>0</v>
      </c>
      <c r="I2719" s="17"/>
    </row>
    <row r="2720" spans="1:9" ht="15.75" x14ac:dyDescent="0.25">
      <c r="A2720" s="40">
        <v>42824</v>
      </c>
      <c r="B2720" s="41" t="s">
        <v>3760</v>
      </c>
      <c r="C2720" s="6">
        <v>106174</v>
      </c>
      <c r="D2720" s="7" t="s">
        <v>86</v>
      </c>
      <c r="E2720" s="3">
        <v>67.599999999999994</v>
      </c>
      <c r="F2720" s="42">
        <v>42824</v>
      </c>
      <c r="G2720" s="3">
        <f t="shared" si="132"/>
        <v>67.599999999999994</v>
      </c>
      <c r="H2720" s="3">
        <f t="shared" si="130"/>
        <v>0</v>
      </c>
      <c r="I2720" s="17"/>
    </row>
    <row r="2721" spans="1:9" ht="15.75" x14ac:dyDescent="0.25">
      <c r="A2721" s="40">
        <v>42824</v>
      </c>
      <c r="B2721" s="41" t="s">
        <v>3762</v>
      </c>
      <c r="C2721" s="6">
        <v>106176</v>
      </c>
      <c r="D2721" s="7" t="s">
        <v>86</v>
      </c>
      <c r="E2721" s="3">
        <v>35063.5</v>
      </c>
      <c r="F2721" s="42">
        <v>42825</v>
      </c>
      <c r="G2721" s="3">
        <f t="shared" si="132"/>
        <v>35063.5</v>
      </c>
      <c r="H2721" s="3">
        <f t="shared" si="130"/>
        <v>0</v>
      </c>
      <c r="I2721" s="17"/>
    </row>
    <row r="2722" spans="1:9" ht="15.75" x14ac:dyDescent="0.25">
      <c r="A2722" s="40">
        <v>42824</v>
      </c>
      <c r="B2722" s="41" t="s">
        <v>3829</v>
      </c>
      <c r="C2722" s="6">
        <v>106243</v>
      </c>
      <c r="D2722" s="7" t="s">
        <v>86</v>
      </c>
      <c r="E2722" s="3">
        <v>952.6</v>
      </c>
      <c r="F2722" s="42">
        <v>42825</v>
      </c>
      <c r="G2722" s="3">
        <f t="shared" si="132"/>
        <v>952.6</v>
      </c>
      <c r="H2722" s="3">
        <f t="shared" si="130"/>
        <v>0</v>
      </c>
      <c r="I2722" s="17"/>
    </row>
    <row r="2723" spans="1:9" ht="15.75" x14ac:dyDescent="0.25">
      <c r="A2723" s="40">
        <v>42825</v>
      </c>
      <c r="B2723" s="41" t="s">
        <v>3885</v>
      </c>
      <c r="C2723" s="6">
        <v>106296</v>
      </c>
      <c r="D2723" s="7" t="s">
        <v>86</v>
      </c>
      <c r="E2723" s="3">
        <v>3005.6</v>
      </c>
      <c r="F2723" s="42">
        <v>42825</v>
      </c>
      <c r="G2723" s="3">
        <f t="shared" si="132"/>
        <v>3005.6</v>
      </c>
      <c r="H2723" s="3">
        <f t="shared" si="130"/>
        <v>0</v>
      </c>
      <c r="I2723" s="17"/>
    </row>
    <row r="2724" spans="1:9" ht="15.75" x14ac:dyDescent="0.25">
      <c r="A2724" s="40">
        <v>42825</v>
      </c>
      <c r="B2724" s="41" t="s">
        <v>3887</v>
      </c>
      <c r="C2724" s="6">
        <v>106298</v>
      </c>
      <c r="D2724" s="7" t="s">
        <v>86</v>
      </c>
      <c r="E2724" s="3">
        <v>24837.4</v>
      </c>
      <c r="F2724" s="42">
        <v>42826</v>
      </c>
      <c r="G2724" s="3">
        <f t="shared" si="132"/>
        <v>24837.4</v>
      </c>
      <c r="H2724" s="3">
        <f t="shared" si="130"/>
        <v>0</v>
      </c>
      <c r="I2724" s="17"/>
    </row>
    <row r="2725" spans="1:9" ht="15.75" x14ac:dyDescent="0.25">
      <c r="A2725" s="40">
        <v>42825</v>
      </c>
      <c r="B2725" s="41" t="s">
        <v>3888</v>
      </c>
      <c r="C2725" s="6">
        <v>106299</v>
      </c>
      <c r="D2725" s="7" t="s">
        <v>86</v>
      </c>
      <c r="E2725" s="3">
        <v>127.3</v>
      </c>
      <c r="F2725" s="42">
        <v>42825</v>
      </c>
      <c r="G2725" s="3">
        <f t="shared" si="132"/>
        <v>127.3</v>
      </c>
      <c r="H2725" s="3">
        <f t="shared" si="130"/>
        <v>0</v>
      </c>
      <c r="I2725" s="17"/>
    </row>
    <row r="2726" spans="1:9" ht="15.75" x14ac:dyDescent="0.25">
      <c r="A2726" s="40">
        <v>42809</v>
      </c>
      <c r="B2726" s="41" t="s">
        <v>1972</v>
      </c>
      <c r="C2726" s="6">
        <v>104427</v>
      </c>
      <c r="D2726" s="7" t="s">
        <v>156</v>
      </c>
      <c r="E2726" s="3">
        <v>2402.6</v>
      </c>
      <c r="F2726" s="42">
        <v>42811</v>
      </c>
      <c r="G2726" s="3">
        <f t="shared" si="132"/>
        <v>2402.6</v>
      </c>
      <c r="H2726" s="3">
        <f t="shared" si="130"/>
        <v>0</v>
      </c>
      <c r="I2726" s="17"/>
    </row>
    <row r="2727" spans="1:9" ht="15.75" x14ac:dyDescent="0.25">
      <c r="A2727" s="40">
        <v>42825</v>
      </c>
      <c r="B2727" s="41" t="s">
        <v>3922</v>
      </c>
      <c r="C2727" s="6">
        <v>106331</v>
      </c>
      <c r="D2727" s="7" t="s">
        <v>156</v>
      </c>
      <c r="E2727" s="3">
        <v>14028.3</v>
      </c>
      <c r="F2727" s="42">
        <v>42830</v>
      </c>
      <c r="G2727" s="3">
        <f t="shared" si="132"/>
        <v>14028.3</v>
      </c>
      <c r="H2727" s="3">
        <f t="shared" si="130"/>
        <v>0</v>
      </c>
      <c r="I2727" s="17"/>
    </row>
    <row r="2728" spans="1:9" ht="15.75" x14ac:dyDescent="0.25">
      <c r="A2728" s="40">
        <v>42796</v>
      </c>
      <c r="B2728" s="41" t="s">
        <v>447</v>
      </c>
      <c r="C2728" s="6">
        <v>102935</v>
      </c>
      <c r="D2728" s="7" t="s">
        <v>134</v>
      </c>
      <c r="E2728" s="3">
        <v>3002.4</v>
      </c>
      <c r="F2728" s="42">
        <v>42802</v>
      </c>
      <c r="G2728" s="3">
        <f t="shared" si="132"/>
        <v>3002.4</v>
      </c>
      <c r="H2728" s="3">
        <f t="shared" si="130"/>
        <v>0</v>
      </c>
      <c r="I2728" s="17"/>
    </row>
    <row r="2729" spans="1:9" ht="15.75" x14ac:dyDescent="0.25">
      <c r="A2729" s="40">
        <v>42797</v>
      </c>
      <c r="B2729" s="41" t="s">
        <v>560</v>
      </c>
      <c r="C2729" s="6">
        <v>103044</v>
      </c>
      <c r="D2729" s="7" t="s">
        <v>134</v>
      </c>
      <c r="E2729" s="3">
        <v>2973.6</v>
      </c>
      <c r="F2729" s="42">
        <v>42802</v>
      </c>
      <c r="G2729" s="3">
        <f t="shared" si="132"/>
        <v>2973.6</v>
      </c>
      <c r="H2729" s="3">
        <f t="shared" si="130"/>
        <v>0</v>
      </c>
      <c r="I2729" s="17"/>
    </row>
    <row r="2730" spans="1:9" ht="15.75" x14ac:dyDescent="0.25">
      <c r="A2730" s="40">
        <v>42801</v>
      </c>
      <c r="B2730" s="41" t="s">
        <v>1021</v>
      </c>
      <c r="C2730" s="6">
        <v>103494</v>
      </c>
      <c r="D2730" s="7" t="s">
        <v>134</v>
      </c>
      <c r="E2730" s="3">
        <v>808.3</v>
      </c>
      <c r="F2730" s="42">
        <v>42802</v>
      </c>
      <c r="G2730" s="3">
        <f t="shared" si="132"/>
        <v>808.3</v>
      </c>
      <c r="H2730" s="3">
        <f t="shared" si="130"/>
        <v>0</v>
      </c>
      <c r="I2730" s="17"/>
    </row>
    <row r="2731" spans="1:9" ht="15.75" x14ac:dyDescent="0.25">
      <c r="A2731" s="40">
        <v>42801</v>
      </c>
      <c r="B2731" s="41" t="s">
        <v>1061</v>
      </c>
      <c r="C2731" s="6">
        <v>103534</v>
      </c>
      <c r="D2731" s="7" t="s">
        <v>134</v>
      </c>
      <c r="E2731" s="3">
        <v>7376</v>
      </c>
      <c r="F2731" s="42">
        <v>42801</v>
      </c>
      <c r="G2731" s="3">
        <f t="shared" si="132"/>
        <v>7376</v>
      </c>
      <c r="H2731" s="3">
        <f t="shared" si="130"/>
        <v>0</v>
      </c>
      <c r="I2731" s="17"/>
    </row>
    <row r="2732" spans="1:9" ht="15.75" x14ac:dyDescent="0.25">
      <c r="A2732" s="40">
        <v>42802</v>
      </c>
      <c r="B2732" s="41" t="s">
        <v>1137</v>
      </c>
      <c r="C2732" s="6">
        <v>103607</v>
      </c>
      <c r="D2732" s="7" t="s">
        <v>134</v>
      </c>
      <c r="E2732" s="3">
        <v>2835</v>
      </c>
      <c r="F2732" s="42">
        <v>42809</v>
      </c>
      <c r="G2732" s="3">
        <f t="shared" si="132"/>
        <v>2835</v>
      </c>
      <c r="H2732" s="3">
        <f t="shared" si="130"/>
        <v>0</v>
      </c>
      <c r="I2732" s="17"/>
    </row>
    <row r="2733" spans="1:9" ht="15.75" x14ac:dyDescent="0.25">
      <c r="A2733" s="40">
        <v>42803</v>
      </c>
      <c r="B2733" s="41" t="s">
        <v>1276</v>
      </c>
      <c r="C2733" s="6">
        <v>103743</v>
      </c>
      <c r="D2733" s="7" t="s">
        <v>134</v>
      </c>
      <c r="E2733" s="3">
        <v>3311</v>
      </c>
      <c r="F2733" s="42">
        <v>42804</v>
      </c>
      <c r="G2733" s="3">
        <f t="shared" si="132"/>
        <v>3311</v>
      </c>
      <c r="H2733" s="3">
        <f t="shared" si="130"/>
        <v>0</v>
      </c>
      <c r="I2733" s="17"/>
    </row>
    <row r="2734" spans="1:9" ht="15.75" x14ac:dyDescent="0.25">
      <c r="A2734" s="40">
        <v>42803</v>
      </c>
      <c r="B2734" s="41" t="s">
        <v>1279</v>
      </c>
      <c r="C2734" s="6">
        <v>103746</v>
      </c>
      <c r="D2734" s="7" t="s">
        <v>134</v>
      </c>
      <c r="E2734" s="3">
        <v>1666</v>
      </c>
      <c r="F2734" s="42">
        <v>42804</v>
      </c>
      <c r="G2734" s="3">
        <f t="shared" si="132"/>
        <v>1666</v>
      </c>
      <c r="H2734" s="3">
        <f t="shared" si="130"/>
        <v>0</v>
      </c>
      <c r="I2734" s="17"/>
    </row>
    <row r="2735" spans="1:9" ht="15.75" x14ac:dyDescent="0.25">
      <c r="A2735" s="40">
        <v>42808</v>
      </c>
      <c r="B2735" s="41" t="s">
        <v>1883</v>
      </c>
      <c r="C2735" s="6">
        <v>104340</v>
      </c>
      <c r="D2735" s="7" t="s">
        <v>134</v>
      </c>
      <c r="E2735" s="3">
        <v>3083.8</v>
      </c>
      <c r="F2735" s="42">
        <v>42809</v>
      </c>
      <c r="G2735" s="3">
        <f t="shared" si="132"/>
        <v>3083.8</v>
      </c>
      <c r="H2735" s="3">
        <f t="shared" si="130"/>
        <v>0</v>
      </c>
      <c r="I2735" s="17"/>
    </row>
    <row r="2736" spans="1:9" ht="15.75" x14ac:dyDescent="0.25">
      <c r="A2736" s="40">
        <v>42810</v>
      </c>
      <c r="B2736" s="41" t="s">
        <v>2087</v>
      </c>
      <c r="C2736" s="6">
        <v>104540</v>
      </c>
      <c r="D2736" s="7" t="s">
        <v>134</v>
      </c>
      <c r="E2736" s="3">
        <v>1832.36</v>
      </c>
      <c r="F2736" s="42">
        <v>42811</v>
      </c>
      <c r="G2736" s="3">
        <f t="shared" si="132"/>
        <v>1832.36</v>
      </c>
      <c r="H2736" s="3">
        <f t="shared" si="130"/>
        <v>0</v>
      </c>
      <c r="I2736" s="17"/>
    </row>
    <row r="2737" spans="1:9" ht="15.75" x14ac:dyDescent="0.25">
      <c r="A2737" s="40">
        <v>42810</v>
      </c>
      <c r="B2737" s="41" t="s">
        <v>2090</v>
      </c>
      <c r="C2737" s="6">
        <v>104543</v>
      </c>
      <c r="D2737" s="7" t="s">
        <v>134</v>
      </c>
      <c r="E2737" s="3">
        <v>239.2</v>
      </c>
      <c r="G2737" s="3">
        <f t="shared" si="132"/>
        <v>239.2</v>
      </c>
      <c r="H2737" s="3">
        <f t="shared" si="130"/>
        <v>0</v>
      </c>
      <c r="I2737" s="17"/>
    </row>
    <row r="2738" spans="1:9" ht="15.75" x14ac:dyDescent="0.25">
      <c r="A2738" s="40">
        <v>42810</v>
      </c>
      <c r="B2738" s="41" t="s">
        <v>2092</v>
      </c>
      <c r="C2738" s="6">
        <v>104545</v>
      </c>
      <c r="D2738" s="7" t="s">
        <v>134</v>
      </c>
      <c r="E2738" s="3">
        <v>202.4</v>
      </c>
      <c r="F2738" s="42">
        <v>42811</v>
      </c>
      <c r="G2738" s="3">
        <f t="shared" si="132"/>
        <v>202.4</v>
      </c>
      <c r="H2738" s="3">
        <f t="shared" si="130"/>
        <v>0</v>
      </c>
      <c r="I2738" s="17"/>
    </row>
    <row r="2739" spans="1:9" ht="15.75" x14ac:dyDescent="0.25">
      <c r="A2739" s="40">
        <v>42814</v>
      </c>
      <c r="B2739" s="41" t="s">
        <v>2602</v>
      </c>
      <c r="C2739" s="6">
        <v>105041</v>
      </c>
      <c r="D2739" s="7" t="s">
        <v>134</v>
      </c>
      <c r="E2739" s="3">
        <v>3005.6</v>
      </c>
      <c r="F2739" s="42">
        <v>42816</v>
      </c>
      <c r="G2739" s="3">
        <f t="shared" si="132"/>
        <v>3005.6</v>
      </c>
      <c r="H2739" s="3">
        <f t="shared" si="130"/>
        <v>0</v>
      </c>
      <c r="I2739" s="17"/>
    </row>
    <row r="2740" spans="1:9" ht="15.75" x14ac:dyDescent="0.25">
      <c r="A2740" s="40">
        <v>42816</v>
      </c>
      <c r="B2740" s="41" t="s">
        <v>2819</v>
      </c>
      <c r="C2740" s="6">
        <v>105257</v>
      </c>
      <c r="D2740" s="7" t="s">
        <v>134</v>
      </c>
      <c r="E2740" s="3">
        <v>3187.8</v>
      </c>
      <c r="F2740" s="42">
        <v>42818</v>
      </c>
      <c r="G2740" s="3">
        <f t="shared" si="132"/>
        <v>3187.8</v>
      </c>
      <c r="H2740" s="3">
        <f t="shared" si="130"/>
        <v>0</v>
      </c>
      <c r="I2740" s="17"/>
    </row>
    <row r="2741" spans="1:9" ht="15.75" x14ac:dyDescent="0.25">
      <c r="A2741" s="40">
        <v>42818</v>
      </c>
      <c r="B2741" s="41" t="s">
        <v>3099</v>
      </c>
      <c r="C2741" s="6">
        <v>105530</v>
      </c>
      <c r="D2741" s="7" t="s">
        <v>134</v>
      </c>
      <c r="E2741" s="3">
        <v>21978.799999999999</v>
      </c>
      <c r="F2741" s="42">
        <v>42823</v>
      </c>
      <c r="G2741" s="3">
        <f t="shared" si="132"/>
        <v>21978.799999999999</v>
      </c>
      <c r="H2741" s="3">
        <f t="shared" si="130"/>
        <v>0</v>
      </c>
      <c r="I2741" s="17"/>
    </row>
    <row r="2742" spans="1:9" ht="15.75" x14ac:dyDescent="0.25">
      <c r="A2742" s="40">
        <v>42822</v>
      </c>
      <c r="B2742" s="41" t="s">
        <v>3548</v>
      </c>
      <c r="C2742" s="6">
        <v>105967</v>
      </c>
      <c r="D2742" s="7" t="s">
        <v>134</v>
      </c>
      <c r="E2742" s="3">
        <v>2660.4</v>
      </c>
      <c r="F2742" s="42">
        <v>42825</v>
      </c>
      <c r="G2742" s="3">
        <f t="shared" si="132"/>
        <v>2660.4</v>
      </c>
      <c r="H2742" s="3">
        <f t="shared" si="130"/>
        <v>0</v>
      </c>
      <c r="I2742" s="17"/>
    </row>
    <row r="2743" spans="1:9" ht="15.75" x14ac:dyDescent="0.25">
      <c r="A2743" s="40">
        <v>42825</v>
      </c>
      <c r="B2743" s="41" t="s">
        <v>3920</v>
      </c>
      <c r="C2743" s="6">
        <v>106329</v>
      </c>
      <c r="D2743" s="7" t="s">
        <v>134</v>
      </c>
      <c r="E2743" s="3">
        <v>15995.1</v>
      </c>
      <c r="F2743" s="42">
        <v>42830</v>
      </c>
      <c r="G2743" s="3">
        <f t="shared" si="132"/>
        <v>15995.1</v>
      </c>
      <c r="H2743" s="3">
        <f t="shared" si="130"/>
        <v>0</v>
      </c>
      <c r="I2743" s="17"/>
    </row>
    <row r="2744" spans="1:9" ht="15.75" x14ac:dyDescent="0.25">
      <c r="A2744" s="40">
        <v>42796</v>
      </c>
      <c r="B2744" s="41" t="s">
        <v>448</v>
      </c>
      <c r="C2744" s="6">
        <v>102936</v>
      </c>
      <c r="D2744" s="7" t="s">
        <v>135</v>
      </c>
      <c r="E2744" s="3">
        <v>9651.6</v>
      </c>
      <c r="F2744" s="42">
        <v>42802</v>
      </c>
      <c r="G2744" s="3">
        <f t="shared" si="132"/>
        <v>9651.6</v>
      </c>
      <c r="H2744" s="3">
        <f t="shared" si="130"/>
        <v>0</v>
      </c>
      <c r="I2744" s="17"/>
    </row>
    <row r="2745" spans="1:9" ht="15.75" x14ac:dyDescent="0.25">
      <c r="A2745" s="40">
        <v>42801</v>
      </c>
      <c r="B2745" s="41" t="s">
        <v>1017</v>
      </c>
      <c r="C2745" s="6">
        <v>103490</v>
      </c>
      <c r="D2745" s="7" t="s">
        <v>135</v>
      </c>
      <c r="E2745" s="3">
        <v>10080</v>
      </c>
      <c r="F2745" s="42">
        <v>42804</v>
      </c>
      <c r="G2745" s="3">
        <f t="shared" si="132"/>
        <v>10080</v>
      </c>
      <c r="H2745" s="3">
        <f t="shared" si="130"/>
        <v>0</v>
      </c>
      <c r="I2745" s="17"/>
    </row>
    <row r="2746" spans="1:9" ht="15.75" x14ac:dyDescent="0.25">
      <c r="A2746" s="40">
        <v>42802</v>
      </c>
      <c r="B2746" s="41" t="s">
        <v>1138</v>
      </c>
      <c r="C2746" s="6">
        <v>103608</v>
      </c>
      <c r="D2746" s="7" t="s">
        <v>135</v>
      </c>
      <c r="E2746" s="3">
        <v>8557.6</v>
      </c>
      <c r="F2746" s="42">
        <v>42804</v>
      </c>
      <c r="G2746" s="3">
        <f t="shared" si="132"/>
        <v>8557.6</v>
      </c>
      <c r="H2746" s="3">
        <f t="shared" si="130"/>
        <v>0</v>
      </c>
      <c r="I2746" s="17"/>
    </row>
    <row r="2747" spans="1:9" ht="15.75" x14ac:dyDescent="0.25">
      <c r="A2747" s="40">
        <v>42805</v>
      </c>
      <c r="B2747" s="41" t="s">
        <v>1574</v>
      </c>
      <c r="C2747" s="6">
        <v>104037</v>
      </c>
      <c r="D2747" s="7" t="s">
        <v>135</v>
      </c>
      <c r="E2747" s="3">
        <v>6398</v>
      </c>
      <c r="F2747" s="42">
        <v>42809</v>
      </c>
      <c r="G2747" s="3">
        <f t="shared" si="132"/>
        <v>6398</v>
      </c>
      <c r="H2747" s="3">
        <f t="shared" si="130"/>
        <v>0</v>
      </c>
      <c r="I2747" s="17"/>
    </row>
    <row r="2748" spans="1:9" ht="15.75" x14ac:dyDescent="0.25">
      <c r="A2748" s="40">
        <v>42805</v>
      </c>
      <c r="B2748" s="41" t="s">
        <v>1575</v>
      </c>
      <c r="C2748" s="6">
        <v>104038</v>
      </c>
      <c r="D2748" s="7" t="s">
        <v>135</v>
      </c>
      <c r="E2748" s="3">
        <v>14733.5</v>
      </c>
      <c r="F2748" s="42">
        <v>42809</v>
      </c>
      <c r="G2748" s="3">
        <f t="shared" si="132"/>
        <v>14733.5</v>
      </c>
      <c r="H2748" s="3">
        <f t="shared" si="130"/>
        <v>0</v>
      </c>
      <c r="I2748" s="17"/>
    </row>
    <row r="2749" spans="1:9" ht="15.75" x14ac:dyDescent="0.25">
      <c r="A2749" s="40">
        <v>42809</v>
      </c>
      <c r="B2749" s="41" t="s">
        <v>1971</v>
      </c>
      <c r="C2749" s="6">
        <v>104426</v>
      </c>
      <c r="D2749" s="7" t="s">
        <v>135</v>
      </c>
      <c r="E2749" s="3">
        <v>11726.3</v>
      </c>
      <c r="F2749" s="42">
        <v>42811</v>
      </c>
      <c r="G2749" s="3">
        <f t="shared" si="132"/>
        <v>11726.3</v>
      </c>
      <c r="H2749" s="3">
        <f t="shared" si="130"/>
        <v>0</v>
      </c>
      <c r="I2749" s="17"/>
    </row>
    <row r="2750" spans="1:9" ht="15.75" x14ac:dyDescent="0.25">
      <c r="A2750" s="40">
        <v>42809</v>
      </c>
      <c r="B2750" s="41" t="s">
        <v>2028</v>
      </c>
      <c r="C2750" s="6">
        <v>104482</v>
      </c>
      <c r="D2750" s="1" t="s">
        <v>135</v>
      </c>
      <c r="E2750" s="2">
        <v>0</v>
      </c>
      <c r="F2750" s="44" t="s">
        <v>37</v>
      </c>
      <c r="G2750" s="2">
        <f t="shared" ref="G2750:G2781" si="133">E2750</f>
        <v>0</v>
      </c>
      <c r="H2750" s="2">
        <f t="shared" si="130"/>
        <v>0</v>
      </c>
      <c r="I2750" s="17"/>
    </row>
    <row r="2751" spans="1:9" ht="15.75" x14ac:dyDescent="0.25">
      <c r="A2751" s="40">
        <v>42814</v>
      </c>
      <c r="B2751" s="41" t="s">
        <v>2605</v>
      </c>
      <c r="C2751" s="6">
        <v>105044</v>
      </c>
      <c r="D2751" s="7" t="s">
        <v>135</v>
      </c>
      <c r="E2751" s="3">
        <v>1459.2</v>
      </c>
      <c r="F2751" s="42">
        <v>42816</v>
      </c>
      <c r="G2751" s="3">
        <f t="shared" si="133"/>
        <v>1459.2</v>
      </c>
      <c r="H2751" s="3">
        <f t="shared" si="130"/>
        <v>0</v>
      </c>
      <c r="I2751" s="17"/>
    </row>
    <row r="2752" spans="1:9" ht="15.75" x14ac:dyDescent="0.25">
      <c r="A2752" s="40">
        <v>42815</v>
      </c>
      <c r="B2752" s="41" t="s">
        <v>2734</v>
      </c>
      <c r="C2752" s="6">
        <v>105172</v>
      </c>
      <c r="D2752" s="7" t="s">
        <v>135</v>
      </c>
      <c r="E2752" s="3">
        <v>9968.7999999999993</v>
      </c>
      <c r="F2752" s="42">
        <v>42818</v>
      </c>
      <c r="G2752" s="3">
        <f t="shared" si="133"/>
        <v>9968.7999999999993</v>
      </c>
      <c r="H2752" s="3">
        <f t="shared" si="130"/>
        <v>0</v>
      </c>
      <c r="I2752" s="17"/>
    </row>
    <row r="2753" spans="1:9" ht="15.75" x14ac:dyDescent="0.25">
      <c r="A2753" s="40">
        <v>42818</v>
      </c>
      <c r="B2753" s="41" t="s">
        <v>3100</v>
      </c>
      <c r="C2753" s="6">
        <v>105531</v>
      </c>
      <c r="D2753" s="7" t="s">
        <v>135</v>
      </c>
      <c r="E2753" s="3">
        <v>12880.3</v>
      </c>
      <c r="F2753" s="42">
        <v>42823</v>
      </c>
      <c r="G2753" s="3">
        <f t="shared" si="133"/>
        <v>12880.3</v>
      </c>
      <c r="H2753" s="3">
        <f t="shared" si="130"/>
        <v>0</v>
      </c>
      <c r="I2753" s="17"/>
    </row>
    <row r="2754" spans="1:9" ht="15.75" x14ac:dyDescent="0.25">
      <c r="A2754" s="40">
        <v>42822</v>
      </c>
      <c r="B2754" s="41" t="s">
        <v>3549</v>
      </c>
      <c r="C2754" s="6">
        <v>105968</v>
      </c>
      <c r="D2754" s="7" t="s">
        <v>135</v>
      </c>
      <c r="E2754" s="3">
        <v>3238.2</v>
      </c>
      <c r="F2754" s="42">
        <v>42823</v>
      </c>
      <c r="G2754" s="3">
        <f t="shared" si="133"/>
        <v>3238.2</v>
      </c>
      <c r="H2754" s="3">
        <f t="shared" si="130"/>
        <v>0</v>
      </c>
      <c r="I2754" s="17"/>
    </row>
    <row r="2755" spans="1:9" ht="15.75" x14ac:dyDescent="0.25">
      <c r="A2755" s="40">
        <v>42825</v>
      </c>
      <c r="B2755" s="41" t="s">
        <v>3917</v>
      </c>
      <c r="C2755" s="6">
        <v>106326</v>
      </c>
      <c r="D2755" s="7" t="s">
        <v>135</v>
      </c>
      <c r="E2755" s="3">
        <v>11896.8</v>
      </c>
      <c r="F2755" s="42">
        <v>42832</v>
      </c>
      <c r="G2755" s="3">
        <f t="shared" si="133"/>
        <v>11896.8</v>
      </c>
      <c r="H2755" s="3">
        <f t="shared" ref="H2755:H2818" si="134">E2755-G2755</f>
        <v>0</v>
      </c>
      <c r="I2755" s="17"/>
    </row>
    <row r="2756" spans="1:9" ht="15.75" x14ac:dyDescent="0.25">
      <c r="A2756" s="40">
        <v>42798</v>
      </c>
      <c r="B2756" s="41" t="s">
        <v>686</v>
      </c>
      <c r="C2756" s="6">
        <v>103164</v>
      </c>
      <c r="D2756" s="7" t="s">
        <v>176</v>
      </c>
      <c r="E2756" s="3">
        <v>7196.5</v>
      </c>
      <c r="F2756" s="42">
        <v>42798</v>
      </c>
      <c r="G2756" s="3">
        <f t="shared" si="133"/>
        <v>7196.5</v>
      </c>
      <c r="H2756" s="3">
        <f t="shared" si="134"/>
        <v>0</v>
      </c>
      <c r="I2756" s="17"/>
    </row>
    <row r="2757" spans="1:9" ht="15.75" x14ac:dyDescent="0.25">
      <c r="A2757" s="40">
        <v>42807</v>
      </c>
      <c r="B2757" s="41" t="s">
        <v>1729</v>
      </c>
      <c r="C2757" s="6">
        <v>104188</v>
      </c>
      <c r="D2757" s="7" t="s">
        <v>176</v>
      </c>
      <c r="E2757" s="3">
        <v>3460.2</v>
      </c>
      <c r="G2757" s="3">
        <f t="shared" si="133"/>
        <v>3460.2</v>
      </c>
      <c r="H2757" s="3">
        <f t="shared" si="134"/>
        <v>0</v>
      </c>
      <c r="I2757" s="17"/>
    </row>
    <row r="2758" spans="1:9" ht="15.75" x14ac:dyDescent="0.25">
      <c r="A2758" s="40">
        <v>42809</v>
      </c>
      <c r="B2758" s="41" t="s">
        <v>1945</v>
      </c>
      <c r="C2758" s="6">
        <v>104401</v>
      </c>
      <c r="D2758" s="7" t="s">
        <v>176</v>
      </c>
      <c r="E2758" s="3">
        <v>3465</v>
      </c>
      <c r="F2758" s="42">
        <v>42809</v>
      </c>
      <c r="G2758" s="3">
        <f t="shared" si="133"/>
        <v>3465</v>
      </c>
      <c r="H2758" s="3">
        <f t="shared" si="134"/>
        <v>0</v>
      </c>
      <c r="I2758" s="17"/>
    </row>
    <row r="2759" spans="1:9" ht="15.75" x14ac:dyDescent="0.25">
      <c r="A2759" s="40">
        <v>42813</v>
      </c>
      <c r="B2759" s="41" t="s">
        <v>2472</v>
      </c>
      <c r="C2759" s="6">
        <v>104917</v>
      </c>
      <c r="D2759" s="7" t="s">
        <v>176</v>
      </c>
      <c r="E2759" s="3">
        <v>7741.6</v>
      </c>
      <c r="G2759" s="3">
        <f t="shared" si="133"/>
        <v>7741.6</v>
      </c>
      <c r="H2759" s="3">
        <f t="shared" si="134"/>
        <v>0</v>
      </c>
      <c r="I2759" s="17"/>
    </row>
    <row r="2760" spans="1:9" ht="15.75" x14ac:dyDescent="0.25">
      <c r="A2760" s="40">
        <v>42819</v>
      </c>
      <c r="B2760" s="41" t="s">
        <v>3228</v>
      </c>
      <c r="C2760" s="6">
        <v>105654</v>
      </c>
      <c r="D2760" s="7" t="s">
        <v>176</v>
      </c>
      <c r="E2760" s="3">
        <v>8684.6</v>
      </c>
      <c r="F2760" s="42">
        <v>42791</v>
      </c>
      <c r="G2760" s="3">
        <f t="shared" si="133"/>
        <v>8684.6</v>
      </c>
      <c r="H2760" s="3">
        <f t="shared" si="134"/>
        <v>0</v>
      </c>
      <c r="I2760" s="17"/>
    </row>
    <row r="2761" spans="1:9" ht="15.75" x14ac:dyDescent="0.25">
      <c r="A2761" s="40">
        <v>42797</v>
      </c>
      <c r="B2761" s="41" t="s">
        <v>569</v>
      </c>
      <c r="C2761" s="6">
        <v>103053</v>
      </c>
      <c r="D2761" s="7" t="s">
        <v>96</v>
      </c>
      <c r="E2761" s="3">
        <v>14117.6</v>
      </c>
      <c r="F2761" s="42">
        <v>42802</v>
      </c>
      <c r="G2761" s="3">
        <f t="shared" si="133"/>
        <v>14117.6</v>
      </c>
      <c r="H2761" s="3">
        <f t="shared" si="134"/>
        <v>0</v>
      </c>
      <c r="I2761" s="17"/>
    </row>
    <row r="2762" spans="1:9" ht="15.75" x14ac:dyDescent="0.25">
      <c r="A2762" s="40">
        <v>42802</v>
      </c>
      <c r="B2762" s="41" t="s">
        <v>1139</v>
      </c>
      <c r="C2762" s="6">
        <v>103609</v>
      </c>
      <c r="D2762" s="7" t="s">
        <v>96</v>
      </c>
      <c r="E2762" s="3">
        <v>6807.7</v>
      </c>
      <c r="F2762" s="42">
        <v>42804</v>
      </c>
      <c r="G2762" s="3">
        <f t="shared" si="133"/>
        <v>6807.7</v>
      </c>
      <c r="H2762" s="3">
        <f t="shared" si="134"/>
        <v>0</v>
      </c>
      <c r="I2762" s="17"/>
    </row>
    <row r="2763" spans="1:9" ht="15.75" x14ac:dyDescent="0.25">
      <c r="A2763" s="40">
        <v>42804</v>
      </c>
      <c r="B2763" s="41" t="s">
        <v>1429</v>
      </c>
      <c r="C2763" s="6">
        <v>103894</v>
      </c>
      <c r="D2763" s="7" t="s">
        <v>96</v>
      </c>
      <c r="E2763" s="3">
        <v>13153.8</v>
      </c>
      <c r="F2763" s="42">
        <v>42811</v>
      </c>
      <c r="G2763" s="3">
        <f t="shared" si="133"/>
        <v>13153.8</v>
      </c>
      <c r="H2763" s="3">
        <f t="shared" si="134"/>
        <v>0</v>
      </c>
      <c r="I2763" s="17"/>
    </row>
    <row r="2764" spans="1:9" ht="15.75" x14ac:dyDescent="0.25">
      <c r="A2764" s="40">
        <v>42805</v>
      </c>
      <c r="B2764" s="41" t="s">
        <v>1580</v>
      </c>
      <c r="C2764" s="6">
        <v>104043</v>
      </c>
      <c r="D2764" s="7" t="s">
        <v>96</v>
      </c>
      <c r="E2764" s="3">
        <v>394</v>
      </c>
      <c r="F2764" s="42">
        <v>42811</v>
      </c>
      <c r="G2764" s="3">
        <f t="shared" si="133"/>
        <v>394</v>
      </c>
      <c r="H2764" s="3">
        <f t="shared" si="134"/>
        <v>0</v>
      </c>
      <c r="I2764" s="17"/>
    </row>
    <row r="2765" spans="1:9" ht="15.75" x14ac:dyDescent="0.25">
      <c r="A2765" s="40">
        <v>42808</v>
      </c>
      <c r="B2765" s="41" t="s">
        <v>1894</v>
      </c>
      <c r="C2765" s="6">
        <v>104351</v>
      </c>
      <c r="D2765" s="7" t="s">
        <v>96</v>
      </c>
      <c r="E2765" s="3">
        <v>6927.76</v>
      </c>
      <c r="F2765" s="42">
        <v>42818</v>
      </c>
      <c r="G2765" s="3">
        <f t="shared" si="133"/>
        <v>6927.76</v>
      </c>
      <c r="H2765" s="3">
        <f t="shared" si="134"/>
        <v>0</v>
      </c>
      <c r="I2765" s="17"/>
    </row>
    <row r="2766" spans="1:9" ht="15.75" x14ac:dyDescent="0.25">
      <c r="A2766" s="40">
        <v>42809</v>
      </c>
      <c r="B2766" s="41" t="s">
        <v>2020</v>
      </c>
      <c r="C2766" s="6">
        <v>104474</v>
      </c>
      <c r="D2766" s="7" t="s">
        <v>96</v>
      </c>
      <c r="E2766" s="3">
        <v>5099.6000000000004</v>
      </c>
      <c r="F2766" s="42">
        <v>42811</v>
      </c>
      <c r="G2766" s="3">
        <f t="shared" si="133"/>
        <v>5099.6000000000004</v>
      </c>
      <c r="H2766" s="3">
        <f t="shared" si="134"/>
        <v>0</v>
      </c>
      <c r="I2766" s="17"/>
    </row>
    <row r="2767" spans="1:9" ht="15.75" x14ac:dyDescent="0.25">
      <c r="A2767" s="40">
        <v>42811</v>
      </c>
      <c r="B2767" s="41" t="s">
        <v>2227</v>
      </c>
      <c r="C2767" s="6">
        <v>104680</v>
      </c>
      <c r="D2767" s="7" t="s">
        <v>96</v>
      </c>
      <c r="E2767" s="3">
        <v>12691.9</v>
      </c>
      <c r="F2767" s="42">
        <v>42818</v>
      </c>
      <c r="G2767" s="3">
        <f t="shared" si="133"/>
        <v>12691.9</v>
      </c>
      <c r="H2767" s="3">
        <f t="shared" si="134"/>
        <v>0</v>
      </c>
      <c r="I2767" s="17"/>
    </row>
    <row r="2768" spans="1:9" ht="15.75" x14ac:dyDescent="0.25">
      <c r="A2768" s="40">
        <v>42814</v>
      </c>
      <c r="B2768" s="41" t="s">
        <v>2603</v>
      </c>
      <c r="C2768" s="6">
        <v>105042</v>
      </c>
      <c r="D2768" s="7" t="s">
        <v>96</v>
      </c>
      <c r="E2768" s="3">
        <v>4008.6</v>
      </c>
      <c r="F2768" s="42">
        <v>42823</v>
      </c>
      <c r="G2768" s="3">
        <f t="shared" si="133"/>
        <v>4008.6</v>
      </c>
      <c r="H2768" s="3">
        <f t="shared" si="134"/>
        <v>0</v>
      </c>
      <c r="I2768" s="17"/>
    </row>
    <row r="2769" spans="1:9" ht="15.75" x14ac:dyDescent="0.25">
      <c r="A2769" s="40">
        <v>42816</v>
      </c>
      <c r="B2769" s="41" t="s">
        <v>2820</v>
      </c>
      <c r="C2769" s="6">
        <v>105258</v>
      </c>
      <c r="D2769" s="7" t="s">
        <v>96</v>
      </c>
      <c r="E2769" s="3">
        <v>6392</v>
      </c>
      <c r="F2769" s="42">
        <v>42823</v>
      </c>
      <c r="G2769" s="3">
        <f t="shared" si="133"/>
        <v>6392</v>
      </c>
      <c r="H2769" s="3">
        <f t="shared" si="134"/>
        <v>0</v>
      </c>
      <c r="I2769" s="17"/>
    </row>
    <row r="2770" spans="1:9" ht="15.75" x14ac:dyDescent="0.25">
      <c r="A2770" s="40">
        <v>42818</v>
      </c>
      <c r="B2770" s="41" t="s">
        <v>3095</v>
      </c>
      <c r="C2770" s="6">
        <v>105526</v>
      </c>
      <c r="D2770" s="7" t="s">
        <v>96</v>
      </c>
      <c r="E2770" s="3">
        <v>15327.9</v>
      </c>
      <c r="F2770" s="42">
        <v>42825</v>
      </c>
      <c r="G2770" s="3">
        <f t="shared" si="133"/>
        <v>15327.9</v>
      </c>
      <c r="H2770" s="3">
        <f t="shared" si="134"/>
        <v>0</v>
      </c>
      <c r="I2770" s="17"/>
    </row>
    <row r="2771" spans="1:9" ht="15.75" x14ac:dyDescent="0.25">
      <c r="A2771" s="40">
        <v>42823</v>
      </c>
      <c r="B2771" s="41" t="s">
        <v>3695</v>
      </c>
      <c r="C2771" s="6">
        <v>106109</v>
      </c>
      <c r="D2771" s="7" t="s">
        <v>96</v>
      </c>
      <c r="E2771" s="3">
        <v>12127.6</v>
      </c>
      <c r="F2771" s="42">
        <v>42830</v>
      </c>
      <c r="G2771" s="3">
        <f t="shared" si="133"/>
        <v>12127.6</v>
      </c>
      <c r="H2771" s="3">
        <f t="shared" si="134"/>
        <v>0</v>
      </c>
      <c r="I2771" s="17"/>
    </row>
    <row r="2772" spans="1:9" ht="15.75" x14ac:dyDescent="0.25">
      <c r="A2772" s="40">
        <v>42798</v>
      </c>
      <c r="B2772" s="41" t="s">
        <v>676</v>
      </c>
      <c r="C2772" s="6">
        <v>103156</v>
      </c>
      <c r="D2772" s="7" t="s">
        <v>28</v>
      </c>
      <c r="E2772" s="3">
        <v>1956.7</v>
      </c>
      <c r="F2772" s="42">
        <v>42798</v>
      </c>
      <c r="G2772" s="3">
        <f t="shared" si="133"/>
        <v>1956.7</v>
      </c>
      <c r="H2772" s="3">
        <f t="shared" si="134"/>
        <v>0</v>
      </c>
      <c r="I2772" s="17"/>
    </row>
    <row r="2773" spans="1:9" ht="15.75" x14ac:dyDescent="0.25">
      <c r="A2773" s="40">
        <v>42800</v>
      </c>
      <c r="B2773" s="41" t="s">
        <v>868</v>
      </c>
      <c r="C2773" s="6">
        <v>103343</v>
      </c>
      <c r="D2773" s="7" t="s">
        <v>28</v>
      </c>
      <c r="E2773" s="3">
        <v>5523</v>
      </c>
      <c r="F2773" s="42">
        <v>42800</v>
      </c>
      <c r="G2773" s="3">
        <f t="shared" si="133"/>
        <v>5523</v>
      </c>
      <c r="H2773" s="3">
        <f t="shared" si="134"/>
        <v>0</v>
      </c>
      <c r="I2773" s="17"/>
    </row>
    <row r="2774" spans="1:9" ht="15.75" x14ac:dyDescent="0.25">
      <c r="A2774" s="40">
        <v>42801</v>
      </c>
      <c r="B2774" s="41" t="s">
        <v>997</v>
      </c>
      <c r="C2774" s="6">
        <v>103470</v>
      </c>
      <c r="D2774" s="7" t="s">
        <v>28</v>
      </c>
      <c r="E2774" s="3">
        <v>6624.8</v>
      </c>
      <c r="F2774" s="42">
        <v>42801</v>
      </c>
      <c r="G2774" s="3">
        <f t="shared" si="133"/>
        <v>6624.8</v>
      </c>
      <c r="H2774" s="3">
        <f t="shared" si="134"/>
        <v>0</v>
      </c>
      <c r="I2774" s="17"/>
    </row>
    <row r="2775" spans="1:9" ht="15.75" x14ac:dyDescent="0.25">
      <c r="A2775" s="40">
        <v>42801</v>
      </c>
      <c r="B2775" s="41" t="s">
        <v>998</v>
      </c>
      <c r="C2775" s="6">
        <v>103471</v>
      </c>
      <c r="D2775" s="7" t="s">
        <v>28</v>
      </c>
      <c r="E2775" s="3">
        <v>1593.8</v>
      </c>
      <c r="F2775" s="42">
        <v>42801</v>
      </c>
      <c r="G2775" s="3">
        <f t="shared" si="133"/>
        <v>1593.8</v>
      </c>
      <c r="H2775" s="3">
        <f t="shared" si="134"/>
        <v>0</v>
      </c>
      <c r="I2775" s="17"/>
    </row>
    <row r="2776" spans="1:9" ht="15.75" x14ac:dyDescent="0.25">
      <c r="A2776" s="40">
        <v>42803</v>
      </c>
      <c r="B2776" s="41" t="s">
        <v>1237</v>
      </c>
      <c r="C2776" s="6">
        <v>103705</v>
      </c>
      <c r="D2776" s="7" t="s">
        <v>28</v>
      </c>
      <c r="E2776" s="3">
        <v>3163.1</v>
      </c>
      <c r="F2776" s="42">
        <v>42803</v>
      </c>
      <c r="G2776" s="3">
        <f t="shared" si="133"/>
        <v>3163.1</v>
      </c>
      <c r="H2776" s="3">
        <f t="shared" si="134"/>
        <v>0</v>
      </c>
      <c r="I2776" s="17"/>
    </row>
    <row r="2777" spans="1:9" ht="15.75" x14ac:dyDescent="0.25">
      <c r="A2777" s="40">
        <v>42804</v>
      </c>
      <c r="B2777" s="41" t="s">
        <v>1377</v>
      </c>
      <c r="C2777" s="6">
        <v>103842</v>
      </c>
      <c r="D2777" s="7" t="s">
        <v>28</v>
      </c>
      <c r="E2777" s="3">
        <v>1942.3</v>
      </c>
      <c r="F2777" s="42">
        <v>42804</v>
      </c>
      <c r="G2777" s="3">
        <f t="shared" si="133"/>
        <v>1942.3</v>
      </c>
      <c r="H2777" s="3">
        <f t="shared" si="134"/>
        <v>0</v>
      </c>
      <c r="I2777" s="17"/>
    </row>
    <row r="2778" spans="1:9" ht="15.75" x14ac:dyDescent="0.25">
      <c r="A2778" s="40">
        <v>42805</v>
      </c>
      <c r="B2778" s="41" t="s">
        <v>1504</v>
      </c>
      <c r="C2778" s="6">
        <v>103967</v>
      </c>
      <c r="D2778" s="7" t="s">
        <v>28</v>
      </c>
      <c r="E2778" s="3">
        <v>5586.1</v>
      </c>
      <c r="F2778" s="42">
        <v>42805</v>
      </c>
      <c r="G2778" s="3">
        <f t="shared" si="133"/>
        <v>5586.1</v>
      </c>
      <c r="H2778" s="3">
        <f t="shared" si="134"/>
        <v>0</v>
      </c>
      <c r="I2778" s="17"/>
    </row>
    <row r="2779" spans="1:9" ht="15.75" x14ac:dyDescent="0.25">
      <c r="A2779" s="40">
        <v>42807</v>
      </c>
      <c r="B2779" s="41" t="s">
        <v>1690</v>
      </c>
      <c r="C2779" s="6">
        <v>104150</v>
      </c>
      <c r="D2779" s="7" t="s">
        <v>28</v>
      </c>
      <c r="E2779" s="3">
        <v>3326.6</v>
      </c>
      <c r="G2779" s="3">
        <f t="shared" si="133"/>
        <v>3326.6</v>
      </c>
      <c r="H2779" s="3">
        <f t="shared" si="134"/>
        <v>0</v>
      </c>
      <c r="I2779" s="17"/>
    </row>
    <row r="2780" spans="1:9" ht="15.75" x14ac:dyDescent="0.25">
      <c r="A2780" s="40">
        <v>42807</v>
      </c>
      <c r="B2780" s="41" t="s">
        <v>1706</v>
      </c>
      <c r="C2780" s="6">
        <v>104165</v>
      </c>
      <c r="D2780" s="7" t="s">
        <v>28</v>
      </c>
      <c r="E2780" s="3">
        <v>704</v>
      </c>
      <c r="G2780" s="3">
        <f t="shared" si="133"/>
        <v>704</v>
      </c>
      <c r="H2780" s="3">
        <f t="shared" si="134"/>
        <v>0</v>
      </c>
      <c r="I2780" s="17"/>
    </row>
    <row r="2781" spans="1:9" ht="15.75" x14ac:dyDescent="0.25">
      <c r="A2781" s="40">
        <v>42808</v>
      </c>
      <c r="B2781" s="41" t="s">
        <v>1819</v>
      </c>
      <c r="C2781" s="6">
        <v>104277</v>
      </c>
      <c r="D2781" s="7" t="s">
        <v>28</v>
      </c>
      <c r="E2781" s="3">
        <v>4031.6</v>
      </c>
      <c r="F2781" s="42">
        <v>42808</v>
      </c>
      <c r="G2781" s="3">
        <f t="shared" si="133"/>
        <v>4031.6</v>
      </c>
      <c r="H2781" s="3">
        <f t="shared" si="134"/>
        <v>0</v>
      </c>
      <c r="I2781" s="17"/>
    </row>
    <row r="2782" spans="1:9" ht="15.75" x14ac:dyDescent="0.25">
      <c r="A2782" s="40">
        <v>42809</v>
      </c>
      <c r="B2782" s="41" t="s">
        <v>1940</v>
      </c>
      <c r="C2782" s="6">
        <v>104396</v>
      </c>
      <c r="D2782" s="7" t="s">
        <v>28</v>
      </c>
      <c r="E2782" s="3">
        <v>4880.6000000000004</v>
      </c>
      <c r="F2782" s="42">
        <v>42809</v>
      </c>
      <c r="G2782" s="3">
        <f t="shared" ref="G2782:G2813" si="135">E2782</f>
        <v>4880.6000000000004</v>
      </c>
      <c r="H2782" s="3">
        <f t="shared" si="134"/>
        <v>0</v>
      </c>
      <c r="I2782" s="17"/>
    </row>
    <row r="2783" spans="1:9" ht="15.75" x14ac:dyDescent="0.25">
      <c r="A2783" s="40">
        <v>42809</v>
      </c>
      <c r="B2783" s="41" t="s">
        <v>1949</v>
      </c>
      <c r="C2783" s="6">
        <v>104405</v>
      </c>
      <c r="D2783" s="7" t="s">
        <v>28</v>
      </c>
      <c r="E2783" s="3">
        <v>5362</v>
      </c>
      <c r="F2783" s="42">
        <v>42809</v>
      </c>
      <c r="G2783" s="3">
        <f t="shared" si="135"/>
        <v>5362</v>
      </c>
      <c r="H2783" s="3">
        <f t="shared" si="134"/>
        <v>0</v>
      </c>
      <c r="I2783" s="17"/>
    </row>
    <row r="2784" spans="1:9" ht="15.75" x14ac:dyDescent="0.25">
      <c r="A2784" s="40">
        <v>42810</v>
      </c>
      <c r="B2784" s="41" t="s">
        <v>2093</v>
      </c>
      <c r="C2784" s="6">
        <v>104546</v>
      </c>
      <c r="D2784" s="7" t="s">
        <v>28</v>
      </c>
      <c r="E2784" s="3">
        <v>3800.9</v>
      </c>
      <c r="F2784" s="42">
        <v>42810</v>
      </c>
      <c r="G2784" s="3">
        <f t="shared" si="135"/>
        <v>3800.9</v>
      </c>
      <c r="H2784" s="3">
        <f t="shared" si="134"/>
        <v>0</v>
      </c>
      <c r="I2784" s="17"/>
    </row>
    <row r="2785" spans="1:9" ht="15.75" x14ac:dyDescent="0.25">
      <c r="A2785" s="40">
        <v>42811</v>
      </c>
      <c r="B2785" s="41" t="s">
        <v>2219</v>
      </c>
      <c r="C2785" s="6">
        <v>104672</v>
      </c>
      <c r="D2785" s="7" t="s">
        <v>28</v>
      </c>
      <c r="E2785" s="3">
        <v>2452.1</v>
      </c>
      <c r="F2785" s="42">
        <v>42811</v>
      </c>
      <c r="G2785" s="3">
        <f t="shared" si="135"/>
        <v>2452.1</v>
      </c>
      <c r="H2785" s="3">
        <f t="shared" si="134"/>
        <v>0</v>
      </c>
      <c r="I2785" s="17"/>
    </row>
    <row r="2786" spans="1:9" ht="15.75" x14ac:dyDescent="0.25">
      <c r="A2786" s="40">
        <v>42812</v>
      </c>
      <c r="B2786" s="41" t="s">
        <v>2347</v>
      </c>
      <c r="C2786" s="6">
        <v>104798</v>
      </c>
      <c r="D2786" s="7" t="s">
        <v>28</v>
      </c>
      <c r="E2786" s="3">
        <v>1965.2</v>
      </c>
      <c r="F2786" s="42">
        <v>42812</v>
      </c>
      <c r="G2786" s="3">
        <f t="shared" si="135"/>
        <v>1965.2</v>
      </c>
      <c r="H2786" s="3">
        <f t="shared" si="134"/>
        <v>0</v>
      </c>
      <c r="I2786" s="17"/>
    </row>
    <row r="2787" spans="1:9" ht="15.75" x14ac:dyDescent="0.25">
      <c r="A2787" s="40">
        <v>42813</v>
      </c>
      <c r="B2787" s="41" t="s">
        <v>2476</v>
      </c>
      <c r="C2787" s="6">
        <v>104921</v>
      </c>
      <c r="D2787" s="7" t="s">
        <v>28</v>
      </c>
      <c r="E2787" s="3">
        <v>1269</v>
      </c>
      <c r="G2787" s="3">
        <f t="shared" si="135"/>
        <v>1269</v>
      </c>
      <c r="H2787" s="3">
        <f t="shared" si="134"/>
        <v>0</v>
      </c>
      <c r="I2787" s="17"/>
    </row>
    <row r="2788" spans="1:9" ht="15.75" x14ac:dyDescent="0.25">
      <c r="A2788" s="40">
        <v>42814</v>
      </c>
      <c r="B2788" s="41" t="s">
        <v>2558</v>
      </c>
      <c r="C2788" s="6">
        <v>104998</v>
      </c>
      <c r="D2788" s="7" t="s">
        <v>28</v>
      </c>
      <c r="E2788" s="3">
        <v>3050.3</v>
      </c>
      <c r="G2788" s="3">
        <f t="shared" si="135"/>
        <v>3050.3</v>
      </c>
      <c r="H2788" s="3">
        <f t="shared" si="134"/>
        <v>0</v>
      </c>
      <c r="I2788" s="17"/>
    </row>
    <row r="2789" spans="1:9" ht="15.75" x14ac:dyDescent="0.25">
      <c r="A2789" s="40">
        <v>42814</v>
      </c>
      <c r="B2789" s="41" t="s">
        <v>2568</v>
      </c>
      <c r="C2789" s="6">
        <v>105007</v>
      </c>
      <c r="D2789" s="7" t="s">
        <v>28</v>
      </c>
      <c r="E2789" s="3">
        <v>1894.4</v>
      </c>
      <c r="G2789" s="3">
        <f t="shared" si="135"/>
        <v>1894.4</v>
      </c>
      <c r="H2789" s="3">
        <f t="shared" si="134"/>
        <v>0</v>
      </c>
      <c r="I2789" s="17"/>
    </row>
    <row r="2790" spans="1:9" ht="15.75" x14ac:dyDescent="0.25">
      <c r="A2790" s="40">
        <v>42815</v>
      </c>
      <c r="B2790" s="41" t="s">
        <v>2689</v>
      </c>
      <c r="C2790" s="6">
        <v>105127</v>
      </c>
      <c r="D2790" s="7" t="s">
        <v>28</v>
      </c>
      <c r="E2790" s="3">
        <v>3890.4</v>
      </c>
      <c r="F2790" s="42">
        <v>42815</v>
      </c>
      <c r="G2790" s="3">
        <f t="shared" si="135"/>
        <v>3890.4</v>
      </c>
      <c r="H2790" s="3">
        <f t="shared" si="134"/>
        <v>0</v>
      </c>
      <c r="I2790" s="17"/>
    </row>
    <row r="2791" spans="1:9" ht="15.75" x14ac:dyDescent="0.25">
      <c r="A2791" s="40">
        <v>42817</v>
      </c>
      <c r="B2791" s="41" t="s">
        <v>2923</v>
      </c>
      <c r="C2791" s="6">
        <v>105359</v>
      </c>
      <c r="D2791" s="7" t="s">
        <v>28</v>
      </c>
      <c r="E2791" s="3">
        <v>3205.2</v>
      </c>
      <c r="F2791" s="42">
        <v>43062</v>
      </c>
      <c r="G2791" s="3">
        <f t="shared" si="135"/>
        <v>3205.2</v>
      </c>
      <c r="H2791" s="3">
        <f t="shared" si="134"/>
        <v>0</v>
      </c>
      <c r="I2791" s="17"/>
    </row>
    <row r="2792" spans="1:9" ht="15.75" x14ac:dyDescent="0.25">
      <c r="A2792" s="40">
        <v>42817</v>
      </c>
      <c r="B2792" s="41" t="s">
        <v>3021</v>
      </c>
      <c r="C2792" s="6">
        <v>105452</v>
      </c>
      <c r="D2792" s="7" t="s">
        <v>28</v>
      </c>
      <c r="E2792" s="3">
        <v>2816</v>
      </c>
      <c r="F2792" s="42">
        <v>42818</v>
      </c>
      <c r="G2792" s="3">
        <f t="shared" si="135"/>
        <v>2816</v>
      </c>
      <c r="H2792" s="3">
        <f t="shared" si="134"/>
        <v>0</v>
      </c>
      <c r="I2792" s="17"/>
    </row>
    <row r="2793" spans="1:9" ht="15.75" x14ac:dyDescent="0.25">
      <c r="A2793" s="40">
        <v>42819</v>
      </c>
      <c r="B2793" s="41" t="s">
        <v>3201</v>
      </c>
      <c r="C2793" s="6">
        <v>105630</v>
      </c>
      <c r="D2793" s="7" t="s">
        <v>28</v>
      </c>
      <c r="E2793" s="3">
        <v>2761.2</v>
      </c>
      <c r="F2793" s="42">
        <v>42791</v>
      </c>
      <c r="G2793" s="3">
        <f t="shared" si="135"/>
        <v>2761.2</v>
      </c>
      <c r="H2793" s="3">
        <f t="shared" si="134"/>
        <v>0</v>
      </c>
      <c r="I2793" s="17"/>
    </row>
    <row r="2794" spans="1:9" ht="15.75" x14ac:dyDescent="0.25">
      <c r="A2794" s="40">
        <v>42821</v>
      </c>
      <c r="B2794" s="41" t="s">
        <v>3392</v>
      </c>
      <c r="C2794" s="6">
        <v>105815</v>
      </c>
      <c r="D2794" s="7" t="s">
        <v>28</v>
      </c>
      <c r="E2794" s="3">
        <v>3327.5</v>
      </c>
      <c r="F2794" s="42">
        <v>42821</v>
      </c>
      <c r="G2794" s="3">
        <f t="shared" si="135"/>
        <v>3327.5</v>
      </c>
      <c r="H2794" s="3">
        <f t="shared" si="134"/>
        <v>0</v>
      </c>
      <c r="I2794" s="17"/>
    </row>
    <row r="2795" spans="1:9" ht="15.75" x14ac:dyDescent="0.25">
      <c r="A2795" s="40">
        <v>42822</v>
      </c>
      <c r="B2795" s="41" t="s">
        <v>3546</v>
      </c>
      <c r="C2795" s="6">
        <v>105965</v>
      </c>
      <c r="D2795" s="7" t="s">
        <v>28</v>
      </c>
      <c r="E2795" s="3">
        <v>2924</v>
      </c>
      <c r="F2795" s="42">
        <v>42822</v>
      </c>
      <c r="G2795" s="3">
        <f t="shared" si="135"/>
        <v>2924</v>
      </c>
      <c r="H2795" s="3">
        <f t="shared" si="134"/>
        <v>0</v>
      </c>
      <c r="I2795" s="17"/>
    </row>
    <row r="2796" spans="1:9" ht="15.75" x14ac:dyDescent="0.25">
      <c r="A2796" s="40">
        <v>42823</v>
      </c>
      <c r="B2796" s="41" t="s">
        <v>3652</v>
      </c>
      <c r="C2796" s="6">
        <v>106066</v>
      </c>
      <c r="D2796" s="7" t="s">
        <v>28</v>
      </c>
      <c r="E2796" s="3">
        <v>4365.5</v>
      </c>
      <c r="F2796" s="42">
        <v>42822</v>
      </c>
      <c r="G2796" s="3">
        <f t="shared" si="135"/>
        <v>4365.5</v>
      </c>
      <c r="H2796" s="3">
        <f t="shared" si="134"/>
        <v>0</v>
      </c>
      <c r="I2796" s="17"/>
    </row>
    <row r="2797" spans="1:9" ht="15.75" x14ac:dyDescent="0.25">
      <c r="A2797" s="40">
        <v>42824</v>
      </c>
      <c r="B2797" s="41" t="s">
        <v>3766</v>
      </c>
      <c r="C2797" s="6">
        <v>106180</v>
      </c>
      <c r="D2797" s="7" t="s">
        <v>28</v>
      </c>
      <c r="E2797" s="3">
        <v>3550.3</v>
      </c>
      <c r="F2797" s="42">
        <v>42824</v>
      </c>
      <c r="G2797" s="3">
        <f t="shared" si="135"/>
        <v>3550.3</v>
      </c>
      <c r="H2797" s="3">
        <f t="shared" si="134"/>
        <v>0</v>
      </c>
      <c r="I2797" s="17"/>
    </row>
    <row r="2798" spans="1:9" ht="15.75" x14ac:dyDescent="0.25">
      <c r="A2798" s="40">
        <v>42824</v>
      </c>
      <c r="B2798" s="41" t="s">
        <v>3768</v>
      </c>
      <c r="C2798" s="6">
        <v>106182</v>
      </c>
      <c r="D2798" s="7" t="s">
        <v>28</v>
      </c>
      <c r="E2798" s="3">
        <v>4300.6000000000004</v>
      </c>
      <c r="F2798" s="42">
        <v>42824</v>
      </c>
      <c r="G2798" s="3">
        <f t="shared" si="135"/>
        <v>4300.6000000000004</v>
      </c>
      <c r="H2798" s="3">
        <f t="shared" si="134"/>
        <v>0</v>
      </c>
      <c r="I2798" s="17"/>
    </row>
    <row r="2799" spans="1:9" ht="15.75" x14ac:dyDescent="0.25">
      <c r="A2799" s="40">
        <v>42824</v>
      </c>
      <c r="B2799" s="41" t="s">
        <v>3839</v>
      </c>
      <c r="C2799" s="6">
        <v>106252</v>
      </c>
      <c r="D2799" s="7" t="s">
        <v>28</v>
      </c>
      <c r="E2799" s="3">
        <v>2196.6</v>
      </c>
      <c r="F2799" s="42">
        <v>42824</v>
      </c>
      <c r="G2799" s="3">
        <f t="shared" si="135"/>
        <v>2196.6</v>
      </c>
      <c r="H2799" s="3">
        <f t="shared" si="134"/>
        <v>0</v>
      </c>
      <c r="I2799" s="17"/>
    </row>
    <row r="2800" spans="1:9" ht="15.75" x14ac:dyDescent="0.25">
      <c r="A2800" s="40">
        <v>42825</v>
      </c>
      <c r="B2800" s="41" t="s">
        <v>3892</v>
      </c>
      <c r="C2800" s="6">
        <v>106303</v>
      </c>
      <c r="D2800" s="7" t="s">
        <v>28</v>
      </c>
      <c r="E2800" s="3">
        <v>1302.4000000000001</v>
      </c>
      <c r="F2800" s="42">
        <v>42825</v>
      </c>
      <c r="G2800" s="3">
        <f t="shared" si="135"/>
        <v>1302.4000000000001</v>
      </c>
      <c r="H2800" s="3">
        <f t="shared" si="134"/>
        <v>0</v>
      </c>
      <c r="I2800" s="17"/>
    </row>
    <row r="2801" spans="1:9" ht="15.75" x14ac:dyDescent="0.25">
      <c r="A2801" s="40">
        <v>42797</v>
      </c>
      <c r="B2801" s="41" t="s">
        <v>640</v>
      </c>
      <c r="C2801" s="6">
        <v>103122</v>
      </c>
      <c r="D2801" s="7" t="s">
        <v>253</v>
      </c>
      <c r="E2801" s="3">
        <v>30525.200000000001</v>
      </c>
      <c r="F2801" s="42">
        <v>42797</v>
      </c>
      <c r="G2801" s="3">
        <f t="shared" si="135"/>
        <v>30525.200000000001</v>
      </c>
      <c r="H2801" s="3">
        <f t="shared" si="134"/>
        <v>0</v>
      </c>
      <c r="I2801" s="17"/>
    </row>
    <row r="2802" spans="1:9" ht="15.75" x14ac:dyDescent="0.25">
      <c r="A2802" s="40">
        <v>42809</v>
      </c>
      <c r="B2802" s="41" t="s">
        <v>1997</v>
      </c>
      <c r="C2802" s="6">
        <v>104451</v>
      </c>
      <c r="D2802" s="7" t="s">
        <v>253</v>
      </c>
      <c r="E2802" s="3">
        <v>29197</v>
      </c>
      <c r="F2802" s="42">
        <v>42809</v>
      </c>
      <c r="G2802" s="3">
        <f t="shared" si="135"/>
        <v>29197</v>
      </c>
      <c r="H2802" s="3">
        <f t="shared" si="134"/>
        <v>0</v>
      </c>
      <c r="I2802" s="17"/>
    </row>
    <row r="2803" spans="1:9" ht="15.75" x14ac:dyDescent="0.25">
      <c r="A2803" s="40">
        <v>42817</v>
      </c>
      <c r="B2803" s="41" t="s">
        <v>3036</v>
      </c>
      <c r="C2803" s="6">
        <v>105467</v>
      </c>
      <c r="D2803" s="7" t="s">
        <v>253</v>
      </c>
      <c r="E2803" s="3">
        <v>24311</v>
      </c>
      <c r="F2803" s="42">
        <v>43062</v>
      </c>
      <c r="G2803" s="3">
        <f t="shared" si="135"/>
        <v>24311</v>
      </c>
      <c r="H2803" s="3">
        <f t="shared" si="134"/>
        <v>0</v>
      </c>
      <c r="I2803" s="17"/>
    </row>
    <row r="2804" spans="1:9" ht="15.75" x14ac:dyDescent="0.25">
      <c r="A2804" s="40">
        <v>42797</v>
      </c>
      <c r="B2804" s="41" t="s">
        <v>653</v>
      </c>
      <c r="C2804" s="6">
        <v>103134</v>
      </c>
      <c r="D2804" s="7" t="s">
        <v>125</v>
      </c>
      <c r="E2804" s="3">
        <v>1516</v>
      </c>
      <c r="F2804" s="42">
        <v>42797</v>
      </c>
      <c r="G2804" s="3">
        <f t="shared" si="135"/>
        <v>1516</v>
      </c>
      <c r="H2804" s="3">
        <f t="shared" si="134"/>
        <v>0</v>
      </c>
      <c r="I2804" s="17"/>
    </row>
    <row r="2805" spans="1:9" ht="15.75" x14ac:dyDescent="0.25">
      <c r="A2805" s="40">
        <v>42799</v>
      </c>
      <c r="B2805" s="41" t="s">
        <v>803</v>
      </c>
      <c r="C2805" s="6">
        <v>103280</v>
      </c>
      <c r="D2805" s="7" t="s">
        <v>125</v>
      </c>
      <c r="E2805" s="3">
        <v>767.2</v>
      </c>
      <c r="F2805" s="42">
        <v>42804</v>
      </c>
      <c r="G2805" s="3">
        <f t="shared" si="135"/>
        <v>767.2</v>
      </c>
      <c r="H2805" s="3">
        <f t="shared" si="134"/>
        <v>0</v>
      </c>
      <c r="I2805" s="17"/>
    </row>
    <row r="2806" spans="1:9" ht="15.75" x14ac:dyDescent="0.25">
      <c r="A2806" s="40">
        <v>42799</v>
      </c>
      <c r="B2806" s="41" t="s">
        <v>859</v>
      </c>
      <c r="C2806" s="6">
        <v>103334</v>
      </c>
      <c r="D2806" s="7" t="s">
        <v>125</v>
      </c>
      <c r="E2806" s="3">
        <v>717.6</v>
      </c>
      <c r="F2806" s="42">
        <v>42804</v>
      </c>
      <c r="G2806" s="3">
        <f t="shared" si="135"/>
        <v>717.6</v>
      </c>
      <c r="H2806" s="3">
        <f t="shared" si="134"/>
        <v>0</v>
      </c>
      <c r="I2806" s="17"/>
    </row>
    <row r="2807" spans="1:9" ht="15.75" x14ac:dyDescent="0.25">
      <c r="A2807" s="40">
        <v>42804</v>
      </c>
      <c r="B2807" s="41" t="s">
        <v>1487</v>
      </c>
      <c r="C2807" s="6">
        <v>103950</v>
      </c>
      <c r="D2807" s="7" t="s">
        <v>125</v>
      </c>
      <c r="E2807" s="3">
        <v>4570.3999999999996</v>
      </c>
      <c r="F2807" s="42">
        <v>42811</v>
      </c>
      <c r="G2807" s="3">
        <f t="shared" si="135"/>
        <v>4570.3999999999996</v>
      </c>
      <c r="H2807" s="3">
        <f t="shared" si="134"/>
        <v>0</v>
      </c>
      <c r="I2807" s="17"/>
    </row>
    <row r="2808" spans="1:9" ht="15.75" x14ac:dyDescent="0.25">
      <c r="A2808" s="40">
        <v>42811</v>
      </c>
      <c r="B2808" s="41" t="s">
        <v>2326</v>
      </c>
      <c r="C2808" s="6">
        <v>104777</v>
      </c>
      <c r="D2808" s="7" t="s">
        <v>125</v>
      </c>
      <c r="E2808" s="3">
        <v>3672</v>
      </c>
      <c r="F2808" s="42">
        <v>42818</v>
      </c>
      <c r="G2808" s="3">
        <f t="shared" si="135"/>
        <v>3672</v>
      </c>
      <c r="H2808" s="3">
        <f t="shared" si="134"/>
        <v>0</v>
      </c>
      <c r="I2808" s="17"/>
    </row>
    <row r="2809" spans="1:9" ht="15.75" x14ac:dyDescent="0.25">
      <c r="A2809" s="40">
        <v>42812</v>
      </c>
      <c r="B2809" s="41" t="s">
        <v>2451</v>
      </c>
      <c r="C2809" s="6">
        <v>104897</v>
      </c>
      <c r="D2809" s="7" t="s">
        <v>125</v>
      </c>
      <c r="E2809" s="3">
        <v>1204.8</v>
      </c>
      <c r="F2809" s="42">
        <v>42818</v>
      </c>
      <c r="G2809" s="3">
        <f t="shared" si="135"/>
        <v>1204.8</v>
      </c>
      <c r="H2809" s="3">
        <f t="shared" si="134"/>
        <v>0</v>
      </c>
      <c r="I2809" s="17"/>
    </row>
    <row r="2810" spans="1:9" ht="15.75" x14ac:dyDescent="0.25">
      <c r="A2810" s="40">
        <v>42818</v>
      </c>
      <c r="B2810" s="41" t="s">
        <v>3166</v>
      </c>
      <c r="C2810" s="6">
        <v>105596</v>
      </c>
      <c r="D2810" s="7" t="s">
        <v>125</v>
      </c>
      <c r="E2810" s="3">
        <v>5172</v>
      </c>
      <c r="F2810" s="42">
        <v>42832</v>
      </c>
      <c r="G2810" s="3">
        <f t="shared" si="135"/>
        <v>5172</v>
      </c>
      <c r="H2810" s="3">
        <f t="shared" si="134"/>
        <v>0</v>
      </c>
      <c r="I2810" s="17"/>
    </row>
    <row r="2811" spans="1:9" ht="15.75" x14ac:dyDescent="0.25">
      <c r="A2811" s="40">
        <v>42825</v>
      </c>
      <c r="B2811" s="41" t="s">
        <v>4022</v>
      </c>
      <c r="C2811" s="6">
        <v>106431</v>
      </c>
      <c r="D2811" s="7" t="s">
        <v>125</v>
      </c>
      <c r="E2811" s="3">
        <v>3292.8</v>
      </c>
      <c r="F2811" s="42">
        <v>42825</v>
      </c>
      <c r="G2811" s="3">
        <f t="shared" si="135"/>
        <v>3292.8</v>
      </c>
      <c r="H2811" s="3">
        <f t="shared" si="134"/>
        <v>0</v>
      </c>
      <c r="I2811" s="17"/>
    </row>
    <row r="2812" spans="1:9" ht="15.75" x14ac:dyDescent="0.25">
      <c r="A2812" s="40">
        <v>42805</v>
      </c>
      <c r="B2812" s="41" t="s">
        <v>1568</v>
      </c>
      <c r="C2812" s="6">
        <v>104031</v>
      </c>
      <c r="D2812" s="7" t="s">
        <v>240</v>
      </c>
      <c r="E2812" s="3">
        <v>2041.2</v>
      </c>
      <c r="F2812" s="42">
        <v>42807</v>
      </c>
      <c r="G2812" s="3">
        <f t="shared" si="135"/>
        <v>2041.2</v>
      </c>
      <c r="H2812" s="3">
        <f t="shared" si="134"/>
        <v>0</v>
      </c>
      <c r="I2812" s="17"/>
    </row>
    <row r="2813" spans="1:9" ht="15.75" x14ac:dyDescent="0.25">
      <c r="A2813" s="40">
        <v>42819</v>
      </c>
      <c r="B2813" s="41" t="s">
        <v>3255</v>
      </c>
      <c r="C2813" s="6">
        <v>105680</v>
      </c>
      <c r="D2813" s="7" t="s">
        <v>240</v>
      </c>
      <c r="E2813" s="3">
        <v>2174.4</v>
      </c>
      <c r="F2813" s="42">
        <v>42791</v>
      </c>
      <c r="G2813" s="3">
        <f t="shared" si="135"/>
        <v>2174.4</v>
      </c>
      <c r="H2813" s="3">
        <f t="shared" si="134"/>
        <v>0</v>
      </c>
      <c r="I2813" s="17"/>
    </row>
    <row r="2814" spans="1:9" ht="15.75" x14ac:dyDescent="0.25">
      <c r="A2814" s="40">
        <v>42817</v>
      </c>
      <c r="B2814" s="41" t="s">
        <v>2958</v>
      </c>
      <c r="C2814" s="6">
        <v>105391</v>
      </c>
      <c r="D2814" s="7" t="s">
        <v>273</v>
      </c>
      <c r="E2814" s="3">
        <v>12134.9</v>
      </c>
      <c r="F2814" s="42">
        <v>43062</v>
      </c>
      <c r="G2814" s="3">
        <f t="shared" ref="G2814:G2845" si="136">E2814</f>
        <v>12134.9</v>
      </c>
      <c r="H2814" s="3">
        <f t="shared" si="134"/>
        <v>0</v>
      </c>
      <c r="I2814" s="17"/>
    </row>
    <row r="2815" spans="1:9" ht="15.75" x14ac:dyDescent="0.25">
      <c r="A2815" s="40">
        <v>42807</v>
      </c>
      <c r="B2815" s="41" t="s">
        <v>1714</v>
      </c>
      <c r="C2815" s="6">
        <v>104173</v>
      </c>
      <c r="D2815" s="7" t="s">
        <v>284</v>
      </c>
      <c r="E2815" s="3">
        <v>11831.6</v>
      </c>
      <c r="G2815" s="3">
        <f t="shared" si="136"/>
        <v>11831.6</v>
      </c>
      <c r="H2815" s="3">
        <f t="shared" si="134"/>
        <v>0</v>
      </c>
      <c r="I2815" s="17"/>
    </row>
    <row r="2816" spans="1:9" ht="15.75" x14ac:dyDescent="0.25">
      <c r="A2816" s="40">
        <v>42813</v>
      </c>
      <c r="B2816" s="41" t="s">
        <v>2529</v>
      </c>
      <c r="C2816" s="6">
        <v>104973</v>
      </c>
      <c r="D2816" s="7" t="s">
        <v>2530</v>
      </c>
      <c r="E2816" s="3">
        <v>179.1</v>
      </c>
      <c r="G2816" s="3">
        <f t="shared" si="136"/>
        <v>179.1</v>
      </c>
      <c r="H2816" s="3">
        <f t="shared" si="134"/>
        <v>0</v>
      </c>
      <c r="I2816" s="17"/>
    </row>
    <row r="2817" spans="1:9" ht="15.75" x14ac:dyDescent="0.25">
      <c r="A2817" s="40">
        <v>42795</v>
      </c>
      <c r="B2817" s="41" t="s">
        <v>348</v>
      </c>
      <c r="C2817" s="6">
        <v>102836</v>
      </c>
      <c r="D2817" s="7" t="s">
        <v>142</v>
      </c>
      <c r="E2817" s="3">
        <v>12750.2</v>
      </c>
      <c r="F2817" s="42">
        <v>42810</v>
      </c>
      <c r="G2817" s="3">
        <f t="shared" si="136"/>
        <v>12750.2</v>
      </c>
      <c r="H2817" s="3">
        <f t="shared" si="134"/>
        <v>0</v>
      </c>
      <c r="I2817" s="17"/>
    </row>
    <row r="2818" spans="1:9" ht="15.75" x14ac:dyDescent="0.25">
      <c r="A2818" s="40">
        <v>42801</v>
      </c>
      <c r="B2818" s="41" t="s">
        <v>1086</v>
      </c>
      <c r="C2818" s="6">
        <v>103559</v>
      </c>
      <c r="D2818" s="7" t="s">
        <v>142</v>
      </c>
      <c r="E2818" s="3">
        <v>10226.98</v>
      </c>
      <c r="F2818" s="42">
        <v>42816</v>
      </c>
      <c r="G2818" s="3">
        <f t="shared" si="136"/>
        <v>10226.98</v>
      </c>
      <c r="H2818" s="3">
        <f t="shared" si="134"/>
        <v>0</v>
      </c>
      <c r="I2818" s="17"/>
    </row>
    <row r="2819" spans="1:9" ht="15.75" x14ac:dyDescent="0.25">
      <c r="A2819" s="40">
        <v>42810</v>
      </c>
      <c r="B2819" s="41" t="s">
        <v>2145</v>
      </c>
      <c r="C2819" s="6">
        <v>104598</v>
      </c>
      <c r="D2819" s="7" t="s">
        <v>142</v>
      </c>
      <c r="E2819" s="3">
        <v>13192</v>
      </c>
      <c r="F2819" s="42">
        <v>42791</v>
      </c>
      <c r="G2819" s="3">
        <f t="shared" si="136"/>
        <v>13192</v>
      </c>
      <c r="H2819" s="3">
        <f t="shared" ref="H2819:H2882" si="137">E2819-G2819</f>
        <v>0</v>
      </c>
      <c r="I2819" s="17"/>
    </row>
    <row r="2820" spans="1:9" ht="15.75" x14ac:dyDescent="0.25">
      <c r="A2820" s="40">
        <v>42816</v>
      </c>
      <c r="B2820" s="41" t="s">
        <v>2872</v>
      </c>
      <c r="C2820" s="6">
        <v>105310</v>
      </c>
      <c r="D2820" s="7" t="s">
        <v>142</v>
      </c>
      <c r="E2820" s="3">
        <v>15677.9</v>
      </c>
      <c r="F2820" s="42">
        <v>42828</v>
      </c>
      <c r="G2820" s="3">
        <f t="shared" si="136"/>
        <v>15677.9</v>
      </c>
      <c r="H2820" s="3">
        <f t="shared" si="137"/>
        <v>0</v>
      </c>
      <c r="I2820" s="17"/>
    </row>
    <row r="2821" spans="1:9" ht="15.75" x14ac:dyDescent="0.25">
      <c r="A2821" s="40">
        <v>42822</v>
      </c>
      <c r="B2821" s="41" t="s">
        <v>3626</v>
      </c>
      <c r="C2821" s="6">
        <v>106041</v>
      </c>
      <c r="D2821" s="7" t="s">
        <v>142</v>
      </c>
      <c r="E2821" s="3">
        <v>10414.6</v>
      </c>
      <c r="F2821" s="42">
        <v>42837</v>
      </c>
      <c r="G2821" s="3">
        <f t="shared" si="136"/>
        <v>10414.6</v>
      </c>
      <c r="H2821" s="3">
        <f t="shared" si="137"/>
        <v>0</v>
      </c>
      <c r="I2821" s="17"/>
    </row>
    <row r="2822" spans="1:9" ht="15.75" x14ac:dyDescent="0.25">
      <c r="A2822" s="40">
        <v>42796</v>
      </c>
      <c r="B2822" s="41" t="s">
        <v>411</v>
      </c>
      <c r="C2822" s="6">
        <v>102899</v>
      </c>
      <c r="D2822" s="7" t="s">
        <v>114</v>
      </c>
      <c r="E2822" s="3">
        <v>1888</v>
      </c>
      <c r="F2822" s="42">
        <v>42796</v>
      </c>
      <c r="G2822" s="3">
        <f t="shared" si="136"/>
        <v>1888</v>
      </c>
      <c r="H2822" s="3">
        <f t="shared" si="137"/>
        <v>0</v>
      </c>
      <c r="I2822" s="17"/>
    </row>
    <row r="2823" spans="1:9" ht="15.75" x14ac:dyDescent="0.25">
      <c r="A2823" s="40">
        <v>42797</v>
      </c>
      <c r="B2823" s="41" t="s">
        <v>625</v>
      </c>
      <c r="C2823" s="6">
        <v>103107</v>
      </c>
      <c r="D2823" s="7" t="s">
        <v>114</v>
      </c>
      <c r="E2823" s="3">
        <v>2188.1999999999998</v>
      </c>
      <c r="F2823" s="42">
        <v>42798</v>
      </c>
      <c r="G2823" s="3">
        <f t="shared" si="136"/>
        <v>2188.1999999999998</v>
      </c>
      <c r="H2823" s="3">
        <f t="shared" si="137"/>
        <v>0</v>
      </c>
      <c r="I2823" s="17"/>
    </row>
    <row r="2824" spans="1:9" ht="15.75" x14ac:dyDescent="0.25">
      <c r="A2824" s="40">
        <v>42798</v>
      </c>
      <c r="B2824" s="41" t="s">
        <v>762</v>
      </c>
      <c r="C2824" s="6">
        <v>103239</v>
      </c>
      <c r="D2824" s="7" t="s">
        <v>114</v>
      </c>
      <c r="E2824" s="3">
        <v>1899.8</v>
      </c>
      <c r="F2824" s="42">
        <v>42798</v>
      </c>
      <c r="G2824" s="3">
        <f t="shared" si="136"/>
        <v>1899.8</v>
      </c>
      <c r="H2824" s="3">
        <f t="shared" si="137"/>
        <v>0</v>
      </c>
      <c r="I2824" s="17"/>
    </row>
    <row r="2825" spans="1:9" ht="15.75" x14ac:dyDescent="0.25">
      <c r="A2825" s="40">
        <v>42799</v>
      </c>
      <c r="B2825" s="41" t="s">
        <v>851</v>
      </c>
      <c r="C2825" s="6">
        <v>103326</v>
      </c>
      <c r="D2825" s="7" t="s">
        <v>114</v>
      </c>
      <c r="E2825" s="3">
        <v>766.1</v>
      </c>
      <c r="F2825" s="42">
        <v>42799</v>
      </c>
      <c r="G2825" s="3">
        <f t="shared" si="136"/>
        <v>766.1</v>
      </c>
      <c r="H2825" s="3">
        <f t="shared" si="137"/>
        <v>0</v>
      </c>
      <c r="I2825" s="17"/>
    </row>
    <row r="2826" spans="1:9" ht="15.75" x14ac:dyDescent="0.25">
      <c r="A2826" s="40">
        <v>42800</v>
      </c>
      <c r="B2826" s="41" t="s">
        <v>933</v>
      </c>
      <c r="C2826" s="6">
        <v>103407</v>
      </c>
      <c r="D2826" s="7" t="s">
        <v>114</v>
      </c>
      <c r="E2826" s="3">
        <v>4405.4799999999996</v>
      </c>
      <c r="F2826" s="42">
        <v>42800</v>
      </c>
      <c r="G2826" s="3">
        <f t="shared" si="136"/>
        <v>4405.4799999999996</v>
      </c>
      <c r="H2826" s="3">
        <f t="shared" si="137"/>
        <v>0</v>
      </c>
      <c r="I2826" s="17"/>
    </row>
    <row r="2827" spans="1:9" ht="15.75" x14ac:dyDescent="0.25">
      <c r="A2827" s="40">
        <v>42805</v>
      </c>
      <c r="B2827" s="41" t="s">
        <v>1562</v>
      </c>
      <c r="C2827" s="6">
        <v>104025</v>
      </c>
      <c r="D2827" s="7" t="s">
        <v>114</v>
      </c>
      <c r="E2827" s="3">
        <v>2193.6</v>
      </c>
      <c r="F2827" s="42">
        <v>42807</v>
      </c>
      <c r="G2827" s="3">
        <f t="shared" si="136"/>
        <v>2193.6</v>
      </c>
      <c r="H2827" s="3">
        <f t="shared" si="137"/>
        <v>0</v>
      </c>
      <c r="I2827" s="17"/>
    </row>
    <row r="2828" spans="1:9" ht="15.75" x14ac:dyDescent="0.25">
      <c r="A2828" s="40">
        <v>42805</v>
      </c>
      <c r="B2828" s="41" t="s">
        <v>1604</v>
      </c>
      <c r="C2828" s="6">
        <v>104067</v>
      </c>
      <c r="D2828" s="7" t="s">
        <v>114</v>
      </c>
      <c r="E2828" s="3">
        <v>1699.2</v>
      </c>
      <c r="F2828" s="42">
        <v>42807</v>
      </c>
      <c r="G2828" s="3">
        <f t="shared" si="136"/>
        <v>1699.2</v>
      </c>
      <c r="H2828" s="3">
        <f t="shared" si="137"/>
        <v>0</v>
      </c>
      <c r="I2828" s="17"/>
    </row>
    <row r="2829" spans="1:9" ht="15.75" x14ac:dyDescent="0.25">
      <c r="A2829" s="40">
        <v>42807</v>
      </c>
      <c r="B2829" s="41" t="s">
        <v>1778</v>
      </c>
      <c r="C2829" s="6">
        <v>104236</v>
      </c>
      <c r="D2829" s="7" t="s">
        <v>114</v>
      </c>
      <c r="E2829" s="3">
        <v>2218.64</v>
      </c>
      <c r="F2829" s="42">
        <v>42808</v>
      </c>
      <c r="G2829" s="3">
        <f t="shared" si="136"/>
        <v>2218.64</v>
      </c>
      <c r="H2829" s="3">
        <f t="shared" si="137"/>
        <v>0</v>
      </c>
      <c r="I2829" s="17"/>
    </row>
    <row r="2830" spans="1:9" ht="15.75" x14ac:dyDescent="0.25">
      <c r="A2830" s="40">
        <v>42808</v>
      </c>
      <c r="B2830" s="41" t="s">
        <v>1866</v>
      </c>
      <c r="C2830" s="6">
        <v>104323</v>
      </c>
      <c r="D2830" s="7" t="s">
        <v>114</v>
      </c>
      <c r="E2830" s="3">
        <v>2390</v>
      </c>
      <c r="F2830" s="42">
        <v>42808</v>
      </c>
      <c r="G2830" s="3">
        <f t="shared" si="136"/>
        <v>2390</v>
      </c>
      <c r="H2830" s="3">
        <f t="shared" si="137"/>
        <v>0</v>
      </c>
      <c r="I2830" s="17"/>
    </row>
    <row r="2831" spans="1:9" ht="15.75" x14ac:dyDescent="0.25">
      <c r="A2831" s="40">
        <v>42811</v>
      </c>
      <c r="B2831" s="41" t="s">
        <v>2287</v>
      </c>
      <c r="C2831" s="6">
        <v>104739</v>
      </c>
      <c r="D2831" s="7" t="s">
        <v>114</v>
      </c>
      <c r="E2831" s="3">
        <v>2634.2</v>
      </c>
      <c r="F2831" s="42">
        <v>42812</v>
      </c>
      <c r="G2831" s="3">
        <f t="shared" si="136"/>
        <v>2634.2</v>
      </c>
      <c r="H2831" s="3">
        <f t="shared" si="137"/>
        <v>0</v>
      </c>
      <c r="I2831" s="17"/>
    </row>
    <row r="2832" spans="1:9" ht="15.75" x14ac:dyDescent="0.25">
      <c r="A2832" s="40">
        <v>42812</v>
      </c>
      <c r="B2832" s="41" t="s">
        <v>2382</v>
      </c>
      <c r="C2832" s="6">
        <v>104831</v>
      </c>
      <c r="D2832" s="7" t="s">
        <v>114</v>
      </c>
      <c r="E2832" s="3">
        <v>2575.1999999999998</v>
      </c>
      <c r="F2832" s="42">
        <v>42812</v>
      </c>
      <c r="G2832" s="3">
        <f t="shared" si="136"/>
        <v>2575.1999999999998</v>
      </c>
      <c r="H2832" s="3">
        <f t="shared" si="137"/>
        <v>0</v>
      </c>
      <c r="I2832" s="17"/>
    </row>
    <row r="2833" spans="1:9" ht="15.75" x14ac:dyDescent="0.25">
      <c r="A2833" s="40">
        <v>42814</v>
      </c>
      <c r="B2833" s="41" t="s">
        <v>2584</v>
      </c>
      <c r="C2833" s="6">
        <v>105023</v>
      </c>
      <c r="D2833" s="7" t="s">
        <v>114</v>
      </c>
      <c r="E2833" s="3">
        <v>1563.1</v>
      </c>
      <c r="G2833" s="3">
        <f t="shared" si="136"/>
        <v>1563.1</v>
      </c>
      <c r="H2833" s="3">
        <f t="shared" si="137"/>
        <v>0</v>
      </c>
      <c r="I2833" s="17"/>
    </row>
    <row r="2834" spans="1:9" ht="15.75" x14ac:dyDescent="0.25">
      <c r="A2834" s="40">
        <v>42815</v>
      </c>
      <c r="B2834" s="41" t="s">
        <v>2717</v>
      </c>
      <c r="C2834" s="6">
        <v>105155</v>
      </c>
      <c r="D2834" s="7" t="s">
        <v>114</v>
      </c>
      <c r="E2834" s="3">
        <v>1726.3</v>
      </c>
      <c r="F2834" s="42">
        <v>42816</v>
      </c>
      <c r="G2834" s="3">
        <f t="shared" si="136"/>
        <v>1726.3</v>
      </c>
      <c r="H2834" s="3">
        <f t="shared" si="137"/>
        <v>0</v>
      </c>
      <c r="I2834" s="17"/>
    </row>
    <row r="2835" spans="1:9" ht="15.75" x14ac:dyDescent="0.25">
      <c r="A2835" s="40">
        <v>42816</v>
      </c>
      <c r="B2835" s="41" t="s">
        <v>2862</v>
      </c>
      <c r="C2835" s="6">
        <v>105300</v>
      </c>
      <c r="D2835" s="7" t="s">
        <v>114</v>
      </c>
      <c r="E2835" s="3">
        <v>1616</v>
      </c>
      <c r="F2835" s="42">
        <v>42816</v>
      </c>
      <c r="G2835" s="3">
        <f t="shared" si="136"/>
        <v>1616</v>
      </c>
      <c r="H2835" s="3">
        <f t="shared" si="137"/>
        <v>0</v>
      </c>
      <c r="I2835" s="17"/>
    </row>
    <row r="2836" spans="1:9" ht="15.75" x14ac:dyDescent="0.25">
      <c r="A2836" s="40">
        <v>42819</v>
      </c>
      <c r="B2836" s="41" t="s">
        <v>3249</v>
      </c>
      <c r="C2836" s="6">
        <v>105674</v>
      </c>
      <c r="D2836" s="7" t="s">
        <v>114</v>
      </c>
      <c r="E2836" s="3">
        <v>3143.4</v>
      </c>
      <c r="F2836" s="42">
        <v>42791</v>
      </c>
      <c r="G2836" s="3">
        <f t="shared" si="136"/>
        <v>3143.4</v>
      </c>
      <c r="H2836" s="3">
        <f t="shared" si="137"/>
        <v>0</v>
      </c>
      <c r="I2836" s="17"/>
    </row>
    <row r="2837" spans="1:9" ht="15.75" x14ac:dyDescent="0.25">
      <c r="A2837" s="40">
        <v>42823</v>
      </c>
      <c r="B2837" s="41" t="s">
        <v>3701</v>
      </c>
      <c r="C2837" s="6">
        <v>106115</v>
      </c>
      <c r="D2837" s="7" t="s">
        <v>114</v>
      </c>
      <c r="E2837" s="3">
        <v>2134</v>
      </c>
      <c r="F2837" s="42">
        <v>42822</v>
      </c>
      <c r="G2837" s="3">
        <f t="shared" si="136"/>
        <v>2134</v>
      </c>
      <c r="H2837" s="3">
        <f t="shared" si="137"/>
        <v>0</v>
      </c>
      <c r="I2837" s="17"/>
    </row>
    <row r="2838" spans="1:9" ht="15.75" x14ac:dyDescent="0.25">
      <c r="A2838" s="40">
        <v>42825</v>
      </c>
      <c r="B2838" s="41" t="s">
        <v>3932</v>
      </c>
      <c r="C2838" s="6">
        <v>106341</v>
      </c>
      <c r="D2838" s="7" t="s">
        <v>114</v>
      </c>
      <c r="E2838" s="3">
        <v>1912.2</v>
      </c>
      <c r="F2838" s="42">
        <v>42825</v>
      </c>
      <c r="G2838" s="3">
        <f t="shared" si="136"/>
        <v>1912.2</v>
      </c>
      <c r="H2838" s="3">
        <f t="shared" si="137"/>
        <v>0</v>
      </c>
      <c r="I2838" s="17"/>
    </row>
    <row r="2839" spans="1:9" ht="15.75" x14ac:dyDescent="0.25">
      <c r="A2839" s="40">
        <v>42802</v>
      </c>
      <c r="B2839" s="41" t="s">
        <v>1153</v>
      </c>
      <c r="C2839" s="6">
        <v>103623</v>
      </c>
      <c r="D2839" s="7" t="s">
        <v>161</v>
      </c>
      <c r="E2839" s="3">
        <v>817.2</v>
      </c>
      <c r="F2839" s="42">
        <v>42802</v>
      </c>
      <c r="G2839" s="3">
        <f t="shared" si="136"/>
        <v>817.2</v>
      </c>
      <c r="H2839" s="3">
        <f t="shared" si="137"/>
        <v>0</v>
      </c>
      <c r="I2839" s="17"/>
    </row>
    <row r="2840" spans="1:9" ht="15.75" x14ac:dyDescent="0.25">
      <c r="A2840" s="40">
        <v>42804</v>
      </c>
      <c r="B2840" s="41" t="s">
        <v>1475</v>
      </c>
      <c r="C2840" s="6">
        <v>103938</v>
      </c>
      <c r="D2840" s="7" t="s">
        <v>161</v>
      </c>
      <c r="E2840" s="3">
        <v>450</v>
      </c>
      <c r="F2840" s="42">
        <v>42805</v>
      </c>
      <c r="G2840" s="3">
        <f t="shared" si="136"/>
        <v>450</v>
      </c>
      <c r="H2840" s="3">
        <f t="shared" si="137"/>
        <v>0</v>
      </c>
      <c r="I2840" s="17"/>
    </row>
    <row r="2841" spans="1:9" ht="15.75" x14ac:dyDescent="0.25">
      <c r="A2841" s="40">
        <v>42815</v>
      </c>
      <c r="B2841" s="41" t="s">
        <v>2716</v>
      </c>
      <c r="C2841" s="6">
        <v>105154</v>
      </c>
      <c r="D2841" s="7" t="s">
        <v>161</v>
      </c>
      <c r="E2841" s="3">
        <v>418.1</v>
      </c>
      <c r="F2841" s="42">
        <v>42816</v>
      </c>
      <c r="G2841" s="3">
        <f t="shared" si="136"/>
        <v>418.1</v>
      </c>
      <c r="H2841" s="3">
        <f t="shared" si="137"/>
        <v>0</v>
      </c>
      <c r="I2841" s="17"/>
    </row>
    <row r="2842" spans="1:9" ht="15.75" x14ac:dyDescent="0.25">
      <c r="A2842" s="40">
        <v>42816</v>
      </c>
      <c r="B2842" s="41" t="s">
        <v>2861</v>
      </c>
      <c r="C2842" s="6">
        <v>105299</v>
      </c>
      <c r="D2842" s="7" t="s">
        <v>161</v>
      </c>
      <c r="E2842" s="3">
        <v>440.8</v>
      </c>
      <c r="F2842" s="42">
        <v>42816</v>
      </c>
      <c r="G2842" s="3">
        <f t="shared" si="136"/>
        <v>440.8</v>
      </c>
      <c r="H2842" s="3">
        <f t="shared" si="137"/>
        <v>0</v>
      </c>
      <c r="I2842" s="17"/>
    </row>
    <row r="2843" spans="1:9" ht="15.75" x14ac:dyDescent="0.25">
      <c r="A2843" s="40">
        <v>42795</v>
      </c>
      <c r="B2843" s="41" t="s">
        <v>323</v>
      </c>
      <c r="C2843" s="6">
        <v>102811</v>
      </c>
      <c r="D2843" s="7" t="s">
        <v>23</v>
      </c>
      <c r="E2843" s="3">
        <v>547.4</v>
      </c>
      <c r="F2843" s="42">
        <v>42795</v>
      </c>
      <c r="G2843" s="3">
        <f t="shared" si="136"/>
        <v>547.4</v>
      </c>
      <c r="H2843" s="3">
        <f t="shared" si="137"/>
        <v>0</v>
      </c>
      <c r="I2843" s="17"/>
    </row>
    <row r="2844" spans="1:9" ht="15.75" x14ac:dyDescent="0.25">
      <c r="A2844" s="40">
        <v>42796</v>
      </c>
      <c r="B2844" s="41" t="s">
        <v>414</v>
      </c>
      <c r="C2844" s="6">
        <v>102902</v>
      </c>
      <c r="D2844" s="7" t="s">
        <v>23</v>
      </c>
      <c r="E2844" s="3">
        <v>653.20000000000005</v>
      </c>
      <c r="F2844" s="42">
        <v>42796</v>
      </c>
      <c r="G2844" s="3">
        <f t="shared" si="136"/>
        <v>653.20000000000005</v>
      </c>
      <c r="H2844" s="3">
        <f t="shared" si="137"/>
        <v>0</v>
      </c>
      <c r="I2844" s="17"/>
    </row>
    <row r="2845" spans="1:9" ht="15.75" x14ac:dyDescent="0.25">
      <c r="A2845" s="40">
        <v>42797</v>
      </c>
      <c r="B2845" s="41" t="s">
        <v>632</v>
      </c>
      <c r="C2845" s="6">
        <v>103114</v>
      </c>
      <c r="D2845" s="7" t="s">
        <v>23</v>
      </c>
      <c r="E2845" s="3">
        <v>644</v>
      </c>
      <c r="F2845" s="42">
        <v>42798</v>
      </c>
      <c r="G2845" s="3">
        <f t="shared" si="136"/>
        <v>644</v>
      </c>
      <c r="H2845" s="3">
        <f t="shared" si="137"/>
        <v>0</v>
      </c>
      <c r="I2845" s="17"/>
    </row>
    <row r="2846" spans="1:9" ht="15.75" x14ac:dyDescent="0.25">
      <c r="A2846" s="40">
        <v>42798</v>
      </c>
      <c r="B2846" s="41" t="s">
        <v>755</v>
      </c>
      <c r="C2846" s="6">
        <v>103232</v>
      </c>
      <c r="D2846" s="7" t="s">
        <v>23</v>
      </c>
      <c r="E2846" s="3">
        <v>368</v>
      </c>
      <c r="F2846" s="42">
        <v>42798</v>
      </c>
      <c r="G2846" s="3">
        <f t="shared" ref="G2846:G2877" si="138">E2846</f>
        <v>368</v>
      </c>
      <c r="H2846" s="3">
        <f t="shared" si="137"/>
        <v>0</v>
      </c>
      <c r="I2846" s="17"/>
    </row>
    <row r="2847" spans="1:9" ht="15.75" x14ac:dyDescent="0.25">
      <c r="A2847" s="40">
        <v>42800</v>
      </c>
      <c r="B2847" s="41" t="s">
        <v>932</v>
      </c>
      <c r="C2847" s="6">
        <v>103406</v>
      </c>
      <c r="D2847" s="7" t="s">
        <v>23</v>
      </c>
      <c r="E2847" s="3">
        <v>508.5</v>
      </c>
      <c r="F2847" s="42">
        <v>42800</v>
      </c>
      <c r="G2847" s="3">
        <f t="shared" si="138"/>
        <v>508.5</v>
      </c>
      <c r="H2847" s="3">
        <f t="shared" si="137"/>
        <v>0</v>
      </c>
      <c r="I2847" s="17"/>
    </row>
    <row r="2848" spans="1:9" ht="15.75" x14ac:dyDescent="0.25">
      <c r="A2848" s="40">
        <v>42801</v>
      </c>
      <c r="B2848" s="41" t="s">
        <v>1050</v>
      </c>
      <c r="C2848" s="6">
        <v>103523</v>
      </c>
      <c r="D2848" s="7" t="s">
        <v>23</v>
      </c>
      <c r="E2848" s="3">
        <v>768.2</v>
      </c>
      <c r="F2848" s="42">
        <v>42801</v>
      </c>
      <c r="G2848" s="3">
        <f t="shared" si="138"/>
        <v>768.2</v>
      </c>
      <c r="H2848" s="3">
        <f t="shared" si="137"/>
        <v>0</v>
      </c>
      <c r="I2848" s="17"/>
    </row>
    <row r="2849" spans="1:9" ht="15.75" x14ac:dyDescent="0.25">
      <c r="A2849" s="40">
        <v>42802</v>
      </c>
      <c r="B2849" s="41" t="s">
        <v>1154</v>
      </c>
      <c r="C2849" s="6">
        <v>103624</v>
      </c>
      <c r="D2849" s="7" t="s">
        <v>23</v>
      </c>
      <c r="E2849" s="3">
        <v>470</v>
      </c>
      <c r="F2849" s="42">
        <v>42802</v>
      </c>
      <c r="G2849" s="3">
        <f t="shared" si="138"/>
        <v>470</v>
      </c>
      <c r="H2849" s="3">
        <f t="shared" si="137"/>
        <v>0</v>
      </c>
      <c r="I2849" s="17"/>
    </row>
    <row r="2850" spans="1:9" ht="15.75" x14ac:dyDescent="0.25">
      <c r="A2850" s="40">
        <v>42803</v>
      </c>
      <c r="B2850" s="41" t="s">
        <v>1289</v>
      </c>
      <c r="C2850" s="6">
        <v>103756</v>
      </c>
      <c r="D2850" s="7" t="s">
        <v>23</v>
      </c>
      <c r="E2850" s="3">
        <v>470</v>
      </c>
      <c r="F2850" s="42">
        <v>42803</v>
      </c>
      <c r="G2850" s="3">
        <f t="shared" si="138"/>
        <v>470</v>
      </c>
      <c r="H2850" s="3">
        <f t="shared" si="137"/>
        <v>0</v>
      </c>
      <c r="I2850" s="17"/>
    </row>
    <row r="2851" spans="1:9" ht="15.75" x14ac:dyDescent="0.25">
      <c r="A2851" s="40">
        <v>42804</v>
      </c>
      <c r="B2851" s="41" t="s">
        <v>1410</v>
      </c>
      <c r="C2851" s="6">
        <v>103875</v>
      </c>
      <c r="D2851" s="7" t="s">
        <v>23</v>
      </c>
      <c r="E2851" s="3">
        <v>667.4</v>
      </c>
      <c r="F2851" s="42">
        <v>42804</v>
      </c>
      <c r="G2851" s="3">
        <f t="shared" si="138"/>
        <v>667.4</v>
      </c>
      <c r="H2851" s="3">
        <f t="shared" si="137"/>
        <v>0</v>
      </c>
      <c r="I2851" s="17"/>
    </row>
    <row r="2852" spans="1:9" ht="15.75" x14ac:dyDescent="0.25">
      <c r="A2852" s="40">
        <v>42805</v>
      </c>
      <c r="B2852" s="41" t="s">
        <v>1566</v>
      </c>
      <c r="C2852" s="6">
        <v>104029</v>
      </c>
      <c r="D2852" s="7" t="s">
        <v>23</v>
      </c>
      <c r="E2852" s="3">
        <v>470</v>
      </c>
      <c r="F2852" s="42">
        <v>42807</v>
      </c>
      <c r="G2852" s="3">
        <f t="shared" si="138"/>
        <v>470</v>
      </c>
      <c r="H2852" s="3">
        <f t="shared" si="137"/>
        <v>0</v>
      </c>
      <c r="I2852" s="17"/>
    </row>
    <row r="2853" spans="1:9" ht="15.75" x14ac:dyDescent="0.25">
      <c r="A2853" s="40">
        <v>42806</v>
      </c>
      <c r="B2853" s="41" t="s">
        <v>1658</v>
      </c>
      <c r="C2853" s="6">
        <v>104118</v>
      </c>
      <c r="D2853" s="7" t="s">
        <v>23</v>
      </c>
      <c r="E2853" s="3">
        <v>564</v>
      </c>
      <c r="F2853" s="42">
        <v>42807</v>
      </c>
      <c r="G2853" s="3">
        <f t="shared" si="138"/>
        <v>564</v>
      </c>
      <c r="H2853" s="3">
        <f t="shared" si="137"/>
        <v>0</v>
      </c>
      <c r="I2853" s="17"/>
    </row>
    <row r="2854" spans="1:9" ht="15.75" x14ac:dyDescent="0.25">
      <c r="A2854" s="40">
        <v>42807</v>
      </c>
      <c r="B2854" s="41" t="s">
        <v>1777</v>
      </c>
      <c r="C2854" s="6">
        <v>104235</v>
      </c>
      <c r="D2854" s="7" t="s">
        <v>23</v>
      </c>
      <c r="E2854" s="3">
        <v>592.20000000000005</v>
      </c>
      <c r="F2854" s="42">
        <v>42808</v>
      </c>
      <c r="G2854" s="3">
        <f t="shared" si="138"/>
        <v>592.20000000000005</v>
      </c>
      <c r="H2854" s="3">
        <f t="shared" si="137"/>
        <v>0</v>
      </c>
      <c r="I2854" s="17"/>
    </row>
    <row r="2855" spans="1:9" ht="15.75" x14ac:dyDescent="0.25">
      <c r="A2855" s="40">
        <v>42808</v>
      </c>
      <c r="B2855" s="41" t="s">
        <v>1867</v>
      </c>
      <c r="C2855" s="6">
        <v>104324</v>
      </c>
      <c r="D2855" s="7" t="s">
        <v>23</v>
      </c>
      <c r="E2855" s="3">
        <v>568.70000000000005</v>
      </c>
      <c r="F2855" s="42">
        <v>42808</v>
      </c>
      <c r="G2855" s="3">
        <f t="shared" si="138"/>
        <v>568.70000000000005</v>
      </c>
      <c r="H2855" s="3">
        <f t="shared" si="137"/>
        <v>0</v>
      </c>
      <c r="I2855" s="17"/>
    </row>
    <row r="2856" spans="1:9" ht="15.75" x14ac:dyDescent="0.25">
      <c r="A2856" s="40">
        <v>42809</v>
      </c>
      <c r="B2856" s="41" t="s">
        <v>2008</v>
      </c>
      <c r="C2856" s="6">
        <v>104462</v>
      </c>
      <c r="D2856" s="7" t="s">
        <v>23</v>
      </c>
      <c r="E2856" s="3">
        <v>470</v>
      </c>
      <c r="F2856" s="42">
        <v>42810</v>
      </c>
      <c r="G2856" s="3">
        <f t="shared" si="138"/>
        <v>470</v>
      </c>
      <c r="H2856" s="3">
        <f t="shared" si="137"/>
        <v>0</v>
      </c>
      <c r="I2856" s="17"/>
    </row>
    <row r="2857" spans="1:9" ht="15.75" x14ac:dyDescent="0.25">
      <c r="A2857" s="40">
        <v>42810</v>
      </c>
      <c r="B2857" s="41" t="s">
        <v>2132</v>
      </c>
      <c r="C2857" s="6">
        <v>104585</v>
      </c>
      <c r="D2857" s="7" t="s">
        <v>23</v>
      </c>
      <c r="E2857" s="3">
        <v>658</v>
      </c>
      <c r="F2857" s="42">
        <v>42810</v>
      </c>
      <c r="G2857" s="3">
        <f t="shared" si="138"/>
        <v>658</v>
      </c>
      <c r="H2857" s="3">
        <f t="shared" si="137"/>
        <v>0</v>
      </c>
      <c r="I2857" s="17"/>
    </row>
    <row r="2858" spans="1:9" ht="15.75" x14ac:dyDescent="0.25">
      <c r="A2858" s="40">
        <v>42811</v>
      </c>
      <c r="B2858" s="41" t="s">
        <v>2291</v>
      </c>
      <c r="C2858" s="6">
        <v>104743</v>
      </c>
      <c r="D2858" s="7" t="s">
        <v>23</v>
      </c>
      <c r="E2858" s="3">
        <v>969.6</v>
      </c>
      <c r="F2858" s="42">
        <v>42812</v>
      </c>
      <c r="G2858" s="3">
        <f t="shared" si="138"/>
        <v>969.6</v>
      </c>
      <c r="H2858" s="3">
        <f t="shared" si="137"/>
        <v>0</v>
      </c>
      <c r="I2858" s="17"/>
    </row>
    <row r="2859" spans="1:9" ht="15.75" x14ac:dyDescent="0.25">
      <c r="A2859" s="40">
        <v>42812</v>
      </c>
      <c r="B2859" s="41" t="s">
        <v>2384</v>
      </c>
      <c r="C2859" s="6">
        <v>104833</v>
      </c>
      <c r="D2859" s="7" t="s">
        <v>23</v>
      </c>
      <c r="E2859" s="3">
        <v>480</v>
      </c>
      <c r="F2859" s="42">
        <v>42812</v>
      </c>
      <c r="G2859" s="3">
        <f t="shared" si="138"/>
        <v>480</v>
      </c>
      <c r="H2859" s="3">
        <f t="shared" si="137"/>
        <v>0</v>
      </c>
      <c r="I2859" s="17"/>
    </row>
    <row r="2860" spans="1:9" ht="15.75" x14ac:dyDescent="0.25">
      <c r="A2860" s="40">
        <v>42815</v>
      </c>
      <c r="B2860" s="41" t="s">
        <v>2705</v>
      </c>
      <c r="C2860" s="6">
        <v>105143</v>
      </c>
      <c r="D2860" s="7" t="s">
        <v>23</v>
      </c>
      <c r="E2860" s="3">
        <v>528</v>
      </c>
      <c r="F2860" s="42">
        <v>42816</v>
      </c>
      <c r="G2860" s="3">
        <f t="shared" si="138"/>
        <v>528</v>
      </c>
      <c r="H2860" s="3">
        <f t="shared" si="137"/>
        <v>0</v>
      </c>
      <c r="I2860" s="17"/>
    </row>
    <row r="2861" spans="1:9" ht="15.75" x14ac:dyDescent="0.25">
      <c r="A2861" s="40">
        <v>42816</v>
      </c>
      <c r="B2861" s="41" t="s">
        <v>2865</v>
      </c>
      <c r="C2861" s="6">
        <v>105303</v>
      </c>
      <c r="D2861" s="7" t="s">
        <v>23</v>
      </c>
      <c r="E2861" s="3">
        <v>576</v>
      </c>
      <c r="F2861" s="42">
        <v>42816</v>
      </c>
      <c r="G2861" s="3">
        <f t="shared" si="138"/>
        <v>576</v>
      </c>
      <c r="H2861" s="3">
        <f t="shared" si="137"/>
        <v>0</v>
      </c>
      <c r="I2861" s="17"/>
    </row>
    <row r="2862" spans="1:9" ht="15.75" x14ac:dyDescent="0.25">
      <c r="A2862" s="40">
        <v>42817</v>
      </c>
      <c r="B2862" s="41" t="s">
        <v>2968</v>
      </c>
      <c r="C2862" s="6">
        <v>105400</v>
      </c>
      <c r="D2862" s="7" t="s">
        <v>23</v>
      </c>
      <c r="E2862" s="3">
        <v>637</v>
      </c>
      <c r="F2862" s="42">
        <v>43062</v>
      </c>
      <c r="G2862" s="3">
        <f t="shared" si="138"/>
        <v>637</v>
      </c>
      <c r="H2862" s="3">
        <f t="shared" si="137"/>
        <v>0</v>
      </c>
      <c r="I2862" s="17"/>
    </row>
    <row r="2863" spans="1:9" ht="15.75" x14ac:dyDescent="0.25">
      <c r="A2863" s="40">
        <v>42818</v>
      </c>
      <c r="B2863" s="41" t="s">
        <v>3129</v>
      </c>
      <c r="C2863" s="6">
        <v>105559</v>
      </c>
      <c r="D2863" s="7" t="s">
        <v>23</v>
      </c>
      <c r="E2863" s="3">
        <v>896.7</v>
      </c>
      <c r="F2863" s="42">
        <v>42791</v>
      </c>
      <c r="G2863" s="3">
        <f t="shared" si="138"/>
        <v>896.7</v>
      </c>
      <c r="H2863" s="3">
        <f t="shared" si="137"/>
        <v>0</v>
      </c>
      <c r="I2863" s="17"/>
    </row>
    <row r="2864" spans="1:9" ht="15.75" x14ac:dyDescent="0.25">
      <c r="A2864" s="40">
        <v>42819</v>
      </c>
      <c r="B2864" s="41" t="s">
        <v>3244</v>
      </c>
      <c r="C2864" s="6">
        <v>105669</v>
      </c>
      <c r="D2864" s="7" t="s">
        <v>23</v>
      </c>
      <c r="E2864" s="3">
        <v>490</v>
      </c>
      <c r="F2864" s="42">
        <v>42791</v>
      </c>
      <c r="G2864" s="3">
        <f t="shared" si="138"/>
        <v>490</v>
      </c>
      <c r="H2864" s="3">
        <f t="shared" si="137"/>
        <v>0</v>
      </c>
      <c r="I2864" s="17"/>
    </row>
    <row r="2865" spans="1:9" ht="15.75" x14ac:dyDescent="0.25">
      <c r="A2865" s="40">
        <v>42821</v>
      </c>
      <c r="B2865" s="41" t="s">
        <v>3414</v>
      </c>
      <c r="C2865" s="6">
        <v>105837</v>
      </c>
      <c r="D2865" s="7" t="s">
        <v>23</v>
      </c>
      <c r="E2865" s="3">
        <v>598</v>
      </c>
      <c r="F2865" s="42">
        <v>42821</v>
      </c>
      <c r="G2865" s="3">
        <f t="shared" si="138"/>
        <v>598</v>
      </c>
      <c r="H2865" s="3">
        <f t="shared" si="137"/>
        <v>0</v>
      </c>
      <c r="I2865" s="17"/>
    </row>
    <row r="2866" spans="1:9" ht="15.75" x14ac:dyDescent="0.25">
      <c r="A2866" s="40">
        <v>42822</v>
      </c>
      <c r="B2866" s="41" t="s">
        <v>3610</v>
      </c>
      <c r="C2866" s="6">
        <v>106026</v>
      </c>
      <c r="D2866" s="7" t="s">
        <v>23</v>
      </c>
      <c r="E2866" s="3">
        <v>496.8</v>
      </c>
      <c r="F2866" s="42">
        <v>42822</v>
      </c>
      <c r="G2866" s="3">
        <f t="shared" si="138"/>
        <v>496.8</v>
      </c>
      <c r="H2866" s="3">
        <f t="shared" si="137"/>
        <v>0</v>
      </c>
      <c r="I2866" s="17"/>
    </row>
    <row r="2867" spans="1:9" ht="15.75" x14ac:dyDescent="0.25">
      <c r="A2867" s="40">
        <v>42823</v>
      </c>
      <c r="B2867" s="41" t="s">
        <v>3702</v>
      </c>
      <c r="C2867" s="6">
        <v>106116</v>
      </c>
      <c r="D2867" s="7" t="s">
        <v>23</v>
      </c>
      <c r="E2867" s="3">
        <v>621</v>
      </c>
      <c r="F2867" s="42">
        <v>42822</v>
      </c>
      <c r="G2867" s="3">
        <f t="shared" si="138"/>
        <v>621</v>
      </c>
      <c r="H2867" s="3">
        <f t="shared" si="137"/>
        <v>0</v>
      </c>
      <c r="I2867" s="17"/>
    </row>
    <row r="2868" spans="1:9" ht="15.75" x14ac:dyDescent="0.25">
      <c r="A2868" s="40">
        <v>42824</v>
      </c>
      <c r="B2868" s="41" t="s">
        <v>3844</v>
      </c>
      <c r="C2868" s="6">
        <v>106257</v>
      </c>
      <c r="D2868" s="7" t="s">
        <v>23</v>
      </c>
      <c r="E2868" s="3">
        <v>533.6</v>
      </c>
      <c r="F2868" s="42">
        <v>42825</v>
      </c>
      <c r="G2868" s="3">
        <f t="shared" si="138"/>
        <v>533.6</v>
      </c>
      <c r="H2868" s="3">
        <f t="shared" si="137"/>
        <v>0</v>
      </c>
      <c r="I2868" s="17"/>
    </row>
    <row r="2869" spans="1:9" ht="15.75" x14ac:dyDescent="0.25">
      <c r="A2869" s="40">
        <v>42825</v>
      </c>
      <c r="B2869" s="41" t="s">
        <v>3969</v>
      </c>
      <c r="C2869" s="6">
        <v>106378</v>
      </c>
      <c r="D2869" s="7" t="s">
        <v>23</v>
      </c>
      <c r="E2869" s="3">
        <v>742.5</v>
      </c>
      <c r="F2869" s="42">
        <v>42825</v>
      </c>
      <c r="G2869" s="3">
        <f t="shared" si="138"/>
        <v>742.5</v>
      </c>
      <c r="H2869" s="3">
        <f t="shared" si="137"/>
        <v>0</v>
      </c>
      <c r="I2869" s="17"/>
    </row>
    <row r="2870" spans="1:9" ht="15.75" x14ac:dyDescent="0.25">
      <c r="A2870" s="40">
        <v>42803</v>
      </c>
      <c r="B2870" s="41" t="s">
        <v>1267</v>
      </c>
      <c r="C2870" s="6">
        <v>103734</v>
      </c>
      <c r="D2870" s="7" t="s">
        <v>208</v>
      </c>
      <c r="E2870" s="3">
        <v>5514</v>
      </c>
      <c r="F2870" s="42">
        <v>42804</v>
      </c>
      <c r="G2870" s="3">
        <f t="shared" si="138"/>
        <v>5514</v>
      </c>
      <c r="H2870" s="3">
        <f t="shared" si="137"/>
        <v>0</v>
      </c>
      <c r="I2870" s="17"/>
    </row>
    <row r="2871" spans="1:9" ht="15.75" x14ac:dyDescent="0.25">
      <c r="A2871" s="40">
        <v>42810</v>
      </c>
      <c r="B2871" s="41" t="s">
        <v>2124</v>
      </c>
      <c r="C2871" s="6">
        <v>104577</v>
      </c>
      <c r="D2871" s="7" t="s">
        <v>208</v>
      </c>
      <c r="E2871" s="3">
        <v>4844</v>
      </c>
      <c r="F2871" s="42">
        <v>42810</v>
      </c>
      <c r="G2871" s="3">
        <f t="shared" si="138"/>
        <v>4844</v>
      </c>
      <c r="H2871" s="3">
        <f t="shared" si="137"/>
        <v>0</v>
      </c>
      <c r="I2871" s="17"/>
    </row>
    <row r="2872" spans="1:9" ht="15.75" x14ac:dyDescent="0.25">
      <c r="A2872" s="40">
        <v>42811</v>
      </c>
      <c r="B2872" s="41" t="s">
        <v>2257</v>
      </c>
      <c r="C2872" s="6">
        <v>104710</v>
      </c>
      <c r="D2872" s="1" t="s">
        <v>208</v>
      </c>
      <c r="E2872" s="2">
        <v>0</v>
      </c>
      <c r="F2872" s="44" t="s">
        <v>37</v>
      </c>
      <c r="G2872" s="2">
        <f t="shared" si="138"/>
        <v>0</v>
      </c>
      <c r="H2872" s="2">
        <f t="shared" si="137"/>
        <v>0</v>
      </c>
      <c r="I2872" s="17"/>
    </row>
    <row r="2873" spans="1:9" ht="15.75" x14ac:dyDescent="0.25">
      <c r="A2873" s="40">
        <v>42816</v>
      </c>
      <c r="B2873" s="41" t="s">
        <v>2845</v>
      </c>
      <c r="C2873" s="6">
        <v>105283</v>
      </c>
      <c r="D2873" s="7" t="s">
        <v>208</v>
      </c>
      <c r="E2873" s="3">
        <v>3416.4</v>
      </c>
      <c r="F2873" s="42">
        <v>42816</v>
      </c>
      <c r="G2873" s="3">
        <f t="shared" si="138"/>
        <v>3416.4</v>
      </c>
      <c r="H2873" s="3">
        <f t="shared" si="137"/>
        <v>0</v>
      </c>
      <c r="I2873" s="17"/>
    </row>
    <row r="2874" spans="1:9" ht="15.75" x14ac:dyDescent="0.25">
      <c r="A2874" s="40">
        <v>42823</v>
      </c>
      <c r="B2874" s="41" t="s">
        <v>3688</v>
      </c>
      <c r="C2874" s="6">
        <v>106102</v>
      </c>
      <c r="D2874" s="7" t="s">
        <v>208</v>
      </c>
      <c r="E2874" s="3">
        <v>4164.8</v>
      </c>
      <c r="F2874" s="42">
        <v>42822</v>
      </c>
      <c r="G2874" s="3">
        <f t="shared" si="138"/>
        <v>4164.8</v>
      </c>
      <c r="H2874" s="3">
        <f t="shared" si="137"/>
        <v>0</v>
      </c>
      <c r="I2874" s="17"/>
    </row>
    <row r="2875" spans="1:9" ht="15.75" x14ac:dyDescent="0.25">
      <c r="A2875" s="40">
        <v>42795</v>
      </c>
      <c r="B2875" s="41" t="s">
        <v>315</v>
      </c>
      <c r="C2875" s="6">
        <v>102803</v>
      </c>
      <c r="D2875" s="7" t="s">
        <v>148</v>
      </c>
      <c r="E2875" s="3">
        <v>3864</v>
      </c>
      <c r="F2875" s="42">
        <v>42796</v>
      </c>
      <c r="G2875" s="3">
        <f t="shared" si="138"/>
        <v>3864</v>
      </c>
      <c r="H2875" s="3">
        <f t="shared" si="137"/>
        <v>0</v>
      </c>
      <c r="I2875" s="17"/>
    </row>
    <row r="2876" spans="1:9" ht="15.75" x14ac:dyDescent="0.25">
      <c r="A2876" s="40">
        <v>42802</v>
      </c>
      <c r="B2876" s="41" t="s">
        <v>1207</v>
      </c>
      <c r="C2876" s="6">
        <v>103677</v>
      </c>
      <c r="D2876" s="7" t="s">
        <v>148</v>
      </c>
      <c r="E2876" s="3">
        <v>2918.4</v>
      </c>
      <c r="F2876" s="42">
        <v>42802</v>
      </c>
      <c r="G2876" s="3">
        <f t="shared" si="138"/>
        <v>2918.4</v>
      </c>
      <c r="H2876" s="3">
        <f t="shared" si="137"/>
        <v>0</v>
      </c>
      <c r="I2876" s="17"/>
    </row>
    <row r="2877" spans="1:9" ht="15.75" x14ac:dyDescent="0.25">
      <c r="A2877" s="40">
        <v>42809</v>
      </c>
      <c r="B2877" s="41" t="s">
        <v>2009</v>
      </c>
      <c r="C2877" s="6">
        <v>104463</v>
      </c>
      <c r="D2877" s="7" t="s">
        <v>148</v>
      </c>
      <c r="E2877" s="3">
        <v>2928</v>
      </c>
      <c r="F2877" s="42">
        <v>42810</v>
      </c>
      <c r="G2877" s="3">
        <f t="shared" si="138"/>
        <v>2928</v>
      </c>
      <c r="H2877" s="3">
        <f t="shared" si="137"/>
        <v>0</v>
      </c>
      <c r="I2877" s="17"/>
    </row>
    <row r="2878" spans="1:9" ht="15.75" x14ac:dyDescent="0.25">
      <c r="A2878" s="40">
        <v>42815</v>
      </c>
      <c r="B2878" s="41" t="s">
        <v>2712</v>
      </c>
      <c r="C2878" s="6">
        <v>105150</v>
      </c>
      <c r="D2878" s="7" t="s">
        <v>148</v>
      </c>
      <c r="E2878" s="3">
        <v>3264</v>
      </c>
      <c r="F2878" s="42">
        <v>42816</v>
      </c>
      <c r="G2878" s="3">
        <f t="shared" ref="G2878:G2906" si="139">E2878</f>
        <v>3264</v>
      </c>
      <c r="H2878" s="3">
        <f t="shared" si="137"/>
        <v>0</v>
      </c>
      <c r="I2878" s="17"/>
    </row>
    <row r="2879" spans="1:9" ht="15.75" x14ac:dyDescent="0.25">
      <c r="A2879" s="40">
        <v>42823</v>
      </c>
      <c r="B2879" s="41" t="s">
        <v>3712</v>
      </c>
      <c r="C2879" s="6">
        <v>106126</v>
      </c>
      <c r="D2879" s="7" t="s">
        <v>148</v>
      </c>
      <c r="E2879" s="3">
        <v>3100.8</v>
      </c>
      <c r="F2879" s="42">
        <v>42822</v>
      </c>
      <c r="G2879" s="3">
        <f t="shared" si="139"/>
        <v>3100.8</v>
      </c>
      <c r="H2879" s="3">
        <f t="shared" si="137"/>
        <v>0</v>
      </c>
      <c r="I2879" s="17"/>
    </row>
    <row r="2880" spans="1:9" ht="15.75" x14ac:dyDescent="0.25">
      <c r="A2880" s="40">
        <v>42823</v>
      </c>
      <c r="B2880" s="41" t="s">
        <v>3749</v>
      </c>
      <c r="C2880" s="6">
        <v>106163</v>
      </c>
      <c r="D2880" s="7" t="s">
        <v>148</v>
      </c>
      <c r="E2880" s="3">
        <v>2932.8</v>
      </c>
      <c r="F2880" s="42">
        <v>42824</v>
      </c>
      <c r="G2880" s="3">
        <f t="shared" si="139"/>
        <v>2932.8</v>
      </c>
      <c r="H2880" s="3">
        <f t="shared" si="137"/>
        <v>0</v>
      </c>
      <c r="I2880" s="17"/>
    </row>
    <row r="2881" spans="1:9" ht="15.75" x14ac:dyDescent="0.25">
      <c r="A2881" s="40">
        <v>42824</v>
      </c>
      <c r="B2881" s="41" t="s">
        <v>3842</v>
      </c>
      <c r="C2881" s="6">
        <v>106255</v>
      </c>
      <c r="D2881" s="7" t="s">
        <v>148</v>
      </c>
      <c r="E2881" s="3">
        <v>3062.4</v>
      </c>
      <c r="F2881" s="42">
        <v>42825</v>
      </c>
      <c r="G2881" s="3">
        <f t="shared" si="139"/>
        <v>3062.4</v>
      </c>
      <c r="H2881" s="3">
        <f t="shared" si="137"/>
        <v>0</v>
      </c>
      <c r="I2881" s="17"/>
    </row>
    <row r="2882" spans="1:9" ht="15.75" x14ac:dyDescent="0.25">
      <c r="A2882" s="40">
        <v>42797</v>
      </c>
      <c r="B2882" s="41" t="s">
        <v>610</v>
      </c>
      <c r="C2882" s="6">
        <v>103093</v>
      </c>
      <c r="D2882" s="7" t="s">
        <v>65</v>
      </c>
      <c r="E2882" s="3">
        <v>8009</v>
      </c>
      <c r="F2882" s="42">
        <v>42797</v>
      </c>
      <c r="G2882" s="3">
        <f t="shared" si="139"/>
        <v>8009</v>
      </c>
      <c r="H2882" s="3">
        <f t="shared" si="137"/>
        <v>0</v>
      </c>
      <c r="I2882" s="17"/>
    </row>
    <row r="2883" spans="1:9" ht="15.75" x14ac:dyDescent="0.25">
      <c r="A2883" s="40">
        <v>42800</v>
      </c>
      <c r="B2883" s="41" t="s">
        <v>939</v>
      </c>
      <c r="C2883" s="6">
        <v>103413</v>
      </c>
      <c r="D2883" s="7" t="s">
        <v>65</v>
      </c>
      <c r="E2883" s="3">
        <v>7863.7</v>
      </c>
      <c r="F2883" s="42">
        <v>42801</v>
      </c>
      <c r="G2883" s="3">
        <f t="shared" si="139"/>
        <v>7863.7</v>
      </c>
      <c r="H2883" s="3">
        <f t="shared" ref="H2883:H2946" si="140">E2883-G2883</f>
        <v>0</v>
      </c>
      <c r="I2883" s="17"/>
    </row>
    <row r="2884" spans="1:9" ht="15.75" x14ac:dyDescent="0.25">
      <c r="A2884" s="40">
        <v>42802</v>
      </c>
      <c r="B2884" s="41" t="s">
        <v>1185</v>
      </c>
      <c r="C2884" s="6">
        <v>103655</v>
      </c>
      <c r="D2884" s="7" t="s">
        <v>65</v>
      </c>
      <c r="E2884" s="3">
        <v>8159.6</v>
      </c>
      <c r="F2884" s="42">
        <v>42803</v>
      </c>
      <c r="G2884" s="3">
        <f t="shared" si="139"/>
        <v>8159.6</v>
      </c>
      <c r="H2884" s="3">
        <f t="shared" si="140"/>
        <v>0</v>
      </c>
      <c r="I2884" s="17"/>
    </row>
    <row r="2885" spans="1:9" ht="15.75" x14ac:dyDescent="0.25">
      <c r="A2885" s="40">
        <v>42805</v>
      </c>
      <c r="B2885" s="41" t="s">
        <v>1549</v>
      </c>
      <c r="C2885" s="6">
        <v>104012</v>
      </c>
      <c r="D2885" s="7" t="s">
        <v>65</v>
      </c>
      <c r="E2885" s="3">
        <v>809.4</v>
      </c>
      <c r="F2885" s="42">
        <v>42805</v>
      </c>
      <c r="G2885" s="3">
        <f t="shared" si="139"/>
        <v>809.4</v>
      </c>
      <c r="H2885" s="3">
        <f t="shared" si="140"/>
        <v>0</v>
      </c>
      <c r="I2885" s="17"/>
    </row>
    <row r="2886" spans="1:9" ht="15.75" x14ac:dyDescent="0.25">
      <c r="A2886" s="40">
        <v>42805</v>
      </c>
      <c r="B2886" s="41" t="s">
        <v>1594</v>
      </c>
      <c r="C2886" s="6">
        <v>104057</v>
      </c>
      <c r="D2886" s="7" t="s">
        <v>65</v>
      </c>
      <c r="E2886" s="3">
        <v>392</v>
      </c>
      <c r="F2886" s="42">
        <v>42807</v>
      </c>
      <c r="G2886" s="3">
        <f t="shared" si="139"/>
        <v>392</v>
      </c>
      <c r="H2886" s="3">
        <f t="shared" si="140"/>
        <v>0</v>
      </c>
      <c r="I2886" s="17"/>
    </row>
    <row r="2887" spans="1:9" ht="15.75" x14ac:dyDescent="0.25">
      <c r="A2887" s="40">
        <v>42808</v>
      </c>
      <c r="B2887" s="41" t="s">
        <v>1896</v>
      </c>
      <c r="C2887" s="6">
        <v>104353</v>
      </c>
      <c r="D2887" s="1" t="s">
        <v>65</v>
      </c>
      <c r="E2887" s="2">
        <v>0</v>
      </c>
      <c r="F2887" s="44" t="s">
        <v>37</v>
      </c>
      <c r="G2887" s="2">
        <f t="shared" si="139"/>
        <v>0</v>
      </c>
      <c r="H2887" s="2">
        <f t="shared" si="140"/>
        <v>0</v>
      </c>
      <c r="I2887" s="17"/>
    </row>
    <row r="2888" spans="1:9" ht="15.75" x14ac:dyDescent="0.25">
      <c r="A2888" s="40">
        <v>42808</v>
      </c>
      <c r="B2888" s="41" t="s">
        <v>1897</v>
      </c>
      <c r="C2888" s="6">
        <v>104354</v>
      </c>
      <c r="D2888" s="7" t="s">
        <v>65</v>
      </c>
      <c r="E2888" s="3">
        <v>7706.6</v>
      </c>
      <c r="F2888" s="42">
        <v>42809</v>
      </c>
      <c r="G2888" s="3">
        <f t="shared" si="139"/>
        <v>7706.6</v>
      </c>
      <c r="H2888" s="3">
        <f t="shared" si="140"/>
        <v>0</v>
      </c>
      <c r="I2888" s="17"/>
    </row>
    <row r="2889" spans="1:9" ht="15.75" x14ac:dyDescent="0.25">
      <c r="A2889" s="40">
        <v>42810</v>
      </c>
      <c r="B2889" s="41" t="s">
        <v>2126</v>
      </c>
      <c r="C2889" s="6">
        <v>104579</v>
      </c>
      <c r="D2889" s="7" t="s">
        <v>65</v>
      </c>
      <c r="E2889" s="3">
        <v>6172.7</v>
      </c>
      <c r="F2889" s="42">
        <v>42810</v>
      </c>
      <c r="G2889" s="3">
        <f t="shared" si="139"/>
        <v>6172.7</v>
      </c>
      <c r="H2889" s="3">
        <f t="shared" si="140"/>
        <v>0</v>
      </c>
      <c r="I2889" s="17"/>
    </row>
    <row r="2890" spans="1:9" ht="15.75" x14ac:dyDescent="0.25">
      <c r="A2890" s="40">
        <v>42812</v>
      </c>
      <c r="B2890" s="41" t="s">
        <v>2414</v>
      </c>
      <c r="C2890" s="6">
        <v>104863</v>
      </c>
      <c r="D2890" s="7" t="s">
        <v>65</v>
      </c>
      <c r="E2890" s="3">
        <v>9562</v>
      </c>
      <c r="F2890" s="42">
        <v>42812</v>
      </c>
      <c r="G2890" s="3">
        <f t="shared" si="139"/>
        <v>9562</v>
      </c>
      <c r="H2890" s="3">
        <f t="shared" si="140"/>
        <v>0</v>
      </c>
      <c r="I2890" s="17"/>
    </row>
    <row r="2891" spans="1:9" ht="15.75" x14ac:dyDescent="0.25">
      <c r="A2891" s="40">
        <v>42815</v>
      </c>
      <c r="B2891" s="41" t="s">
        <v>2756</v>
      </c>
      <c r="C2891" s="6">
        <v>105194</v>
      </c>
      <c r="D2891" s="7" t="s">
        <v>65</v>
      </c>
      <c r="E2891" s="3">
        <v>6114.3</v>
      </c>
      <c r="F2891" s="42">
        <v>42815</v>
      </c>
      <c r="G2891" s="3">
        <f t="shared" si="139"/>
        <v>6114.3</v>
      </c>
      <c r="H2891" s="3">
        <f t="shared" si="140"/>
        <v>0</v>
      </c>
      <c r="I2891" s="17"/>
    </row>
    <row r="2892" spans="1:9" ht="15.75" x14ac:dyDescent="0.25">
      <c r="A2892" s="40">
        <v>42815</v>
      </c>
      <c r="B2892" s="41" t="s">
        <v>2776</v>
      </c>
      <c r="C2892" s="6">
        <v>105214</v>
      </c>
      <c r="D2892" s="7" t="s">
        <v>65</v>
      </c>
      <c r="E2892" s="3">
        <v>2385</v>
      </c>
      <c r="F2892" s="42">
        <v>42815</v>
      </c>
      <c r="G2892" s="3">
        <f t="shared" si="139"/>
        <v>2385</v>
      </c>
      <c r="H2892" s="3">
        <f t="shared" si="140"/>
        <v>0</v>
      </c>
      <c r="I2892" s="17"/>
    </row>
    <row r="2893" spans="1:9" ht="15.75" x14ac:dyDescent="0.25">
      <c r="A2893" s="40">
        <v>42817</v>
      </c>
      <c r="B2893" s="41" t="s">
        <v>3002</v>
      </c>
      <c r="C2893" s="6">
        <v>105433</v>
      </c>
      <c r="D2893" s="7" t="s">
        <v>65</v>
      </c>
      <c r="E2893" s="3">
        <v>8780.6</v>
      </c>
      <c r="F2893" s="42">
        <v>42818</v>
      </c>
      <c r="G2893" s="3">
        <f t="shared" si="139"/>
        <v>8780.6</v>
      </c>
      <c r="H2893" s="3">
        <f t="shared" si="140"/>
        <v>0</v>
      </c>
      <c r="I2893" s="17"/>
    </row>
    <row r="2894" spans="1:9" ht="15.75" x14ac:dyDescent="0.25">
      <c r="A2894" s="40">
        <v>42820</v>
      </c>
      <c r="B2894" s="41" t="s">
        <v>3362</v>
      </c>
      <c r="C2894" s="6">
        <v>105786</v>
      </c>
      <c r="D2894" s="7" t="s">
        <v>65</v>
      </c>
      <c r="E2894" s="3">
        <v>3055.5</v>
      </c>
      <c r="F2894" s="42">
        <v>42820</v>
      </c>
      <c r="G2894" s="3">
        <f t="shared" si="139"/>
        <v>3055.5</v>
      </c>
      <c r="H2894" s="3">
        <f t="shared" si="140"/>
        <v>0</v>
      </c>
      <c r="I2894" s="17"/>
    </row>
    <row r="2895" spans="1:9" ht="15.75" x14ac:dyDescent="0.25">
      <c r="A2895" s="40">
        <v>42820</v>
      </c>
      <c r="B2895" s="41" t="s">
        <v>3363</v>
      </c>
      <c r="C2895" s="6">
        <v>105787</v>
      </c>
      <c r="D2895" s="7" t="s">
        <v>65</v>
      </c>
      <c r="E2895" s="3">
        <v>3696</v>
      </c>
      <c r="F2895" s="42">
        <v>42820</v>
      </c>
      <c r="G2895" s="3">
        <f t="shared" si="139"/>
        <v>3696</v>
      </c>
      <c r="H2895" s="3">
        <f t="shared" si="140"/>
        <v>0</v>
      </c>
      <c r="I2895" s="17"/>
    </row>
    <row r="2896" spans="1:9" ht="15.75" x14ac:dyDescent="0.25">
      <c r="A2896" s="40">
        <v>42821</v>
      </c>
      <c r="B2896" s="41" t="s">
        <v>3464</v>
      </c>
      <c r="C2896" s="6">
        <v>105886</v>
      </c>
      <c r="D2896" s="7" t="s">
        <v>65</v>
      </c>
      <c r="E2896" s="3">
        <v>8800</v>
      </c>
      <c r="F2896" s="42">
        <v>42822</v>
      </c>
      <c r="G2896" s="3">
        <f t="shared" si="139"/>
        <v>8800</v>
      </c>
      <c r="H2896" s="3">
        <f t="shared" si="140"/>
        <v>0</v>
      </c>
      <c r="I2896" s="17"/>
    </row>
    <row r="2897" spans="1:9" ht="15.75" x14ac:dyDescent="0.25">
      <c r="A2897" s="40">
        <v>42824</v>
      </c>
      <c r="B2897" s="41" t="s">
        <v>3824</v>
      </c>
      <c r="C2897" s="6">
        <v>106238</v>
      </c>
      <c r="D2897" s="7" t="s">
        <v>65</v>
      </c>
      <c r="E2897" s="3">
        <v>6447</v>
      </c>
      <c r="F2897" s="42">
        <v>42824</v>
      </c>
      <c r="G2897" s="3">
        <f t="shared" si="139"/>
        <v>6447</v>
      </c>
      <c r="H2897" s="3">
        <f t="shared" si="140"/>
        <v>0</v>
      </c>
      <c r="I2897" s="17"/>
    </row>
    <row r="2898" spans="1:9" ht="15.75" x14ac:dyDescent="0.25">
      <c r="A2898" s="40">
        <v>42824</v>
      </c>
      <c r="B2898" s="41" t="s">
        <v>3827</v>
      </c>
      <c r="C2898" s="6">
        <v>106241</v>
      </c>
      <c r="D2898" s="7" t="s">
        <v>65</v>
      </c>
      <c r="E2898" s="3">
        <v>1363.5</v>
      </c>
      <c r="F2898" s="42">
        <v>42824</v>
      </c>
      <c r="G2898" s="3">
        <f t="shared" si="139"/>
        <v>1363.5</v>
      </c>
      <c r="H2898" s="3">
        <f t="shared" si="140"/>
        <v>0</v>
      </c>
      <c r="I2898" s="17"/>
    </row>
    <row r="2899" spans="1:9" ht="15.75" x14ac:dyDescent="0.25">
      <c r="A2899" s="40">
        <v>42800</v>
      </c>
      <c r="B2899" s="41" t="s">
        <v>890</v>
      </c>
      <c r="C2899" s="6">
        <v>103364</v>
      </c>
      <c r="D2899" s="7" t="s">
        <v>128</v>
      </c>
      <c r="E2899" s="3">
        <v>1284</v>
      </c>
      <c r="F2899" s="42">
        <v>42800</v>
      </c>
      <c r="G2899" s="3">
        <f t="shared" si="139"/>
        <v>1284</v>
      </c>
      <c r="H2899" s="3">
        <f t="shared" si="140"/>
        <v>0</v>
      </c>
      <c r="I2899" s="17"/>
    </row>
    <row r="2900" spans="1:9" ht="15.75" x14ac:dyDescent="0.25">
      <c r="A2900" s="40">
        <v>42802</v>
      </c>
      <c r="B2900" s="41" t="s">
        <v>1122</v>
      </c>
      <c r="C2900" s="6">
        <v>103593</v>
      </c>
      <c r="D2900" s="7" t="s">
        <v>128</v>
      </c>
      <c r="E2900" s="3">
        <v>2064</v>
      </c>
      <c r="F2900" s="42">
        <v>42802</v>
      </c>
      <c r="G2900" s="3">
        <f t="shared" si="139"/>
        <v>2064</v>
      </c>
      <c r="H2900" s="3">
        <f t="shared" si="140"/>
        <v>0</v>
      </c>
      <c r="I2900" s="17"/>
    </row>
    <row r="2901" spans="1:9" ht="15.75" x14ac:dyDescent="0.25">
      <c r="A2901" s="40">
        <v>42807</v>
      </c>
      <c r="B2901" s="41" t="s">
        <v>1709</v>
      </c>
      <c r="C2901" s="6">
        <v>104168</v>
      </c>
      <c r="D2901" s="7" t="s">
        <v>128</v>
      </c>
      <c r="E2901" s="3">
        <v>1686</v>
      </c>
      <c r="G2901" s="3">
        <f t="shared" si="139"/>
        <v>1686</v>
      </c>
      <c r="H2901" s="3">
        <f t="shared" si="140"/>
        <v>0</v>
      </c>
      <c r="I2901" s="17"/>
    </row>
    <row r="2902" spans="1:9" ht="15.75" x14ac:dyDescent="0.25">
      <c r="A2902" s="40">
        <v>42812</v>
      </c>
      <c r="B2902" s="41" t="s">
        <v>2367</v>
      </c>
      <c r="C2902" s="6">
        <v>104816</v>
      </c>
      <c r="D2902" s="7" t="s">
        <v>128</v>
      </c>
      <c r="E2902" s="3">
        <v>2376</v>
      </c>
      <c r="F2902" s="42">
        <v>42812</v>
      </c>
      <c r="G2902" s="3">
        <f t="shared" si="139"/>
        <v>2376</v>
      </c>
      <c r="H2902" s="3">
        <f t="shared" si="140"/>
        <v>0</v>
      </c>
      <c r="I2902" s="17"/>
    </row>
    <row r="2903" spans="1:9" ht="15.75" x14ac:dyDescent="0.25">
      <c r="A2903" s="40">
        <v>42814</v>
      </c>
      <c r="B2903" s="41" t="s">
        <v>2564</v>
      </c>
      <c r="C2903" s="6">
        <v>105003</v>
      </c>
      <c r="D2903" s="7" t="s">
        <v>128</v>
      </c>
      <c r="E2903" s="3">
        <v>774</v>
      </c>
      <c r="G2903" s="3">
        <f t="shared" si="139"/>
        <v>774</v>
      </c>
      <c r="H2903" s="3">
        <f t="shared" si="140"/>
        <v>0</v>
      </c>
      <c r="I2903" s="17"/>
    </row>
    <row r="2904" spans="1:9" ht="15.75" x14ac:dyDescent="0.25">
      <c r="A2904" s="40">
        <v>42819</v>
      </c>
      <c r="B2904" s="41" t="s">
        <v>3219</v>
      </c>
      <c r="C2904" s="6">
        <v>105648</v>
      </c>
      <c r="D2904" s="7" t="s">
        <v>128</v>
      </c>
      <c r="E2904" s="3">
        <v>980</v>
      </c>
      <c r="F2904" s="42">
        <v>42791</v>
      </c>
      <c r="G2904" s="3">
        <f t="shared" si="139"/>
        <v>980</v>
      </c>
      <c r="H2904" s="3">
        <f t="shared" si="140"/>
        <v>0</v>
      </c>
      <c r="I2904" s="17"/>
    </row>
    <row r="2905" spans="1:9" ht="15.75" x14ac:dyDescent="0.25">
      <c r="A2905" s="40">
        <v>42821</v>
      </c>
      <c r="B2905" s="41" t="s">
        <v>3413</v>
      </c>
      <c r="C2905" s="6">
        <v>105836</v>
      </c>
      <c r="D2905" s="7" t="s">
        <v>128</v>
      </c>
      <c r="E2905" s="3">
        <v>1400</v>
      </c>
      <c r="F2905" s="42">
        <v>42821</v>
      </c>
      <c r="G2905" s="3">
        <f t="shared" si="139"/>
        <v>1400</v>
      </c>
      <c r="H2905" s="3">
        <f t="shared" si="140"/>
        <v>0</v>
      </c>
      <c r="I2905" s="17"/>
    </row>
    <row r="2906" spans="1:9" ht="15.75" x14ac:dyDescent="0.25">
      <c r="A2906" s="40">
        <v>42825</v>
      </c>
      <c r="B2906" s="41" t="s">
        <v>3924</v>
      </c>
      <c r="C2906" s="6">
        <v>106333</v>
      </c>
      <c r="D2906" s="7" t="s">
        <v>128</v>
      </c>
      <c r="E2906" s="3">
        <v>2346.4</v>
      </c>
      <c r="F2906" s="42">
        <v>42825</v>
      </c>
      <c r="G2906" s="3">
        <f t="shared" si="139"/>
        <v>2346.4</v>
      </c>
      <c r="H2906" s="3">
        <f t="shared" si="140"/>
        <v>0</v>
      </c>
      <c r="I2906" s="17"/>
    </row>
    <row r="2907" spans="1:9" ht="15.75" x14ac:dyDescent="0.25">
      <c r="A2907" s="40">
        <v>42796</v>
      </c>
      <c r="B2907" s="45" t="s">
        <v>391</v>
      </c>
      <c r="C2907" s="27">
        <v>102879</v>
      </c>
      <c r="D2907" s="28" t="s">
        <v>19</v>
      </c>
      <c r="E2907" s="29">
        <v>12715.2</v>
      </c>
      <c r="F2907" s="46" t="s">
        <v>281</v>
      </c>
      <c r="G2907" s="47">
        <f>5000</f>
        <v>5000</v>
      </c>
      <c r="H2907" s="47">
        <f t="shared" si="140"/>
        <v>7715.2000000000007</v>
      </c>
      <c r="I2907" s="17"/>
    </row>
    <row r="2908" spans="1:9" ht="15.75" x14ac:dyDescent="0.25">
      <c r="A2908" s="40">
        <v>42797</v>
      </c>
      <c r="B2908" s="41" t="s">
        <v>535</v>
      </c>
      <c r="C2908" s="6">
        <v>103020</v>
      </c>
      <c r="D2908" s="7" t="s">
        <v>19</v>
      </c>
      <c r="E2908" s="3">
        <v>13087.2</v>
      </c>
      <c r="F2908" s="42">
        <v>42800</v>
      </c>
      <c r="G2908" s="3">
        <f>E2908</f>
        <v>13087.2</v>
      </c>
      <c r="H2908" s="3">
        <f t="shared" si="140"/>
        <v>0</v>
      </c>
      <c r="I2908" s="17"/>
    </row>
    <row r="2909" spans="1:9" ht="15.75" x14ac:dyDescent="0.25">
      <c r="A2909" s="40">
        <v>42798</v>
      </c>
      <c r="B2909" s="41" t="s">
        <v>679</v>
      </c>
      <c r="C2909" s="6">
        <v>103159</v>
      </c>
      <c r="D2909" s="7" t="s">
        <v>19</v>
      </c>
      <c r="E2909" s="3">
        <v>25185.599999999999</v>
      </c>
      <c r="F2909" s="42">
        <v>42801</v>
      </c>
      <c r="G2909" s="3">
        <f>E2909</f>
        <v>25185.599999999999</v>
      </c>
      <c r="H2909" s="3">
        <f t="shared" si="140"/>
        <v>0</v>
      </c>
      <c r="I2909" s="17"/>
    </row>
    <row r="2910" spans="1:9" ht="15.75" x14ac:dyDescent="0.25">
      <c r="A2910" s="40">
        <v>42800</v>
      </c>
      <c r="B2910" s="41" t="s">
        <v>878</v>
      </c>
      <c r="C2910" s="6">
        <v>103352</v>
      </c>
      <c r="D2910" s="7" t="s">
        <v>19</v>
      </c>
      <c r="E2910" s="3">
        <v>13752.6</v>
      </c>
      <c r="F2910" s="42">
        <v>42804</v>
      </c>
      <c r="G2910" s="3">
        <f>E2910</f>
        <v>13752.6</v>
      </c>
      <c r="H2910" s="3">
        <f t="shared" si="140"/>
        <v>0</v>
      </c>
      <c r="I2910" s="17"/>
    </row>
    <row r="2911" spans="1:9" ht="15.75" x14ac:dyDescent="0.25">
      <c r="A2911" s="40">
        <v>42801</v>
      </c>
      <c r="B2911" s="41" t="s">
        <v>1009</v>
      </c>
      <c r="C2911" s="6">
        <v>103482</v>
      </c>
      <c r="D2911" s="7" t="s">
        <v>19</v>
      </c>
      <c r="E2911" s="3">
        <v>9892.7999999999993</v>
      </c>
      <c r="F2911" s="42">
        <v>42802</v>
      </c>
      <c r="G2911" s="3">
        <f>E2911</f>
        <v>9892.7999999999993</v>
      </c>
      <c r="H2911" s="3">
        <f t="shared" si="140"/>
        <v>0</v>
      </c>
      <c r="I2911" s="17"/>
    </row>
    <row r="2912" spans="1:9" ht="15.75" x14ac:dyDescent="0.25">
      <c r="A2912" s="40">
        <v>42802</v>
      </c>
      <c r="B2912" s="41" t="s">
        <v>1117</v>
      </c>
      <c r="C2912" s="6">
        <v>103589</v>
      </c>
      <c r="D2912" s="7" t="s">
        <v>19</v>
      </c>
      <c r="E2912" s="3">
        <v>9933</v>
      </c>
      <c r="F2912" s="43" t="s">
        <v>1118</v>
      </c>
      <c r="G2912" s="9">
        <f>4000+5933</f>
        <v>9933</v>
      </c>
      <c r="H2912" s="9">
        <f t="shared" si="140"/>
        <v>0</v>
      </c>
      <c r="I2912" s="17"/>
    </row>
    <row r="2913" spans="1:9" ht="15.75" x14ac:dyDescent="0.25">
      <c r="A2913" s="40">
        <v>42803</v>
      </c>
      <c r="B2913" s="41" t="s">
        <v>1252</v>
      </c>
      <c r="C2913" s="6">
        <v>103720</v>
      </c>
      <c r="D2913" s="7" t="s">
        <v>19</v>
      </c>
      <c r="E2913" s="3">
        <v>10043.200000000001</v>
      </c>
      <c r="F2913" s="42">
        <v>42807</v>
      </c>
      <c r="G2913" s="3">
        <f>E2913</f>
        <v>10043.200000000001</v>
      </c>
      <c r="H2913" s="3">
        <f t="shared" si="140"/>
        <v>0</v>
      </c>
      <c r="I2913" s="17"/>
    </row>
    <row r="2914" spans="1:9" ht="15.75" x14ac:dyDescent="0.25">
      <c r="A2914" s="40">
        <v>42804</v>
      </c>
      <c r="B2914" s="41" t="s">
        <v>1374</v>
      </c>
      <c r="C2914" s="6">
        <v>103839</v>
      </c>
      <c r="D2914" s="7" t="s">
        <v>19</v>
      </c>
      <c r="E2914" s="3">
        <v>6912.5</v>
      </c>
      <c r="F2914" s="42">
        <v>42805</v>
      </c>
      <c r="G2914" s="3">
        <f>E2914</f>
        <v>6912.5</v>
      </c>
      <c r="H2914" s="3">
        <f t="shared" si="140"/>
        <v>0</v>
      </c>
      <c r="I2914" s="17"/>
    </row>
    <row r="2915" spans="1:9" ht="15.75" x14ac:dyDescent="0.25">
      <c r="A2915" s="40">
        <v>42805</v>
      </c>
      <c r="B2915" s="41" t="s">
        <v>1523</v>
      </c>
      <c r="C2915" s="6">
        <v>103986</v>
      </c>
      <c r="D2915" s="7" t="s">
        <v>19</v>
      </c>
      <c r="E2915" s="3">
        <v>26649</v>
      </c>
      <c r="F2915" s="43" t="s">
        <v>1437</v>
      </c>
      <c r="G2915" s="9">
        <f>12000+14649</f>
        <v>26649</v>
      </c>
      <c r="H2915" s="9">
        <f t="shared" si="140"/>
        <v>0</v>
      </c>
      <c r="I2915" s="17"/>
    </row>
    <row r="2916" spans="1:9" ht="15.75" x14ac:dyDescent="0.25">
      <c r="A2916" s="40">
        <v>42807</v>
      </c>
      <c r="B2916" s="41" t="s">
        <v>1702</v>
      </c>
      <c r="C2916" s="6">
        <v>104161</v>
      </c>
      <c r="D2916" s="7" t="s">
        <v>19</v>
      </c>
      <c r="E2916" s="3">
        <v>6086.5</v>
      </c>
      <c r="F2916" s="42">
        <v>42808</v>
      </c>
      <c r="G2916" s="3">
        <f>E2916</f>
        <v>6086.5</v>
      </c>
      <c r="H2916" s="3">
        <f t="shared" si="140"/>
        <v>0</v>
      </c>
      <c r="I2916" s="17"/>
    </row>
    <row r="2917" spans="1:9" ht="15.75" x14ac:dyDescent="0.25">
      <c r="A2917" s="40">
        <v>42808</v>
      </c>
      <c r="B2917" s="41" t="s">
        <v>1832</v>
      </c>
      <c r="C2917" s="6">
        <v>104289</v>
      </c>
      <c r="D2917" s="7" t="s">
        <v>19</v>
      </c>
      <c r="E2917" s="3">
        <v>9567.6</v>
      </c>
      <c r="F2917" s="43">
        <v>42811</v>
      </c>
      <c r="G2917" s="9">
        <f>3000+4000+2567.6</f>
        <v>9567.6</v>
      </c>
      <c r="H2917" s="9">
        <f t="shared" si="140"/>
        <v>0</v>
      </c>
      <c r="I2917" s="17"/>
    </row>
    <row r="2918" spans="1:9" ht="15.75" x14ac:dyDescent="0.25">
      <c r="A2918" s="40">
        <v>42809</v>
      </c>
      <c r="B2918" s="41" t="s">
        <v>1952</v>
      </c>
      <c r="C2918" s="6">
        <v>104408</v>
      </c>
      <c r="D2918" s="7" t="s">
        <v>19</v>
      </c>
      <c r="E2918" s="3">
        <v>10394</v>
      </c>
      <c r="F2918" s="43" t="s">
        <v>1953</v>
      </c>
      <c r="G2918" s="9">
        <f>4000+6394</f>
        <v>10394</v>
      </c>
      <c r="H2918" s="9">
        <f t="shared" si="140"/>
        <v>0</v>
      </c>
      <c r="I2918" s="17"/>
    </row>
    <row r="2919" spans="1:9" ht="15.75" x14ac:dyDescent="0.25">
      <c r="A2919" s="40">
        <v>42810</v>
      </c>
      <c r="B2919" s="41" t="s">
        <v>2071</v>
      </c>
      <c r="C2919" s="6">
        <v>104524</v>
      </c>
      <c r="D2919" s="7" t="s">
        <v>19</v>
      </c>
      <c r="E2919" s="3">
        <v>9302.4</v>
      </c>
      <c r="F2919" s="42">
        <v>42812</v>
      </c>
      <c r="G2919" s="3">
        <f>E2919</f>
        <v>9302.4</v>
      </c>
      <c r="H2919" s="3">
        <f t="shared" si="140"/>
        <v>0</v>
      </c>
      <c r="I2919" s="17"/>
    </row>
    <row r="2920" spans="1:9" ht="15.75" x14ac:dyDescent="0.25">
      <c r="A2920" s="40">
        <v>42811</v>
      </c>
      <c r="B2920" s="41" t="s">
        <v>2210</v>
      </c>
      <c r="C2920" s="6">
        <v>104663</v>
      </c>
      <c r="D2920" s="7" t="s">
        <v>19</v>
      </c>
      <c r="E2920" s="3">
        <v>9628.7999999999993</v>
      </c>
      <c r="G2920" s="3">
        <f>E2920</f>
        <v>9628.7999999999993</v>
      </c>
      <c r="H2920" s="3">
        <f t="shared" si="140"/>
        <v>0</v>
      </c>
      <c r="I2920" s="17"/>
    </row>
    <row r="2921" spans="1:9" ht="15.75" x14ac:dyDescent="0.25">
      <c r="A2921" s="40">
        <v>42812</v>
      </c>
      <c r="B2921" s="41" t="s">
        <v>2354</v>
      </c>
      <c r="C2921" s="6">
        <v>104804</v>
      </c>
      <c r="D2921" s="7" t="s">
        <v>19</v>
      </c>
      <c r="E2921" s="3">
        <v>23043</v>
      </c>
      <c r="F2921" s="42">
        <v>42815</v>
      </c>
      <c r="G2921" s="3">
        <f>E2921</f>
        <v>23043</v>
      </c>
      <c r="H2921" s="3">
        <f t="shared" si="140"/>
        <v>0</v>
      </c>
      <c r="I2921" s="17"/>
    </row>
    <row r="2922" spans="1:9" ht="15.75" x14ac:dyDescent="0.25">
      <c r="A2922" s="40">
        <v>42814</v>
      </c>
      <c r="B2922" s="41" t="s">
        <v>2550</v>
      </c>
      <c r="C2922" s="6">
        <v>104992</v>
      </c>
      <c r="D2922" s="7" t="s">
        <v>19</v>
      </c>
      <c r="E2922" s="3">
        <v>12586</v>
      </c>
      <c r="F2922" s="43" t="s">
        <v>2551</v>
      </c>
      <c r="G2922" s="9">
        <f>6000+6586</f>
        <v>12586</v>
      </c>
      <c r="H2922" s="9">
        <f t="shared" si="140"/>
        <v>0</v>
      </c>
      <c r="I2922" s="17"/>
    </row>
    <row r="2923" spans="1:9" ht="15.75" x14ac:dyDescent="0.25">
      <c r="A2923" s="40">
        <v>42815</v>
      </c>
      <c r="B2923" s="41" t="s">
        <v>2690</v>
      </c>
      <c r="C2923" s="6">
        <v>105128</v>
      </c>
      <c r="D2923" s="7" t="s">
        <v>19</v>
      </c>
      <c r="E2923" s="3">
        <v>9139.2000000000007</v>
      </c>
      <c r="F2923" s="42">
        <v>42818</v>
      </c>
      <c r="G2923" s="3">
        <f>E2923</f>
        <v>9139.2000000000007</v>
      </c>
      <c r="H2923" s="3">
        <f t="shared" si="140"/>
        <v>0</v>
      </c>
      <c r="I2923" s="17"/>
    </row>
    <row r="2924" spans="1:9" ht="15.75" x14ac:dyDescent="0.25">
      <c r="A2924" s="40">
        <v>42816</v>
      </c>
      <c r="B2924" s="41" t="s">
        <v>2808</v>
      </c>
      <c r="C2924" s="6">
        <v>105246</v>
      </c>
      <c r="D2924" s="7" t="s">
        <v>19</v>
      </c>
      <c r="E2924" s="3">
        <v>10941.2</v>
      </c>
      <c r="F2924" s="42">
        <v>42821</v>
      </c>
      <c r="G2924" s="3">
        <f>E2924</f>
        <v>10941.2</v>
      </c>
      <c r="H2924" s="3">
        <f t="shared" si="140"/>
        <v>0</v>
      </c>
      <c r="I2924" s="17"/>
    </row>
    <row r="2925" spans="1:9" ht="15.75" x14ac:dyDescent="0.25">
      <c r="A2925" s="40">
        <v>42817</v>
      </c>
      <c r="B2925" s="41" t="s">
        <v>2933</v>
      </c>
      <c r="C2925" s="6">
        <v>105369</v>
      </c>
      <c r="D2925" s="7" t="s">
        <v>19</v>
      </c>
      <c r="E2925" s="3">
        <v>5973</v>
      </c>
      <c r="F2925" s="42">
        <v>42818</v>
      </c>
      <c r="G2925" s="3">
        <f>E2925</f>
        <v>5973</v>
      </c>
      <c r="H2925" s="3">
        <f t="shared" si="140"/>
        <v>0</v>
      </c>
      <c r="I2925" s="17"/>
    </row>
    <row r="2926" spans="1:9" ht="15.75" x14ac:dyDescent="0.25">
      <c r="A2926" s="40">
        <v>42818</v>
      </c>
      <c r="B2926" s="41" t="s">
        <v>3076</v>
      </c>
      <c r="C2926" s="6">
        <v>105507</v>
      </c>
      <c r="D2926" s="7" t="s">
        <v>19</v>
      </c>
      <c r="E2926" s="3">
        <v>12125.2</v>
      </c>
      <c r="F2926" s="42">
        <v>42821</v>
      </c>
      <c r="G2926" s="3">
        <f>E2926</f>
        <v>12125.2</v>
      </c>
      <c r="H2926" s="3">
        <f t="shared" si="140"/>
        <v>0</v>
      </c>
      <c r="I2926" s="17"/>
    </row>
    <row r="2927" spans="1:9" ht="30" x14ac:dyDescent="0.25">
      <c r="A2927" s="40">
        <v>42819</v>
      </c>
      <c r="B2927" s="41" t="s">
        <v>3222</v>
      </c>
      <c r="C2927" s="6">
        <v>105651</v>
      </c>
      <c r="D2927" s="7" t="s">
        <v>19</v>
      </c>
      <c r="E2927" s="3">
        <v>25700.3</v>
      </c>
      <c r="F2927" s="43" t="s">
        <v>3223</v>
      </c>
      <c r="G2927" s="9">
        <f>5000+10700+10000.3</f>
        <v>25700.3</v>
      </c>
      <c r="H2927" s="9">
        <f t="shared" si="140"/>
        <v>0</v>
      </c>
      <c r="I2927" s="17"/>
    </row>
    <row r="2928" spans="1:9" ht="15.75" x14ac:dyDescent="0.25">
      <c r="A2928" s="40">
        <v>42821</v>
      </c>
      <c r="B2928" s="41" t="s">
        <v>3399</v>
      </c>
      <c r="C2928" s="6">
        <v>105822</v>
      </c>
      <c r="D2928" s="7" t="s">
        <v>19</v>
      </c>
      <c r="E2928" s="3">
        <v>12936</v>
      </c>
      <c r="F2928" s="42">
        <v>42822</v>
      </c>
      <c r="G2928" s="3">
        <f>E2928</f>
        <v>12936</v>
      </c>
      <c r="H2928" s="3">
        <f t="shared" si="140"/>
        <v>0</v>
      </c>
      <c r="I2928" s="17"/>
    </row>
    <row r="2929" spans="1:9" ht="15.75" x14ac:dyDescent="0.25">
      <c r="A2929" s="40">
        <v>42822</v>
      </c>
      <c r="B2929" s="41" t="s">
        <v>3569</v>
      </c>
      <c r="C2929" s="6">
        <v>105986</v>
      </c>
      <c r="D2929" s="7" t="s">
        <v>19</v>
      </c>
      <c r="E2929" s="3">
        <v>9913.2000000000007</v>
      </c>
      <c r="F2929" s="42">
        <v>42825</v>
      </c>
      <c r="G2929" s="3">
        <f>4000+5913.2</f>
        <v>9913.2000000000007</v>
      </c>
      <c r="H2929" s="3">
        <f t="shared" si="140"/>
        <v>0</v>
      </c>
      <c r="I2929" s="17"/>
    </row>
    <row r="2930" spans="1:9" ht="15.75" x14ac:dyDescent="0.25">
      <c r="A2930" s="40">
        <v>42823</v>
      </c>
      <c r="B2930" s="41" t="s">
        <v>3666</v>
      </c>
      <c r="C2930" s="6">
        <v>106080</v>
      </c>
      <c r="D2930" s="7" t="s">
        <v>19</v>
      </c>
      <c r="E2930" s="3">
        <v>12850.2</v>
      </c>
      <c r="F2930" s="43" t="s">
        <v>3562</v>
      </c>
      <c r="G2930" s="9">
        <f>3000+9850.2</f>
        <v>12850.2</v>
      </c>
      <c r="H2930" s="9">
        <f t="shared" si="140"/>
        <v>0</v>
      </c>
      <c r="I2930" s="17"/>
    </row>
    <row r="2931" spans="1:9" ht="15.75" x14ac:dyDescent="0.25">
      <c r="A2931" s="40">
        <v>42824</v>
      </c>
      <c r="B2931" s="41" t="s">
        <v>3767</v>
      </c>
      <c r="C2931" s="6">
        <v>106181</v>
      </c>
      <c r="D2931" s="7" t="s">
        <v>19</v>
      </c>
      <c r="E2931" s="3">
        <v>8144.4</v>
      </c>
      <c r="F2931" s="42">
        <v>42826</v>
      </c>
      <c r="G2931" s="3">
        <f>E2931</f>
        <v>8144.4</v>
      </c>
      <c r="H2931" s="3">
        <f t="shared" si="140"/>
        <v>0</v>
      </c>
      <c r="I2931" s="17"/>
    </row>
    <row r="2932" spans="1:9" ht="15.75" x14ac:dyDescent="0.25">
      <c r="A2932" s="40">
        <v>42825</v>
      </c>
      <c r="B2932" s="41" t="s">
        <v>3907</v>
      </c>
      <c r="C2932" s="6">
        <v>106316</v>
      </c>
      <c r="D2932" s="7" t="s">
        <v>19</v>
      </c>
      <c r="E2932" s="3">
        <v>11873.4</v>
      </c>
      <c r="F2932" s="43" t="s">
        <v>3831</v>
      </c>
      <c r="G2932" s="9">
        <f>3000+8873.4</f>
        <v>11873.4</v>
      </c>
      <c r="H2932" s="9">
        <f t="shared" si="140"/>
        <v>0</v>
      </c>
      <c r="I2932" s="17"/>
    </row>
    <row r="2933" spans="1:9" ht="15.75" x14ac:dyDescent="0.25">
      <c r="A2933" s="40">
        <v>42796</v>
      </c>
      <c r="B2933" s="41" t="s">
        <v>489</v>
      </c>
      <c r="C2933" s="6">
        <v>102976</v>
      </c>
      <c r="D2933" s="7" t="s">
        <v>167</v>
      </c>
      <c r="E2933" s="3">
        <v>2209.1999999999998</v>
      </c>
      <c r="F2933" s="42">
        <v>42798</v>
      </c>
      <c r="G2933" s="3">
        <f t="shared" ref="G2933:G2962" si="141">E2933</f>
        <v>2209.1999999999998</v>
      </c>
      <c r="H2933" s="3">
        <f t="shared" si="140"/>
        <v>0</v>
      </c>
      <c r="I2933" s="17"/>
    </row>
    <row r="2934" spans="1:9" ht="15.75" x14ac:dyDescent="0.25">
      <c r="A2934" s="40">
        <v>42800</v>
      </c>
      <c r="B2934" s="41" t="s">
        <v>974</v>
      </c>
      <c r="C2934" s="6">
        <v>103447</v>
      </c>
      <c r="D2934" s="7" t="s">
        <v>167</v>
      </c>
      <c r="E2934" s="3">
        <v>1852.8</v>
      </c>
      <c r="F2934" s="42">
        <v>42802</v>
      </c>
      <c r="G2934" s="3">
        <f t="shared" si="141"/>
        <v>1852.8</v>
      </c>
      <c r="H2934" s="3">
        <f t="shared" si="140"/>
        <v>0</v>
      </c>
      <c r="I2934" s="17"/>
    </row>
    <row r="2935" spans="1:9" ht="15.75" x14ac:dyDescent="0.25">
      <c r="A2935" s="40">
        <v>42807</v>
      </c>
      <c r="B2935" s="41" t="s">
        <v>1796</v>
      </c>
      <c r="C2935" s="6">
        <v>104254</v>
      </c>
      <c r="D2935" s="7" t="s">
        <v>167</v>
      </c>
      <c r="E2935" s="3">
        <v>1663.4</v>
      </c>
      <c r="F2935" s="42">
        <v>42810</v>
      </c>
      <c r="G2935" s="3">
        <f t="shared" si="141"/>
        <v>1663.4</v>
      </c>
      <c r="H2935" s="3">
        <f t="shared" si="140"/>
        <v>0</v>
      </c>
      <c r="I2935" s="17"/>
    </row>
    <row r="2936" spans="1:9" ht="15.75" x14ac:dyDescent="0.25">
      <c r="A2936" s="40">
        <v>42810</v>
      </c>
      <c r="B2936" s="41" t="s">
        <v>2191</v>
      </c>
      <c r="C2936" s="6">
        <v>104644</v>
      </c>
      <c r="D2936" s="7" t="s">
        <v>167</v>
      </c>
      <c r="E2936" s="3">
        <v>2030</v>
      </c>
      <c r="F2936" s="42">
        <v>42812</v>
      </c>
      <c r="G2936" s="3">
        <f t="shared" si="141"/>
        <v>2030</v>
      </c>
      <c r="H2936" s="3">
        <f t="shared" si="140"/>
        <v>0</v>
      </c>
      <c r="I2936" s="17"/>
    </row>
    <row r="2937" spans="1:9" ht="15.75" x14ac:dyDescent="0.25">
      <c r="A2937" s="40">
        <v>42814</v>
      </c>
      <c r="B2937" s="41" t="s">
        <v>2659</v>
      </c>
      <c r="C2937" s="6">
        <v>105097</v>
      </c>
      <c r="D2937" s="7" t="s">
        <v>167</v>
      </c>
      <c r="E2937" s="3">
        <v>2117.4</v>
      </c>
      <c r="F2937" s="42">
        <v>42816</v>
      </c>
      <c r="G2937" s="3">
        <f t="shared" si="141"/>
        <v>2117.4</v>
      </c>
      <c r="H2937" s="3">
        <f t="shared" si="140"/>
        <v>0</v>
      </c>
      <c r="I2937" s="17"/>
    </row>
    <row r="2938" spans="1:9" ht="15.75" x14ac:dyDescent="0.25">
      <c r="A2938" s="40">
        <v>42821</v>
      </c>
      <c r="B2938" s="41" t="s">
        <v>3516</v>
      </c>
      <c r="C2938" s="6">
        <v>105936</v>
      </c>
      <c r="D2938" s="7" t="s">
        <v>167</v>
      </c>
      <c r="E2938" s="3">
        <v>1924.8</v>
      </c>
      <c r="F2938" s="42">
        <v>42823</v>
      </c>
      <c r="G2938" s="3">
        <f t="shared" si="141"/>
        <v>1924.8</v>
      </c>
      <c r="H2938" s="3">
        <f t="shared" si="140"/>
        <v>0</v>
      </c>
      <c r="I2938" s="17"/>
    </row>
    <row r="2939" spans="1:9" ht="15.75" x14ac:dyDescent="0.25">
      <c r="A2939" s="40">
        <v>42824</v>
      </c>
      <c r="B2939" s="41" t="s">
        <v>3882</v>
      </c>
      <c r="C2939" s="6">
        <v>106293</v>
      </c>
      <c r="D2939" s="7" t="s">
        <v>167</v>
      </c>
      <c r="E2939" s="3">
        <v>1338.2</v>
      </c>
      <c r="F2939" s="42">
        <v>42826</v>
      </c>
      <c r="G2939" s="3">
        <f t="shared" si="141"/>
        <v>1338.2</v>
      </c>
      <c r="H2939" s="3">
        <f t="shared" si="140"/>
        <v>0</v>
      </c>
      <c r="I2939" s="17"/>
    </row>
    <row r="2940" spans="1:9" ht="15.75" x14ac:dyDescent="0.25">
      <c r="A2940" s="40">
        <v>42795</v>
      </c>
      <c r="B2940" s="41" t="s">
        <v>338</v>
      </c>
      <c r="C2940" s="6">
        <v>102826</v>
      </c>
      <c r="D2940" s="7" t="s">
        <v>55</v>
      </c>
      <c r="E2940" s="3">
        <v>2712.1</v>
      </c>
      <c r="F2940" s="42">
        <v>42795</v>
      </c>
      <c r="G2940" s="3">
        <f t="shared" si="141"/>
        <v>2712.1</v>
      </c>
      <c r="H2940" s="3">
        <f t="shared" si="140"/>
        <v>0</v>
      </c>
      <c r="I2940" s="17"/>
    </row>
    <row r="2941" spans="1:9" ht="15.75" x14ac:dyDescent="0.25">
      <c r="A2941" s="40">
        <v>42799</v>
      </c>
      <c r="B2941" s="41" t="s">
        <v>842</v>
      </c>
      <c r="C2941" s="6">
        <v>103317</v>
      </c>
      <c r="D2941" s="7" t="s">
        <v>55</v>
      </c>
      <c r="E2941" s="3">
        <v>1158.5</v>
      </c>
      <c r="F2941" s="42">
        <v>42799</v>
      </c>
      <c r="G2941" s="3">
        <f t="shared" si="141"/>
        <v>1158.5</v>
      </c>
      <c r="H2941" s="3">
        <f t="shared" si="140"/>
        <v>0</v>
      </c>
      <c r="I2941" s="17"/>
    </row>
    <row r="2942" spans="1:9" ht="15.75" x14ac:dyDescent="0.25">
      <c r="A2942" s="40">
        <v>42805</v>
      </c>
      <c r="B2942" s="41" t="s">
        <v>1610</v>
      </c>
      <c r="C2942" s="6">
        <v>104073</v>
      </c>
      <c r="D2942" s="7" t="s">
        <v>55</v>
      </c>
      <c r="E2942" s="3">
        <v>1656</v>
      </c>
      <c r="F2942" s="42">
        <v>42805</v>
      </c>
      <c r="G2942" s="3">
        <f t="shared" si="141"/>
        <v>1656</v>
      </c>
      <c r="H2942" s="3">
        <f t="shared" si="140"/>
        <v>0</v>
      </c>
      <c r="I2942" s="17"/>
    </row>
    <row r="2943" spans="1:9" ht="15.75" x14ac:dyDescent="0.25">
      <c r="A2943" s="40">
        <v>42812</v>
      </c>
      <c r="B2943" s="41" t="s">
        <v>2387</v>
      </c>
      <c r="C2943" s="6">
        <v>104836</v>
      </c>
      <c r="D2943" s="7" t="s">
        <v>55</v>
      </c>
      <c r="E2943" s="3">
        <v>2284.5</v>
      </c>
      <c r="F2943" s="42">
        <v>42812</v>
      </c>
      <c r="G2943" s="3">
        <f t="shared" si="141"/>
        <v>2284.5</v>
      </c>
      <c r="H2943" s="3">
        <f t="shared" si="140"/>
        <v>0</v>
      </c>
      <c r="I2943" s="17"/>
    </row>
    <row r="2944" spans="1:9" ht="15.75" x14ac:dyDescent="0.25">
      <c r="A2944" s="40">
        <v>42818</v>
      </c>
      <c r="B2944" s="41" t="s">
        <v>3085</v>
      </c>
      <c r="C2944" s="6">
        <v>105516</v>
      </c>
      <c r="D2944" s="7" t="s">
        <v>55</v>
      </c>
      <c r="E2944" s="3">
        <v>1125.5999999999999</v>
      </c>
      <c r="F2944" s="42">
        <v>42818</v>
      </c>
      <c r="G2944" s="3">
        <f t="shared" si="141"/>
        <v>1125.5999999999999</v>
      </c>
      <c r="H2944" s="3">
        <f t="shared" si="140"/>
        <v>0</v>
      </c>
      <c r="I2944" s="17"/>
    </row>
    <row r="2945" spans="1:9" ht="15.75" x14ac:dyDescent="0.25">
      <c r="A2945" s="40">
        <v>42819</v>
      </c>
      <c r="B2945" s="41" t="s">
        <v>3235</v>
      </c>
      <c r="C2945" s="6">
        <v>105660</v>
      </c>
      <c r="D2945" s="7" t="s">
        <v>55</v>
      </c>
      <c r="E2945" s="3">
        <v>904.4</v>
      </c>
      <c r="F2945" s="42">
        <v>42791</v>
      </c>
      <c r="G2945" s="3">
        <f t="shared" si="141"/>
        <v>904.4</v>
      </c>
      <c r="H2945" s="3">
        <f t="shared" si="140"/>
        <v>0</v>
      </c>
      <c r="I2945" s="17"/>
    </row>
    <row r="2946" spans="1:9" ht="15.75" x14ac:dyDescent="0.25">
      <c r="A2946" s="40">
        <v>42825</v>
      </c>
      <c r="B2946" s="41" t="s">
        <v>3944</v>
      </c>
      <c r="C2946" s="6">
        <v>106353</v>
      </c>
      <c r="D2946" s="7" t="s">
        <v>55</v>
      </c>
      <c r="E2946" s="3">
        <v>849.6</v>
      </c>
      <c r="F2946" s="42">
        <v>42825</v>
      </c>
      <c r="G2946" s="3">
        <f t="shared" si="141"/>
        <v>849.6</v>
      </c>
      <c r="H2946" s="3">
        <f t="shared" si="140"/>
        <v>0</v>
      </c>
      <c r="I2946" s="17"/>
    </row>
    <row r="2947" spans="1:9" ht="15.75" x14ac:dyDescent="0.25">
      <c r="A2947" s="40">
        <v>42797</v>
      </c>
      <c r="B2947" s="41" t="s">
        <v>621</v>
      </c>
      <c r="C2947" s="6">
        <v>103104</v>
      </c>
      <c r="D2947" s="7" t="s">
        <v>199</v>
      </c>
      <c r="E2947" s="3">
        <v>745.2</v>
      </c>
      <c r="F2947" s="42">
        <v>42797</v>
      </c>
      <c r="G2947" s="3">
        <f t="shared" si="141"/>
        <v>745.2</v>
      </c>
      <c r="H2947" s="3">
        <f t="shared" ref="H2947:H3010" si="142">E2947-G2947</f>
        <v>0</v>
      </c>
      <c r="I2947" s="17"/>
    </row>
    <row r="2948" spans="1:9" ht="15.75" x14ac:dyDescent="0.25">
      <c r="A2948" s="40">
        <v>42798</v>
      </c>
      <c r="B2948" s="41" t="s">
        <v>745</v>
      </c>
      <c r="C2948" s="6">
        <v>103222</v>
      </c>
      <c r="D2948" s="7" t="s">
        <v>199</v>
      </c>
      <c r="E2948" s="3">
        <v>6854</v>
      </c>
      <c r="F2948" s="42">
        <v>42804</v>
      </c>
      <c r="G2948" s="3">
        <f t="shared" si="141"/>
        <v>6854</v>
      </c>
      <c r="H2948" s="3">
        <f t="shared" si="142"/>
        <v>0</v>
      </c>
      <c r="I2948" s="17"/>
    </row>
    <row r="2949" spans="1:9" ht="15.75" x14ac:dyDescent="0.25">
      <c r="A2949" s="40">
        <v>42804</v>
      </c>
      <c r="B2949" s="41" t="s">
        <v>1483</v>
      </c>
      <c r="C2949" s="6">
        <v>103946</v>
      </c>
      <c r="D2949" s="7" t="s">
        <v>199</v>
      </c>
      <c r="E2949" s="3">
        <v>9221.2000000000007</v>
      </c>
      <c r="F2949" s="42">
        <v>42791</v>
      </c>
      <c r="G2949" s="3">
        <f t="shared" si="141"/>
        <v>9221.2000000000007</v>
      </c>
      <c r="H2949" s="3">
        <f t="shared" si="142"/>
        <v>0</v>
      </c>
      <c r="I2949" s="17"/>
    </row>
    <row r="2950" spans="1:9" ht="15.75" x14ac:dyDescent="0.25">
      <c r="A2950" s="40">
        <v>42806</v>
      </c>
      <c r="B2950" s="41" t="s">
        <v>1675</v>
      </c>
      <c r="C2950" s="6">
        <v>104135</v>
      </c>
      <c r="D2950" s="7" t="s">
        <v>199</v>
      </c>
      <c r="E2950" s="3">
        <v>255</v>
      </c>
      <c r="F2950" s="42">
        <v>42806</v>
      </c>
      <c r="G2950" s="3">
        <f t="shared" si="141"/>
        <v>255</v>
      </c>
      <c r="H2950" s="3">
        <f t="shared" si="142"/>
        <v>0</v>
      </c>
      <c r="I2950" s="17"/>
    </row>
    <row r="2951" spans="1:9" ht="15.75" x14ac:dyDescent="0.25">
      <c r="A2951" s="40">
        <v>42814</v>
      </c>
      <c r="B2951" s="41" t="s">
        <v>2635</v>
      </c>
      <c r="C2951" s="6">
        <v>105073</v>
      </c>
      <c r="D2951" s="7" t="s">
        <v>199</v>
      </c>
      <c r="E2951" s="3">
        <v>356.4</v>
      </c>
      <c r="G2951" s="3">
        <f t="shared" si="141"/>
        <v>356.4</v>
      </c>
      <c r="H2951" s="3">
        <f t="shared" si="142"/>
        <v>0</v>
      </c>
      <c r="I2951" s="17"/>
    </row>
    <row r="2952" spans="1:9" ht="15.75" x14ac:dyDescent="0.25">
      <c r="A2952" s="40">
        <v>42814</v>
      </c>
      <c r="B2952" s="41" t="s">
        <v>2636</v>
      </c>
      <c r="C2952" s="6">
        <v>105074</v>
      </c>
      <c r="D2952" s="7" t="s">
        <v>199</v>
      </c>
      <c r="E2952" s="3">
        <v>777.6</v>
      </c>
      <c r="G2952" s="3">
        <f t="shared" si="141"/>
        <v>777.6</v>
      </c>
      <c r="H2952" s="3">
        <f t="shared" si="142"/>
        <v>0</v>
      </c>
      <c r="I2952" s="17"/>
    </row>
    <row r="2953" spans="1:9" ht="15.75" x14ac:dyDescent="0.25">
      <c r="A2953" s="40">
        <v>42815</v>
      </c>
      <c r="B2953" s="41" t="s">
        <v>2768</v>
      </c>
      <c r="C2953" s="6">
        <v>105206</v>
      </c>
      <c r="D2953" s="1" t="s">
        <v>199</v>
      </c>
      <c r="E2953" s="2">
        <v>0</v>
      </c>
      <c r="F2953" s="44" t="s">
        <v>37</v>
      </c>
      <c r="G2953" s="2">
        <f t="shared" si="141"/>
        <v>0</v>
      </c>
      <c r="H2953" s="2">
        <f t="shared" si="142"/>
        <v>0</v>
      </c>
      <c r="I2953" s="17"/>
    </row>
    <row r="2954" spans="1:9" ht="15.75" x14ac:dyDescent="0.25">
      <c r="A2954" s="40">
        <v>42815</v>
      </c>
      <c r="B2954" s="41" t="s">
        <v>2769</v>
      </c>
      <c r="C2954" s="6">
        <v>105207</v>
      </c>
      <c r="D2954" s="7" t="s">
        <v>199</v>
      </c>
      <c r="E2954" s="3">
        <v>255</v>
      </c>
      <c r="F2954" s="42">
        <v>42815</v>
      </c>
      <c r="G2954" s="3">
        <f t="shared" si="141"/>
        <v>255</v>
      </c>
      <c r="H2954" s="3">
        <f t="shared" si="142"/>
        <v>0</v>
      </c>
      <c r="I2954" s="17"/>
    </row>
    <row r="2955" spans="1:9" ht="15.75" x14ac:dyDescent="0.25">
      <c r="A2955" s="40">
        <v>42817</v>
      </c>
      <c r="B2955" s="41" t="s">
        <v>3025</v>
      </c>
      <c r="C2955" s="6">
        <v>105456</v>
      </c>
      <c r="D2955" s="7" t="s">
        <v>199</v>
      </c>
      <c r="E2955" s="3">
        <v>9770.6</v>
      </c>
      <c r="F2955" s="42">
        <v>42831</v>
      </c>
      <c r="G2955" s="3">
        <f t="shared" si="141"/>
        <v>9770.6</v>
      </c>
      <c r="H2955" s="3">
        <f t="shared" si="142"/>
        <v>0</v>
      </c>
      <c r="I2955" s="17"/>
    </row>
    <row r="2956" spans="1:9" ht="15.75" x14ac:dyDescent="0.25">
      <c r="A2956" s="40">
        <v>42821</v>
      </c>
      <c r="B2956" s="41" t="s">
        <v>3417</v>
      </c>
      <c r="C2956" s="6">
        <v>105840</v>
      </c>
      <c r="D2956" s="7" t="s">
        <v>199</v>
      </c>
      <c r="E2956" s="3">
        <v>598</v>
      </c>
      <c r="F2956" s="42">
        <v>42821</v>
      </c>
      <c r="G2956" s="3">
        <f t="shared" si="141"/>
        <v>598</v>
      </c>
      <c r="H2956" s="3">
        <f t="shared" si="142"/>
        <v>0</v>
      </c>
      <c r="I2956" s="17"/>
    </row>
    <row r="2957" spans="1:9" ht="15.75" x14ac:dyDescent="0.25">
      <c r="A2957" s="40">
        <v>42824</v>
      </c>
      <c r="B2957" s="41" t="s">
        <v>3835</v>
      </c>
      <c r="C2957" s="6">
        <v>106248</v>
      </c>
      <c r="D2957" s="7" t="s">
        <v>199</v>
      </c>
      <c r="E2957" s="3">
        <v>598</v>
      </c>
      <c r="F2957" s="42">
        <v>42824</v>
      </c>
      <c r="G2957" s="3">
        <f t="shared" si="141"/>
        <v>598</v>
      </c>
      <c r="H2957" s="3">
        <f t="shared" si="142"/>
        <v>0</v>
      </c>
      <c r="I2957" s="17"/>
    </row>
    <row r="2958" spans="1:9" ht="15.75" x14ac:dyDescent="0.25">
      <c r="A2958" s="40">
        <v>42816</v>
      </c>
      <c r="B2958" s="41" t="s">
        <v>2891</v>
      </c>
      <c r="C2958" s="6">
        <v>105329</v>
      </c>
      <c r="D2958" s="7" t="s">
        <v>2892</v>
      </c>
      <c r="E2958" s="3">
        <v>1598</v>
      </c>
      <c r="F2958" s="42">
        <v>43062</v>
      </c>
      <c r="G2958" s="3">
        <f t="shared" si="141"/>
        <v>1598</v>
      </c>
      <c r="H2958" s="3">
        <f t="shared" si="142"/>
        <v>0</v>
      </c>
      <c r="I2958" s="17"/>
    </row>
    <row r="2959" spans="1:9" ht="15.75" x14ac:dyDescent="0.25">
      <c r="A2959" s="40">
        <v>42821</v>
      </c>
      <c r="B2959" s="41" t="s">
        <v>3502</v>
      </c>
      <c r="C2959" s="6">
        <v>105922</v>
      </c>
      <c r="D2959" s="7" t="s">
        <v>2892</v>
      </c>
      <c r="E2959" s="3">
        <v>1269</v>
      </c>
      <c r="F2959" s="42">
        <v>42822</v>
      </c>
      <c r="G2959" s="3">
        <f t="shared" si="141"/>
        <v>1269</v>
      </c>
      <c r="H2959" s="3">
        <f t="shared" si="142"/>
        <v>0</v>
      </c>
      <c r="I2959" s="17"/>
    </row>
    <row r="2960" spans="1:9" ht="15.75" x14ac:dyDescent="0.25">
      <c r="A2960" s="40">
        <v>42795</v>
      </c>
      <c r="B2960" s="41" t="s">
        <v>293</v>
      </c>
      <c r="C2960" s="6">
        <v>102782</v>
      </c>
      <c r="D2960" s="7" t="s">
        <v>89</v>
      </c>
      <c r="E2960" s="3">
        <v>5412.84</v>
      </c>
      <c r="F2960" s="42">
        <v>42796</v>
      </c>
      <c r="G2960" s="3">
        <f t="shared" si="141"/>
        <v>5412.84</v>
      </c>
      <c r="H2960" s="3">
        <f t="shared" si="142"/>
        <v>0</v>
      </c>
      <c r="I2960" s="17"/>
    </row>
    <row r="2961" spans="1:9" ht="15.75" x14ac:dyDescent="0.25">
      <c r="A2961" s="40">
        <v>42796</v>
      </c>
      <c r="B2961" s="41" t="s">
        <v>398</v>
      </c>
      <c r="C2961" s="6">
        <v>102886</v>
      </c>
      <c r="D2961" s="7" t="s">
        <v>89</v>
      </c>
      <c r="E2961" s="3">
        <v>5302.8</v>
      </c>
      <c r="F2961" s="42" t="s">
        <v>255</v>
      </c>
      <c r="G2961" s="3">
        <f t="shared" si="141"/>
        <v>5302.8</v>
      </c>
      <c r="H2961" s="3">
        <f t="shared" si="142"/>
        <v>0</v>
      </c>
      <c r="I2961" s="17"/>
    </row>
    <row r="2962" spans="1:9" ht="15.75" x14ac:dyDescent="0.25">
      <c r="A2962" s="40">
        <v>42797</v>
      </c>
      <c r="B2962" s="41" t="s">
        <v>537</v>
      </c>
      <c r="C2962" s="6">
        <v>103022</v>
      </c>
      <c r="D2962" s="7" t="s">
        <v>89</v>
      </c>
      <c r="E2962" s="3">
        <v>9112.7999999999993</v>
      </c>
      <c r="F2962" s="42">
        <v>42798</v>
      </c>
      <c r="G2962" s="3">
        <f t="shared" si="141"/>
        <v>9112.7999999999993</v>
      </c>
      <c r="H2962" s="3">
        <f t="shared" si="142"/>
        <v>0</v>
      </c>
      <c r="I2962" s="17"/>
    </row>
    <row r="2963" spans="1:9" ht="15.75" x14ac:dyDescent="0.25">
      <c r="A2963" s="40">
        <v>42797</v>
      </c>
      <c r="B2963" s="41" t="s">
        <v>641</v>
      </c>
      <c r="C2963" s="6">
        <v>103123</v>
      </c>
      <c r="D2963" s="7" t="s">
        <v>89</v>
      </c>
      <c r="E2963" s="3">
        <v>3863.2</v>
      </c>
      <c r="F2963" s="43" t="s">
        <v>281</v>
      </c>
      <c r="G2963" s="9">
        <f>1900+1963.2</f>
        <v>3863.2</v>
      </c>
      <c r="H2963" s="9">
        <f t="shared" si="142"/>
        <v>0</v>
      </c>
      <c r="I2963" s="17"/>
    </row>
    <row r="2964" spans="1:9" ht="15.75" x14ac:dyDescent="0.25">
      <c r="A2964" s="40">
        <v>42798</v>
      </c>
      <c r="B2964" s="41" t="s">
        <v>680</v>
      </c>
      <c r="C2964" s="6">
        <v>103160</v>
      </c>
      <c r="D2964" s="7" t="s">
        <v>89</v>
      </c>
      <c r="E2964" s="3">
        <v>12709.5</v>
      </c>
      <c r="F2964" s="43" t="s">
        <v>681</v>
      </c>
      <c r="G2964" s="9">
        <f>10000+2709.5</f>
        <v>12709.5</v>
      </c>
      <c r="H2964" s="9">
        <f t="shared" si="142"/>
        <v>0</v>
      </c>
      <c r="I2964" s="17"/>
    </row>
    <row r="2965" spans="1:9" ht="15.75" x14ac:dyDescent="0.25">
      <c r="A2965" s="40">
        <v>42801</v>
      </c>
      <c r="B2965" s="41" t="s">
        <v>1008</v>
      </c>
      <c r="C2965" s="6">
        <v>103481</v>
      </c>
      <c r="D2965" s="7" t="s">
        <v>89</v>
      </c>
      <c r="E2965" s="3">
        <v>4698.8</v>
      </c>
      <c r="F2965" s="42">
        <v>42802</v>
      </c>
      <c r="G2965" s="3">
        <f t="shared" ref="G2965:G2974" si="143">E2965</f>
        <v>4698.8</v>
      </c>
      <c r="H2965" s="3">
        <f t="shared" si="142"/>
        <v>0</v>
      </c>
      <c r="I2965" s="17"/>
    </row>
    <row r="2966" spans="1:9" ht="15.75" x14ac:dyDescent="0.25">
      <c r="A2966" s="40">
        <v>42801</v>
      </c>
      <c r="B2966" s="41" t="s">
        <v>1091</v>
      </c>
      <c r="C2966" s="6">
        <v>103564</v>
      </c>
      <c r="D2966" s="7" t="s">
        <v>89</v>
      </c>
      <c r="E2966" s="3">
        <v>1461.6</v>
      </c>
      <c r="F2966" s="42">
        <v>42802</v>
      </c>
      <c r="G2966" s="3">
        <f t="shared" si="143"/>
        <v>1461.6</v>
      </c>
      <c r="H2966" s="3">
        <f t="shared" si="142"/>
        <v>0</v>
      </c>
      <c r="I2966" s="17"/>
    </row>
    <row r="2967" spans="1:9" ht="15.75" x14ac:dyDescent="0.25">
      <c r="A2967" s="40">
        <v>42802</v>
      </c>
      <c r="B2967" s="41" t="s">
        <v>1127</v>
      </c>
      <c r="C2967" s="6">
        <v>103598</v>
      </c>
      <c r="D2967" s="7" t="s">
        <v>89</v>
      </c>
      <c r="E2967" s="3">
        <v>3969</v>
      </c>
      <c r="F2967" s="42">
        <v>42803</v>
      </c>
      <c r="G2967" s="3">
        <f t="shared" si="143"/>
        <v>3969</v>
      </c>
      <c r="H2967" s="3">
        <f t="shared" si="142"/>
        <v>0</v>
      </c>
      <c r="I2967" s="17"/>
    </row>
    <row r="2968" spans="1:9" ht="15.75" x14ac:dyDescent="0.25">
      <c r="A2968" s="40">
        <v>42803</v>
      </c>
      <c r="B2968" s="41" t="s">
        <v>1250</v>
      </c>
      <c r="C2968" s="6">
        <v>103718</v>
      </c>
      <c r="D2968" s="7" t="s">
        <v>89</v>
      </c>
      <c r="E2968" s="3">
        <v>3424.9</v>
      </c>
      <c r="F2968" s="42">
        <v>42804</v>
      </c>
      <c r="G2968" s="3">
        <f t="shared" si="143"/>
        <v>3424.9</v>
      </c>
      <c r="H2968" s="3">
        <f t="shared" si="142"/>
        <v>0</v>
      </c>
      <c r="I2968" s="17"/>
    </row>
    <row r="2969" spans="1:9" ht="15.75" x14ac:dyDescent="0.25">
      <c r="A2969" s="40">
        <v>42803</v>
      </c>
      <c r="B2969" s="41" t="s">
        <v>1328</v>
      </c>
      <c r="C2969" s="6">
        <v>103795</v>
      </c>
      <c r="D2969" s="7" t="s">
        <v>89</v>
      </c>
      <c r="E2969" s="3">
        <v>990</v>
      </c>
      <c r="F2969" s="42">
        <v>42805</v>
      </c>
      <c r="G2969" s="3">
        <f t="shared" si="143"/>
        <v>990</v>
      </c>
      <c r="H2969" s="3">
        <f t="shared" si="142"/>
        <v>0</v>
      </c>
      <c r="I2969" s="17"/>
    </row>
    <row r="2970" spans="1:9" ht="15.75" x14ac:dyDescent="0.25">
      <c r="A2970" s="40">
        <v>42804</v>
      </c>
      <c r="B2970" s="41" t="s">
        <v>1378</v>
      </c>
      <c r="C2970" s="6">
        <v>103843</v>
      </c>
      <c r="D2970" s="7" t="s">
        <v>89</v>
      </c>
      <c r="E2970" s="3">
        <v>6220.9</v>
      </c>
      <c r="F2970" s="42">
        <v>42807</v>
      </c>
      <c r="G2970" s="3">
        <f t="shared" si="143"/>
        <v>6220.9</v>
      </c>
      <c r="H2970" s="3">
        <f t="shared" si="142"/>
        <v>0</v>
      </c>
      <c r="I2970" s="17"/>
    </row>
    <row r="2971" spans="1:9" ht="15.75" x14ac:dyDescent="0.25">
      <c r="A2971" s="40">
        <v>42805</v>
      </c>
      <c r="B2971" s="41" t="s">
        <v>1529</v>
      </c>
      <c r="C2971" s="6">
        <v>103992</v>
      </c>
      <c r="D2971" s="7" t="s">
        <v>89</v>
      </c>
      <c r="E2971" s="3">
        <v>10654</v>
      </c>
      <c r="F2971" s="42">
        <v>42807</v>
      </c>
      <c r="G2971" s="3">
        <f t="shared" si="143"/>
        <v>10654</v>
      </c>
      <c r="H2971" s="3">
        <f t="shared" si="142"/>
        <v>0</v>
      </c>
      <c r="I2971" s="17"/>
    </row>
    <row r="2972" spans="1:9" ht="15.75" x14ac:dyDescent="0.25">
      <c r="A2972" s="40">
        <v>42805</v>
      </c>
      <c r="B2972" s="41" t="s">
        <v>1593</v>
      </c>
      <c r="C2972" s="6">
        <v>104056</v>
      </c>
      <c r="D2972" s="7" t="s">
        <v>89</v>
      </c>
      <c r="E2972" s="3">
        <v>5532.6</v>
      </c>
      <c r="F2972" s="42">
        <v>42807</v>
      </c>
      <c r="G2972" s="3">
        <f t="shared" si="143"/>
        <v>5532.6</v>
      </c>
      <c r="H2972" s="3">
        <f t="shared" si="142"/>
        <v>0</v>
      </c>
      <c r="I2972" s="17"/>
    </row>
    <row r="2973" spans="1:9" ht="15.75" x14ac:dyDescent="0.25">
      <c r="A2973" s="40">
        <v>42808</v>
      </c>
      <c r="B2973" s="41" t="s">
        <v>1836</v>
      </c>
      <c r="C2973" s="6">
        <v>104293</v>
      </c>
      <c r="D2973" s="7" t="s">
        <v>89</v>
      </c>
      <c r="E2973" s="3">
        <v>4158.2</v>
      </c>
      <c r="F2973" s="42">
        <v>42810</v>
      </c>
      <c r="G2973" s="3">
        <f t="shared" si="143"/>
        <v>4158.2</v>
      </c>
      <c r="H2973" s="3">
        <f t="shared" si="142"/>
        <v>0</v>
      </c>
      <c r="I2973" s="17"/>
    </row>
    <row r="2974" spans="1:9" ht="15.75" x14ac:dyDescent="0.25">
      <c r="A2974" s="40">
        <v>42809</v>
      </c>
      <c r="B2974" s="41" t="s">
        <v>1959</v>
      </c>
      <c r="C2974" s="6">
        <v>104414</v>
      </c>
      <c r="D2974" s="7" t="s">
        <v>89</v>
      </c>
      <c r="E2974" s="3">
        <v>6502.2</v>
      </c>
      <c r="F2974" s="42">
        <v>42811</v>
      </c>
      <c r="G2974" s="3">
        <f t="shared" si="143"/>
        <v>6502.2</v>
      </c>
      <c r="H2974" s="3">
        <f t="shared" si="142"/>
        <v>0</v>
      </c>
      <c r="I2974" s="17"/>
    </row>
    <row r="2975" spans="1:9" ht="15.75" x14ac:dyDescent="0.25">
      <c r="A2975" s="40">
        <v>42810</v>
      </c>
      <c r="B2975" s="41" t="s">
        <v>2077</v>
      </c>
      <c r="C2975" s="6">
        <v>104530</v>
      </c>
      <c r="D2975" s="7" t="s">
        <v>89</v>
      </c>
      <c r="E2975" s="3">
        <v>6848.2</v>
      </c>
      <c r="F2975" s="43" t="s">
        <v>1953</v>
      </c>
      <c r="G2975" s="9">
        <f>6100+748.2</f>
        <v>6848.2</v>
      </c>
      <c r="H2975" s="9">
        <f t="shared" si="142"/>
        <v>0</v>
      </c>
      <c r="I2975" s="17"/>
    </row>
    <row r="2976" spans="1:9" ht="15.75" x14ac:dyDescent="0.25">
      <c r="A2976" s="40">
        <v>42811</v>
      </c>
      <c r="B2976" s="41" t="s">
        <v>2220</v>
      </c>
      <c r="C2976" s="6">
        <v>104673</v>
      </c>
      <c r="D2976" s="7" t="s">
        <v>89</v>
      </c>
      <c r="E2976" s="3">
        <v>8740.6</v>
      </c>
      <c r="F2976" s="42">
        <v>42812</v>
      </c>
      <c r="G2976" s="3">
        <f>E2976</f>
        <v>8740.6</v>
      </c>
      <c r="H2976" s="3">
        <f t="shared" si="142"/>
        <v>0</v>
      </c>
      <c r="I2976" s="17"/>
    </row>
    <row r="2977" spans="1:9" ht="15.75" x14ac:dyDescent="0.25">
      <c r="A2977" s="40">
        <v>42811</v>
      </c>
      <c r="B2977" s="41" t="s">
        <v>2322</v>
      </c>
      <c r="C2977" s="6">
        <v>104773</v>
      </c>
      <c r="D2977" s="7" t="s">
        <v>89</v>
      </c>
      <c r="E2977" s="3">
        <v>560</v>
      </c>
      <c r="F2977" s="42">
        <v>42812</v>
      </c>
      <c r="G2977" s="3">
        <f>E2977</f>
        <v>560</v>
      </c>
      <c r="H2977" s="3">
        <f t="shared" si="142"/>
        <v>0</v>
      </c>
      <c r="I2977" s="17"/>
    </row>
    <row r="2978" spans="1:9" ht="15.75" x14ac:dyDescent="0.25">
      <c r="A2978" s="40">
        <v>42812</v>
      </c>
      <c r="B2978" s="41" t="s">
        <v>2362</v>
      </c>
      <c r="C2978" s="6">
        <v>104811</v>
      </c>
      <c r="D2978" s="7" t="s">
        <v>89</v>
      </c>
      <c r="E2978" s="3">
        <v>15713.1</v>
      </c>
      <c r="G2978" s="3">
        <f>E2978</f>
        <v>15713.1</v>
      </c>
      <c r="H2978" s="3">
        <f t="shared" si="142"/>
        <v>0</v>
      </c>
      <c r="I2978" s="17"/>
    </row>
    <row r="2979" spans="1:9" ht="15.75" x14ac:dyDescent="0.25">
      <c r="A2979" s="40">
        <v>42815</v>
      </c>
      <c r="B2979" s="41" t="s">
        <v>2695</v>
      </c>
      <c r="C2979" s="6">
        <v>105133</v>
      </c>
      <c r="D2979" s="7" t="s">
        <v>89</v>
      </c>
      <c r="E2979" s="3">
        <v>3335</v>
      </c>
      <c r="F2979" s="42">
        <v>43062</v>
      </c>
      <c r="G2979" s="3">
        <f>E2979</f>
        <v>3335</v>
      </c>
      <c r="H2979" s="3">
        <f t="shared" si="142"/>
        <v>0</v>
      </c>
      <c r="I2979" s="17"/>
    </row>
    <row r="2980" spans="1:9" ht="15.75" x14ac:dyDescent="0.25">
      <c r="A2980" s="40">
        <v>42816</v>
      </c>
      <c r="B2980" s="41" t="s">
        <v>2802</v>
      </c>
      <c r="C2980" s="6">
        <v>105240</v>
      </c>
      <c r="D2980" s="7" t="s">
        <v>89</v>
      </c>
      <c r="E2980" s="3">
        <v>3503.3</v>
      </c>
      <c r="F2980" s="42">
        <v>43062</v>
      </c>
      <c r="G2980" s="3">
        <f>E2980</f>
        <v>3503.3</v>
      </c>
      <c r="H2980" s="3">
        <f t="shared" si="142"/>
        <v>0</v>
      </c>
      <c r="I2980" s="17"/>
    </row>
    <row r="2981" spans="1:9" ht="15.75" x14ac:dyDescent="0.25">
      <c r="A2981" s="40">
        <v>42817</v>
      </c>
      <c r="B2981" s="41" t="s">
        <v>2945</v>
      </c>
      <c r="C2981" s="6">
        <v>105380</v>
      </c>
      <c r="D2981" s="7" t="s">
        <v>89</v>
      </c>
      <c r="E2981" s="3">
        <v>9385.2000000000007</v>
      </c>
      <c r="F2981" s="42" t="s">
        <v>2946</v>
      </c>
      <c r="G2981" s="3">
        <f>6600+2785.2</f>
        <v>9385.2000000000007</v>
      </c>
      <c r="H2981" s="3">
        <f t="shared" si="142"/>
        <v>0</v>
      </c>
      <c r="I2981" s="17"/>
    </row>
    <row r="2982" spans="1:9" ht="15.75" x14ac:dyDescent="0.25">
      <c r="A2982" s="40">
        <v>42818</v>
      </c>
      <c r="B2982" s="41" t="s">
        <v>3070</v>
      </c>
      <c r="C2982" s="6">
        <v>105501</v>
      </c>
      <c r="D2982" s="7" t="s">
        <v>89</v>
      </c>
      <c r="E2982" s="3">
        <v>9078.6</v>
      </c>
      <c r="F2982" s="42">
        <v>42821</v>
      </c>
      <c r="G2982" s="3">
        <f>E2982</f>
        <v>9078.6</v>
      </c>
      <c r="H2982" s="3">
        <f t="shared" si="142"/>
        <v>0</v>
      </c>
      <c r="I2982" s="17"/>
    </row>
    <row r="2983" spans="1:9" ht="15.75" x14ac:dyDescent="0.25">
      <c r="A2983" s="40">
        <v>42819</v>
      </c>
      <c r="B2983" s="41" t="s">
        <v>3224</v>
      </c>
      <c r="C2983" s="6">
        <v>105652</v>
      </c>
      <c r="D2983" s="7" t="s">
        <v>89</v>
      </c>
      <c r="E2983" s="3">
        <v>20434</v>
      </c>
      <c r="F2983" s="43" t="s">
        <v>3225</v>
      </c>
      <c r="G2983" s="9">
        <f>18200+2234</f>
        <v>20434</v>
      </c>
      <c r="H2983" s="9">
        <f t="shared" si="142"/>
        <v>0</v>
      </c>
      <c r="I2983" s="17"/>
    </row>
    <row r="2984" spans="1:9" ht="15.75" x14ac:dyDescent="0.25">
      <c r="A2984" s="40">
        <v>42822</v>
      </c>
      <c r="B2984" s="41" t="s">
        <v>3568</v>
      </c>
      <c r="C2984" s="6">
        <v>105985</v>
      </c>
      <c r="D2984" s="7" t="s">
        <v>89</v>
      </c>
      <c r="E2984" s="3">
        <v>5968.5</v>
      </c>
      <c r="F2984" s="43" t="s">
        <v>3534</v>
      </c>
      <c r="G2984" s="9">
        <f>5000+968.5</f>
        <v>5968.5</v>
      </c>
      <c r="H2984" s="9">
        <f t="shared" si="142"/>
        <v>0</v>
      </c>
      <c r="I2984" s="17"/>
    </row>
    <row r="2985" spans="1:9" ht="15.75" x14ac:dyDescent="0.25">
      <c r="A2985" s="40">
        <v>42823</v>
      </c>
      <c r="B2985" s="41" t="s">
        <v>3663</v>
      </c>
      <c r="C2985" s="6">
        <v>106077</v>
      </c>
      <c r="D2985" s="7" t="s">
        <v>89</v>
      </c>
      <c r="E2985" s="3">
        <v>8163.2</v>
      </c>
      <c r="F2985" s="42">
        <v>42824</v>
      </c>
      <c r="G2985" s="3">
        <f>E2985</f>
        <v>8163.2</v>
      </c>
      <c r="H2985" s="3">
        <f t="shared" si="142"/>
        <v>0</v>
      </c>
      <c r="I2985" s="17"/>
    </row>
    <row r="2986" spans="1:9" ht="15.75" x14ac:dyDescent="0.25">
      <c r="A2986" s="40">
        <v>42824</v>
      </c>
      <c r="B2986" s="41" t="s">
        <v>3787</v>
      </c>
      <c r="C2986" s="6">
        <v>106201</v>
      </c>
      <c r="D2986" s="7" t="s">
        <v>89</v>
      </c>
      <c r="E2986" s="3">
        <v>9740</v>
      </c>
      <c r="F2986" s="43" t="s">
        <v>3562</v>
      </c>
      <c r="G2986" s="9">
        <f>8000+1740</f>
        <v>9740</v>
      </c>
      <c r="H2986" s="9">
        <f t="shared" si="142"/>
        <v>0</v>
      </c>
      <c r="I2986" s="17"/>
    </row>
    <row r="2987" spans="1:9" ht="15.75" x14ac:dyDescent="0.25">
      <c r="A2987" s="40">
        <v>42825</v>
      </c>
      <c r="B2987" s="41" t="s">
        <v>3909</v>
      </c>
      <c r="C2987" s="6">
        <v>106318</v>
      </c>
      <c r="D2987" s="7" t="s">
        <v>89</v>
      </c>
      <c r="E2987" s="3">
        <v>4138.8</v>
      </c>
      <c r="F2987" s="42">
        <v>42826</v>
      </c>
      <c r="G2987" s="3">
        <f t="shared" ref="G2987:G3000" si="144">E2987</f>
        <v>4138.8</v>
      </c>
      <c r="H2987" s="3">
        <f t="shared" si="142"/>
        <v>0</v>
      </c>
      <c r="I2987" s="17"/>
    </row>
    <row r="2988" spans="1:9" ht="15.75" x14ac:dyDescent="0.25">
      <c r="A2988" s="40">
        <v>42825</v>
      </c>
      <c r="B2988" s="41" t="s">
        <v>3910</v>
      </c>
      <c r="C2988" s="6">
        <v>106319</v>
      </c>
      <c r="D2988" s="7" t="s">
        <v>89</v>
      </c>
      <c r="E2988" s="3">
        <v>1938</v>
      </c>
      <c r="F2988" s="42">
        <v>42826</v>
      </c>
      <c r="G2988" s="3">
        <f t="shared" si="144"/>
        <v>1938</v>
      </c>
      <c r="H2988" s="3">
        <f t="shared" si="142"/>
        <v>0</v>
      </c>
      <c r="I2988" s="17"/>
    </row>
    <row r="2989" spans="1:9" ht="15.75" x14ac:dyDescent="0.25">
      <c r="A2989" s="40">
        <v>42814</v>
      </c>
      <c r="B2989" s="41" t="s">
        <v>2638</v>
      </c>
      <c r="C2989" s="6">
        <v>105076</v>
      </c>
      <c r="D2989" s="7" t="s">
        <v>194</v>
      </c>
      <c r="E2989" s="3">
        <v>2631.2</v>
      </c>
      <c r="G2989" s="3">
        <f t="shared" si="144"/>
        <v>2631.2</v>
      </c>
      <c r="H2989" s="3">
        <f t="shared" si="142"/>
        <v>0</v>
      </c>
      <c r="I2989" s="17"/>
    </row>
    <row r="2990" spans="1:9" ht="15.75" x14ac:dyDescent="0.25">
      <c r="A2990" s="40">
        <v>42799</v>
      </c>
      <c r="B2990" s="41" t="s">
        <v>855</v>
      </c>
      <c r="C2990" s="6">
        <v>103330</v>
      </c>
      <c r="D2990" s="7" t="s">
        <v>122</v>
      </c>
      <c r="E2990" s="3">
        <v>1350</v>
      </c>
      <c r="F2990" s="42">
        <v>42799</v>
      </c>
      <c r="G2990" s="3">
        <f t="shared" si="144"/>
        <v>1350</v>
      </c>
      <c r="H2990" s="3">
        <f t="shared" si="142"/>
        <v>0</v>
      </c>
      <c r="I2990" s="17"/>
    </row>
    <row r="2991" spans="1:9" ht="15.75" x14ac:dyDescent="0.25">
      <c r="A2991" s="40">
        <v>42801</v>
      </c>
      <c r="B2991" s="41" t="s">
        <v>1074</v>
      </c>
      <c r="C2991" s="6">
        <v>103547</v>
      </c>
      <c r="D2991" s="7" t="s">
        <v>122</v>
      </c>
      <c r="E2991" s="3">
        <v>1980</v>
      </c>
      <c r="F2991" s="42">
        <v>42801</v>
      </c>
      <c r="G2991" s="3">
        <f t="shared" si="144"/>
        <v>1980</v>
      </c>
      <c r="H2991" s="3">
        <f t="shared" si="142"/>
        <v>0</v>
      </c>
      <c r="I2991" s="17"/>
    </row>
    <row r="2992" spans="1:9" ht="15.75" x14ac:dyDescent="0.25">
      <c r="A2992" s="40">
        <v>42803</v>
      </c>
      <c r="B2992" s="41" t="s">
        <v>1335</v>
      </c>
      <c r="C2992" s="6">
        <v>103802</v>
      </c>
      <c r="D2992" s="7" t="s">
        <v>122</v>
      </c>
      <c r="E2992" s="3">
        <v>1350</v>
      </c>
      <c r="F2992" s="42">
        <v>42803</v>
      </c>
      <c r="G2992" s="3">
        <f t="shared" si="144"/>
        <v>1350</v>
      </c>
      <c r="H2992" s="3">
        <f t="shared" si="142"/>
        <v>0</v>
      </c>
      <c r="I2992" s="17"/>
    </row>
    <row r="2993" spans="1:9" ht="15.75" x14ac:dyDescent="0.25">
      <c r="A2993" s="40">
        <v>42806</v>
      </c>
      <c r="B2993" s="41" t="s">
        <v>1681</v>
      </c>
      <c r="C2993" s="6">
        <v>104141</v>
      </c>
      <c r="D2993" s="7" t="s">
        <v>122</v>
      </c>
      <c r="E2993" s="3">
        <v>900</v>
      </c>
      <c r="F2993" s="42">
        <v>42806</v>
      </c>
      <c r="G2993" s="3">
        <f t="shared" si="144"/>
        <v>900</v>
      </c>
      <c r="H2993" s="3">
        <f t="shared" si="142"/>
        <v>0</v>
      </c>
      <c r="I2993" s="17"/>
    </row>
    <row r="2994" spans="1:9" ht="15.75" x14ac:dyDescent="0.25">
      <c r="A2994" s="40">
        <v>42810</v>
      </c>
      <c r="B2994" s="41" t="s">
        <v>2179</v>
      </c>
      <c r="C2994" s="6">
        <v>104632</v>
      </c>
      <c r="D2994" s="1" t="s">
        <v>122</v>
      </c>
      <c r="E2994" s="2">
        <v>0</v>
      </c>
      <c r="F2994" s="44" t="s">
        <v>37</v>
      </c>
      <c r="G2994" s="2">
        <f t="shared" si="144"/>
        <v>0</v>
      </c>
      <c r="H2994" s="2">
        <f t="shared" si="142"/>
        <v>0</v>
      </c>
      <c r="I2994" s="17"/>
    </row>
    <row r="2995" spans="1:9" ht="15.75" x14ac:dyDescent="0.25">
      <c r="A2995" s="40">
        <v>42810</v>
      </c>
      <c r="B2995" s="41" t="s">
        <v>2180</v>
      </c>
      <c r="C2995" s="6">
        <v>104633</v>
      </c>
      <c r="D2995" s="7" t="s">
        <v>122</v>
      </c>
      <c r="E2995" s="3">
        <v>525</v>
      </c>
      <c r="F2995" s="42">
        <v>42810</v>
      </c>
      <c r="G2995" s="3">
        <f t="shared" si="144"/>
        <v>525</v>
      </c>
      <c r="H2995" s="3">
        <f t="shared" si="142"/>
        <v>0</v>
      </c>
      <c r="I2995" s="17"/>
    </row>
    <row r="2996" spans="1:9" ht="15.75" x14ac:dyDescent="0.25">
      <c r="A2996" s="40">
        <v>42817</v>
      </c>
      <c r="B2996" s="41" t="s">
        <v>3023</v>
      </c>
      <c r="C2996" s="6">
        <v>105454</v>
      </c>
      <c r="D2996" s="7" t="s">
        <v>122</v>
      </c>
      <c r="E2996" s="3">
        <v>1050</v>
      </c>
      <c r="F2996" s="42">
        <v>43062</v>
      </c>
      <c r="G2996" s="3">
        <f t="shared" si="144"/>
        <v>1050</v>
      </c>
      <c r="H2996" s="3">
        <f t="shared" si="142"/>
        <v>0</v>
      </c>
      <c r="I2996" s="17"/>
    </row>
    <row r="2997" spans="1:9" ht="15.75" x14ac:dyDescent="0.25">
      <c r="A2997" s="40">
        <v>42821</v>
      </c>
      <c r="B2997" s="41" t="s">
        <v>3506</v>
      </c>
      <c r="C2997" s="6">
        <v>105926</v>
      </c>
      <c r="D2997" s="7" t="s">
        <v>122</v>
      </c>
      <c r="E2997" s="3">
        <v>1575</v>
      </c>
      <c r="F2997" s="42">
        <v>42821</v>
      </c>
      <c r="G2997" s="3">
        <f t="shared" si="144"/>
        <v>1575</v>
      </c>
      <c r="H2997" s="3">
        <f t="shared" si="142"/>
        <v>0</v>
      </c>
      <c r="I2997" s="17"/>
    </row>
    <row r="2998" spans="1:9" ht="15.75" x14ac:dyDescent="0.25">
      <c r="A2998" s="40">
        <v>42796</v>
      </c>
      <c r="B2998" s="41" t="s">
        <v>444</v>
      </c>
      <c r="C2998" s="6">
        <v>102932</v>
      </c>
      <c r="D2998" s="7" t="s">
        <v>244</v>
      </c>
      <c r="E2998" s="3">
        <v>2945</v>
      </c>
      <c r="G2998" s="3">
        <f t="shared" si="144"/>
        <v>2945</v>
      </c>
      <c r="H2998" s="3">
        <f t="shared" si="142"/>
        <v>0</v>
      </c>
      <c r="I2998" s="17"/>
    </row>
    <row r="2999" spans="1:9" ht="15.75" x14ac:dyDescent="0.25">
      <c r="A2999" s="40">
        <v>42797</v>
      </c>
      <c r="B2999" s="41" t="s">
        <v>637</v>
      </c>
      <c r="C2999" s="6">
        <v>103119</v>
      </c>
      <c r="D2999" s="7" t="s">
        <v>244</v>
      </c>
      <c r="E2999" s="3">
        <v>2812</v>
      </c>
      <c r="F2999" s="42">
        <v>42797</v>
      </c>
      <c r="G2999" s="3">
        <f t="shared" si="144"/>
        <v>2812</v>
      </c>
      <c r="H2999" s="3">
        <f t="shared" si="142"/>
        <v>0</v>
      </c>
      <c r="I2999" s="17"/>
    </row>
    <row r="3000" spans="1:9" ht="15.75" x14ac:dyDescent="0.25">
      <c r="A3000" s="40">
        <v>42800</v>
      </c>
      <c r="B3000" s="41" t="s">
        <v>931</v>
      </c>
      <c r="C3000" s="6">
        <v>103405</v>
      </c>
      <c r="D3000" s="7" t="s">
        <v>244</v>
      </c>
      <c r="E3000" s="3">
        <v>3028.6</v>
      </c>
      <c r="F3000" s="42">
        <v>42800</v>
      </c>
      <c r="G3000" s="3">
        <f t="shared" si="144"/>
        <v>3028.6</v>
      </c>
      <c r="H3000" s="3">
        <f t="shared" si="142"/>
        <v>0</v>
      </c>
      <c r="I3000" s="17"/>
    </row>
    <row r="3001" spans="1:9" ht="15.75" x14ac:dyDescent="0.25">
      <c r="A3001" s="40">
        <v>42801</v>
      </c>
      <c r="B3001" s="41" t="s">
        <v>1055</v>
      </c>
      <c r="C3001" s="6">
        <v>103528</v>
      </c>
      <c r="D3001" s="7" t="s">
        <v>244</v>
      </c>
      <c r="E3001" s="3">
        <v>3264.2</v>
      </c>
      <c r="F3001" s="43" t="s">
        <v>667</v>
      </c>
      <c r="G3001" s="9">
        <f>1200+2064.2</f>
        <v>3264.2</v>
      </c>
      <c r="H3001" s="9">
        <f t="shared" si="142"/>
        <v>0</v>
      </c>
      <c r="I3001" s="17"/>
    </row>
    <row r="3002" spans="1:9" ht="15.75" x14ac:dyDescent="0.25">
      <c r="A3002" s="40">
        <v>42803</v>
      </c>
      <c r="B3002" s="41" t="s">
        <v>1284</v>
      </c>
      <c r="C3002" s="6">
        <v>103751</v>
      </c>
      <c r="D3002" s="7" t="s">
        <v>244</v>
      </c>
      <c r="E3002" s="3">
        <v>3133.9</v>
      </c>
      <c r="F3002" s="42">
        <v>42803</v>
      </c>
      <c r="G3002" s="3">
        <f t="shared" ref="G3002:G3045" si="145">E3002</f>
        <v>3133.9</v>
      </c>
      <c r="H3002" s="3">
        <f t="shared" si="142"/>
        <v>0</v>
      </c>
      <c r="I3002" s="17"/>
    </row>
    <row r="3003" spans="1:9" ht="15.75" x14ac:dyDescent="0.25">
      <c r="A3003" s="40">
        <v>42805</v>
      </c>
      <c r="B3003" s="41" t="s">
        <v>1570</v>
      </c>
      <c r="C3003" s="6">
        <v>104033</v>
      </c>
      <c r="D3003" s="7" t="s">
        <v>244</v>
      </c>
      <c r="E3003" s="3">
        <v>4880.3</v>
      </c>
      <c r="F3003" s="42">
        <v>42807</v>
      </c>
      <c r="G3003" s="3">
        <f t="shared" si="145"/>
        <v>4880.3</v>
      </c>
      <c r="H3003" s="3">
        <f t="shared" si="142"/>
        <v>0</v>
      </c>
      <c r="I3003" s="17"/>
    </row>
    <row r="3004" spans="1:9" ht="15.75" x14ac:dyDescent="0.25">
      <c r="A3004" s="40">
        <v>42806</v>
      </c>
      <c r="B3004" s="41" t="s">
        <v>1668</v>
      </c>
      <c r="C3004" s="6">
        <v>104128</v>
      </c>
      <c r="D3004" s="7" t="s">
        <v>244</v>
      </c>
      <c r="E3004" s="3">
        <v>1755</v>
      </c>
      <c r="F3004" s="42">
        <v>42806</v>
      </c>
      <c r="G3004" s="3">
        <f t="shared" si="145"/>
        <v>1755</v>
      </c>
      <c r="H3004" s="3">
        <f t="shared" si="142"/>
        <v>0</v>
      </c>
      <c r="I3004" s="17"/>
    </row>
    <row r="3005" spans="1:9" ht="15.75" x14ac:dyDescent="0.25">
      <c r="A3005" s="40">
        <v>42807</v>
      </c>
      <c r="B3005" s="41" t="s">
        <v>1772</v>
      </c>
      <c r="C3005" s="6">
        <v>104230</v>
      </c>
      <c r="D3005" s="7" t="s">
        <v>244</v>
      </c>
      <c r="E3005" s="3">
        <v>5098.6000000000004</v>
      </c>
      <c r="F3005" s="42">
        <v>42808</v>
      </c>
      <c r="G3005" s="3">
        <f t="shared" si="145"/>
        <v>5098.6000000000004</v>
      </c>
      <c r="H3005" s="3">
        <f t="shared" si="142"/>
        <v>0</v>
      </c>
      <c r="I3005" s="17"/>
    </row>
    <row r="3006" spans="1:9" ht="15.75" x14ac:dyDescent="0.25">
      <c r="A3006" s="40">
        <v>42809</v>
      </c>
      <c r="B3006" s="41" t="s">
        <v>2012</v>
      </c>
      <c r="C3006" s="6">
        <v>104466</v>
      </c>
      <c r="D3006" s="7" t="s">
        <v>244</v>
      </c>
      <c r="E3006" s="3">
        <v>5047.2</v>
      </c>
      <c r="F3006" s="42">
        <v>42810</v>
      </c>
      <c r="G3006" s="3">
        <f t="shared" si="145"/>
        <v>5047.2</v>
      </c>
      <c r="H3006" s="3">
        <f t="shared" si="142"/>
        <v>0</v>
      </c>
      <c r="I3006" s="17"/>
    </row>
    <row r="3007" spans="1:9" ht="15.75" x14ac:dyDescent="0.25">
      <c r="A3007" s="40">
        <v>42811</v>
      </c>
      <c r="B3007" s="41" t="s">
        <v>2279</v>
      </c>
      <c r="C3007" s="6">
        <v>104731</v>
      </c>
      <c r="D3007" s="7" t="s">
        <v>244</v>
      </c>
      <c r="E3007" s="3">
        <v>3034.8</v>
      </c>
      <c r="F3007" s="42">
        <v>42812</v>
      </c>
      <c r="G3007" s="3">
        <f t="shared" si="145"/>
        <v>3034.8</v>
      </c>
      <c r="H3007" s="3">
        <f t="shared" si="142"/>
        <v>0</v>
      </c>
      <c r="I3007" s="17"/>
    </row>
    <row r="3008" spans="1:9" ht="15.75" x14ac:dyDescent="0.25">
      <c r="A3008" s="40">
        <v>42814</v>
      </c>
      <c r="B3008" s="41" t="s">
        <v>2590</v>
      </c>
      <c r="C3008" s="6">
        <v>105029</v>
      </c>
      <c r="D3008" s="7" t="s">
        <v>244</v>
      </c>
      <c r="E3008" s="3">
        <v>5925.6</v>
      </c>
      <c r="G3008" s="3">
        <f t="shared" si="145"/>
        <v>5925.6</v>
      </c>
      <c r="H3008" s="3">
        <f t="shared" si="142"/>
        <v>0</v>
      </c>
      <c r="I3008" s="17"/>
    </row>
    <row r="3009" spans="1:9" ht="15.75" x14ac:dyDescent="0.25">
      <c r="A3009" s="40">
        <v>42815</v>
      </c>
      <c r="B3009" s="41" t="s">
        <v>2766</v>
      </c>
      <c r="C3009" s="6">
        <v>105204</v>
      </c>
      <c r="D3009" s="7" t="s">
        <v>244</v>
      </c>
      <c r="E3009" s="3">
        <v>3232.8</v>
      </c>
      <c r="F3009" s="42">
        <v>42815</v>
      </c>
      <c r="G3009" s="3">
        <f t="shared" si="145"/>
        <v>3232.8</v>
      </c>
      <c r="H3009" s="3">
        <f t="shared" si="142"/>
        <v>0</v>
      </c>
      <c r="I3009" s="17"/>
    </row>
    <row r="3010" spans="1:9" ht="15.75" x14ac:dyDescent="0.25">
      <c r="A3010" s="40">
        <v>42817</v>
      </c>
      <c r="B3010" s="41" t="s">
        <v>2982</v>
      </c>
      <c r="C3010" s="6">
        <v>105414</v>
      </c>
      <c r="D3010" s="7" t="s">
        <v>244</v>
      </c>
      <c r="E3010" s="3">
        <v>3041.5</v>
      </c>
      <c r="F3010" s="42">
        <v>43062</v>
      </c>
      <c r="G3010" s="3">
        <f t="shared" si="145"/>
        <v>3041.5</v>
      </c>
      <c r="H3010" s="3">
        <f t="shared" si="142"/>
        <v>0</v>
      </c>
      <c r="I3010" s="17"/>
    </row>
    <row r="3011" spans="1:9" ht="15.75" x14ac:dyDescent="0.25">
      <c r="A3011" s="40">
        <v>42818</v>
      </c>
      <c r="B3011" s="41" t="s">
        <v>3135</v>
      </c>
      <c r="C3011" s="6">
        <v>105565</v>
      </c>
      <c r="D3011" s="7" t="s">
        <v>244</v>
      </c>
      <c r="E3011" s="3">
        <v>2768.5</v>
      </c>
      <c r="F3011" s="42">
        <v>42791</v>
      </c>
      <c r="G3011" s="3">
        <f t="shared" si="145"/>
        <v>2768.5</v>
      </c>
      <c r="H3011" s="3">
        <f t="shared" ref="H3011:H3074" si="146">E3011-G3011</f>
        <v>0</v>
      </c>
      <c r="I3011" s="17"/>
    </row>
    <row r="3012" spans="1:9" ht="15.75" x14ac:dyDescent="0.25">
      <c r="A3012" s="40">
        <v>42819</v>
      </c>
      <c r="B3012" s="41" t="s">
        <v>3243</v>
      </c>
      <c r="C3012" s="6">
        <v>105668</v>
      </c>
      <c r="D3012" s="7" t="s">
        <v>244</v>
      </c>
      <c r="E3012" s="3">
        <v>2747.5</v>
      </c>
      <c r="F3012" s="42">
        <v>42791</v>
      </c>
      <c r="G3012" s="3">
        <f t="shared" si="145"/>
        <v>2747.5</v>
      </c>
      <c r="H3012" s="3">
        <f t="shared" si="146"/>
        <v>0</v>
      </c>
      <c r="I3012" s="17"/>
    </row>
    <row r="3013" spans="1:9" ht="15.75" x14ac:dyDescent="0.25">
      <c r="A3013" s="40">
        <v>42821</v>
      </c>
      <c r="B3013" s="41" t="s">
        <v>3416</v>
      </c>
      <c r="C3013" s="6">
        <v>105839</v>
      </c>
      <c r="D3013" s="7" t="s">
        <v>244</v>
      </c>
      <c r="E3013" s="3">
        <v>3209.5</v>
      </c>
      <c r="F3013" s="42">
        <v>42821</v>
      </c>
      <c r="G3013" s="3">
        <f t="shared" si="145"/>
        <v>3209.5</v>
      </c>
      <c r="H3013" s="3">
        <f t="shared" si="146"/>
        <v>0</v>
      </c>
      <c r="I3013" s="17"/>
    </row>
    <row r="3014" spans="1:9" ht="15.75" x14ac:dyDescent="0.25">
      <c r="A3014" s="40">
        <v>42821</v>
      </c>
      <c r="B3014" s="41" t="s">
        <v>3488</v>
      </c>
      <c r="C3014" s="6">
        <v>105909</v>
      </c>
      <c r="D3014" s="7" t="s">
        <v>244</v>
      </c>
      <c r="E3014" s="3">
        <v>1834</v>
      </c>
      <c r="F3014" s="42">
        <v>42821</v>
      </c>
      <c r="G3014" s="3">
        <f t="shared" si="145"/>
        <v>1834</v>
      </c>
      <c r="H3014" s="3">
        <f t="shared" si="146"/>
        <v>0</v>
      </c>
      <c r="I3014" s="17"/>
    </row>
    <row r="3015" spans="1:9" ht="15.75" x14ac:dyDescent="0.25">
      <c r="A3015" s="40">
        <v>42823</v>
      </c>
      <c r="B3015" s="41" t="s">
        <v>3708</v>
      </c>
      <c r="C3015" s="6">
        <v>106122</v>
      </c>
      <c r="D3015" s="7" t="s">
        <v>244</v>
      </c>
      <c r="E3015" s="3">
        <v>3045</v>
      </c>
      <c r="F3015" s="42">
        <v>42822</v>
      </c>
      <c r="G3015" s="3">
        <f t="shared" si="145"/>
        <v>3045</v>
      </c>
      <c r="H3015" s="3">
        <f t="shared" si="146"/>
        <v>0</v>
      </c>
      <c r="I3015" s="17"/>
    </row>
    <row r="3016" spans="1:9" ht="15.75" x14ac:dyDescent="0.25">
      <c r="A3016" s="40">
        <v>42823</v>
      </c>
      <c r="B3016" s="41" t="s">
        <v>3742</v>
      </c>
      <c r="C3016" s="6">
        <v>106156</v>
      </c>
      <c r="D3016" s="7" t="s">
        <v>244</v>
      </c>
      <c r="E3016" s="3">
        <v>1260</v>
      </c>
      <c r="F3016" s="42">
        <v>42822</v>
      </c>
      <c r="G3016" s="3">
        <f t="shared" si="145"/>
        <v>1260</v>
      </c>
      <c r="H3016" s="3">
        <f t="shared" si="146"/>
        <v>0</v>
      </c>
      <c r="I3016" s="17"/>
    </row>
    <row r="3017" spans="1:9" ht="15.75" x14ac:dyDescent="0.25">
      <c r="A3017" s="40">
        <v>42824</v>
      </c>
      <c r="B3017" s="41" t="s">
        <v>3837</v>
      </c>
      <c r="C3017" s="6">
        <v>106250</v>
      </c>
      <c r="D3017" s="7" t="s">
        <v>244</v>
      </c>
      <c r="E3017" s="3">
        <v>3255</v>
      </c>
      <c r="F3017" s="42">
        <v>42825</v>
      </c>
      <c r="G3017" s="3">
        <f t="shared" si="145"/>
        <v>3255</v>
      </c>
      <c r="H3017" s="3">
        <f t="shared" si="146"/>
        <v>0</v>
      </c>
      <c r="I3017" s="17"/>
    </row>
    <row r="3018" spans="1:9" ht="15.75" x14ac:dyDescent="0.25">
      <c r="A3018" s="40">
        <v>42796</v>
      </c>
      <c r="B3018" s="41" t="s">
        <v>405</v>
      </c>
      <c r="C3018" s="6">
        <v>102893</v>
      </c>
      <c r="D3018" s="7" t="s">
        <v>116</v>
      </c>
      <c r="E3018" s="3">
        <v>7987</v>
      </c>
      <c r="F3018" s="42">
        <v>42796</v>
      </c>
      <c r="G3018" s="3">
        <f t="shared" si="145"/>
        <v>7987</v>
      </c>
      <c r="H3018" s="3">
        <f t="shared" si="146"/>
        <v>0</v>
      </c>
      <c r="I3018" s="17"/>
    </row>
    <row r="3019" spans="1:9" ht="15.75" x14ac:dyDescent="0.25">
      <c r="A3019" s="40">
        <v>42800</v>
      </c>
      <c r="B3019" s="41" t="s">
        <v>941</v>
      </c>
      <c r="C3019" s="6">
        <v>103415</v>
      </c>
      <c r="D3019" s="7" t="s">
        <v>116</v>
      </c>
      <c r="E3019" s="3">
        <v>7696.8</v>
      </c>
      <c r="F3019" s="42">
        <v>42800</v>
      </c>
      <c r="G3019" s="3">
        <f t="shared" si="145"/>
        <v>7696.8</v>
      </c>
      <c r="H3019" s="3">
        <f t="shared" si="146"/>
        <v>0</v>
      </c>
      <c r="I3019" s="17"/>
    </row>
    <row r="3020" spans="1:9" ht="15.75" x14ac:dyDescent="0.25">
      <c r="A3020" s="40">
        <v>42804</v>
      </c>
      <c r="B3020" s="41" t="s">
        <v>1396</v>
      </c>
      <c r="C3020" s="6">
        <v>103861</v>
      </c>
      <c r="D3020" s="7" t="s">
        <v>116</v>
      </c>
      <c r="E3020" s="3">
        <v>10000.08</v>
      </c>
      <c r="F3020" s="42">
        <v>42804</v>
      </c>
      <c r="G3020" s="3">
        <f t="shared" si="145"/>
        <v>10000.08</v>
      </c>
      <c r="H3020" s="3">
        <f t="shared" si="146"/>
        <v>0</v>
      </c>
      <c r="I3020" s="17"/>
    </row>
    <row r="3021" spans="1:9" ht="15.75" x14ac:dyDescent="0.25">
      <c r="A3021" s="40">
        <v>42804</v>
      </c>
      <c r="B3021" s="41" t="s">
        <v>1404</v>
      </c>
      <c r="C3021" s="6">
        <v>103869</v>
      </c>
      <c r="D3021" s="7" t="s">
        <v>116</v>
      </c>
      <c r="E3021" s="3">
        <v>187.2</v>
      </c>
      <c r="F3021" s="42">
        <v>42804</v>
      </c>
      <c r="G3021" s="3">
        <f t="shared" si="145"/>
        <v>187.2</v>
      </c>
      <c r="H3021" s="3">
        <f t="shared" si="146"/>
        <v>0</v>
      </c>
      <c r="I3021" s="17"/>
    </row>
    <row r="3022" spans="1:9" ht="15.75" x14ac:dyDescent="0.25">
      <c r="A3022" s="40">
        <v>42808</v>
      </c>
      <c r="B3022" s="41" t="s">
        <v>1858</v>
      </c>
      <c r="C3022" s="6">
        <v>104315</v>
      </c>
      <c r="D3022" s="7" t="s">
        <v>116</v>
      </c>
      <c r="E3022" s="3">
        <v>7603.2</v>
      </c>
      <c r="F3022" s="42">
        <v>42808</v>
      </c>
      <c r="G3022" s="3">
        <f t="shared" si="145"/>
        <v>7603.2</v>
      </c>
      <c r="H3022" s="3">
        <f t="shared" si="146"/>
        <v>0</v>
      </c>
      <c r="I3022" s="17"/>
    </row>
    <row r="3023" spans="1:9" ht="15.75" x14ac:dyDescent="0.25">
      <c r="A3023" s="40">
        <v>42811</v>
      </c>
      <c r="B3023" s="41" t="s">
        <v>2246</v>
      </c>
      <c r="C3023" s="6">
        <v>104699</v>
      </c>
      <c r="D3023" s="7" t="s">
        <v>116</v>
      </c>
      <c r="E3023" s="3">
        <v>10426.6</v>
      </c>
      <c r="F3023" s="42">
        <v>42811</v>
      </c>
      <c r="G3023" s="3">
        <f t="shared" si="145"/>
        <v>10426.6</v>
      </c>
      <c r="H3023" s="3">
        <f t="shared" si="146"/>
        <v>0</v>
      </c>
      <c r="I3023" s="17"/>
    </row>
    <row r="3024" spans="1:9" ht="15.75" x14ac:dyDescent="0.25">
      <c r="A3024" s="40">
        <v>42815</v>
      </c>
      <c r="B3024" s="41" t="s">
        <v>2764</v>
      </c>
      <c r="C3024" s="6">
        <v>105202</v>
      </c>
      <c r="D3024" s="7" t="s">
        <v>116</v>
      </c>
      <c r="E3024" s="3">
        <v>16012.2</v>
      </c>
      <c r="F3024" s="42">
        <v>42815</v>
      </c>
      <c r="G3024" s="3">
        <f t="shared" si="145"/>
        <v>16012.2</v>
      </c>
      <c r="H3024" s="3">
        <f t="shared" si="146"/>
        <v>0</v>
      </c>
      <c r="I3024" s="17"/>
    </row>
    <row r="3025" spans="1:9" ht="15.75" x14ac:dyDescent="0.25">
      <c r="A3025" s="40">
        <v>42822</v>
      </c>
      <c r="B3025" s="41" t="s">
        <v>3578</v>
      </c>
      <c r="C3025" s="6">
        <v>105995</v>
      </c>
      <c r="D3025" s="7" t="s">
        <v>116</v>
      </c>
      <c r="E3025" s="3">
        <v>10123.200000000001</v>
      </c>
      <c r="F3025" s="42">
        <v>42822</v>
      </c>
      <c r="G3025" s="3">
        <f t="shared" si="145"/>
        <v>10123.200000000001</v>
      </c>
      <c r="H3025" s="3">
        <f t="shared" si="146"/>
        <v>0</v>
      </c>
      <c r="I3025" s="17"/>
    </row>
    <row r="3026" spans="1:9" ht="15.75" x14ac:dyDescent="0.25">
      <c r="A3026" s="40">
        <v>42807</v>
      </c>
      <c r="B3026" s="41" t="s">
        <v>1704</v>
      </c>
      <c r="C3026" s="6">
        <v>104163</v>
      </c>
      <c r="D3026" s="7" t="s">
        <v>120</v>
      </c>
      <c r="E3026" s="3">
        <v>32498.28</v>
      </c>
      <c r="G3026" s="3">
        <f t="shared" si="145"/>
        <v>32498.28</v>
      </c>
      <c r="H3026" s="3">
        <f t="shared" si="146"/>
        <v>0</v>
      </c>
      <c r="I3026" s="17"/>
    </row>
    <row r="3027" spans="1:9" ht="15.75" x14ac:dyDescent="0.25">
      <c r="A3027" s="40">
        <v>42808</v>
      </c>
      <c r="B3027" s="41" t="s">
        <v>1878</v>
      </c>
      <c r="C3027" s="6">
        <v>104335</v>
      </c>
      <c r="D3027" s="7" t="s">
        <v>120</v>
      </c>
      <c r="E3027" s="3">
        <v>34844.400000000001</v>
      </c>
      <c r="F3027" s="42">
        <v>42808</v>
      </c>
      <c r="G3027" s="3">
        <f t="shared" si="145"/>
        <v>34844.400000000001</v>
      </c>
      <c r="H3027" s="3">
        <f t="shared" si="146"/>
        <v>0</v>
      </c>
      <c r="I3027" s="17"/>
    </row>
    <row r="3028" spans="1:9" ht="15.75" x14ac:dyDescent="0.25">
      <c r="A3028" s="40">
        <v>42812</v>
      </c>
      <c r="B3028" s="41" t="s">
        <v>2353</v>
      </c>
      <c r="C3028" s="6">
        <v>104803</v>
      </c>
      <c r="D3028" s="7" t="s">
        <v>120</v>
      </c>
      <c r="E3028" s="3">
        <v>40199.9</v>
      </c>
      <c r="F3028" s="42">
        <v>42812</v>
      </c>
      <c r="G3028" s="3">
        <f t="shared" si="145"/>
        <v>40199.9</v>
      </c>
      <c r="H3028" s="3">
        <f t="shared" si="146"/>
        <v>0</v>
      </c>
      <c r="I3028" s="17"/>
    </row>
    <row r="3029" spans="1:9" ht="15.75" x14ac:dyDescent="0.25">
      <c r="A3029" s="40">
        <v>42812</v>
      </c>
      <c r="B3029" s="41" t="s">
        <v>2454</v>
      </c>
      <c r="C3029" s="6">
        <v>104900</v>
      </c>
      <c r="D3029" s="7" t="s">
        <v>120</v>
      </c>
      <c r="E3029" s="3">
        <v>32070.5</v>
      </c>
      <c r="G3029" s="3">
        <f t="shared" si="145"/>
        <v>32070.5</v>
      </c>
      <c r="H3029" s="3">
        <f t="shared" si="146"/>
        <v>0</v>
      </c>
      <c r="I3029" s="17"/>
    </row>
    <row r="3030" spans="1:9" ht="15.75" x14ac:dyDescent="0.25">
      <c r="A3030" s="40">
        <v>42816</v>
      </c>
      <c r="B3030" s="41" t="s">
        <v>2907</v>
      </c>
      <c r="C3030" s="6">
        <v>105344</v>
      </c>
      <c r="D3030" s="7" t="s">
        <v>120</v>
      </c>
      <c r="E3030" s="3">
        <v>32366.06</v>
      </c>
      <c r="F3030" s="42">
        <v>43062</v>
      </c>
      <c r="G3030" s="3">
        <f t="shared" si="145"/>
        <v>32366.06</v>
      </c>
      <c r="H3030" s="3">
        <f t="shared" si="146"/>
        <v>0</v>
      </c>
      <c r="I3030" s="17"/>
    </row>
    <row r="3031" spans="1:9" ht="15.75" x14ac:dyDescent="0.25">
      <c r="A3031" s="40">
        <v>42821</v>
      </c>
      <c r="B3031" s="41" t="s">
        <v>3493</v>
      </c>
      <c r="C3031" s="6">
        <v>105914</v>
      </c>
      <c r="D3031" s="7" t="s">
        <v>120</v>
      </c>
      <c r="E3031" s="3">
        <v>31337.599999999999</v>
      </c>
      <c r="F3031" s="42">
        <v>42822</v>
      </c>
      <c r="G3031" s="3">
        <f t="shared" si="145"/>
        <v>31337.599999999999</v>
      </c>
      <c r="H3031" s="3">
        <f t="shared" si="146"/>
        <v>0</v>
      </c>
      <c r="I3031" s="17"/>
    </row>
    <row r="3032" spans="1:9" ht="15.75" x14ac:dyDescent="0.25">
      <c r="A3032" s="40">
        <v>42821</v>
      </c>
      <c r="B3032" s="41" t="s">
        <v>3505</v>
      </c>
      <c r="C3032" s="6">
        <v>105925</v>
      </c>
      <c r="D3032" s="7" t="s">
        <v>120</v>
      </c>
      <c r="E3032" s="3">
        <v>32140.2</v>
      </c>
      <c r="F3032" s="42">
        <v>42822</v>
      </c>
      <c r="G3032" s="3">
        <f t="shared" si="145"/>
        <v>32140.2</v>
      </c>
      <c r="H3032" s="3">
        <f t="shared" si="146"/>
        <v>0</v>
      </c>
      <c r="I3032" s="17"/>
    </row>
    <row r="3033" spans="1:9" ht="15.75" x14ac:dyDescent="0.25">
      <c r="A3033" s="40">
        <v>42824</v>
      </c>
      <c r="B3033" s="41" t="s">
        <v>3770</v>
      </c>
      <c r="C3033" s="6">
        <v>106184</v>
      </c>
      <c r="D3033" s="7" t="s">
        <v>120</v>
      </c>
      <c r="E3033" s="3">
        <v>31957.200000000001</v>
      </c>
      <c r="F3033" s="42">
        <v>42824</v>
      </c>
      <c r="G3033" s="3">
        <f t="shared" si="145"/>
        <v>31957.200000000001</v>
      </c>
      <c r="H3033" s="3">
        <f t="shared" si="146"/>
        <v>0</v>
      </c>
      <c r="I3033" s="17"/>
    </row>
    <row r="3034" spans="1:9" ht="15.75" x14ac:dyDescent="0.25">
      <c r="A3034" s="40">
        <v>42824</v>
      </c>
      <c r="B3034" s="41" t="s">
        <v>3852</v>
      </c>
      <c r="C3034" s="6">
        <v>106265</v>
      </c>
      <c r="D3034" s="7" t="s">
        <v>120</v>
      </c>
      <c r="E3034" s="3">
        <v>31448.67</v>
      </c>
      <c r="F3034" s="42">
        <v>42825</v>
      </c>
      <c r="G3034" s="3">
        <f t="shared" si="145"/>
        <v>31448.67</v>
      </c>
      <c r="H3034" s="3">
        <f t="shared" si="146"/>
        <v>0</v>
      </c>
      <c r="I3034" s="17"/>
    </row>
    <row r="3035" spans="1:9" ht="15.75" x14ac:dyDescent="0.25">
      <c r="A3035" s="40">
        <v>42795</v>
      </c>
      <c r="B3035" s="41" t="s">
        <v>356</v>
      </c>
      <c r="C3035" s="6">
        <v>102844</v>
      </c>
      <c r="D3035" s="7" t="s">
        <v>130</v>
      </c>
      <c r="E3035" s="3">
        <v>26003.599999999999</v>
      </c>
      <c r="F3035" s="42">
        <v>42802</v>
      </c>
      <c r="G3035" s="3">
        <f t="shared" si="145"/>
        <v>26003.599999999999</v>
      </c>
      <c r="H3035" s="3">
        <f t="shared" si="146"/>
        <v>0</v>
      </c>
      <c r="I3035" s="17"/>
    </row>
    <row r="3036" spans="1:9" ht="15.75" x14ac:dyDescent="0.25">
      <c r="A3036" s="40">
        <v>42801</v>
      </c>
      <c r="B3036" s="41" t="s">
        <v>1092</v>
      </c>
      <c r="C3036" s="6">
        <v>103565</v>
      </c>
      <c r="D3036" s="7" t="s">
        <v>130</v>
      </c>
      <c r="E3036" s="3">
        <v>22170.1</v>
      </c>
      <c r="F3036" s="42">
        <v>42810</v>
      </c>
      <c r="G3036" s="3">
        <f t="shared" si="145"/>
        <v>22170.1</v>
      </c>
      <c r="H3036" s="3">
        <f t="shared" si="146"/>
        <v>0</v>
      </c>
      <c r="I3036" s="17"/>
    </row>
    <row r="3037" spans="1:9" ht="15.75" x14ac:dyDescent="0.25">
      <c r="A3037" s="40">
        <v>42809</v>
      </c>
      <c r="B3037" s="41" t="s">
        <v>2026</v>
      </c>
      <c r="C3037" s="6">
        <v>104480</v>
      </c>
      <c r="D3037" s="7" t="s">
        <v>130</v>
      </c>
      <c r="E3037" s="3">
        <v>7372.6</v>
      </c>
      <c r="F3037" s="42">
        <v>42816</v>
      </c>
      <c r="G3037" s="3">
        <f t="shared" si="145"/>
        <v>7372.6</v>
      </c>
      <c r="H3037" s="3">
        <f t="shared" si="146"/>
        <v>0</v>
      </c>
      <c r="I3037" s="17"/>
    </row>
    <row r="3038" spans="1:9" ht="15.75" x14ac:dyDescent="0.25">
      <c r="A3038" s="40">
        <v>42811</v>
      </c>
      <c r="B3038" s="41" t="s">
        <v>2310</v>
      </c>
      <c r="C3038" s="6">
        <v>104761</v>
      </c>
      <c r="D3038" s="7" t="s">
        <v>130</v>
      </c>
      <c r="E3038" s="3">
        <v>17845.2</v>
      </c>
      <c r="F3038" s="42">
        <v>42816</v>
      </c>
      <c r="G3038" s="3">
        <f t="shared" si="145"/>
        <v>17845.2</v>
      </c>
      <c r="H3038" s="3">
        <f t="shared" si="146"/>
        <v>0</v>
      </c>
      <c r="I3038" s="17"/>
    </row>
    <row r="3039" spans="1:9" ht="15.75" x14ac:dyDescent="0.25">
      <c r="A3039" s="40">
        <v>42815</v>
      </c>
      <c r="B3039" s="41" t="s">
        <v>2706</v>
      </c>
      <c r="C3039" s="6">
        <v>105144</v>
      </c>
      <c r="D3039" s="7" t="s">
        <v>130</v>
      </c>
      <c r="E3039" s="3">
        <v>1746.6</v>
      </c>
      <c r="F3039" s="42">
        <v>42791</v>
      </c>
      <c r="G3039" s="3">
        <f t="shared" si="145"/>
        <v>1746.6</v>
      </c>
      <c r="H3039" s="3">
        <f t="shared" si="146"/>
        <v>0</v>
      </c>
      <c r="I3039" s="17"/>
    </row>
    <row r="3040" spans="1:9" ht="15.75" x14ac:dyDescent="0.25">
      <c r="A3040" s="40">
        <v>42817</v>
      </c>
      <c r="B3040" s="41" t="s">
        <v>3047</v>
      </c>
      <c r="C3040" s="6">
        <v>105478</v>
      </c>
      <c r="D3040" s="1" t="s">
        <v>130</v>
      </c>
      <c r="E3040" s="2">
        <v>0</v>
      </c>
      <c r="F3040" s="44" t="s">
        <v>37</v>
      </c>
      <c r="G3040" s="2">
        <f t="shared" si="145"/>
        <v>0</v>
      </c>
      <c r="H3040" s="2">
        <f t="shared" si="146"/>
        <v>0</v>
      </c>
      <c r="I3040" s="17"/>
    </row>
    <row r="3041" spans="1:9" ht="15.75" x14ac:dyDescent="0.25">
      <c r="A3041" s="40">
        <v>42817</v>
      </c>
      <c r="B3041" s="41" t="s">
        <v>3049</v>
      </c>
      <c r="C3041" s="6">
        <v>105480</v>
      </c>
      <c r="D3041" s="7" t="s">
        <v>130</v>
      </c>
      <c r="E3041" s="3">
        <v>8079.1</v>
      </c>
      <c r="F3041" s="42">
        <v>42791</v>
      </c>
      <c r="G3041" s="3">
        <f t="shared" si="145"/>
        <v>8079.1</v>
      </c>
      <c r="H3041" s="3">
        <f t="shared" si="146"/>
        <v>0</v>
      </c>
      <c r="I3041" s="17"/>
    </row>
    <row r="3042" spans="1:9" ht="15.75" x14ac:dyDescent="0.25">
      <c r="A3042" s="40">
        <v>42819</v>
      </c>
      <c r="B3042" s="41" t="s">
        <v>3202</v>
      </c>
      <c r="C3042" s="6">
        <v>105631</v>
      </c>
      <c r="D3042" s="7" t="s">
        <v>130</v>
      </c>
      <c r="E3042" s="3">
        <v>13035.6</v>
      </c>
      <c r="F3042" s="42">
        <v>42828</v>
      </c>
      <c r="G3042" s="3">
        <f t="shared" si="145"/>
        <v>13035.6</v>
      </c>
      <c r="H3042" s="3">
        <f t="shared" si="146"/>
        <v>0</v>
      </c>
      <c r="I3042" s="17"/>
    </row>
    <row r="3043" spans="1:9" ht="15.75" x14ac:dyDescent="0.25">
      <c r="A3043" s="40">
        <v>42822</v>
      </c>
      <c r="B3043" s="41" t="s">
        <v>3629</v>
      </c>
      <c r="C3043" s="6">
        <v>106044</v>
      </c>
      <c r="D3043" s="7" t="s">
        <v>130</v>
      </c>
      <c r="E3043" s="3">
        <v>11789</v>
      </c>
      <c r="F3043" s="42">
        <v>42828</v>
      </c>
      <c r="G3043" s="3">
        <f t="shared" si="145"/>
        <v>11789</v>
      </c>
      <c r="H3043" s="3">
        <f t="shared" si="146"/>
        <v>0</v>
      </c>
      <c r="I3043" s="17"/>
    </row>
    <row r="3044" spans="1:9" ht="15.75" x14ac:dyDescent="0.25">
      <c r="A3044" s="40">
        <v>42825</v>
      </c>
      <c r="B3044" s="41" t="s">
        <v>4008</v>
      </c>
      <c r="C3044" s="6">
        <v>106417</v>
      </c>
      <c r="D3044" s="7" t="s">
        <v>130</v>
      </c>
      <c r="E3044" s="3">
        <v>13269.2</v>
      </c>
      <c r="F3044" s="42">
        <v>42837</v>
      </c>
      <c r="G3044" s="3">
        <f t="shared" si="145"/>
        <v>13269.2</v>
      </c>
      <c r="H3044" s="3">
        <f t="shared" si="146"/>
        <v>0</v>
      </c>
      <c r="I3044" s="17"/>
    </row>
    <row r="3045" spans="1:9" ht="15.75" x14ac:dyDescent="0.25">
      <c r="A3045" s="40">
        <v>42796</v>
      </c>
      <c r="B3045" s="41" t="s">
        <v>390</v>
      </c>
      <c r="C3045" s="6">
        <v>102878</v>
      </c>
      <c r="D3045" s="7" t="s">
        <v>14</v>
      </c>
      <c r="E3045" s="3">
        <v>2963.8</v>
      </c>
      <c r="F3045" s="42">
        <v>42800</v>
      </c>
      <c r="G3045" s="3">
        <f t="shared" si="145"/>
        <v>2963.8</v>
      </c>
      <c r="H3045" s="3">
        <f t="shared" si="146"/>
        <v>0</v>
      </c>
      <c r="I3045" s="17"/>
    </row>
    <row r="3046" spans="1:9" ht="15.75" x14ac:dyDescent="0.25">
      <c r="A3046" s="40">
        <v>42797</v>
      </c>
      <c r="B3046" s="41" t="s">
        <v>525</v>
      </c>
      <c r="C3046" s="6">
        <v>103011</v>
      </c>
      <c r="D3046" s="7" t="s">
        <v>14</v>
      </c>
      <c r="E3046" s="3">
        <v>7006.8</v>
      </c>
      <c r="F3046" s="43" t="s">
        <v>526</v>
      </c>
      <c r="G3046" s="9">
        <f>4000+3006.8</f>
        <v>7006.8</v>
      </c>
      <c r="H3046" s="9">
        <f t="shared" si="146"/>
        <v>0</v>
      </c>
      <c r="I3046" s="17"/>
    </row>
    <row r="3047" spans="1:9" ht="15.75" x14ac:dyDescent="0.25">
      <c r="A3047" s="40">
        <v>42798</v>
      </c>
      <c r="B3047" s="41" t="s">
        <v>684</v>
      </c>
      <c r="C3047" s="6">
        <v>103162</v>
      </c>
      <c r="D3047" s="7" t="s">
        <v>14</v>
      </c>
      <c r="E3047" s="3">
        <v>6849.5</v>
      </c>
      <c r="F3047" s="42">
        <v>42802</v>
      </c>
      <c r="G3047" s="3">
        <f>E3047</f>
        <v>6849.5</v>
      </c>
      <c r="H3047" s="3">
        <f t="shared" si="146"/>
        <v>0</v>
      </c>
      <c r="I3047" s="17"/>
    </row>
    <row r="3048" spans="1:9" ht="15.75" x14ac:dyDescent="0.25">
      <c r="A3048" s="40">
        <v>42800</v>
      </c>
      <c r="B3048" s="41" t="s">
        <v>885</v>
      </c>
      <c r="C3048" s="6">
        <v>103359</v>
      </c>
      <c r="D3048" s="7" t="s">
        <v>14</v>
      </c>
      <c r="E3048" s="3">
        <v>2941.9</v>
      </c>
      <c r="F3048" s="42">
        <v>42802</v>
      </c>
      <c r="G3048" s="3">
        <f>E3048</f>
        <v>2941.9</v>
      </c>
      <c r="H3048" s="3">
        <f t="shared" si="146"/>
        <v>0</v>
      </c>
      <c r="I3048" s="17"/>
    </row>
    <row r="3049" spans="1:9" ht="15.75" x14ac:dyDescent="0.25">
      <c r="A3049" s="40">
        <v>42801</v>
      </c>
      <c r="B3049" s="41" t="s">
        <v>1007</v>
      </c>
      <c r="C3049" s="6">
        <v>103480</v>
      </c>
      <c r="D3049" s="7" t="s">
        <v>14</v>
      </c>
      <c r="E3049" s="3">
        <v>3124.4</v>
      </c>
      <c r="F3049" s="42">
        <v>42804</v>
      </c>
      <c r="G3049" s="3">
        <f>E3049</f>
        <v>3124.4</v>
      </c>
      <c r="H3049" s="3">
        <f t="shared" si="146"/>
        <v>0</v>
      </c>
      <c r="I3049" s="17"/>
    </row>
    <row r="3050" spans="1:9" ht="15.75" x14ac:dyDescent="0.25">
      <c r="A3050" s="40">
        <v>42802</v>
      </c>
      <c r="B3050" s="41" t="s">
        <v>1111</v>
      </c>
      <c r="C3050" s="6">
        <v>103583</v>
      </c>
      <c r="D3050" s="7" t="s">
        <v>14</v>
      </c>
      <c r="E3050" s="3">
        <v>3468.8</v>
      </c>
      <c r="F3050" s="43">
        <v>42810</v>
      </c>
      <c r="G3050" s="9">
        <f>3000+468.8</f>
        <v>3468.8</v>
      </c>
      <c r="H3050" s="9">
        <f t="shared" si="146"/>
        <v>0</v>
      </c>
      <c r="I3050" s="17"/>
    </row>
    <row r="3051" spans="1:9" ht="15.75" x14ac:dyDescent="0.25">
      <c r="A3051" s="40">
        <v>42803</v>
      </c>
      <c r="B3051" s="41" t="s">
        <v>1240</v>
      </c>
      <c r="C3051" s="6">
        <v>103708</v>
      </c>
      <c r="D3051" s="7" t="s">
        <v>14</v>
      </c>
      <c r="E3051" s="3">
        <v>3053</v>
      </c>
      <c r="F3051" s="42">
        <v>42805</v>
      </c>
      <c r="G3051" s="3">
        <f t="shared" ref="G3051:G3062" si="147">E3051</f>
        <v>3053</v>
      </c>
      <c r="H3051" s="3">
        <f t="shared" si="146"/>
        <v>0</v>
      </c>
      <c r="I3051" s="17"/>
    </row>
    <row r="3052" spans="1:9" ht="15.75" x14ac:dyDescent="0.25">
      <c r="A3052" s="40">
        <v>42804</v>
      </c>
      <c r="B3052" s="41" t="s">
        <v>1373</v>
      </c>
      <c r="C3052" s="6">
        <v>103838</v>
      </c>
      <c r="D3052" s="7" t="s">
        <v>14</v>
      </c>
      <c r="E3052" s="3">
        <v>3702.6</v>
      </c>
      <c r="F3052" s="42">
        <v>42807</v>
      </c>
      <c r="G3052" s="3">
        <f t="shared" si="147"/>
        <v>3702.6</v>
      </c>
      <c r="H3052" s="3">
        <f t="shared" si="146"/>
        <v>0</v>
      </c>
      <c r="I3052" s="17"/>
    </row>
    <row r="3053" spans="1:9" ht="15.75" x14ac:dyDescent="0.25">
      <c r="A3053" s="40">
        <v>42805</v>
      </c>
      <c r="B3053" s="41" t="s">
        <v>1512</v>
      </c>
      <c r="C3053" s="6">
        <v>103975</v>
      </c>
      <c r="D3053" s="7" t="s">
        <v>14</v>
      </c>
      <c r="E3053" s="3">
        <v>8385</v>
      </c>
      <c r="F3053" s="42">
        <v>42808</v>
      </c>
      <c r="G3053" s="3">
        <f t="shared" si="147"/>
        <v>8385</v>
      </c>
      <c r="H3053" s="3">
        <f t="shared" si="146"/>
        <v>0</v>
      </c>
      <c r="I3053" s="17"/>
    </row>
    <row r="3054" spans="1:9" ht="15.75" x14ac:dyDescent="0.25">
      <c r="A3054" s="40">
        <v>42807</v>
      </c>
      <c r="B3054" s="41" t="s">
        <v>1693</v>
      </c>
      <c r="C3054" s="6">
        <v>104153</v>
      </c>
      <c r="D3054" s="7" t="s">
        <v>14</v>
      </c>
      <c r="E3054" s="3">
        <v>3067.2</v>
      </c>
      <c r="F3054" s="42" t="s">
        <v>1694</v>
      </c>
      <c r="G3054" s="3">
        <f t="shared" si="147"/>
        <v>3067.2</v>
      </c>
      <c r="H3054" s="3">
        <f t="shared" si="146"/>
        <v>0</v>
      </c>
      <c r="I3054" s="17"/>
    </row>
    <row r="3055" spans="1:9" ht="15.75" x14ac:dyDescent="0.25">
      <c r="A3055" s="40">
        <v>42808</v>
      </c>
      <c r="B3055" s="41" t="s">
        <v>1831</v>
      </c>
      <c r="C3055" s="6">
        <v>104288</v>
      </c>
      <c r="D3055" s="7" t="s">
        <v>14</v>
      </c>
      <c r="E3055" s="3">
        <v>2982</v>
      </c>
      <c r="F3055" s="42">
        <v>42810</v>
      </c>
      <c r="G3055" s="3">
        <f t="shared" si="147"/>
        <v>2982</v>
      </c>
      <c r="H3055" s="3">
        <f t="shared" si="146"/>
        <v>0</v>
      </c>
      <c r="I3055" s="17"/>
    </row>
    <row r="3056" spans="1:9" ht="15.75" x14ac:dyDescent="0.25">
      <c r="A3056" s="40">
        <v>42809</v>
      </c>
      <c r="B3056" s="41" t="s">
        <v>1961</v>
      </c>
      <c r="C3056" s="6">
        <v>104416</v>
      </c>
      <c r="D3056" s="7" t="s">
        <v>14</v>
      </c>
      <c r="E3056" s="3">
        <v>3251.8</v>
      </c>
      <c r="F3056" s="42">
        <v>42815</v>
      </c>
      <c r="G3056" s="3">
        <f t="shared" si="147"/>
        <v>3251.8</v>
      </c>
      <c r="H3056" s="3">
        <f t="shared" si="146"/>
        <v>0</v>
      </c>
      <c r="I3056" s="17"/>
    </row>
    <row r="3057" spans="1:9" ht="15.75" x14ac:dyDescent="0.25">
      <c r="A3057" s="40">
        <v>42811</v>
      </c>
      <c r="B3057" s="41" t="s">
        <v>2205</v>
      </c>
      <c r="C3057" s="6">
        <v>104658</v>
      </c>
      <c r="D3057" s="7" t="s">
        <v>14</v>
      </c>
      <c r="E3057" s="3">
        <v>2726.4</v>
      </c>
      <c r="G3057" s="3">
        <f t="shared" si="147"/>
        <v>2726.4</v>
      </c>
      <c r="H3057" s="3">
        <f t="shared" si="146"/>
        <v>0</v>
      </c>
      <c r="I3057" s="17"/>
    </row>
    <row r="3058" spans="1:9" ht="15.75" x14ac:dyDescent="0.25">
      <c r="A3058" s="40">
        <v>42812</v>
      </c>
      <c r="B3058" s="41" t="s">
        <v>2363</v>
      </c>
      <c r="C3058" s="6">
        <v>104812</v>
      </c>
      <c r="D3058" s="7" t="s">
        <v>14</v>
      </c>
      <c r="E3058" s="3">
        <v>4520.6000000000004</v>
      </c>
      <c r="F3058" s="42">
        <v>42815</v>
      </c>
      <c r="G3058" s="3">
        <f t="shared" si="147"/>
        <v>4520.6000000000004</v>
      </c>
      <c r="H3058" s="3">
        <f t="shared" si="146"/>
        <v>0</v>
      </c>
      <c r="I3058" s="17"/>
    </row>
    <row r="3059" spans="1:9" ht="15.75" x14ac:dyDescent="0.25">
      <c r="A3059" s="40">
        <v>42814</v>
      </c>
      <c r="B3059" s="41" t="s">
        <v>2543</v>
      </c>
      <c r="C3059" s="6">
        <v>104986</v>
      </c>
      <c r="D3059" s="7" t="s">
        <v>14</v>
      </c>
      <c r="E3059" s="3">
        <v>6084.7</v>
      </c>
      <c r="G3059" s="3">
        <f t="shared" si="147"/>
        <v>6084.7</v>
      </c>
      <c r="H3059" s="3">
        <f t="shared" si="146"/>
        <v>0</v>
      </c>
      <c r="I3059" s="17"/>
    </row>
    <row r="3060" spans="1:9" ht="15.75" x14ac:dyDescent="0.25">
      <c r="A3060" s="40">
        <v>42814</v>
      </c>
      <c r="B3060" s="41" t="s">
        <v>2544</v>
      </c>
      <c r="C3060" s="6">
        <v>104987</v>
      </c>
      <c r="D3060" s="7" t="s">
        <v>14</v>
      </c>
      <c r="E3060" s="3">
        <v>3031.7</v>
      </c>
      <c r="F3060" s="42">
        <v>42818</v>
      </c>
      <c r="G3060" s="3">
        <f t="shared" si="147"/>
        <v>3031.7</v>
      </c>
      <c r="H3060" s="3">
        <f t="shared" si="146"/>
        <v>0</v>
      </c>
      <c r="I3060" s="17"/>
    </row>
    <row r="3061" spans="1:9" ht="15.75" x14ac:dyDescent="0.25">
      <c r="A3061" s="40">
        <v>42815</v>
      </c>
      <c r="B3061" s="41" t="s">
        <v>2711</v>
      </c>
      <c r="C3061" s="6">
        <v>105149</v>
      </c>
      <c r="D3061" s="7" t="s">
        <v>14</v>
      </c>
      <c r="E3061" s="3">
        <v>4456.7</v>
      </c>
      <c r="F3061" s="42">
        <v>42818</v>
      </c>
      <c r="G3061" s="3">
        <f t="shared" si="147"/>
        <v>4456.7</v>
      </c>
      <c r="H3061" s="3">
        <f t="shared" si="146"/>
        <v>0</v>
      </c>
      <c r="I3061" s="17"/>
    </row>
    <row r="3062" spans="1:9" ht="15.75" x14ac:dyDescent="0.25">
      <c r="A3062" s="40">
        <v>42816</v>
      </c>
      <c r="B3062" s="41" t="s">
        <v>2806</v>
      </c>
      <c r="C3062" s="6">
        <v>105244</v>
      </c>
      <c r="D3062" s="7" t="s">
        <v>14</v>
      </c>
      <c r="E3062" s="3">
        <v>3118.8</v>
      </c>
      <c r="F3062" s="42">
        <v>42821</v>
      </c>
      <c r="G3062" s="3">
        <f t="shared" si="147"/>
        <v>3118.8</v>
      </c>
      <c r="H3062" s="3">
        <f t="shared" si="146"/>
        <v>0</v>
      </c>
      <c r="I3062" s="17"/>
    </row>
    <row r="3063" spans="1:9" ht="15.75" x14ac:dyDescent="0.25">
      <c r="A3063" s="40">
        <v>42817</v>
      </c>
      <c r="B3063" s="41" t="s">
        <v>2935</v>
      </c>
      <c r="C3063" s="6">
        <v>105371</v>
      </c>
      <c r="D3063" s="7" t="s">
        <v>14</v>
      </c>
      <c r="E3063" s="3">
        <v>2921.2</v>
      </c>
      <c r="F3063" s="43" t="s">
        <v>2936</v>
      </c>
      <c r="G3063" s="9">
        <f>2000+921.2</f>
        <v>2921.2</v>
      </c>
      <c r="H3063" s="9">
        <f t="shared" si="146"/>
        <v>0</v>
      </c>
      <c r="I3063" s="17"/>
    </row>
    <row r="3064" spans="1:9" ht="15.75" x14ac:dyDescent="0.25">
      <c r="A3064" s="40">
        <v>42819</v>
      </c>
      <c r="B3064" s="41" t="s">
        <v>3214</v>
      </c>
      <c r="C3064" s="6">
        <v>105643</v>
      </c>
      <c r="D3064" s="7" t="s">
        <v>14</v>
      </c>
      <c r="E3064" s="3">
        <v>5841.5</v>
      </c>
      <c r="F3064" s="42">
        <v>42822</v>
      </c>
      <c r="G3064" s="3">
        <f>E3064</f>
        <v>5841.5</v>
      </c>
      <c r="H3064" s="3">
        <f t="shared" si="146"/>
        <v>0</v>
      </c>
      <c r="I3064" s="17"/>
    </row>
    <row r="3065" spans="1:9" ht="15.75" x14ac:dyDescent="0.25">
      <c r="A3065" s="40">
        <v>42821</v>
      </c>
      <c r="B3065" s="41" t="s">
        <v>3397</v>
      </c>
      <c r="C3065" s="6">
        <v>105820</v>
      </c>
      <c r="D3065" s="1" t="s">
        <v>14</v>
      </c>
      <c r="E3065" s="2">
        <v>0</v>
      </c>
      <c r="F3065" s="44" t="s">
        <v>37</v>
      </c>
      <c r="G3065" s="2">
        <f>E3065</f>
        <v>0</v>
      </c>
      <c r="H3065" s="2">
        <f t="shared" si="146"/>
        <v>0</v>
      </c>
      <c r="I3065" s="17"/>
    </row>
    <row r="3066" spans="1:9" ht="15.75" x14ac:dyDescent="0.25">
      <c r="A3066" s="40">
        <v>42821</v>
      </c>
      <c r="B3066" s="41" t="s">
        <v>3471</v>
      </c>
      <c r="C3066" s="6">
        <v>105893</v>
      </c>
      <c r="D3066" s="7" t="s">
        <v>14</v>
      </c>
      <c r="E3066" s="3">
        <v>3118.85</v>
      </c>
      <c r="F3066" s="46" t="s">
        <v>3472</v>
      </c>
      <c r="G3066" s="10">
        <f>2118+1000.85</f>
        <v>3118.85</v>
      </c>
      <c r="H3066" s="10">
        <f t="shared" si="146"/>
        <v>0</v>
      </c>
      <c r="I3066" s="17"/>
    </row>
    <row r="3067" spans="1:9" ht="15.75" x14ac:dyDescent="0.25">
      <c r="A3067" s="40">
        <v>42822</v>
      </c>
      <c r="B3067" s="41" t="s">
        <v>3561</v>
      </c>
      <c r="C3067" s="6">
        <v>105979</v>
      </c>
      <c r="D3067" s="7" t="s">
        <v>14</v>
      </c>
      <c r="E3067" s="3">
        <v>3356.7</v>
      </c>
      <c r="F3067" s="43" t="s">
        <v>3562</v>
      </c>
      <c r="G3067" s="9">
        <f>2356.7+1000</f>
        <v>3356.7</v>
      </c>
      <c r="H3067" s="9">
        <f t="shared" si="146"/>
        <v>0</v>
      </c>
      <c r="I3067" s="17"/>
    </row>
    <row r="3068" spans="1:9" ht="15.75" x14ac:dyDescent="0.25">
      <c r="A3068" s="40">
        <v>42823</v>
      </c>
      <c r="B3068" s="41" t="s">
        <v>3660</v>
      </c>
      <c r="C3068" s="6">
        <v>106074</v>
      </c>
      <c r="D3068" s="7" t="s">
        <v>14</v>
      </c>
      <c r="E3068" s="3">
        <v>2820.7</v>
      </c>
      <c r="F3068" s="42">
        <v>42828</v>
      </c>
      <c r="G3068" s="3">
        <f>E3068</f>
        <v>2820.7</v>
      </c>
      <c r="H3068" s="3">
        <f t="shared" si="146"/>
        <v>0</v>
      </c>
      <c r="I3068" s="17"/>
    </row>
    <row r="3069" spans="1:9" ht="15.75" x14ac:dyDescent="0.25">
      <c r="A3069" s="40">
        <v>42825</v>
      </c>
      <c r="B3069" s="41" t="s">
        <v>3906</v>
      </c>
      <c r="C3069" s="6">
        <v>106315</v>
      </c>
      <c r="D3069" s="7" t="s">
        <v>14</v>
      </c>
      <c r="E3069" s="3">
        <v>2834.1</v>
      </c>
      <c r="F3069" s="43" t="s">
        <v>3553</v>
      </c>
      <c r="G3069" s="9">
        <f>2500+334.1</f>
        <v>2834.1</v>
      </c>
      <c r="H3069" s="9">
        <f t="shared" si="146"/>
        <v>0</v>
      </c>
      <c r="I3069" s="17"/>
    </row>
    <row r="3070" spans="1:9" ht="15.75" x14ac:dyDescent="0.25">
      <c r="A3070" s="40">
        <v>42795</v>
      </c>
      <c r="B3070" s="41" t="s">
        <v>297</v>
      </c>
      <c r="C3070" s="6">
        <v>102786</v>
      </c>
      <c r="D3070" s="7" t="s">
        <v>16</v>
      </c>
      <c r="E3070" s="3">
        <v>1863.8</v>
      </c>
      <c r="F3070" s="42" t="s">
        <v>255</v>
      </c>
      <c r="G3070" s="3">
        <f>E3070</f>
        <v>1863.8</v>
      </c>
      <c r="H3070" s="3">
        <f t="shared" si="146"/>
        <v>0</v>
      </c>
      <c r="I3070" s="17"/>
    </row>
    <row r="3071" spans="1:9" ht="15.75" x14ac:dyDescent="0.25">
      <c r="A3071" s="40">
        <v>42796</v>
      </c>
      <c r="B3071" s="41" t="s">
        <v>394</v>
      </c>
      <c r="C3071" s="6">
        <v>102882</v>
      </c>
      <c r="D3071" s="7" t="s">
        <v>16</v>
      </c>
      <c r="E3071" s="3">
        <v>4535.6000000000004</v>
      </c>
      <c r="F3071" s="42">
        <v>42798</v>
      </c>
      <c r="G3071" s="3">
        <f>E3071</f>
        <v>4535.6000000000004</v>
      </c>
      <c r="H3071" s="3">
        <f t="shared" si="146"/>
        <v>0</v>
      </c>
      <c r="I3071" s="17"/>
    </row>
    <row r="3072" spans="1:9" ht="15.75" x14ac:dyDescent="0.25">
      <c r="A3072" s="40">
        <v>42797</v>
      </c>
      <c r="B3072" s="41" t="s">
        <v>538</v>
      </c>
      <c r="C3072" s="6">
        <v>103023</v>
      </c>
      <c r="D3072" s="7" t="s">
        <v>16</v>
      </c>
      <c r="E3072" s="3">
        <v>6595.8</v>
      </c>
      <c r="F3072" s="43" t="s">
        <v>539</v>
      </c>
      <c r="G3072" s="9">
        <f>2854.8+3741</f>
        <v>6595.8</v>
      </c>
      <c r="H3072" s="9">
        <f t="shared" si="146"/>
        <v>0</v>
      </c>
      <c r="I3072" s="17"/>
    </row>
    <row r="3073" spans="1:9" ht="15.75" x14ac:dyDescent="0.25">
      <c r="A3073" s="40">
        <v>42798</v>
      </c>
      <c r="B3073" s="41" t="s">
        <v>687</v>
      </c>
      <c r="C3073" s="6">
        <v>103165</v>
      </c>
      <c r="D3073" s="7" t="s">
        <v>16</v>
      </c>
      <c r="E3073" s="3">
        <v>14577.6</v>
      </c>
      <c r="F3073" s="42">
        <v>42800</v>
      </c>
      <c r="G3073" s="3">
        <f t="shared" ref="G3073:G3104" si="148">E3073</f>
        <v>14577.6</v>
      </c>
      <c r="H3073" s="3">
        <f t="shared" si="146"/>
        <v>0</v>
      </c>
      <c r="I3073" s="17"/>
    </row>
    <row r="3074" spans="1:9" ht="15.75" x14ac:dyDescent="0.25">
      <c r="A3074" s="40">
        <v>42800</v>
      </c>
      <c r="B3074" s="41" t="s">
        <v>889</v>
      </c>
      <c r="C3074" s="6">
        <v>103363</v>
      </c>
      <c r="D3074" s="7" t="s">
        <v>16</v>
      </c>
      <c r="E3074" s="3">
        <v>2244</v>
      </c>
      <c r="F3074" s="42">
        <v>42801</v>
      </c>
      <c r="G3074" s="3">
        <f t="shared" si="148"/>
        <v>2244</v>
      </c>
      <c r="H3074" s="3">
        <f t="shared" si="146"/>
        <v>0</v>
      </c>
      <c r="I3074" s="17"/>
    </row>
    <row r="3075" spans="1:9" ht="15.75" x14ac:dyDescent="0.25">
      <c r="A3075" s="40">
        <v>42801</v>
      </c>
      <c r="B3075" s="41" t="s">
        <v>1010</v>
      </c>
      <c r="C3075" s="6">
        <v>103483</v>
      </c>
      <c r="D3075" s="7" t="s">
        <v>16</v>
      </c>
      <c r="E3075" s="3">
        <v>4539.3999999999996</v>
      </c>
      <c r="F3075" s="42">
        <v>42803</v>
      </c>
      <c r="G3075" s="3">
        <f t="shared" si="148"/>
        <v>4539.3999999999996</v>
      </c>
      <c r="H3075" s="3">
        <f t="shared" ref="H3075:H3138" si="149">E3075-G3075</f>
        <v>0</v>
      </c>
      <c r="I3075" s="17"/>
    </row>
    <row r="3076" spans="1:9" ht="15.75" x14ac:dyDescent="0.25">
      <c r="A3076" s="40">
        <v>42802</v>
      </c>
      <c r="B3076" s="41" t="s">
        <v>1124</v>
      </c>
      <c r="C3076" s="6">
        <v>103595</v>
      </c>
      <c r="D3076" s="7" t="s">
        <v>16</v>
      </c>
      <c r="E3076" s="3">
        <v>2317.6999999999998</v>
      </c>
      <c r="F3076" s="42">
        <v>42804</v>
      </c>
      <c r="G3076" s="3">
        <f t="shared" si="148"/>
        <v>2317.6999999999998</v>
      </c>
      <c r="H3076" s="3">
        <f t="shared" si="149"/>
        <v>0</v>
      </c>
      <c r="I3076" s="17"/>
    </row>
    <row r="3077" spans="1:9" ht="15.75" x14ac:dyDescent="0.25">
      <c r="A3077" s="40">
        <v>42803</v>
      </c>
      <c r="B3077" s="41" t="s">
        <v>1241</v>
      </c>
      <c r="C3077" s="6">
        <v>103709</v>
      </c>
      <c r="D3077" s="7" t="s">
        <v>16</v>
      </c>
      <c r="E3077" s="3">
        <v>3199</v>
      </c>
      <c r="F3077" s="42">
        <v>42805</v>
      </c>
      <c r="G3077" s="3">
        <f t="shared" si="148"/>
        <v>3199</v>
      </c>
      <c r="H3077" s="3">
        <f t="shared" si="149"/>
        <v>0</v>
      </c>
      <c r="I3077" s="17"/>
    </row>
    <row r="3078" spans="1:9" ht="15.75" x14ac:dyDescent="0.25">
      <c r="A3078" s="40">
        <v>42804</v>
      </c>
      <c r="B3078" s="41" t="s">
        <v>1376</v>
      </c>
      <c r="C3078" s="6">
        <v>103841</v>
      </c>
      <c r="D3078" s="7" t="s">
        <v>16</v>
      </c>
      <c r="E3078" s="3">
        <v>1382.5</v>
      </c>
      <c r="F3078" s="42">
        <v>42807</v>
      </c>
      <c r="G3078" s="3">
        <f t="shared" si="148"/>
        <v>1382.5</v>
      </c>
      <c r="H3078" s="3">
        <f t="shared" si="149"/>
        <v>0</v>
      </c>
      <c r="I3078" s="17"/>
    </row>
    <row r="3079" spans="1:9" ht="15.75" x14ac:dyDescent="0.25">
      <c r="A3079" s="40">
        <v>42805</v>
      </c>
      <c r="B3079" s="41" t="s">
        <v>1527</v>
      </c>
      <c r="C3079" s="6">
        <v>103990</v>
      </c>
      <c r="D3079" s="7" t="s">
        <v>16</v>
      </c>
      <c r="E3079" s="3">
        <v>11616.2</v>
      </c>
      <c r="F3079" s="42">
        <v>42807</v>
      </c>
      <c r="G3079" s="3">
        <f t="shared" si="148"/>
        <v>11616.2</v>
      </c>
      <c r="H3079" s="3">
        <f t="shared" si="149"/>
        <v>0</v>
      </c>
      <c r="I3079" s="17"/>
    </row>
    <row r="3080" spans="1:9" ht="15.75" x14ac:dyDescent="0.25">
      <c r="A3080" s="40">
        <v>42807</v>
      </c>
      <c r="B3080" s="41" t="s">
        <v>1698</v>
      </c>
      <c r="C3080" s="6">
        <v>104157</v>
      </c>
      <c r="D3080" s="7" t="s">
        <v>16</v>
      </c>
      <c r="E3080" s="3">
        <v>5865</v>
      </c>
      <c r="F3080" s="42">
        <v>42809</v>
      </c>
      <c r="G3080" s="3">
        <f t="shared" si="148"/>
        <v>5865</v>
      </c>
      <c r="H3080" s="3">
        <f t="shared" si="149"/>
        <v>0</v>
      </c>
      <c r="I3080" s="17"/>
    </row>
    <row r="3081" spans="1:9" ht="15.75" x14ac:dyDescent="0.25">
      <c r="A3081" s="40">
        <v>42808</v>
      </c>
      <c r="B3081" s="41" t="s">
        <v>1838</v>
      </c>
      <c r="C3081" s="6">
        <v>104295</v>
      </c>
      <c r="D3081" s="7" t="s">
        <v>16</v>
      </c>
      <c r="E3081" s="3">
        <v>2506</v>
      </c>
      <c r="F3081" s="42">
        <v>42810</v>
      </c>
      <c r="G3081" s="3">
        <f t="shared" si="148"/>
        <v>2506</v>
      </c>
      <c r="H3081" s="3">
        <f t="shared" si="149"/>
        <v>0</v>
      </c>
      <c r="I3081" s="17"/>
    </row>
    <row r="3082" spans="1:9" ht="15.75" x14ac:dyDescent="0.25">
      <c r="A3082" s="40">
        <v>42809</v>
      </c>
      <c r="B3082" s="41" t="s">
        <v>1955</v>
      </c>
      <c r="C3082" s="6">
        <v>104410</v>
      </c>
      <c r="D3082" s="7" t="s">
        <v>16</v>
      </c>
      <c r="E3082" s="3">
        <v>5804.4</v>
      </c>
      <c r="F3082" s="42">
        <v>42811</v>
      </c>
      <c r="G3082" s="3">
        <f t="shared" si="148"/>
        <v>5804.4</v>
      </c>
      <c r="H3082" s="3">
        <f t="shared" si="149"/>
        <v>0</v>
      </c>
      <c r="I3082" s="17"/>
    </row>
    <row r="3083" spans="1:9" ht="15.75" x14ac:dyDescent="0.25">
      <c r="A3083" s="40">
        <v>42811</v>
      </c>
      <c r="B3083" s="41" t="s">
        <v>2223</v>
      </c>
      <c r="C3083" s="6">
        <v>104676</v>
      </c>
      <c r="D3083" s="7" t="s">
        <v>16</v>
      </c>
      <c r="E3083" s="3">
        <v>5587.8</v>
      </c>
      <c r="G3083" s="3">
        <f t="shared" si="148"/>
        <v>5587.8</v>
      </c>
      <c r="H3083" s="3">
        <f t="shared" si="149"/>
        <v>0</v>
      </c>
      <c r="I3083" s="17"/>
    </row>
    <row r="3084" spans="1:9" ht="15.75" x14ac:dyDescent="0.25">
      <c r="A3084" s="40">
        <v>42812</v>
      </c>
      <c r="B3084" s="41" t="s">
        <v>2356</v>
      </c>
      <c r="C3084" s="6">
        <v>104806</v>
      </c>
      <c r="D3084" s="7" t="s">
        <v>16</v>
      </c>
      <c r="E3084" s="3">
        <v>10744.5</v>
      </c>
      <c r="F3084" s="42">
        <v>42815</v>
      </c>
      <c r="G3084" s="3">
        <f t="shared" si="148"/>
        <v>10744.5</v>
      </c>
      <c r="H3084" s="3">
        <f t="shared" si="149"/>
        <v>0</v>
      </c>
      <c r="I3084" s="17"/>
    </row>
    <row r="3085" spans="1:9" ht="15.75" x14ac:dyDescent="0.25">
      <c r="A3085" s="40">
        <v>42814</v>
      </c>
      <c r="B3085" s="41" t="s">
        <v>2554</v>
      </c>
      <c r="C3085" s="6">
        <v>104994</v>
      </c>
      <c r="D3085" s="7" t="s">
        <v>16</v>
      </c>
      <c r="E3085" s="3">
        <v>2786.4</v>
      </c>
      <c r="F3085" s="42">
        <v>43062</v>
      </c>
      <c r="G3085" s="3">
        <f t="shared" si="148"/>
        <v>2786.4</v>
      </c>
      <c r="H3085" s="3">
        <f t="shared" si="149"/>
        <v>0</v>
      </c>
      <c r="I3085" s="17"/>
    </row>
    <row r="3086" spans="1:9" ht="15.75" x14ac:dyDescent="0.25">
      <c r="A3086" s="40">
        <v>42815</v>
      </c>
      <c r="B3086" s="41" t="s">
        <v>2698</v>
      </c>
      <c r="C3086" s="6">
        <v>105136</v>
      </c>
      <c r="D3086" s="7" t="s">
        <v>16</v>
      </c>
      <c r="E3086" s="3">
        <v>4262</v>
      </c>
      <c r="F3086" s="42">
        <v>43062</v>
      </c>
      <c r="G3086" s="3">
        <f t="shared" si="148"/>
        <v>4262</v>
      </c>
      <c r="H3086" s="3">
        <f t="shared" si="149"/>
        <v>0</v>
      </c>
      <c r="I3086" s="17"/>
    </row>
    <row r="3087" spans="1:9" ht="15.75" x14ac:dyDescent="0.25">
      <c r="A3087" s="40">
        <v>42816</v>
      </c>
      <c r="B3087" s="41" t="s">
        <v>2807</v>
      </c>
      <c r="C3087" s="6">
        <v>105245</v>
      </c>
      <c r="D3087" s="7" t="s">
        <v>16</v>
      </c>
      <c r="E3087" s="3">
        <v>2203.1999999999998</v>
      </c>
      <c r="F3087" s="42">
        <v>42818</v>
      </c>
      <c r="G3087" s="3">
        <f t="shared" si="148"/>
        <v>2203.1999999999998</v>
      </c>
      <c r="H3087" s="3">
        <f t="shared" si="149"/>
        <v>0</v>
      </c>
      <c r="I3087" s="17"/>
    </row>
    <row r="3088" spans="1:9" ht="15.75" x14ac:dyDescent="0.25">
      <c r="A3088" s="40">
        <v>42817</v>
      </c>
      <c r="B3088" s="41" t="s">
        <v>2953</v>
      </c>
      <c r="C3088" s="6">
        <v>105387</v>
      </c>
      <c r="D3088" s="7" t="s">
        <v>16</v>
      </c>
      <c r="E3088" s="3">
        <v>4213.2</v>
      </c>
      <c r="F3088" s="42">
        <v>42821</v>
      </c>
      <c r="G3088" s="3">
        <f t="shared" si="148"/>
        <v>4213.2</v>
      </c>
      <c r="H3088" s="3">
        <f t="shared" si="149"/>
        <v>0</v>
      </c>
      <c r="I3088" s="17"/>
    </row>
    <row r="3089" spans="1:9" ht="15.75" x14ac:dyDescent="0.25">
      <c r="A3089" s="40">
        <v>42818</v>
      </c>
      <c r="B3089" s="41" t="s">
        <v>3074</v>
      </c>
      <c r="C3089" s="6">
        <v>105505</v>
      </c>
      <c r="D3089" s="7" t="s">
        <v>16</v>
      </c>
      <c r="E3089" s="3">
        <v>6601.8</v>
      </c>
      <c r="F3089" s="42">
        <v>42821</v>
      </c>
      <c r="G3089" s="3">
        <f t="shared" si="148"/>
        <v>6601.8</v>
      </c>
      <c r="H3089" s="3">
        <f t="shared" si="149"/>
        <v>0</v>
      </c>
      <c r="I3089" s="17"/>
    </row>
    <row r="3090" spans="1:9" ht="15.75" x14ac:dyDescent="0.25">
      <c r="A3090" s="40">
        <v>42819</v>
      </c>
      <c r="B3090" s="41" t="s">
        <v>3211</v>
      </c>
      <c r="C3090" s="6">
        <v>105640</v>
      </c>
      <c r="D3090" s="7" t="s">
        <v>16</v>
      </c>
      <c r="E3090" s="3">
        <v>11378.8</v>
      </c>
      <c r="F3090" s="42">
        <v>42822</v>
      </c>
      <c r="G3090" s="3">
        <f t="shared" si="148"/>
        <v>11378.8</v>
      </c>
      <c r="H3090" s="3">
        <f t="shared" si="149"/>
        <v>0</v>
      </c>
      <c r="I3090" s="17"/>
    </row>
    <row r="3091" spans="1:9" ht="15.75" x14ac:dyDescent="0.25">
      <c r="A3091" s="40">
        <v>42822</v>
      </c>
      <c r="B3091" s="41" t="s">
        <v>3564</v>
      </c>
      <c r="C3091" s="6">
        <v>105981</v>
      </c>
      <c r="D3091" s="7" t="s">
        <v>16</v>
      </c>
      <c r="E3091" s="3">
        <v>5178.6000000000004</v>
      </c>
      <c r="F3091" s="42">
        <v>42824</v>
      </c>
      <c r="G3091" s="3">
        <f t="shared" si="148"/>
        <v>5178.6000000000004</v>
      </c>
      <c r="H3091" s="3">
        <f t="shared" si="149"/>
        <v>0</v>
      </c>
      <c r="I3091" s="17"/>
    </row>
    <row r="3092" spans="1:9" ht="15.75" x14ac:dyDescent="0.25">
      <c r="A3092" s="40">
        <v>42822</v>
      </c>
      <c r="B3092" s="41" t="s">
        <v>3570</v>
      </c>
      <c r="C3092" s="6">
        <v>105987</v>
      </c>
      <c r="D3092" s="7" t="s">
        <v>16</v>
      </c>
      <c r="E3092" s="3">
        <v>1086.8</v>
      </c>
      <c r="F3092" s="42">
        <v>42824</v>
      </c>
      <c r="G3092" s="3">
        <f t="shared" si="148"/>
        <v>1086.8</v>
      </c>
      <c r="H3092" s="3">
        <f t="shared" si="149"/>
        <v>0</v>
      </c>
      <c r="I3092" s="17"/>
    </row>
    <row r="3093" spans="1:9" ht="15.75" x14ac:dyDescent="0.25">
      <c r="A3093" s="40">
        <v>42824</v>
      </c>
      <c r="B3093" s="41" t="s">
        <v>3783</v>
      </c>
      <c r="C3093" s="6">
        <v>106197</v>
      </c>
      <c r="D3093" s="7" t="s">
        <v>16</v>
      </c>
      <c r="E3093" s="3">
        <v>6019</v>
      </c>
      <c r="F3093" s="42">
        <v>42826</v>
      </c>
      <c r="G3093" s="3">
        <f t="shared" si="148"/>
        <v>6019</v>
      </c>
      <c r="H3093" s="3">
        <f t="shared" si="149"/>
        <v>0</v>
      </c>
      <c r="I3093" s="17"/>
    </row>
    <row r="3094" spans="1:9" ht="15.75" x14ac:dyDescent="0.25">
      <c r="A3094" s="40">
        <v>42825</v>
      </c>
      <c r="B3094" s="41" t="s">
        <v>3902</v>
      </c>
      <c r="C3094" s="6">
        <v>106311</v>
      </c>
      <c r="D3094" s="7" t="s">
        <v>16</v>
      </c>
      <c r="E3094" s="3">
        <v>2626.4</v>
      </c>
      <c r="F3094" s="42">
        <v>42826</v>
      </c>
      <c r="G3094" s="3">
        <f t="shared" si="148"/>
        <v>2626.4</v>
      </c>
      <c r="H3094" s="3">
        <f t="shared" si="149"/>
        <v>0</v>
      </c>
      <c r="I3094" s="17"/>
    </row>
    <row r="3095" spans="1:9" ht="15.75" x14ac:dyDescent="0.25">
      <c r="A3095" s="40">
        <v>42798</v>
      </c>
      <c r="B3095" s="41" t="s">
        <v>768</v>
      </c>
      <c r="C3095" s="6">
        <v>103245</v>
      </c>
      <c r="D3095" s="7" t="s">
        <v>71</v>
      </c>
      <c r="E3095" s="3">
        <v>3100.4</v>
      </c>
      <c r="F3095" s="42">
        <v>42799</v>
      </c>
      <c r="G3095" s="3">
        <f t="shared" si="148"/>
        <v>3100.4</v>
      </c>
      <c r="H3095" s="3">
        <f t="shared" si="149"/>
        <v>0</v>
      </c>
      <c r="I3095" s="17"/>
    </row>
    <row r="3096" spans="1:9" ht="15.75" x14ac:dyDescent="0.25">
      <c r="A3096" s="40">
        <v>42800</v>
      </c>
      <c r="B3096" s="41" t="s">
        <v>987</v>
      </c>
      <c r="C3096" s="6">
        <v>103460</v>
      </c>
      <c r="D3096" s="7" t="s">
        <v>71</v>
      </c>
      <c r="E3096" s="3">
        <v>4432.8</v>
      </c>
      <c r="F3096" s="42">
        <v>42800</v>
      </c>
      <c r="G3096" s="3">
        <f t="shared" si="148"/>
        <v>4432.8</v>
      </c>
      <c r="H3096" s="3">
        <f t="shared" si="149"/>
        <v>0</v>
      </c>
      <c r="I3096" s="17"/>
    </row>
    <row r="3097" spans="1:9" ht="15.75" x14ac:dyDescent="0.25">
      <c r="A3097" s="40">
        <v>42803</v>
      </c>
      <c r="B3097" s="41" t="s">
        <v>1318</v>
      </c>
      <c r="C3097" s="6">
        <v>103785</v>
      </c>
      <c r="D3097" s="7" t="s">
        <v>71</v>
      </c>
      <c r="E3097" s="3">
        <v>1679.6</v>
      </c>
      <c r="F3097" s="42">
        <v>42803</v>
      </c>
      <c r="G3097" s="3">
        <f t="shared" si="148"/>
        <v>1679.6</v>
      </c>
      <c r="H3097" s="3">
        <f t="shared" si="149"/>
        <v>0</v>
      </c>
      <c r="I3097" s="17"/>
    </row>
    <row r="3098" spans="1:9" ht="15.75" x14ac:dyDescent="0.25">
      <c r="A3098" s="40">
        <v>42804</v>
      </c>
      <c r="B3098" s="41" t="s">
        <v>1423</v>
      </c>
      <c r="C3098" s="6">
        <v>103888</v>
      </c>
      <c r="D3098" s="7" t="s">
        <v>71</v>
      </c>
      <c r="E3098" s="3">
        <v>1773.2</v>
      </c>
      <c r="F3098" s="42">
        <v>42804</v>
      </c>
      <c r="G3098" s="3">
        <f t="shared" si="148"/>
        <v>1773.2</v>
      </c>
      <c r="H3098" s="3">
        <f t="shared" si="149"/>
        <v>0</v>
      </c>
      <c r="I3098" s="17"/>
    </row>
    <row r="3099" spans="1:9" ht="15.75" x14ac:dyDescent="0.25">
      <c r="A3099" s="40">
        <v>42805</v>
      </c>
      <c r="B3099" s="41" t="s">
        <v>1579</v>
      </c>
      <c r="C3099" s="6">
        <v>104042</v>
      </c>
      <c r="D3099" s="7" t="s">
        <v>71</v>
      </c>
      <c r="E3099" s="3">
        <v>3015</v>
      </c>
      <c r="F3099" s="42">
        <v>42805</v>
      </c>
      <c r="G3099" s="3">
        <f t="shared" si="148"/>
        <v>3015</v>
      </c>
      <c r="H3099" s="3">
        <f t="shared" si="149"/>
        <v>0</v>
      </c>
      <c r="I3099" s="17"/>
    </row>
    <row r="3100" spans="1:9" ht="15.75" x14ac:dyDescent="0.25">
      <c r="A3100" s="40">
        <v>42807</v>
      </c>
      <c r="B3100" s="41" t="s">
        <v>1727</v>
      </c>
      <c r="C3100" s="6">
        <v>104186</v>
      </c>
      <c r="D3100" s="7" t="s">
        <v>71</v>
      </c>
      <c r="E3100" s="3">
        <v>3267</v>
      </c>
      <c r="G3100" s="3">
        <f t="shared" si="148"/>
        <v>3267</v>
      </c>
      <c r="H3100" s="3">
        <f t="shared" si="149"/>
        <v>0</v>
      </c>
      <c r="I3100" s="17"/>
    </row>
    <row r="3101" spans="1:9" ht="15.75" x14ac:dyDescent="0.25">
      <c r="A3101" s="40">
        <v>42811</v>
      </c>
      <c r="B3101" s="41" t="s">
        <v>2295</v>
      </c>
      <c r="C3101" s="6">
        <v>104746</v>
      </c>
      <c r="D3101" s="7" t="s">
        <v>71</v>
      </c>
      <c r="E3101" s="3">
        <v>7029</v>
      </c>
      <c r="F3101" s="42">
        <v>42811</v>
      </c>
      <c r="G3101" s="3">
        <f t="shared" si="148"/>
        <v>7029</v>
      </c>
      <c r="H3101" s="3">
        <f t="shared" si="149"/>
        <v>0</v>
      </c>
      <c r="I3101" s="17"/>
    </row>
    <row r="3102" spans="1:9" ht="15.75" x14ac:dyDescent="0.25">
      <c r="A3102" s="40">
        <v>42815</v>
      </c>
      <c r="B3102" s="41" t="s">
        <v>2752</v>
      </c>
      <c r="C3102" s="6">
        <v>105190</v>
      </c>
      <c r="D3102" s="7" t="s">
        <v>71</v>
      </c>
      <c r="E3102" s="3">
        <v>2930.4</v>
      </c>
      <c r="F3102" s="42">
        <v>42815</v>
      </c>
      <c r="G3102" s="3">
        <f t="shared" si="148"/>
        <v>2930.4</v>
      </c>
      <c r="H3102" s="3">
        <f t="shared" si="149"/>
        <v>0</v>
      </c>
      <c r="I3102" s="17"/>
    </row>
    <row r="3103" spans="1:9" ht="15.75" x14ac:dyDescent="0.25">
      <c r="A3103" s="40">
        <v>42817</v>
      </c>
      <c r="B3103" s="41" t="s">
        <v>3009</v>
      </c>
      <c r="C3103" s="6">
        <v>105440</v>
      </c>
      <c r="D3103" s="7" t="s">
        <v>71</v>
      </c>
      <c r="E3103" s="3">
        <v>777</v>
      </c>
      <c r="G3103" s="3">
        <f t="shared" si="148"/>
        <v>777</v>
      </c>
      <c r="H3103" s="3">
        <f t="shared" si="149"/>
        <v>0</v>
      </c>
      <c r="I3103" s="17"/>
    </row>
    <row r="3104" spans="1:9" ht="15.75" x14ac:dyDescent="0.25">
      <c r="A3104" s="40">
        <v>42817</v>
      </c>
      <c r="B3104" s="41" t="s">
        <v>3010</v>
      </c>
      <c r="C3104" s="6">
        <v>105441</v>
      </c>
      <c r="D3104" s="7" t="s">
        <v>71</v>
      </c>
      <c r="E3104" s="3">
        <v>956.8</v>
      </c>
      <c r="F3104" s="42">
        <v>43062</v>
      </c>
      <c r="G3104" s="3">
        <f t="shared" si="148"/>
        <v>956.8</v>
      </c>
      <c r="H3104" s="3">
        <f t="shared" si="149"/>
        <v>0</v>
      </c>
      <c r="I3104" s="17"/>
    </row>
    <row r="3105" spans="1:9" ht="15.75" x14ac:dyDescent="0.25">
      <c r="A3105" s="40">
        <v>42819</v>
      </c>
      <c r="B3105" s="41" t="s">
        <v>3274</v>
      </c>
      <c r="C3105" s="6">
        <v>105698</v>
      </c>
      <c r="D3105" s="7" t="s">
        <v>71</v>
      </c>
      <c r="E3105" s="3">
        <v>3087.4</v>
      </c>
      <c r="F3105" s="42">
        <v>42821</v>
      </c>
      <c r="G3105" s="3">
        <f t="shared" ref="G3105:G3136" si="150">E3105</f>
        <v>3087.4</v>
      </c>
      <c r="H3105" s="3">
        <f t="shared" si="149"/>
        <v>0</v>
      </c>
      <c r="I3105" s="17"/>
    </row>
    <row r="3106" spans="1:9" ht="15.75" x14ac:dyDescent="0.25">
      <c r="A3106" s="40">
        <v>42821</v>
      </c>
      <c r="B3106" s="41" t="s">
        <v>3465</v>
      </c>
      <c r="C3106" s="6">
        <v>105887</v>
      </c>
      <c r="D3106" s="7" t="s">
        <v>71</v>
      </c>
      <c r="E3106" s="3">
        <v>929.2</v>
      </c>
      <c r="F3106" s="42">
        <v>42823</v>
      </c>
      <c r="G3106" s="3">
        <f t="shared" si="150"/>
        <v>929.2</v>
      </c>
      <c r="H3106" s="3">
        <f t="shared" si="149"/>
        <v>0</v>
      </c>
      <c r="I3106" s="17"/>
    </row>
    <row r="3107" spans="1:9" ht="15.75" x14ac:dyDescent="0.25">
      <c r="A3107" s="40">
        <v>42823</v>
      </c>
      <c r="B3107" s="41" t="s">
        <v>3724</v>
      </c>
      <c r="C3107" s="6">
        <v>106138</v>
      </c>
      <c r="D3107" s="7" t="s">
        <v>71</v>
      </c>
      <c r="E3107" s="3">
        <v>2520</v>
      </c>
      <c r="F3107" s="42">
        <v>42824</v>
      </c>
      <c r="G3107" s="3">
        <f t="shared" si="150"/>
        <v>2520</v>
      </c>
      <c r="H3107" s="3">
        <f t="shared" si="149"/>
        <v>0</v>
      </c>
      <c r="I3107" s="17"/>
    </row>
    <row r="3108" spans="1:9" ht="15.75" x14ac:dyDescent="0.25">
      <c r="A3108" s="40">
        <v>42825</v>
      </c>
      <c r="B3108" s="41" t="s">
        <v>4012</v>
      </c>
      <c r="C3108" s="6">
        <v>106421</v>
      </c>
      <c r="D3108" s="7" t="s">
        <v>71</v>
      </c>
      <c r="E3108" s="3">
        <v>2944.2</v>
      </c>
      <c r="F3108" s="42">
        <v>42825</v>
      </c>
      <c r="G3108" s="3">
        <f t="shared" si="150"/>
        <v>2944.2</v>
      </c>
      <c r="H3108" s="3">
        <f t="shared" si="149"/>
        <v>0</v>
      </c>
      <c r="I3108" s="17"/>
    </row>
    <row r="3109" spans="1:9" ht="15.75" x14ac:dyDescent="0.25">
      <c r="A3109" s="40">
        <v>42796</v>
      </c>
      <c r="B3109" s="41" t="s">
        <v>403</v>
      </c>
      <c r="C3109" s="6">
        <v>102891</v>
      </c>
      <c r="D3109" s="7" t="s">
        <v>206</v>
      </c>
      <c r="E3109" s="3">
        <v>1521</v>
      </c>
      <c r="F3109" s="42">
        <v>42796</v>
      </c>
      <c r="G3109" s="3">
        <f t="shared" si="150"/>
        <v>1521</v>
      </c>
      <c r="H3109" s="3">
        <f t="shared" si="149"/>
        <v>0</v>
      </c>
      <c r="I3109" s="17"/>
    </row>
    <row r="3110" spans="1:9" ht="15.75" x14ac:dyDescent="0.25">
      <c r="A3110" s="40">
        <v>42797</v>
      </c>
      <c r="B3110" s="41" t="s">
        <v>578</v>
      </c>
      <c r="C3110" s="6">
        <v>103062</v>
      </c>
      <c r="D3110" s="7" t="s">
        <v>206</v>
      </c>
      <c r="E3110" s="3">
        <v>1881</v>
      </c>
      <c r="F3110" s="42">
        <v>42797</v>
      </c>
      <c r="G3110" s="3">
        <f t="shared" si="150"/>
        <v>1881</v>
      </c>
      <c r="H3110" s="3">
        <f t="shared" si="149"/>
        <v>0</v>
      </c>
      <c r="I3110" s="17"/>
    </row>
    <row r="3111" spans="1:9" ht="15.75" x14ac:dyDescent="0.25">
      <c r="A3111" s="40">
        <v>42798</v>
      </c>
      <c r="B3111" s="41" t="s">
        <v>719</v>
      </c>
      <c r="C3111" s="6">
        <v>103196</v>
      </c>
      <c r="D3111" s="7" t="s">
        <v>206</v>
      </c>
      <c r="E3111" s="3">
        <v>2713.5</v>
      </c>
      <c r="F3111" s="42">
        <v>42798</v>
      </c>
      <c r="G3111" s="3">
        <f t="shared" si="150"/>
        <v>2713.5</v>
      </c>
      <c r="H3111" s="3">
        <f t="shared" si="149"/>
        <v>0</v>
      </c>
      <c r="I3111" s="17"/>
    </row>
    <row r="3112" spans="1:9" ht="15.75" x14ac:dyDescent="0.25">
      <c r="A3112" s="40">
        <v>42799</v>
      </c>
      <c r="B3112" s="41" t="s">
        <v>836</v>
      </c>
      <c r="C3112" s="6">
        <v>103311</v>
      </c>
      <c r="D3112" s="7" t="s">
        <v>206</v>
      </c>
      <c r="E3112" s="3">
        <v>1854</v>
      </c>
      <c r="F3112" s="42">
        <v>42800</v>
      </c>
      <c r="G3112" s="3">
        <f t="shared" si="150"/>
        <v>1854</v>
      </c>
      <c r="H3112" s="3">
        <f t="shared" si="149"/>
        <v>0</v>
      </c>
      <c r="I3112" s="17"/>
    </row>
    <row r="3113" spans="1:9" ht="15.75" x14ac:dyDescent="0.25">
      <c r="A3113" s="40">
        <v>42800</v>
      </c>
      <c r="B3113" s="41" t="s">
        <v>917</v>
      </c>
      <c r="C3113" s="6">
        <v>103391</v>
      </c>
      <c r="D3113" s="7" t="s">
        <v>206</v>
      </c>
      <c r="E3113" s="3">
        <v>1539</v>
      </c>
      <c r="F3113" s="42">
        <v>42800</v>
      </c>
      <c r="G3113" s="3">
        <f t="shared" si="150"/>
        <v>1539</v>
      </c>
      <c r="H3113" s="3">
        <f t="shared" si="149"/>
        <v>0</v>
      </c>
      <c r="I3113" s="17"/>
    </row>
    <row r="3114" spans="1:9" ht="15.75" x14ac:dyDescent="0.25">
      <c r="A3114" s="40">
        <v>42801</v>
      </c>
      <c r="B3114" s="41" t="s">
        <v>1041</v>
      </c>
      <c r="C3114" s="6">
        <v>103514</v>
      </c>
      <c r="D3114" s="7" t="s">
        <v>206</v>
      </c>
      <c r="E3114" s="3">
        <v>1458.2</v>
      </c>
      <c r="F3114" s="42">
        <v>42801</v>
      </c>
      <c r="G3114" s="3">
        <f t="shared" si="150"/>
        <v>1458.2</v>
      </c>
      <c r="H3114" s="3">
        <f t="shared" si="149"/>
        <v>0</v>
      </c>
      <c r="I3114" s="17"/>
    </row>
    <row r="3115" spans="1:9" ht="15.75" x14ac:dyDescent="0.25">
      <c r="A3115" s="40">
        <v>42802</v>
      </c>
      <c r="B3115" s="41" t="s">
        <v>1169</v>
      </c>
      <c r="C3115" s="6">
        <v>103639</v>
      </c>
      <c r="D3115" s="7" t="s">
        <v>206</v>
      </c>
      <c r="E3115" s="3">
        <v>789.39</v>
      </c>
      <c r="F3115" s="42">
        <v>42802</v>
      </c>
      <c r="G3115" s="3">
        <f t="shared" si="150"/>
        <v>789.39</v>
      </c>
      <c r="H3115" s="3">
        <f t="shared" si="149"/>
        <v>0</v>
      </c>
      <c r="I3115" s="17"/>
    </row>
    <row r="3116" spans="1:9" ht="15.75" x14ac:dyDescent="0.25">
      <c r="A3116" s="40">
        <v>42803</v>
      </c>
      <c r="B3116" s="41" t="s">
        <v>1258</v>
      </c>
      <c r="C3116" s="6">
        <v>103725</v>
      </c>
      <c r="D3116" s="7" t="s">
        <v>206</v>
      </c>
      <c r="E3116" s="3">
        <v>1398.4</v>
      </c>
      <c r="F3116" s="42">
        <v>42804</v>
      </c>
      <c r="G3116" s="3">
        <f t="shared" si="150"/>
        <v>1398.4</v>
      </c>
      <c r="H3116" s="3">
        <f t="shared" si="149"/>
        <v>0</v>
      </c>
      <c r="I3116" s="17"/>
    </row>
    <row r="3117" spans="1:9" ht="15.75" x14ac:dyDescent="0.25">
      <c r="A3117" s="40">
        <v>42804</v>
      </c>
      <c r="B3117" s="41" t="s">
        <v>1392</v>
      </c>
      <c r="C3117" s="6">
        <v>103857</v>
      </c>
      <c r="D3117" s="7" t="s">
        <v>206</v>
      </c>
      <c r="E3117" s="3">
        <v>2180.4</v>
      </c>
      <c r="F3117" s="42">
        <v>42804</v>
      </c>
      <c r="G3117" s="3">
        <f t="shared" si="150"/>
        <v>2180.4</v>
      </c>
      <c r="H3117" s="3">
        <f t="shared" si="149"/>
        <v>0</v>
      </c>
      <c r="I3117" s="17"/>
    </row>
    <row r="3118" spans="1:9" ht="15.75" x14ac:dyDescent="0.25">
      <c r="A3118" s="40">
        <v>42805</v>
      </c>
      <c r="B3118" s="41" t="s">
        <v>1533</v>
      </c>
      <c r="C3118" s="6">
        <v>103996</v>
      </c>
      <c r="D3118" s="7" t="s">
        <v>206</v>
      </c>
      <c r="E3118" s="3">
        <v>2300</v>
      </c>
      <c r="F3118" s="42">
        <v>42805</v>
      </c>
      <c r="G3118" s="3">
        <f t="shared" si="150"/>
        <v>2300</v>
      </c>
      <c r="H3118" s="3">
        <f t="shared" si="149"/>
        <v>0</v>
      </c>
      <c r="I3118" s="17"/>
    </row>
    <row r="3119" spans="1:9" ht="15.75" x14ac:dyDescent="0.25">
      <c r="A3119" s="40">
        <v>42808</v>
      </c>
      <c r="B3119" s="41" t="s">
        <v>1841</v>
      </c>
      <c r="C3119" s="6">
        <v>104298</v>
      </c>
      <c r="D3119" s="7" t="s">
        <v>206</v>
      </c>
      <c r="E3119" s="3">
        <v>1955</v>
      </c>
      <c r="F3119" s="42">
        <v>42808</v>
      </c>
      <c r="G3119" s="3">
        <f t="shared" si="150"/>
        <v>1955</v>
      </c>
      <c r="H3119" s="3">
        <f t="shared" si="149"/>
        <v>0</v>
      </c>
      <c r="I3119" s="17"/>
    </row>
    <row r="3120" spans="1:9" ht="15.75" x14ac:dyDescent="0.25">
      <c r="A3120" s="40">
        <v>42809</v>
      </c>
      <c r="B3120" s="41" t="s">
        <v>1992</v>
      </c>
      <c r="C3120" s="6">
        <v>104446</v>
      </c>
      <c r="D3120" s="7" t="s">
        <v>206</v>
      </c>
      <c r="E3120" s="3">
        <v>1053.4000000000001</v>
      </c>
      <c r="F3120" s="42">
        <v>42809</v>
      </c>
      <c r="G3120" s="3">
        <f t="shared" si="150"/>
        <v>1053.4000000000001</v>
      </c>
      <c r="H3120" s="3">
        <f t="shared" si="149"/>
        <v>0</v>
      </c>
      <c r="I3120" s="17"/>
    </row>
    <row r="3121" spans="1:9" ht="15.75" x14ac:dyDescent="0.25">
      <c r="A3121" s="40">
        <v>42810</v>
      </c>
      <c r="B3121" s="41" t="s">
        <v>2120</v>
      </c>
      <c r="C3121" s="6">
        <v>104573</v>
      </c>
      <c r="D3121" s="7" t="s">
        <v>206</v>
      </c>
      <c r="E3121" s="3">
        <v>1955.2</v>
      </c>
      <c r="F3121" s="42">
        <v>42810</v>
      </c>
      <c r="G3121" s="3">
        <f t="shared" si="150"/>
        <v>1955.2</v>
      </c>
      <c r="H3121" s="3">
        <f t="shared" si="149"/>
        <v>0</v>
      </c>
      <c r="I3121" s="17"/>
    </row>
    <row r="3122" spans="1:9" ht="15.75" x14ac:dyDescent="0.25">
      <c r="A3122" s="40">
        <v>42811</v>
      </c>
      <c r="B3122" s="41" t="s">
        <v>2237</v>
      </c>
      <c r="C3122" s="6">
        <v>104690</v>
      </c>
      <c r="D3122" s="7" t="s">
        <v>206</v>
      </c>
      <c r="E3122" s="3">
        <v>2895.2</v>
      </c>
      <c r="F3122" s="42">
        <v>42811</v>
      </c>
      <c r="G3122" s="3">
        <f t="shared" si="150"/>
        <v>2895.2</v>
      </c>
      <c r="H3122" s="3">
        <f t="shared" si="149"/>
        <v>0</v>
      </c>
      <c r="I3122" s="17"/>
    </row>
    <row r="3123" spans="1:9" ht="15.75" x14ac:dyDescent="0.25">
      <c r="A3123" s="40">
        <v>42812</v>
      </c>
      <c r="B3123" s="41" t="s">
        <v>2404</v>
      </c>
      <c r="C3123" s="6">
        <v>104853</v>
      </c>
      <c r="D3123" s="7" t="s">
        <v>206</v>
      </c>
      <c r="E3123" s="3">
        <v>1831.5</v>
      </c>
      <c r="F3123" s="42">
        <v>42812</v>
      </c>
      <c r="G3123" s="3">
        <f t="shared" si="150"/>
        <v>1831.5</v>
      </c>
      <c r="H3123" s="3">
        <f t="shared" si="149"/>
        <v>0</v>
      </c>
      <c r="I3123" s="17"/>
    </row>
    <row r="3124" spans="1:9" ht="15.75" x14ac:dyDescent="0.25">
      <c r="A3124" s="40">
        <v>42814</v>
      </c>
      <c r="B3124" s="41" t="s">
        <v>2574</v>
      </c>
      <c r="C3124" s="6">
        <v>105013</v>
      </c>
      <c r="D3124" s="7" t="s">
        <v>206</v>
      </c>
      <c r="E3124" s="3">
        <v>1143</v>
      </c>
      <c r="G3124" s="3">
        <f t="shared" si="150"/>
        <v>1143</v>
      </c>
      <c r="H3124" s="3">
        <f t="shared" si="149"/>
        <v>0</v>
      </c>
      <c r="I3124" s="17"/>
    </row>
    <row r="3125" spans="1:9" ht="15.75" x14ac:dyDescent="0.25">
      <c r="A3125" s="40">
        <v>42815</v>
      </c>
      <c r="B3125" s="41" t="s">
        <v>2692</v>
      </c>
      <c r="C3125" s="6">
        <v>105130</v>
      </c>
      <c r="D3125" s="7" t="s">
        <v>206</v>
      </c>
      <c r="E3125" s="3">
        <v>1633.5</v>
      </c>
      <c r="F3125" s="42">
        <v>42815</v>
      </c>
      <c r="G3125" s="3">
        <f t="shared" si="150"/>
        <v>1633.5</v>
      </c>
      <c r="H3125" s="3">
        <f t="shared" si="149"/>
        <v>0</v>
      </c>
      <c r="I3125" s="17"/>
    </row>
    <row r="3126" spans="1:9" ht="15.75" x14ac:dyDescent="0.25">
      <c r="A3126" s="40">
        <v>42816</v>
      </c>
      <c r="B3126" s="41" t="s">
        <v>2841</v>
      </c>
      <c r="C3126" s="6">
        <v>105279</v>
      </c>
      <c r="D3126" s="7" t="s">
        <v>206</v>
      </c>
      <c r="E3126" s="3">
        <v>1617.6</v>
      </c>
      <c r="F3126" s="42">
        <v>42816</v>
      </c>
      <c r="G3126" s="3">
        <f t="shared" si="150"/>
        <v>1617.6</v>
      </c>
      <c r="H3126" s="3">
        <f t="shared" si="149"/>
        <v>0</v>
      </c>
      <c r="I3126" s="17"/>
    </row>
    <row r="3127" spans="1:9" ht="15.75" x14ac:dyDescent="0.25">
      <c r="A3127" s="40">
        <v>42817</v>
      </c>
      <c r="B3127" s="41" t="s">
        <v>2991</v>
      </c>
      <c r="C3127" s="6">
        <v>105423</v>
      </c>
      <c r="D3127" s="7" t="s">
        <v>206</v>
      </c>
      <c r="E3127" s="3">
        <v>1185.5999999999999</v>
      </c>
      <c r="F3127" s="42">
        <v>43062</v>
      </c>
      <c r="G3127" s="3">
        <f t="shared" si="150"/>
        <v>1185.5999999999999</v>
      </c>
      <c r="H3127" s="3">
        <f t="shared" si="149"/>
        <v>0</v>
      </c>
      <c r="I3127" s="17"/>
    </row>
    <row r="3128" spans="1:9" ht="15.75" x14ac:dyDescent="0.25">
      <c r="A3128" s="40">
        <v>42818</v>
      </c>
      <c r="B3128" s="41" t="s">
        <v>3118</v>
      </c>
      <c r="C3128" s="6">
        <v>105548</v>
      </c>
      <c r="D3128" s="7" t="s">
        <v>206</v>
      </c>
      <c r="E3128" s="3">
        <v>1489.9</v>
      </c>
      <c r="F3128" s="42">
        <v>42818</v>
      </c>
      <c r="G3128" s="3">
        <f t="shared" si="150"/>
        <v>1489.9</v>
      </c>
      <c r="H3128" s="3">
        <f t="shared" si="149"/>
        <v>0</v>
      </c>
      <c r="I3128" s="17"/>
    </row>
    <row r="3129" spans="1:9" ht="15.75" x14ac:dyDescent="0.25">
      <c r="A3129" s="40">
        <v>42819</v>
      </c>
      <c r="B3129" s="41" t="s">
        <v>3273</v>
      </c>
      <c r="C3129" s="6">
        <v>105697</v>
      </c>
      <c r="D3129" s="7" t="s">
        <v>206</v>
      </c>
      <c r="E3129" s="3">
        <v>2716.6</v>
      </c>
      <c r="F3129" s="42">
        <v>42821</v>
      </c>
      <c r="G3129" s="3">
        <f t="shared" si="150"/>
        <v>2716.6</v>
      </c>
      <c r="H3129" s="3">
        <f t="shared" si="149"/>
        <v>0</v>
      </c>
      <c r="I3129" s="17"/>
    </row>
    <row r="3130" spans="1:9" ht="15.75" x14ac:dyDescent="0.25">
      <c r="A3130" s="40">
        <v>42820</v>
      </c>
      <c r="B3130" s="41" t="s">
        <v>3357</v>
      </c>
      <c r="C3130" s="6">
        <v>105781</v>
      </c>
      <c r="D3130" s="7" t="s">
        <v>206</v>
      </c>
      <c r="E3130" s="3">
        <v>2286.1999999999998</v>
      </c>
      <c r="F3130" s="42">
        <v>42821</v>
      </c>
      <c r="G3130" s="3">
        <f t="shared" si="150"/>
        <v>2286.1999999999998</v>
      </c>
      <c r="H3130" s="3">
        <f t="shared" si="149"/>
        <v>0</v>
      </c>
      <c r="I3130" s="17"/>
    </row>
    <row r="3131" spans="1:9" ht="15.75" x14ac:dyDescent="0.25">
      <c r="A3131" s="40">
        <v>42821</v>
      </c>
      <c r="B3131" s="41" t="s">
        <v>3436</v>
      </c>
      <c r="C3131" s="6">
        <v>105859</v>
      </c>
      <c r="D3131" s="7" t="s">
        <v>206</v>
      </c>
      <c r="E3131" s="3">
        <v>1596.2</v>
      </c>
      <c r="F3131" s="42">
        <v>42821</v>
      </c>
      <c r="G3131" s="3">
        <f t="shared" si="150"/>
        <v>1596.2</v>
      </c>
      <c r="H3131" s="3">
        <f t="shared" si="149"/>
        <v>0</v>
      </c>
      <c r="I3131" s="17"/>
    </row>
    <row r="3132" spans="1:9" ht="15.75" x14ac:dyDescent="0.25">
      <c r="A3132" s="40">
        <v>42822</v>
      </c>
      <c r="B3132" s="41" t="s">
        <v>3592</v>
      </c>
      <c r="C3132" s="6">
        <v>106008</v>
      </c>
      <c r="D3132" s="1" t="s">
        <v>206</v>
      </c>
      <c r="E3132" s="2">
        <v>0</v>
      </c>
      <c r="F3132" s="44" t="s">
        <v>37</v>
      </c>
      <c r="G3132" s="2">
        <f t="shared" si="150"/>
        <v>0</v>
      </c>
      <c r="H3132" s="2">
        <f t="shared" si="149"/>
        <v>0</v>
      </c>
      <c r="I3132" s="17"/>
    </row>
    <row r="3133" spans="1:9" ht="15.75" x14ac:dyDescent="0.25">
      <c r="A3133" s="40">
        <v>42822</v>
      </c>
      <c r="B3133" s="41" t="s">
        <v>3594</v>
      </c>
      <c r="C3133" s="6">
        <v>106010</v>
      </c>
      <c r="D3133" s="7" t="s">
        <v>206</v>
      </c>
      <c r="E3133" s="3">
        <v>1196</v>
      </c>
      <c r="F3133" s="42">
        <v>42822</v>
      </c>
      <c r="G3133" s="3">
        <f t="shared" si="150"/>
        <v>1196</v>
      </c>
      <c r="H3133" s="3">
        <f t="shared" si="149"/>
        <v>0</v>
      </c>
      <c r="I3133" s="17"/>
    </row>
    <row r="3134" spans="1:9" ht="15.75" x14ac:dyDescent="0.25">
      <c r="A3134" s="40">
        <v>42823</v>
      </c>
      <c r="B3134" s="41" t="s">
        <v>3684</v>
      </c>
      <c r="C3134" s="6">
        <v>106098</v>
      </c>
      <c r="D3134" s="7" t="s">
        <v>206</v>
      </c>
      <c r="E3134" s="3">
        <v>1196</v>
      </c>
      <c r="F3134" s="42">
        <v>42822</v>
      </c>
      <c r="G3134" s="3">
        <f t="shared" si="150"/>
        <v>1196</v>
      </c>
      <c r="H3134" s="3">
        <f t="shared" si="149"/>
        <v>0</v>
      </c>
      <c r="I3134" s="17"/>
    </row>
    <row r="3135" spans="1:9" ht="15.75" x14ac:dyDescent="0.25">
      <c r="A3135" s="40">
        <v>42824</v>
      </c>
      <c r="B3135" s="41" t="s">
        <v>3806</v>
      </c>
      <c r="C3135" s="6">
        <v>106220</v>
      </c>
      <c r="D3135" s="7" t="s">
        <v>206</v>
      </c>
      <c r="E3135" s="3">
        <v>1359</v>
      </c>
      <c r="F3135" s="42">
        <v>42825</v>
      </c>
      <c r="G3135" s="3">
        <f t="shared" si="150"/>
        <v>1359</v>
      </c>
      <c r="H3135" s="3">
        <f t="shared" si="149"/>
        <v>0</v>
      </c>
      <c r="I3135" s="17"/>
    </row>
    <row r="3136" spans="1:9" ht="15.75" x14ac:dyDescent="0.25">
      <c r="A3136" s="40">
        <v>42825</v>
      </c>
      <c r="B3136" s="41" t="s">
        <v>3956</v>
      </c>
      <c r="C3136" s="6">
        <v>106365</v>
      </c>
      <c r="D3136" s="7" t="s">
        <v>206</v>
      </c>
      <c r="E3136" s="3">
        <v>2691</v>
      </c>
      <c r="F3136" s="42">
        <v>42825</v>
      </c>
      <c r="G3136" s="3">
        <f t="shared" si="150"/>
        <v>2691</v>
      </c>
      <c r="H3136" s="3">
        <f t="shared" si="149"/>
        <v>0</v>
      </c>
      <c r="I3136" s="17"/>
    </row>
    <row r="3137" spans="1:9" ht="15.75" x14ac:dyDescent="0.25">
      <c r="A3137" s="40">
        <v>42798</v>
      </c>
      <c r="B3137" s="41" t="s">
        <v>668</v>
      </c>
      <c r="C3137" s="6">
        <v>103148</v>
      </c>
      <c r="D3137" s="7" t="s">
        <v>212</v>
      </c>
      <c r="E3137" s="3">
        <v>8353.7999999999993</v>
      </c>
      <c r="F3137" s="42">
        <v>42798</v>
      </c>
      <c r="G3137" s="3">
        <f t="shared" ref="G3137:G3169" si="151">E3137</f>
        <v>8353.7999999999993</v>
      </c>
      <c r="H3137" s="3">
        <f t="shared" si="149"/>
        <v>0</v>
      </c>
      <c r="I3137" s="17"/>
    </row>
    <row r="3138" spans="1:9" ht="15.75" x14ac:dyDescent="0.25">
      <c r="A3138" s="40">
        <v>42798</v>
      </c>
      <c r="B3138" s="41" t="s">
        <v>672</v>
      </c>
      <c r="C3138" s="6">
        <v>103152</v>
      </c>
      <c r="D3138" s="7" t="s">
        <v>212</v>
      </c>
      <c r="E3138" s="3">
        <v>253.3</v>
      </c>
      <c r="F3138" s="42">
        <v>42798</v>
      </c>
      <c r="G3138" s="3">
        <f t="shared" si="151"/>
        <v>253.3</v>
      </c>
      <c r="H3138" s="3">
        <f t="shared" si="149"/>
        <v>0</v>
      </c>
      <c r="I3138" s="17"/>
    </row>
    <row r="3139" spans="1:9" ht="15.75" x14ac:dyDescent="0.25">
      <c r="A3139" s="40">
        <v>42799</v>
      </c>
      <c r="B3139" s="41" t="s">
        <v>800</v>
      </c>
      <c r="C3139" s="6">
        <v>103277</v>
      </c>
      <c r="D3139" s="7" t="s">
        <v>212</v>
      </c>
      <c r="E3139" s="3">
        <v>8909.1</v>
      </c>
      <c r="F3139" s="42">
        <v>42799</v>
      </c>
      <c r="G3139" s="3">
        <f t="shared" si="151"/>
        <v>8909.1</v>
      </c>
      <c r="H3139" s="3">
        <f t="shared" ref="H3139:H3202" si="152">E3139-G3139</f>
        <v>0</v>
      </c>
      <c r="I3139" s="17"/>
    </row>
    <row r="3140" spans="1:9" ht="15.75" x14ac:dyDescent="0.25">
      <c r="A3140" s="40">
        <v>42804</v>
      </c>
      <c r="B3140" s="41" t="s">
        <v>1434</v>
      </c>
      <c r="C3140" s="6">
        <v>103899</v>
      </c>
      <c r="D3140" s="7" t="s">
        <v>212</v>
      </c>
      <c r="E3140" s="3">
        <v>5449.8</v>
      </c>
      <c r="F3140" s="42">
        <v>42804</v>
      </c>
      <c r="G3140" s="3">
        <f t="shared" si="151"/>
        <v>5449.8</v>
      </c>
      <c r="H3140" s="3">
        <f t="shared" si="152"/>
        <v>0</v>
      </c>
      <c r="I3140" s="17"/>
    </row>
    <row r="3141" spans="1:9" ht="15.75" x14ac:dyDescent="0.25">
      <c r="A3141" s="40">
        <v>42815</v>
      </c>
      <c r="B3141" s="41" t="s">
        <v>2672</v>
      </c>
      <c r="C3141" s="6">
        <v>105110</v>
      </c>
      <c r="D3141" s="7" t="s">
        <v>212</v>
      </c>
      <c r="E3141" s="3">
        <v>10617.9</v>
      </c>
      <c r="F3141" s="42">
        <v>42815</v>
      </c>
      <c r="G3141" s="3">
        <f t="shared" si="151"/>
        <v>10617.9</v>
      </c>
      <c r="H3141" s="3">
        <f t="shared" si="152"/>
        <v>0</v>
      </c>
      <c r="I3141" s="17"/>
    </row>
    <row r="3142" spans="1:9" ht="15.75" x14ac:dyDescent="0.25">
      <c r="A3142" s="40">
        <v>42815</v>
      </c>
      <c r="B3142" s="41" t="s">
        <v>2678</v>
      </c>
      <c r="C3142" s="6">
        <v>105116</v>
      </c>
      <c r="D3142" s="7" t="s">
        <v>212</v>
      </c>
      <c r="E3142" s="3">
        <v>473.1</v>
      </c>
      <c r="F3142" s="42">
        <v>42815</v>
      </c>
      <c r="G3142" s="3">
        <f t="shared" si="151"/>
        <v>473.1</v>
      </c>
      <c r="H3142" s="3">
        <f t="shared" si="152"/>
        <v>0</v>
      </c>
      <c r="I3142" s="17"/>
    </row>
    <row r="3143" spans="1:9" ht="15.75" x14ac:dyDescent="0.25">
      <c r="A3143" s="40">
        <v>42822</v>
      </c>
      <c r="B3143" s="41" t="s">
        <v>3538</v>
      </c>
      <c r="C3143" s="6">
        <v>105957</v>
      </c>
      <c r="D3143" s="7" t="s">
        <v>212</v>
      </c>
      <c r="E3143" s="3">
        <v>10435.5</v>
      </c>
      <c r="F3143" s="42">
        <v>42822</v>
      </c>
      <c r="G3143" s="3">
        <f t="shared" si="151"/>
        <v>10435.5</v>
      </c>
      <c r="H3143" s="3">
        <f t="shared" si="152"/>
        <v>0</v>
      </c>
      <c r="I3143" s="17"/>
    </row>
    <row r="3144" spans="1:9" ht="15.75" x14ac:dyDescent="0.25">
      <c r="A3144" s="40">
        <v>42822</v>
      </c>
      <c r="B3144" s="41" t="s">
        <v>3539</v>
      </c>
      <c r="C3144" s="6">
        <v>105958</v>
      </c>
      <c r="D3144" s="7" t="s">
        <v>212</v>
      </c>
      <c r="E3144" s="3">
        <v>768.3</v>
      </c>
      <c r="F3144" s="42">
        <v>42822</v>
      </c>
      <c r="G3144" s="3">
        <f t="shared" si="151"/>
        <v>768.3</v>
      </c>
      <c r="H3144" s="3">
        <f t="shared" si="152"/>
        <v>0</v>
      </c>
      <c r="I3144" s="17"/>
    </row>
    <row r="3145" spans="1:9" ht="15.75" x14ac:dyDescent="0.25">
      <c r="A3145" s="40">
        <v>42822</v>
      </c>
      <c r="B3145" s="41" t="s">
        <v>3545</v>
      </c>
      <c r="C3145" s="6">
        <v>105964</v>
      </c>
      <c r="D3145" s="7" t="s">
        <v>212</v>
      </c>
      <c r="E3145" s="3">
        <v>484.8</v>
      </c>
      <c r="F3145" s="42">
        <v>42822</v>
      </c>
      <c r="G3145" s="3">
        <f t="shared" si="151"/>
        <v>484.8</v>
      </c>
      <c r="H3145" s="3">
        <f t="shared" si="152"/>
        <v>0</v>
      </c>
      <c r="I3145" s="17"/>
    </row>
    <row r="3146" spans="1:9" ht="15.75" x14ac:dyDescent="0.25">
      <c r="A3146" s="40">
        <v>42796</v>
      </c>
      <c r="B3146" s="41" t="s">
        <v>463</v>
      </c>
      <c r="C3146" s="6">
        <v>102951</v>
      </c>
      <c r="D3146" s="7" t="s">
        <v>232</v>
      </c>
      <c r="E3146" s="3">
        <v>3658.8</v>
      </c>
      <c r="F3146" s="42">
        <v>42796</v>
      </c>
      <c r="G3146" s="3">
        <f t="shared" si="151"/>
        <v>3658.8</v>
      </c>
      <c r="H3146" s="3">
        <f t="shared" si="152"/>
        <v>0</v>
      </c>
      <c r="I3146" s="17"/>
    </row>
    <row r="3147" spans="1:9" ht="15.75" x14ac:dyDescent="0.25">
      <c r="A3147" s="40">
        <v>42796</v>
      </c>
      <c r="B3147" s="41" t="s">
        <v>464</v>
      </c>
      <c r="C3147" s="6">
        <v>102952</v>
      </c>
      <c r="D3147" s="1" t="s">
        <v>232</v>
      </c>
      <c r="E3147" s="2">
        <v>0</v>
      </c>
      <c r="F3147" s="44" t="s">
        <v>37</v>
      </c>
      <c r="G3147" s="2">
        <f t="shared" si="151"/>
        <v>0</v>
      </c>
      <c r="H3147" s="2">
        <f t="shared" si="152"/>
        <v>0</v>
      </c>
      <c r="I3147" s="17"/>
    </row>
    <row r="3148" spans="1:9" ht="15.75" x14ac:dyDescent="0.25">
      <c r="A3148" s="40">
        <v>42796</v>
      </c>
      <c r="B3148" s="41" t="s">
        <v>465</v>
      </c>
      <c r="C3148" s="6">
        <v>102953</v>
      </c>
      <c r="D3148" s="7" t="s">
        <v>232</v>
      </c>
      <c r="E3148" s="3">
        <v>2904.2</v>
      </c>
      <c r="F3148" s="42">
        <v>42796</v>
      </c>
      <c r="G3148" s="3">
        <f t="shared" si="151"/>
        <v>2904.2</v>
      </c>
      <c r="H3148" s="3">
        <f t="shared" si="152"/>
        <v>0</v>
      </c>
      <c r="I3148" s="17"/>
    </row>
    <row r="3149" spans="1:9" ht="15.75" x14ac:dyDescent="0.25">
      <c r="A3149" s="40">
        <v>42797</v>
      </c>
      <c r="B3149" s="41" t="s">
        <v>614</v>
      </c>
      <c r="C3149" s="6">
        <v>103097</v>
      </c>
      <c r="D3149" s="7" t="s">
        <v>232</v>
      </c>
      <c r="E3149" s="3">
        <v>4289.3999999999996</v>
      </c>
      <c r="F3149" s="42">
        <v>42797</v>
      </c>
      <c r="G3149" s="3">
        <f t="shared" si="151"/>
        <v>4289.3999999999996</v>
      </c>
      <c r="H3149" s="3">
        <f t="shared" si="152"/>
        <v>0</v>
      </c>
      <c r="I3149" s="17"/>
    </row>
    <row r="3150" spans="1:9" ht="15.75" x14ac:dyDescent="0.25">
      <c r="A3150" s="40">
        <v>42797</v>
      </c>
      <c r="B3150" s="41" t="s">
        <v>652</v>
      </c>
      <c r="C3150" s="6">
        <v>103133</v>
      </c>
      <c r="D3150" s="7" t="s">
        <v>232</v>
      </c>
      <c r="E3150" s="3">
        <v>5905.5</v>
      </c>
      <c r="F3150" s="42">
        <v>42797</v>
      </c>
      <c r="G3150" s="3">
        <f t="shared" si="151"/>
        <v>5905.5</v>
      </c>
      <c r="H3150" s="3">
        <f t="shared" si="152"/>
        <v>0</v>
      </c>
      <c r="I3150" s="17"/>
    </row>
    <row r="3151" spans="1:9" ht="15.75" x14ac:dyDescent="0.25">
      <c r="A3151" s="40">
        <v>42799</v>
      </c>
      <c r="B3151" s="41" t="s">
        <v>854</v>
      </c>
      <c r="C3151" s="6">
        <v>103329</v>
      </c>
      <c r="D3151" s="7" t="s">
        <v>232</v>
      </c>
      <c r="E3151" s="3">
        <v>2051.6999999999998</v>
      </c>
      <c r="F3151" s="42">
        <v>42799</v>
      </c>
      <c r="G3151" s="3">
        <f t="shared" si="151"/>
        <v>2051.6999999999998</v>
      </c>
      <c r="H3151" s="3">
        <f t="shared" si="152"/>
        <v>0</v>
      </c>
      <c r="I3151" s="17"/>
    </row>
    <row r="3152" spans="1:9" ht="15.75" x14ac:dyDescent="0.25">
      <c r="A3152" s="40">
        <v>42800</v>
      </c>
      <c r="B3152" s="41" t="s">
        <v>955</v>
      </c>
      <c r="C3152" s="6">
        <v>103428</v>
      </c>
      <c r="D3152" s="7" t="s">
        <v>232</v>
      </c>
      <c r="E3152" s="3">
        <v>5145.8</v>
      </c>
      <c r="F3152" s="42">
        <v>42800</v>
      </c>
      <c r="G3152" s="3">
        <f t="shared" si="151"/>
        <v>5145.8</v>
      </c>
      <c r="H3152" s="3">
        <f t="shared" si="152"/>
        <v>0</v>
      </c>
      <c r="I3152" s="17"/>
    </row>
    <row r="3153" spans="1:9" ht="15.75" x14ac:dyDescent="0.25">
      <c r="A3153" s="40">
        <v>42801</v>
      </c>
      <c r="B3153" s="41" t="s">
        <v>1071</v>
      </c>
      <c r="C3153" s="6">
        <v>103544</v>
      </c>
      <c r="D3153" s="7" t="s">
        <v>232</v>
      </c>
      <c r="E3153" s="3">
        <v>8075</v>
      </c>
      <c r="F3153" s="42">
        <v>42801</v>
      </c>
      <c r="G3153" s="3">
        <f t="shared" si="151"/>
        <v>8075</v>
      </c>
      <c r="H3153" s="3">
        <f t="shared" si="152"/>
        <v>0</v>
      </c>
      <c r="I3153" s="17"/>
    </row>
    <row r="3154" spans="1:9" ht="15.75" x14ac:dyDescent="0.25">
      <c r="A3154" s="40">
        <v>42802</v>
      </c>
      <c r="B3154" s="41" t="s">
        <v>1195</v>
      </c>
      <c r="C3154" s="6">
        <v>103665</v>
      </c>
      <c r="D3154" s="7" t="s">
        <v>232</v>
      </c>
      <c r="E3154" s="3">
        <v>2469.6</v>
      </c>
      <c r="F3154" s="42">
        <v>42802</v>
      </c>
      <c r="G3154" s="3">
        <f t="shared" si="151"/>
        <v>2469.6</v>
      </c>
      <c r="H3154" s="3">
        <f t="shared" si="152"/>
        <v>0</v>
      </c>
      <c r="I3154" s="17"/>
    </row>
    <row r="3155" spans="1:9" ht="15.75" x14ac:dyDescent="0.25">
      <c r="A3155" s="40">
        <v>42804</v>
      </c>
      <c r="B3155" s="41" t="s">
        <v>1452</v>
      </c>
      <c r="C3155" s="6">
        <v>103916</v>
      </c>
      <c r="D3155" s="7" t="s">
        <v>232</v>
      </c>
      <c r="E3155" s="3">
        <v>7130.9</v>
      </c>
      <c r="F3155" s="42">
        <v>42804</v>
      </c>
      <c r="G3155" s="3">
        <f t="shared" si="151"/>
        <v>7130.9</v>
      </c>
      <c r="H3155" s="3">
        <f t="shared" si="152"/>
        <v>0</v>
      </c>
      <c r="I3155" s="17"/>
    </row>
    <row r="3156" spans="1:9" ht="15.75" x14ac:dyDescent="0.25">
      <c r="A3156" s="40">
        <v>42807</v>
      </c>
      <c r="B3156" s="41" t="s">
        <v>1760</v>
      </c>
      <c r="C3156" s="6">
        <v>104219</v>
      </c>
      <c r="D3156" s="7" t="s">
        <v>232</v>
      </c>
      <c r="E3156" s="3">
        <v>4290.8999999999996</v>
      </c>
      <c r="G3156" s="3">
        <f t="shared" si="151"/>
        <v>4290.8999999999996</v>
      </c>
      <c r="H3156" s="3">
        <f t="shared" si="152"/>
        <v>0</v>
      </c>
      <c r="I3156" s="17"/>
    </row>
    <row r="3157" spans="1:9" ht="15.75" x14ac:dyDescent="0.25">
      <c r="A3157" s="40">
        <v>42808</v>
      </c>
      <c r="B3157" s="41" t="s">
        <v>1889</v>
      </c>
      <c r="C3157" s="6">
        <v>104346</v>
      </c>
      <c r="D3157" s="7" t="s">
        <v>232</v>
      </c>
      <c r="E3157" s="3">
        <v>6794.4</v>
      </c>
      <c r="F3157" s="42">
        <v>42808</v>
      </c>
      <c r="G3157" s="3">
        <f t="shared" si="151"/>
        <v>6794.4</v>
      </c>
      <c r="H3157" s="3">
        <f t="shared" si="152"/>
        <v>0</v>
      </c>
      <c r="I3157" s="17"/>
    </row>
    <row r="3158" spans="1:9" ht="15.75" x14ac:dyDescent="0.25">
      <c r="A3158" s="40">
        <v>42809</v>
      </c>
      <c r="B3158" s="41" t="s">
        <v>1981</v>
      </c>
      <c r="C3158" s="6">
        <v>104435</v>
      </c>
      <c r="D3158" s="7" t="s">
        <v>232</v>
      </c>
      <c r="E3158" s="3">
        <v>3361.4</v>
      </c>
      <c r="F3158" s="42">
        <v>42809</v>
      </c>
      <c r="G3158" s="3">
        <f t="shared" si="151"/>
        <v>3361.4</v>
      </c>
      <c r="H3158" s="3">
        <f t="shared" si="152"/>
        <v>0</v>
      </c>
      <c r="I3158" s="17"/>
    </row>
    <row r="3159" spans="1:9" ht="15.75" x14ac:dyDescent="0.25">
      <c r="A3159" s="40">
        <v>42809</v>
      </c>
      <c r="B3159" s="41" t="s">
        <v>1982</v>
      </c>
      <c r="C3159" s="6">
        <v>104436</v>
      </c>
      <c r="D3159" s="7" t="s">
        <v>232</v>
      </c>
      <c r="E3159" s="3">
        <v>266.39999999999998</v>
      </c>
      <c r="F3159" s="42">
        <v>42809</v>
      </c>
      <c r="G3159" s="3">
        <f t="shared" si="151"/>
        <v>266.39999999999998</v>
      </c>
      <c r="H3159" s="3">
        <f t="shared" si="152"/>
        <v>0</v>
      </c>
      <c r="I3159" s="17"/>
    </row>
    <row r="3160" spans="1:9" ht="15.75" x14ac:dyDescent="0.25">
      <c r="A3160" s="40">
        <v>42810</v>
      </c>
      <c r="B3160" s="41" t="s">
        <v>2168</v>
      </c>
      <c r="C3160" s="6">
        <v>104621</v>
      </c>
      <c r="D3160" s="7" t="s">
        <v>232</v>
      </c>
      <c r="E3160" s="3">
        <v>7119.1</v>
      </c>
      <c r="F3160" s="42">
        <v>42810</v>
      </c>
      <c r="G3160" s="3">
        <f t="shared" si="151"/>
        <v>7119.1</v>
      </c>
      <c r="H3160" s="3">
        <f t="shared" si="152"/>
        <v>0</v>
      </c>
      <c r="I3160" s="17"/>
    </row>
    <row r="3161" spans="1:9" ht="15.75" x14ac:dyDescent="0.25">
      <c r="A3161" s="40">
        <v>42812</v>
      </c>
      <c r="B3161" s="41" t="s">
        <v>2398</v>
      </c>
      <c r="C3161" s="6">
        <v>104847</v>
      </c>
      <c r="D3161" s="7" t="s">
        <v>232</v>
      </c>
      <c r="E3161" s="3">
        <v>8437.5</v>
      </c>
      <c r="F3161" s="42">
        <v>42812</v>
      </c>
      <c r="G3161" s="3">
        <f t="shared" si="151"/>
        <v>8437.5</v>
      </c>
      <c r="H3161" s="3">
        <f t="shared" si="152"/>
        <v>0</v>
      </c>
      <c r="I3161" s="17"/>
    </row>
    <row r="3162" spans="1:9" ht="15.75" x14ac:dyDescent="0.25">
      <c r="A3162" s="40">
        <v>42814</v>
      </c>
      <c r="B3162" s="41" t="s">
        <v>2632</v>
      </c>
      <c r="C3162" s="6">
        <v>105070</v>
      </c>
      <c r="D3162" s="7" t="s">
        <v>232</v>
      </c>
      <c r="E3162" s="3">
        <v>9042.6</v>
      </c>
      <c r="G3162" s="3">
        <f t="shared" si="151"/>
        <v>9042.6</v>
      </c>
      <c r="H3162" s="3">
        <f t="shared" si="152"/>
        <v>0</v>
      </c>
      <c r="I3162" s="17"/>
    </row>
    <row r="3163" spans="1:9" ht="15.75" x14ac:dyDescent="0.25">
      <c r="A3163" s="40">
        <v>42815</v>
      </c>
      <c r="B3163" s="41" t="s">
        <v>2763</v>
      </c>
      <c r="C3163" s="6">
        <v>105201</v>
      </c>
      <c r="D3163" s="7" t="s">
        <v>232</v>
      </c>
      <c r="E3163" s="3">
        <v>5262.8</v>
      </c>
      <c r="F3163" s="42">
        <v>42815</v>
      </c>
      <c r="G3163" s="3">
        <f t="shared" si="151"/>
        <v>5262.8</v>
      </c>
      <c r="H3163" s="3">
        <f t="shared" si="152"/>
        <v>0</v>
      </c>
      <c r="I3163" s="17"/>
    </row>
    <row r="3164" spans="1:9" ht="15.75" x14ac:dyDescent="0.25">
      <c r="A3164" s="40">
        <v>42816</v>
      </c>
      <c r="B3164" s="41" t="s">
        <v>2879</v>
      </c>
      <c r="C3164" s="6">
        <v>105317</v>
      </c>
      <c r="D3164" s="7" t="s">
        <v>232</v>
      </c>
      <c r="E3164" s="3">
        <v>6937.1</v>
      </c>
      <c r="F3164" s="42">
        <v>42816</v>
      </c>
      <c r="G3164" s="3">
        <f t="shared" si="151"/>
        <v>6937.1</v>
      </c>
      <c r="H3164" s="3">
        <f t="shared" si="152"/>
        <v>0</v>
      </c>
      <c r="I3164" s="17"/>
    </row>
    <row r="3165" spans="1:9" ht="15.75" x14ac:dyDescent="0.25">
      <c r="A3165" s="40">
        <v>42818</v>
      </c>
      <c r="B3165" s="41" t="s">
        <v>3086</v>
      </c>
      <c r="C3165" s="6">
        <v>105517</v>
      </c>
      <c r="D3165" s="7" t="s">
        <v>232</v>
      </c>
      <c r="E3165" s="3">
        <v>9449.2999999999993</v>
      </c>
      <c r="F3165" s="42">
        <v>42818</v>
      </c>
      <c r="G3165" s="3">
        <f t="shared" si="151"/>
        <v>9449.2999999999993</v>
      </c>
      <c r="H3165" s="3">
        <f t="shared" si="152"/>
        <v>0</v>
      </c>
      <c r="I3165" s="17"/>
    </row>
    <row r="3166" spans="1:9" ht="15.75" x14ac:dyDescent="0.25">
      <c r="A3166" s="40">
        <v>42819</v>
      </c>
      <c r="B3166" s="41" t="s">
        <v>3236</v>
      </c>
      <c r="C3166" s="6">
        <v>105661</v>
      </c>
      <c r="D3166" s="7" t="s">
        <v>232</v>
      </c>
      <c r="E3166" s="3">
        <v>5945.2</v>
      </c>
      <c r="F3166" s="42">
        <v>42791</v>
      </c>
      <c r="G3166" s="3">
        <f t="shared" si="151"/>
        <v>5945.2</v>
      </c>
      <c r="H3166" s="3">
        <f t="shared" si="152"/>
        <v>0</v>
      </c>
      <c r="I3166" s="17"/>
    </row>
    <row r="3167" spans="1:9" ht="15.75" x14ac:dyDescent="0.25">
      <c r="A3167" s="40">
        <v>42821</v>
      </c>
      <c r="B3167" s="41" t="s">
        <v>3469</v>
      </c>
      <c r="C3167" s="6">
        <v>105891</v>
      </c>
      <c r="D3167" s="7" t="s">
        <v>232</v>
      </c>
      <c r="E3167" s="3">
        <v>4589.2</v>
      </c>
      <c r="F3167" s="42">
        <v>42821</v>
      </c>
      <c r="G3167" s="3">
        <f t="shared" si="151"/>
        <v>4589.2</v>
      </c>
      <c r="H3167" s="3">
        <f t="shared" si="152"/>
        <v>0</v>
      </c>
      <c r="I3167" s="17"/>
    </row>
    <row r="3168" spans="1:9" ht="15.75" x14ac:dyDescent="0.25">
      <c r="A3168" s="40">
        <v>42822</v>
      </c>
      <c r="B3168" s="41" t="s">
        <v>3617</v>
      </c>
      <c r="C3168" s="6">
        <v>106033</v>
      </c>
      <c r="D3168" s="7" t="s">
        <v>232</v>
      </c>
      <c r="E3168" s="3">
        <v>6425.78</v>
      </c>
      <c r="F3168" s="42">
        <v>42822</v>
      </c>
      <c r="G3168" s="3">
        <f t="shared" si="151"/>
        <v>6425.78</v>
      </c>
      <c r="H3168" s="3">
        <f t="shared" si="152"/>
        <v>0</v>
      </c>
      <c r="I3168" s="17"/>
    </row>
    <row r="3169" spans="1:9" ht="15.75" x14ac:dyDescent="0.25">
      <c r="A3169" s="40">
        <v>42822</v>
      </c>
      <c r="B3169" s="41" t="s">
        <v>3618</v>
      </c>
      <c r="C3169" s="6">
        <v>106034</v>
      </c>
      <c r="D3169" s="7" t="s">
        <v>232</v>
      </c>
      <c r="E3169" s="3">
        <v>904.8</v>
      </c>
      <c r="F3169" s="42">
        <v>42822</v>
      </c>
      <c r="G3169" s="3">
        <f t="shared" si="151"/>
        <v>904.8</v>
      </c>
      <c r="H3169" s="3">
        <f t="shared" si="152"/>
        <v>0</v>
      </c>
      <c r="I3169" s="17"/>
    </row>
    <row r="3170" spans="1:9" ht="15.75" x14ac:dyDescent="0.25">
      <c r="A3170" s="40">
        <v>42825</v>
      </c>
      <c r="B3170" s="41" t="s">
        <v>3974</v>
      </c>
      <c r="C3170" s="6">
        <v>106383</v>
      </c>
      <c r="D3170" s="7" t="s">
        <v>232</v>
      </c>
      <c r="E3170" s="3">
        <v>7894.92</v>
      </c>
      <c r="F3170" s="42" t="s">
        <v>3562</v>
      </c>
      <c r="G3170" s="3">
        <f>4894.92+3000</f>
        <v>7894.92</v>
      </c>
      <c r="H3170" s="3">
        <f t="shared" si="152"/>
        <v>0</v>
      </c>
      <c r="I3170" s="17"/>
    </row>
    <row r="3171" spans="1:9" ht="15.75" x14ac:dyDescent="0.25">
      <c r="A3171" s="40">
        <v>42796</v>
      </c>
      <c r="B3171" s="41" t="s">
        <v>466</v>
      </c>
      <c r="C3171" s="6">
        <v>102954</v>
      </c>
      <c r="D3171" s="7" t="s">
        <v>243</v>
      </c>
      <c r="E3171" s="3">
        <v>1095</v>
      </c>
      <c r="F3171" s="42">
        <v>42796</v>
      </c>
      <c r="G3171" s="3">
        <f t="shared" ref="G3171:G3214" si="153">E3171</f>
        <v>1095</v>
      </c>
      <c r="H3171" s="3">
        <f t="shared" si="152"/>
        <v>0</v>
      </c>
      <c r="I3171" s="17"/>
    </row>
    <row r="3172" spans="1:9" ht="15.75" x14ac:dyDescent="0.25">
      <c r="A3172" s="40">
        <v>42798</v>
      </c>
      <c r="B3172" s="41" t="s">
        <v>707</v>
      </c>
      <c r="C3172" s="6">
        <v>103184</v>
      </c>
      <c r="D3172" s="7" t="s">
        <v>251</v>
      </c>
      <c r="E3172" s="3">
        <v>965.2</v>
      </c>
      <c r="F3172" s="42">
        <v>42798</v>
      </c>
      <c r="G3172" s="3">
        <f t="shared" si="153"/>
        <v>965.2</v>
      </c>
      <c r="H3172" s="3">
        <f t="shared" si="152"/>
        <v>0</v>
      </c>
      <c r="I3172" s="17"/>
    </row>
    <row r="3173" spans="1:9" ht="15.75" x14ac:dyDescent="0.25">
      <c r="A3173" s="40">
        <v>42799</v>
      </c>
      <c r="B3173" s="41" t="s">
        <v>823</v>
      </c>
      <c r="C3173" s="6">
        <v>103299</v>
      </c>
      <c r="D3173" s="7" t="s">
        <v>251</v>
      </c>
      <c r="E3173" s="3">
        <v>336</v>
      </c>
      <c r="F3173" s="42">
        <v>42799</v>
      </c>
      <c r="G3173" s="3">
        <f t="shared" si="153"/>
        <v>336</v>
      </c>
      <c r="H3173" s="3">
        <f t="shared" si="152"/>
        <v>0</v>
      </c>
      <c r="I3173" s="17"/>
    </row>
    <row r="3174" spans="1:9" ht="15.75" x14ac:dyDescent="0.25">
      <c r="A3174" s="40">
        <v>42800</v>
      </c>
      <c r="B3174" s="41" t="s">
        <v>906</v>
      </c>
      <c r="C3174" s="6">
        <v>103380</v>
      </c>
      <c r="D3174" s="7" t="s">
        <v>251</v>
      </c>
      <c r="E3174" s="3">
        <v>550</v>
      </c>
      <c r="F3174" s="42">
        <v>42800</v>
      </c>
      <c r="G3174" s="3">
        <f t="shared" si="153"/>
        <v>550</v>
      </c>
      <c r="H3174" s="3">
        <f t="shared" si="152"/>
        <v>0</v>
      </c>
      <c r="I3174" s="17"/>
    </row>
    <row r="3175" spans="1:9" ht="15.75" x14ac:dyDescent="0.25">
      <c r="A3175" s="40">
        <v>42801</v>
      </c>
      <c r="B3175" s="41" t="s">
        <v>1025</v>
      </c>
      <c r="C3175" s="6">
        <v>103498</v>
      </c>
      <c r="D3175" s="7" t="s">
        <v>251</v>
      </c>
      <c r="E3175" s="3">
        <v>972.8</v>
      </c>
      <c r="F3175" s="42">
        <v>42801</v>
      </c>
      <c r="G3175" s="3">
        <f t="shared" si="153"/>
        <v>972.8</v>
      </c>
      <c r="H3175" s="3">
        <f t="shared" si="152"/>
        <v>0</v>
      </c>
      <c r="I3175" s="17"/>
    </row>
    <row r="3176" spans="1:9" ht="15.75" x14ac:dyDescent="0.25">
      <c r="A3176" s="40">
        <v>42805</v>
      </c>
      <c r="B3176" s="41" t="s">
        <v>1536</v>
      </c>
      <c r="C3176" s="6">
        <v>103999</v>
      </c>
      <c r="D3176" s="7" t="s">
        <v>251</v>
      </c>
      <c r="E3176" s="3">
        <v>1041.2</v>
      </c>
      <c r="F3176" s="42">
        <v>42805</v>
      </c>
      <c r="G3176" s="3">
        <f t="shared" si="153"/>
        <v>1041.2</v>
      </c>
      <c r="H3176" s="3">
        <f t="shared" si="152"/>
        <v>0</v>
      </c>
      <c r="I3176" s="17"/>
    </row>
    <row r="3177" spans="1:9" ht="15.75" x14ac:dyDescent="0.25">
      <c r="A3177" s="40">
        <v>42805</v>
      </c>
      <c r="B3177" s="41" t="s">
        <v>1609</v>
      </c>
      <c r="C3177" s="6">
        <v>104072</v>
      </c>
      <c r="D3177" s="7" t="s">
        <v>251</v>
      </c>
      <c r="E3177" s="3">
        <v>1074.5</v>
      </c>
      <c r="F3177" s="42">
        <v>42805</v>
      </c>
      <c r="G3177" s="3">
        <f t="shared" si="153"/>
        <v>1074.5</v>
      </c>
      <c r="H3177" s="3">
        <f t="shared" si="152"/>
        <v>0</v>
      </c>
      <c r="I3177" s="17"/>
    </row>
    <row r="3178" spans="1:9" ht="15.75" x14ac:dyDescent="0.25">
      <c r="A3178" s="40">
        <v>42807</v>
      </c>
      <c r="B3178" s="41" t="s">
        <v>1717</v>
      </c>
      <c r="C3178" s="6">
        <v>104176</v>
      </c>
      <c r="D3178" s="7" t="s">
        <v>251</v>
      </c>
      <c r="E3178" s="3">
        <v>972.8</v>
      </c>
      <c r="G3178" s="3">
        <f t="shared" si="153"/>
        <v>972.8</v>
      </c>
      <c r="H3178" s="3">
        <f t="shared" si="152"/>
        <v>0</v>
      </c>
      <c r="I3178" s="17"/>
    </row>
    <row r="3179" spans="1:9" ht="15.75" x14ac:dyDescent="0.25">
      <c r="A3179" s="40">
        <v>42809</v>
      </c>
      <c r="B3179" s="41" t="s">
        <v>1974</v>
      </c>
      <c r="C3179" s="6">
        <v>104429</v>
      </c>
      <c r="D3179" s="7" t="s">
        <v>251</v>
      </c>
      <c r="E3179" s="3">
        <v>1026</v>
      </c>
      <c r="F3179" s="42">
        <v>42809</v>
      </c>
      <c r="G3179" s="3">
        <f t="shared" si="153"/>
        <v>1026</v>
      </c>
      <c r="H3179" s="3">
        <f t="shared" si="152"/>
        <v>0</v>
      </c>
      <c r="I3179" s="17"/>
    </row>
    <row r="3180" spans="1:9" ht="15.75" x14ac:dyDescent="0.25">
      <c r="A3180" s="40">
        <v>42810</v>
      </c>
      <c r="B3180" s="41" t="s">
        <v>2122</v>
      </c>
      <c r="C3180" s="6">
        <v>104575</v>
      </c>
      <c r="D3180" s="7" t="s">
        <v>251</v>
      </c>
      <c r="E3180" s="3">
        <v>1482.6</v>
      </c>
      <c r="F3180" s="42">
        <v>42810</v>
      </c>
      <c r="G3180" s="3">
        <f t="shared" si="153"/>
        <v>1482.6</v>
      </c>
      <c r="H3180" s="3">
        <f t="shared" si="152"/>
        <v>0</v>
      </c>
      <c r="I3180" s="17"/>
    </row>
    <row r="3181" spans="1:9" ht="15.75" x14ac:dyDescent="0.25">
      <c r="A3181" s="40">
        <v>42812</v>
      </c>
      <c r="B3181" s="41" t="s">
        <v>2368</v>
      </c>
      <c r="C3181" s="6">
        <v>104817</v>
      </c>
      <c r="D3181" s="7" t="s">
        <v>251</v>
      </c>
      <c r="E3181" s="3">
        <v>874</v>
      </c>
      <c r="F3181" s="42">
        <v>42812</v>
      </c>
      <c r="G3181" s="3">
        <f t="shared" si="153"/>
        <v>874</v>
      </c>
      <c r="H3181" s="3">
        <f t="shared" si="152"/>
        <v>0</v>
      </c>
      <c r="I3181" s="17"/>
    </row>
    <row r="3182" spans="1:9" ht="15.75" x14ac:dyDescent="0.25">
      <c r="A3182" s="40">
        <v>42813</v>
      </c>
      <c r="B3182" s="41" t="s">
        <v>2483</v>
      </c>
      <c r="C3182" s="6">
        <v>104928</v>
      </c>
      <c r="D3182" s="7" t="s">
        <v>251</v>
      </c>
      <c r="E3182" s="3">
        <v>1733</v>
      </c>
      <c r="G3182" s="3">
        <f t="shared" si="153"/>
        <v>1733</v>
      </c>
      <c r="H3182" s="3">
        <f t="shared" si="152"/>
        <v>0</v>
      </c>
      <c r="I3182" s="17"/>
    </row>
    <row r="3183" spans="1:9" ht="15.75" x14ac:dyDescent="0.25">
      <c r="A3183" s="40">
        <v>42815</v>
      </c>
      <c r="B3183" s="41" t="s">
        <v>2726</v>
      </c>
      <c r="C3183" s="6">
        <v>105164</v>
      </c>
      <c r="D3183" s="7" t="s">
        <v>251</v>
      </c>
      <c r="E3183" s="3">
        <v>942.4</v>
      </c>
      <c r="F3183" s="42">
        <v>42815</v>
      </c>
      <c r="G3183" s="3">
        <f t="shared" si="153"/>
        <v>942.4</v>
      </c>
      <c r="H3183" s="3">
        <f t="shared" si="152"/>
        <v>0</v>
      </c>
      <c r="I3183" s="17"/>
    </row>
    <row r="3184" spans="1:9" ht="15.75" x14ac:dyDescent="0.25">
      <c r="A3184" s="40">
        <v>42820</v>
      </c>
      <c r="B3184" s="41" t="s">
        <v>3335</v>
      </c>
      <c r="C3184" s="6">
        <v>105759</v>
      </c>
      <c r="D3184" s="7" t="s">
        <v>251</v>
      </c>
      <c r="E3184" s="3">
        <v>360</v>
      </c>
      <c r="F3184" s="42">
        <v>42820</v>
      </c>
      <c r="G3184" s="3">
        <f t="shared" si="153"/>
        <v>360</v>
      </c>
      <c r="H3184" s="3">
        <f t="shared" si="152"/>
        <v>0</v>
      </c>
      <c r="I3184" s="17"/>
    </row>
    <row r="3185" spans="1:9" ht="15.75" x14ac:dyDescent="0.25">
      <c r="A3185" s="40">
        <v>42821</v>
      </c>
      <c r="B3185" s="41" t="s">
        <v>3426</v>
      </c>
      <c r="C3185" s="6">
        <v>105849</v>
      </c>
      <c r="D3185" s="7" t="s">
        <v>251</v>
      </c>
      <c r="E3185" s="3">
        <v>530</v>
      </c>
      <c r="F3185" s="42">
        <v>42821</v>
      </c>
      <c r="G3185" s="3">
        <f t="shared" si="153"/>
        <v>530</v>
      </c>
      <c r="H3185" s="3">
        <f t="shared" si="152"/>
        <v>0</v>
      </c>
      <c r="I3185" s="17"/>
    </row>
    <row r="3186" spans="1:9" ht="15.75" x14ac:dyDescent="0.25">
      <c r="A3186" s="40">
        <v>42822</v>
      </c>
      <c r="B3186" s="41" t="s">
        <v>3571</v>
      </c>
      <c r="C3186" s="6">
        <v>105988</v>
      </c>
      <c r="D3186" s="7" t="s">
        <v>251</v>
      </c>
      <c r="E3186" s="3">
        <v>864</v>
      </c>
      <c r="F3186" s="42">
        <v>42822</v>
      </c>
      <c r="G3186" s="3">
        <f t="shared" si="153"/>
        <v>864</v>
      </c>
      <c r="H3186" s="3">
        <f t="shared" si="152"/>
        <v>0</v>
      </c>
      <c r="I3186" s="17"/>
    </row>
    <row r="3187" spans="1:9" ht="15.75" x14ac:dyDescent="0.25">
      <c r="A3187" s="40">
        <v>42822</v>
      </c>
      <c r="B3187" s="41" t="s">
        <v>3575</v>
      </c>
      <c r="C3187" s="6">
        <v>105992</v>
      </c>
      <c r="D3187" s="7" t="s">
        <v>251</v>
      </c>
      <c r="E3187" s="3">
        <v>339.2</v>
      </c>
      <c r="F3187" s="42">
        <v>42822</v>
      </c>
      <c r="G3187" s="3">
        <f t="shared" si="153"/>
        <v>339.2</v>
      </c>
      <c r="H3187" s="3">
        <f t="shared" si="152"/>
        <v>0</v>
      </c>
      <c r="I3187" s="17"/>
    </row>
    <row r="3188" spans="1:9" ht="15.75" x14ac:dyDescent="0.25">
      <c r="A3188" s="40">
        <v>42823</v>
      </c>
      <c r="B3188" s="41" t="s">
        <v>3677</v>
      </c>
      <c r="C3188" s="6">
        <v>106091</v>
      </c>
      <c r="D3188" s="1" t="s">
        <v>251</v>
      </c>
      <c r="E3188" s="2">
        <v>0</v>
      </c>
      <c r="F3188" s="44" t="s">
        <v>37</v>
      </c>
      <c r="G3188" s="2">
        <f t="shared" si="153"/>
        <v>0</v>
      </c>
      <c r="H3188" s="2">
        <f t="shared" si="152"/>
        <v>0</v>
      </c>
      <c r="I3188" s="17"/>
    </row>
    <row r="3189" spans="1:9" ht="15.75" x14ac:dyDescent="0.25">
      <c r="A3189" s="40">
        <v>42823</v>
      </c>
      <c r="B3189" s="41" t="s">
        <v>3678</v>
      </c>
      <c r="C3189" s="6">
        <v>106092</v>
      </c>
      <c r="D3189" s="7" t="s">
        <v>251</v>
      </c>
      <c r="E3189" s="3">
        <v>1094.4000000000001</v>
      </c>
      <c r="F3189" s="42">
        <v>42822</v>
      </c>
      <c r="G3189" s="3">
        <f t="shared" si="153"/>
        <v>1094.4000000000001</v>
      </c>
      <c r="H3189" s="3">
        <f t="shared" si="152"/>
        <v>0</v>
      </c>
      <c r="I3189" s="17"/>
    </row>
    <row r="3190" spans="1:9" ht="15.75" x14ac:dyDescent="0.25">
      <c r="A3190" s="40">
        <v>42795</v>
      </c>
      <c r="B3190" s="41" t="s">
        <v>303</v>
      </c>
      <c r="C3190" s="6">
        <v>102791</v>
      </c>
      <c r="D3190" s="7" t="s">
        <v>267</v>
      </c>
      <c r="E3190" s="3">
        <v>1258</v>
      </c>
      <c r="F3190" s="42">
        <v>42795</v>
      </c>
      <c r="G3190" s="3">
        <f t="shared" si="153"/>
        <v>1258</v>
      </c>
      <c r="H3190" s="3">
        <f t="shared" si="152"/>
        <v>0</v>
      </c>
      <c r="I3190" s="17"/>
    </row>
    <row r="3191" spans="1:9" ht="15.75" x14ac:dyDescent="0.25">
      <c r="A3191" s="40">
        <v>42798</v>
      </c>
      <c r="B3191" s="41" t="s">
        <v>704</v>
      </c>
      <c r="C3191" s="6">
        <v>103181</v>
      </c>
      <c r="D3191" s="7" t="s">
        <v>267</v>
      </c>
      <c r="E3191" s="3">
        <v>1514.2</v>
      </c>
      <c r="F3191" s="42">
        <v>42798</v>
      </c>
      <c r="G3191" s="3">
        <f t="shared" si="153"/>
        <v>1514.2</v>
      </c>
      <c r="H3191" s="3">
        <f t="shared" si="152"/>
        <v>0</v>
      </c>
      <c r="I3191" s="17"/>
    </row>
    <row r="3192" spans="1:9" ht="15.75" x14ac:dyDescent="0.25">
      <c r="A3192" s="40">
        <v>42801</v>
      </c>
      <c r="B3192" s="41" t="s">
        <v>1039</v>
      </c>
      <c r="C3192" s="6">
        <v>103512</v>
      </c>
      <c r="D3192" s="7" t="s">
        <v>267</v>
      </c>
      <c r="E3192" s="3">
        <v>1533.4</v>
      </c>
      <c r="F3192" s="42">
        <v>42801</v>
      </c>
      <c r="G3192" s="3">
        <f t="shared" si="153"/>
        <v>1533.4</v>
      </c>
      <c r="H3192" s="3">
        <f t="shared" si="152"/>
        <v>0</v>
      </c>
      <c r="I3192" s="17"/>
    </row>
    <row r="3193" spans="1:9" ht="15.75" x14ac:dyDescent="0.25">
      <c r="A3193" s="40">
        <v>42805</v>
      </c>
      <c r="B3193" s="41" t="s">
        <v>1520</v>
      </c>
      <c r="C3193" s="6">
        <v>103983</v>
      </c>
      <c r="D3193" s="7" t="s">
        <v>267</v>
      </c>
      <c r="E3193" s="3">
        <v>1554</v>
      </c>
      <c r="F3193" s="42">
        <v>42805</v>
      </c>
      <c r="G3193" s="3">
        <f t="shared" si="153"/>
        <v>1554</v>
      </c>
      <c r="H3193" s="3">
        <f t="shared" si="152"/>
        <v>0</v>
      </c>
      <c r="I3193" s="17"/>
    </row>
    <row r="3194" spans="1:9" ht="15.75" x14ac:dyDescent="0.25">
      <c r="A3194" s="40">
        <v>42809</v>
      </c>
      <c r="B3194" s="41" t="s">
        <v>1989</v>
      </c>
      <c r="C3194" s="6">
        <v>104443</v>
      </c>
      <c r="D3194" s="7" t="s">
        <v>267</v>
      </c>
      <c r="E3194" s="3">
        <v>1306.8</v>
      </c>
      <c r="F3194" s="42">
        <v>42809</v>
      </c>
      <c r="G3194" s="3">
        <f t="shared" si="153"/>
        <v>1306.8</v>
      </c>
      <c r="H3194" s="3">
        <f t="shared" si="152"/>
        <v>0</v>
      </c>
      <c r="I3194" s="17"/>
    </row>
    <row r="3195" spans="1:9" ht="15.75" x14ac:dyDescent="0.25">
      <c r="A3195" s="40">
        <v>42811</v>
      </c>
      <c r="B3195" s="41" t="s">
        <v>2242</v>
      </c>
      <c r="C3195" s="6">
        <v>104695</v>
      </c>
      <c r="D3195" s="7" t="s">
        <v>267</v>
      </c>
      <c r="E3195" s="3">
        <v>964.8</v>
      </c>
      <c r="F3195" s="42">
        <v>42811</v>
      </c>
      <c r="G3195" s="3">
        <f t="shared" si="153"/>
        <v>964.8</v>
      </c>
      <c r="H3195" s="3">
        <f t="shared" si="152"/>
        <v>0</v>
      </c>
      <c r="I3195" s="17"/>
    </row>
    <row r="3196" spans="1:9" ht="15.75" x14ac:dyDescent="0.25">
      <c r="A3196" s="40">
        <v>42812</v>
      </c>
      <c r="B3196" s="41" t="s">
        <v>2393</v>
      </c>
      <c r="C3196" s="6">
        <v>104842</v>
      </c>
      <c r="D3196" s="7" t="s">
        <v>267</v>
      </c>
      <c r="E3196" s="3">
        <v>1327.2</v>
      </c>
      <c r="F3196" s="42">
        <v>42812</v>
      </c>
      <c r="G3196" s="3">
        <f t="shared" si="153"/>
        <v>1327.2</v>
      </c>
      <c r="H3196" s="3">
        <f t="shared" si="152"/>
        <v>0</v>
      </c>
      <c r="I3196" s="17"/>
    </row>
    <row r="3197" spans="1:9" ht="15.75" x14ac:dyDescent="0.25">
      <c r="A3197" s="40">
        <v>42816</v>
      </c>
      <c r="B3197" s="41" t="s">
        <v>2832</v>
      </c>
      <c r="C3197" s="6">
        <v>105270</v>
      </c>
      <c r="D3197" s="7" t="s">
        <v>267</v>
      </c>
      <c r="E3197" s="3">
        <v>1516.8</v>
      </c>
      <c r="F3197" s="42">
        <v>42816</v>
      </c>
      <c r="G3197" s="3">
        <f t="shared" si="153"/>
        <v>1516.8</v>
      </c>
      <c r="H3197" s="3">
        <f t="shared" si="152"/>
        <v>0</v>
      </c>
      <c r="I3197" s="17"/>
    </row>
    <row r="3198" spans="1:9" ht="15.75" x14ac:dyDescent="0.25">
      <c r="A3198" s="40">
        <v>42818</v>
      </c>
      <c r="B3198" s="41" t="s">
        <v>3114</v>
      </c>
      <c r="C3198" s="6">
        <v>105544</v>
      </c>
      <c r="D3198" s="7" t="s">
        <v>267</v>
      </c>
      <c r="E3198" s="3">
        <v>1614</v>
      </c>
      <c r="F3198" s="42">
        <v>42818</v>
      </c>
      <c r="G3198" s="3">
        <f t="shared" si="153"/>
        <v>1614</v>
      </c>
      <c r="H3198" s="3">
        <f t="shared" si="152"/>
        <v>0</v>
      </c>
      <c r="I3198" s="17"/>
    </row>
    <row r="3199" spans="1:9" ht="15.75" x14ac:dyDescent="0.25">
      <c r="A3199" s="40">
        <v>42822</v>
      </c>
      <c r="B3199" s="41" t="s">
        <v>3589</v>
      </c>
      <c r="C3199" s="6">
        <v>106005</v>
      </c>
      <c r="D3199" s="7" t="s">
        <v>267</v>
      </c>
      <c r="E3199" s="3">
        <v>1528.6</v>
      </c>
      <c r="F3199" s="42">
        <v>42822</v>
      </c>
      <c r="G3199" s="3">
        <f t="shared" si="153"/>
        <v>1528.6</v>
      </c>
      <c r="H3199" s="3">
        <f t="shared" si="152"/>
        <v>0</v>
      </c>
      <c r="I3199" s="17"/>
    </row>
    <row r="3200" spans="1:9" ht="15.75" x14ac:dyDescent="0.25">
      <c r="A3200" s="40">
        <v>42824</v>
      </c>
      <c r="B3200" s="41" t="s">
        <v>3801</v>
      </c>
      <c r="C3200" s="6">
        <v>106215</v>
      </c>
      <c r="D3200" s="7" t="s">
        <v>267</v>
      </c>
      <c r="E3200" s="3">
        <v>1547.2</v>
      </c>
      <c r="F3200" s="42">
        <v>42825</v>
      </c>
      <c r="G3200" s="3">
        <f t="shared" si="153"/>
        <v>1547.2</v>
      </c>
      <c r="H3200" s="3">
        <f t="shared" si="152"/>
        <v>0</v>
      </c>
      <c r="I3200" s="17"/>
    </row>
    <row r="3201" spans="1:9" ht="15.75" x14ac:dyDescent="0.25">
      <c r="A3201" s="40">
        <v>42796</v>
      </c>
      <c r="B3201" s="41" t="s">
        <v>412</v>
      </c>
      <c r="C3201" s="6">
        <v>102900</v>
      </c>
      <c r="D3201" s="7" t="s">
        <v>268</v>
      </c>
      <c r="E3201" s="3">
        <v>3198</v>
      </c>
      <c r="F3201" s="42">
        <v>42796</v>
      </c>
      <c r="G3201" s="3">
        <f t="shared" si="153"/>
        <v>3198</v>
      </c>
      <c r="H3201" s="3">
        <f t="shared" si="152"/>
        <v>0</v>
      </c>
      <c r="I3201" s="17"/>
    </row>
    <row r="3202" spans="1:9" ht="15.75" x14ac:dyDescent="0.25">
      <c r="A3202" s="40">
        <v>42803</v>
      </c>
      <c r="B3202" s="41" t="s">
        <v>1271</v>
      </c>
      <c r="C3202" s="6">
        <v>103738</v>
      </c>
      <c r="D3202" s="7" t="s">
        <v>268</v>
      </c>
      <c r="E3202" s="3">
        <v>5414.5</v>
      </c>
      <c r="F3202" s="42">
        <v>42803</v>
      </c>
      <c r="G3202" s="3">
        <f t="shared" si="153"/>
        <v>5414.5</v>
      </c>
      <c r="H3202" s="3">
        <f t="shared" si="152"/>
        <v>0</v>
      </c>
      <c r="I3202" s="17"/>
    </row>
    <row r="3203" spans="1:9" ht="15.75" x14ac:dyDescent="0.25">
      <c r="A3203" s="40">
        <v>42810</v>
      </c>
      <c r="B3203" s="41" t="s">
        <v>2105</v>
      </c>
      <c r="C3203" s="6">
        <v>104558</v>
      </c>
      <c r="D3203" s="7" t="s">
        <v>268</v>
      </c>
      <c r="E3203" s="3">
        <v>4602.8999999999996</v>
      </c>
      <c r="F3203" s="42">
        <v>42810</v>
      </c>
      <c r="G3203" s="3">
        <f t="shared" si="153"/>
        <v>4602.8999999999996</v>
      </c>
      <c r="H3203" s="3">
        <f t="shared" ref="H3203:H3266" si="154">E3203-G3203</f>
        <v>0</v>
      </c>
      <c r="I3203" s="17"/>
    </row>
    <row r="3204" spans="1:9" ht="15.75" x14ac:dyDescent="0.25">
      <c r="A3204" s="40">
        <v>42814</v>
      </c>
      <c r="B3204" s="41" t="s">
        <v>2598</v>
      </c>
      <c r="C3204" s="6">
        <v>105037</v>
      </c>
      <c r="D3204" s="7" t="s">
        <v>268</v>
      </c>
      <c r="E3204" s="3">
        <v>3229.4</v>
      </c>
      <c r="G3204" s="3">
        <f t="shared" si="153"/>
        <v>3229.4</v>
      </c>
      <c r="H3204" s="3">
        <f t="shared" si="154"/>
        <v>0</v>
      </c>
      <c r="I3204" s="17"/>
    </row>
    <row r="3205" spans="1:9" ht="15.75" x14ac:dyDescent="0.25">
      <c r="A3205" s="40">
        <v>42818</v>
      </c>
      <c r="B3205" s="41" t="s">
        <v>3133</v>
      </c>
      <c r="C3205" s="6">
        <v>105563</v>
      </c>
      <c r="D3205" s="7" t="s">
        <v>268</v>
      </c>
      <c r="E3205" s="3">
        <v>3457.2</v>
      </c>
      <c r="F3205" s="42">
        <v>42791</v>
      </c>
      <c r="G3205" s="3">
        <f t="shared" si="153"/>
        <v>3457.2</v>
      </c>
      <c r="H3205" s="3">
        <f t="shared" si="154"/>
        <v>0</v>
      </c>
      <c r="I3205" s="17"/>
    </row>
    <row r="3206" spans="1:9" ht="15.75" x14ac:dyDescent="0.25">
      <c r="A3206" s="40">
        <v>42824</v>
      </c>
      <c r="B3206" s="41" t="s">
        <v>3772</v>
      </c>
      <c r="C3206" s="6">
        <v>106186</v>
      </c>
      <c r="D3206" s="7" t="s">
        <v>268</v>
      </c>
      <c r="E3206" s="3">
        <v>4020</v>
      </c>
      <c r="F3206" s="42">
        <v>42824</v>
      </c>
      <c r="G3206" s="3">
        <f t="shared" si="153"/>
        <v>4020</v>
      </c>
      <c r="H3206" s="3">
        <f t="shared" si="154"/>
        <v>0</v>
      </c>
      <c r="I3206" s="17"/>
    </row>
    <row r="3207" spans="1:9" ht="15.75" x14ac:dyDescent="0.25">
      <c r="A3207" s="40">
        <v>42824</v>
      </c>
      <c r="B3207" s="41" t="s">
        <v>3847</v>
      </c>
      <c r="C3207" s="6">
        <v>106260</v>
      </c>
      <c r="D3207" s="7" t="s">
        <v>275</v>
      </c>
      <c r="E3207" s="3">
        <v>14586.9</v>
      </c>
      <c r="F3207" s="42">
        <v>42825</v>
      </c>
      <c r="G3207" s="3">
        <f t="shared" si="153"/>
        <v>14586.9</v>
      </c>
      <c r="H3207" s="3">
        <f t="shared" si="154"/>
        <v>0</v>
      </c>
      <c r="I3207" s="17"/>
    </row>
    <row r="3208" spans="1:9" ht="15.75" x14ac:dyDescent="0.25">
      <c r="A3208" s="40">
        <v>42807</v>
      </c>
      <c r="B3208" s="41" t="s">
        <v>1770</v>
      </c>
      <c r="C3208" s="6">
        <v>104229</v>
      </c>
      <c r="D3208" s="7" t="s">
        <v>1771</v>
      </c>
      <c r="E3208" s="3">
        <v>13329.8</v>
      </c>
      <c r="F3208" s="42">
        <v>42808</v>
      </c>
      <c r="G3208" s="3">
        <f t="shared" si="153"/>
        <v>13329.8</v>
      </c>
      <c r="H3208" s="3">
        <f t="shared" si="154"/>
        <v>0</v>
      </c>
      <c r="I3208" s="17"/>
    </row>
    <row r="3209" spans="1:9" ht="15.75" x14ac:dyDescent="0.25">
      <c r="A3209" s="40">
        <v>42814</v>
      </c>
      <c r="B3209" s="41" t="s">
        <v>2645</v>
      </c>
      <c r="C3209" s="6">
        <v>105083</v>
      </c>
      <c r="D3209" s="7" t="s">
        <v>1771</v>
      </c>
      <c r="E3209" s="3">
        <v>7326</v>
      </c>
      <c r="F3209" s="42">
        <v>42815</v>
      </c>
      <c r="G3209" s="3">
        <f t="shared" si="153"/>
        <v>7326</v>
      </c>
      <c r="H3209" s="3">
        <f t="shared" si="154"/>
        <v>0</v>
      </c>
      <c r="I3209" s="17"/>
    </row>
    <row r="3210" spans="1:9" ht="15.75" x14ac:dyDescent="0.25">
      <c r="A3210" s="40">
        <v>42816</v>
      </c>
      <c r="B3210" s="41" t="s">
        <v>2863</v>
      </c>
      <c r="C3210" s="6">
        <v>105301</v>
      </c>
      <c r="D3210" s="7" t="s">
        <v>1771</v>
      </c>
      <c r="E3210" s="3">
        <v>4290</v>
      </c>
      <c r="F3210" s="42">
        <v>42816</v>
      </c>
      <c r="G3210" s="3">
        <f t="shared" si="153"/>
        <v>4290</v>
      </c>
      <c r="H3210" s="3">
        <f t="shared" si="154"/>
        <v>0</v>
      </c>
      <c r="I3210" s="17"/>
    </row>
    <row r="3211" spans="1:9" ht="15.75" x14ac:dyDescent="0.25">
      <c r="A3211" s="40">
        <v>42808</v>
      </c>
      <c r="B3211" s="41" t="s">
        <v>1822</v>
      </c>
      <c r="C3211" s="6">
        <v>104280</v>
      </c>
      <c r="D3211" s="7" t="s">
        <v>1823</v>
      </c>
      <c r="E3211" s="3">
        <v>6561.6</v>
      </c>
      <c r="F3211" s="42">
        <v>42808</v>
      </c>
      <c r="G3211" s="3">
        <f t="shared" si="153"/>
        <v>6561.6</v>
      </c>
      <c r="H3211" s="3">
        <f t="shared" si="154"/>
        <v>0</v>
      </c>
      <c r="I3211" s="17"/>
    </row>
    <row r="3212" spans="1:9" ht="15.75" x14ac:dyDescent="0.25">
      <c r="A3212" s="40">
        <v>42815</v>
      </c>
      <c r="B3212" s="41" t="s">
        <v>2687</v>
      </c>
      <c r="C3212" s="6">
        <v>105125</v>
      </c>
      <c r="D3212" s="7" t="s">
        <v>1823</v>
      </c>
      <c r="E3212" s="3">
        <v>10179.799999999999</v>
      </c>
      <c r="F3212" s="42">
        <v>42815</v>
      </c>
      <c r="G3212" s="3">
        <f t="shared" si="153"/>
        <v>10179.799999999999</v>
      </c>
      <c r="H3212" s="3">
        <f t="shared" si="154"/>
        <v>0</v>
      </c>
      <c r="I3212" s="17"/>
    </row>
    <row r="3213" spans="1:9" ht="15.75" x14ac:dyDescent="0.25">
      <c r="A3213" s="40">
        <v>42822</v>
      </c>
      <c r="B3213" s="41" t="s">
        <v>3540</v>
      </c>
      <c r="C3213" s="6">
        <v>105959</v>
      </c>
      <c r="D3213" s="7" t="s">
        <v>1823</v>
      </c>
      <c r="E3213" s="3">
        <v>555.32000000000005</v>
      </c>
      <c r="F3213" s="42">
        <v>42822</v>
      </c>
      <c r="G3213" s="3">
        <f t="shared" si="153"/>
        <v>555.32000000000005</v>
      </c>
      <c r="H3213" s="3">
        <f t="shared" si="154"/>
        <v>0</v>
      </c>
      <c r="I3213" s="17"/>
    </row>
    <row r="3214" spans="1:9" ht="15.75" x14ac:dyDescent="0.25">
      <c r="A3214" s="40">
        <v>42802</v>
      </c>
      <c r="B3214" s="41" t="s">
        <v>1224</v>
      </c>
      <c r="C3214" s="6">
        <v>103692</v>
      </c>
      <c r="D3214" s="7" t="s">
        <v>179</v>
      </c>
      <c r="E3214" s="3">
        <v>12217.68</v>
      </c>
      <c r="F3214" s="42">
        <v>42808</v>
      </c>
      <c r="G3214" s="3">
        <f t="shared" si="153"/>
        <v>12217.68</v>
      </c>
      <c r="H3214" s="3">
        <f t="shared" si="154"/>
        <v>0</v>
      </c>
      <c r="I3214" s="17"/>
    </row>
    <row r="3215" spans="1:9" ht="15.75" x14ac:dyDescent="0.25">
      <c r="A3215" s="40">
        <v>42808</v>
      </c>
      <c r="B3215" s="41" t="s">
        <v>1900</v>
      </c>
      <c r="C3215" s="6">
        <v>104357</v>
      </c>
      <c r="D3215" s="7" t="s">
        <v>179</v>
      </c>
      <c r="E3215" s="3">
        <v>13206</v>
      </c>
      <c r="F3215" s="43" t="s">
        <v>1901</v>
      </c>
      <c r="G3215" s="9">
        <f>10200+3006</f>
        <v>13206</v>
      </c>
      <c r="H3215" s="9">
        <f t="shared" si="154"/>
        <v>0</v>
      </c>
      <c r="I3215" s="17"/>
    </row>
    <row r="3216" spans="1:9" ht="15.75" x14ac:dyDescent="0.25">
      <c r="A3216" s="40">
        <v>42815</v>
      </c>
      <c r="B3216" s="41" t="s">
        <v>2779</v>
      </c>
      <c r="C3216" s="6">
        <v>105217</v>
      </c>
      <c r="D3216" s="7" t="s">
        <v>179</v>
      </c>
      <c r="E3216" s="3">
        <v>13802.7</v>
      </c>
      <c r="F3216" s="42">
        <v>42823</v>
      </c>
      <c r="G3216" s="3">
        <f t="shared" ref="G3216:G3247" si="155">E3216</f>
        <v>13802.7</v>
      </c>
      <c r="H3216" s="3">
        <f t="shared" si="154"/>
        <v>0</v>
      </c>
      <c r="I3216" s="17"/>
    </row>
    <row r="3217" spans="1:9" ht="15.75" x14ac:dyDescent="0.25">
      <c r="A3217" s="40">
        <v>42820</v>
      </c>
      <c r="B3217" s="41" t="s">
        <v>3381</v>
      </c>
      <c r="C3217" s="6">
        <v>105804</v>
      </c>
      <c r="D3217" s="7" t="s">
        <v>179</v>
      </c>
      <c r="E3217" s="3">
        <v>5805</v>
      </c>
      <c r="F3217" s="42">
        <v>42820</v>
      </c>
      <c r="G3217" s="3">
        <f t="shared" si="155"/>
        <v>5805</v>
      </c>
      <c r="H3217" s="3">
        <f t="shared" si="154"/>
        <v>0</v>
      </c>
      <c r="I3217" s="17"/>
    </row>
    <row r="3218" spans="1:9" ht="15.75" x14ac:dyDescent="0.25">
      <c r="A3218" s="40">
        <v>42823</v>
      </c>
      <c r="B3218" s="41" t="s">
        <v>3707</v>
      </c>
      <c r="C3218" s="6">
        <v>106121</v>
      </c>
      <c r="D3218" s="7" t="s">
        <v>179</v>
      </c>
      <c r="E3218" s="3">
        <v>18746.3</v>
      </c>
      <c r="F3218" s="42">
        <v>42828</v>
      </c>
      <c r="G3218" s="3">
        <f t="shared" si="155"/>
        <v>18746.3</v>
      </c>
      <c r="H3218" s="3">
        <f t="shared" si="154"/>
        <v>0</v>
      </c>
      <c r="I3218" s="17"/>
    </row>
    <row r="3219" spans="1:9" ht="15.75" x14ac:dyDescent="0.25">
      <c r="A3219" s="40">
        <v>42795</v>
      </c>
      <c r="B3219" s="41" t="s">
        <v>320</v>
      </c>
      <c r="C3219" s="6">
        <v>102808</v>
      </c>
      <c r="D3219" s="7" t="s">
        <v>21</v>
      </c>
      <c r="E3219" s="3">
        <v>2226.4</v>
      </c>
      <c r="F3219" s="42">
        <v>42795</v>
      </c>
      <c r="G3219" s="3">
        <f t="shared" si="155"/>
        <v>2226.4</v>
      </c>
      <c r="H3219" s="3">
        <f t="shared" si="154"/>
        <v>0</v>
      </c>
      <c r="I3219" s="17"/>
    </row>
    <row r="3220" spans="1:9" ht="15.75" x14ac:dyDescent="0.25">
      <c r="A3220" s="40">
        <v>42796</v>
      </c>
      <c r="B3220" s="41" t="s">
        <v>420</v>
      </c>
      <c r="C3220" s="6">
        <v>102908</v>
      </c>
      <c r="D3220" s="7" t="s">
        <v>21</v>
      </c>
      <c r="E3220" s="3">
        <v>2996.4</v>
      </c>
      <c r="F3220" s="42">
        <v>42796</v>
      </c>
      <c r="G3220" s="3">
        <f t="shared" si="155"/>
        <v>2996.4</v>
      </c>
      <c r="H3220" s="3">
        <f t="shared" si="154"/>
        <v>0</v>
      </c>
      <c r="I3220" s="17"/>
    </row>
    <row r="3221" spans="1:9" ht="15.75" x14ac:dyDescent="0.25">
      <c r="A3221" s="40">
        <v>42797</v>
      </c>
      <c r="B3221" s="41" t="s">
        <v>618</v>
      </c>
      <c r="C3221" s="6">
        <v>103101</v>
      </c>
      <c r="D3221" s="7" t="s">
        <v>21</v>
      </c>
      <c r="E3221" s="3">
        <v>2670.8</v>
      </c>
      <c r="F3221" s="42">
        <v>42798</v>
      </c>
      <c r="G3221" s="3">
        <f t="shared" si="155"/>
        <v>2670.8</v>
      </c>
      <c r="H3221" s="3">
        <f t="shared" si="154"/>
        <v>0</v>
      </c>
      <c r="I3221" s="17"/>
    </row>
    <row r="3222" spans="1:9" ht="15.75" x14ac:dyDescent="0.25">
      <c r="A3222" s="40">
        <v>42798</v>
      </c>
      <c r="B3222" s="41" t="s">
        <v>765</v>
      </c>
      <c r="C3222" s="6">
        <v>103242</v>
      </c>
      <c r="D3222" s="7" t="s">
        <v>21</v>
      </c>
      <c r="E3222" s="3">
        <v>2200</v>
      </c>
      <c r="F3222" s="42">
        <v>42798</v>
      </c>
      <c r="G3222" s="3">
        <f t="shared" si="155"/>
        <v>2200</v>
      </c>
      <c r="H3222" s="3">
        <f t="shared" si="154"/>
        <v>0</v>
      </c>
      <c r="I3222" s="17"/>
    </row>
    <row r="3223" spans="1:9" ht="15.75" x14ac:dyDescent="0.25">
      <c r="A3223" s="40">
        <v>42801</v>
      </c>
      <c r="B3223" s="41" t="s">
        <v>1048</v>
      </c>
      <c r="C3223" s="6">
        <v>103521</v>
      </c>
      <c r="D3223" s="7" t="s">
        <v>21</v>
      </c>
      <c r="E3223" s="3">
        <v>1417.5</v>
      </c>
      <c r="F3223" s="42">
        <v>42801</v>
      </c>
      <c r="G3223" s="3">
        <f t="shared" si="155"/>
        <v>1417.5</v>
      </c>
      <c r="H3223" s="3">
        <f t="shared" si="154"/>
        <v>0</v>
      </c>
      <c r="I3223" s="17"/>
    </row>
    <row r="3224" spans="1:9" ht="15.75" x14ac:dyDescent="0.25">
      <c r="A3224" s="40">
        <v>42802</v>
      </c>
      <c r="B3224" s="41" t="s">
        <v>1162</v>
      </c>
      <c r="C3224" s="6">
        <v>103632</v>
      </c>
      <c r="D3224" s="7" t="s">
        <v>21</v>
      </c>
      <c r="E3224" s="3">
        <v>1822.5</v>
      </c>
      <c r="F3224" s="42">
        <v>42802</v>
      </c>
      <c r="G3224" s="3">
        <f t="shared" si="155"/>
        <v>1822.5</v>
      </c>
      <c r="H3224" s="3">
        <f t="shared" si="154"/>
        <v>0</v>
      </c>
      <c r="I3224" s="17"/>
    </row>
    <row r="3225" spans="1:9" ht="15.75" x14ac:dyDescent="0.25">
      <c r="A3225" s="40">
        <v>42803</v>
      </c>
      <c r="B3225" s="41" t="s">
        <v>1281</v>
      </c>
      <c r="C3225" s="6">
        <v>103748</v>
      </c>
      <c r="D3225" s="7" t="s">
        <v>21</v>
      </c>
      <c r="E3225" s="3">
        <v>2637</v>
      </c>
      <c r="F3225" s="42">
        <v>42803</v>
      </c>
      <c r="G3225" s="3">
        <f t="shared" si="155"/>
        <v>2637</v>
      </c>
      <c r="H3225" s="3">
        <f t="shared" si="154"/>
        <v>0</v>
      </c>
      <c r="I3225" s="17"/>
    </row>
    <row r="3226" spans="1:9" ht="15.75" x14ac:dyDescent="0.25">
      <c r="A3226" s="40">
        <v>42807</v>
      </c>
      <c r="B3226" s="41" t="s">
        <v>1773</v>
      </c>
      <c r="C3226" s="6">
        <v>104231</v>
      </c>
      <c r="D3226" s="7" t="s">
        <v>21</v>
      </c>
      <c r="E3226" s="3">
        <v>1980</v>
      </c>
      <c r="F3226" s="42">
        <v>42808</v>
      </c>
      <c r="G3226" s="3">
        <f t="shared" si="155"/>
        <v>1980</v>
      </c>
      <c r="H3226" s="3">
        <f t="shared" si="154"/>
        <v>0</v>
      </c>
      <c r="I3226" s="17"/>
    </row>
    <row r="3227" spans="1:9" ht="15.75" x14ac:dyDescent="0.25">
      <c r="A3227" s="40">
        <v>42815</v>
      </c>
      <c r="B3227" s="41" t="s">
        <v>2708</v>
      </c>
      <c r="C3227" s="6">
        <v>105146</v>
      </c>
      <c r="D3227" s="7" t="s">
        <v>21</v>
      </c>
      <c r="E3227" s="3">
        <v>1922.8</v>
      </c>
      <c r="F3227" s="42">
        <v>42816</v>
      </c>
      <c r="G3227" s="3">
        <f t="shared" si="155"/>
        <v>1922.8</v>
      </c>
      <c r="H3227" s="3">
        <f t="shared" si="154"/>
        <v>0</v>
      </c>
      <c r="I3227" s="17"/>
    </row>
    <row r="3228" spans="1:9" ht="15.75" x14ac:dyDescent="0.25">
      <c r="A3228" s="40">
        <v>42816</v>
      </c>
      <c r="B3228" s="41" t="s">
        <v>2859</v>
      </c>
      <c r="C3228" s="6">
        <v>105297</v>
      </c>
      <c r="D3228" s="7" t="s">
        <v>21</v>
      </c>
      <c r="E3228" s="3">
        <v>2086.8000000000002</v>
      </c>
      <c r="F3228" s="42">
        <v>42816</v>
      </c>
      <c r="G3228" s="3">
        <f t="shared" si="155"/>
        <v>2086.8000000000002</v>
      </c>
      <c r="H3228" s="3">
        <f t="shared" si="154"/>
        <v>0</v>
      </c>
      <c r="I3228" s="17"/>
    </row>
    <row r="3229" spans="1:9" ht="15.75" x14ac:dyDescent="0.25">
      <c r="A3229" s="40">
        <v>42817</v>
      </c>
      <c r="B3229" s="41" t="s">
        <v>2980</v>
      </c>
      <c r="C3229" s="6">
        <v>105412</v>
      </c>
      <c r="D3229" s="7" t="s">
        <v>21</v>
      </c>
      <c r="E3229" s="3">
        <v>1931.7</v>
      </c>
      <c r="F3229" s="42">
        <v>43062</v>
      </c>
      <c r="G3229" s="3">
        <f t="shared" si="155"/>
        <v>1931.7</v>
      </c>
      <c r="H3229" s="3">
        <f t="shared" si="154"/>
        <v>0</v>
      </c>
      <c r="I3229" s="17"/>
    </row>
    <row r="3230" spans="1:9" ht="15.75" x14ac:dyDescent="0.25">
      <c r="A3230" s="40">
        <v>42824</v>
      </c>
      <c r="B3230" s="41" t="s">
        <v>3845</v>
      </c>
      <c r="C3230" s="6">
        <v>106258</v>
      </c>
      <c r="D3230" s="7" t="s">
        <v>21</v>
      </c>
      <c r="E3230" s="3">
        <v>2538.8000000000002</v>
      </c>
      <c r="F3230" s="42">
        <v>42825</v>
      </c>
      <c r="G3230" s="3">
        <f t="shared" si="155"/>
        <v>2538.8000000000002</v>
      </c>
      <c r="H3230" s="3">
        <f t="shared" si="154"/>
        <v>0</v>
      </c>
      <c r="I3230" s="17"/>
    </row>
    <row r="3231" spans="1:9" ht="15.75" x14ac:dyDescent="0.25">
      <c r="A3231" s="40">
        <v>42825</v>
      </c>
      <c r="B3231" s="41" t="s">
        <v>3967</v>
      </c>
      <c r="C3231" s="6">
        <v>106376</v>
      </c>
      <c r="D3231" s="7" t="s">
        <v>21</v>
      </c>
      <c r="E3231" s="3">
        <v>2970</v>
      </c>
      <c r="F3231" s="42">
        <v>42825</v>
      </c>
      <c r="G3231" s="3">
        <f t="shared" si="155"/>
        <v>2970</v>
      </c>
      <c r="H3231" s="3">
        <f t="shared" si="154"/>
        <v>0</v>
      </c>
      <c r="I3231" s="17"/>
    </row>
    <row r="3232" spans="1:9" ht="15.75" x14ac:dyDescent="0.25">
      <c r="A3232" s="40">
        <v>42797</v>
      </c>
      <c r="B3232" s="41" t="s">
        <v>536</v>
      </c>
      <c r="C3232" s="6">
        <v>103021</v>
      </c>
      <c r="D3232" s="7" t="s">
        <v>157</v>
      </c>
      <c r="E3232" s="3">
        <v>51961.599999999999</v>
      </c>
      <c r="F3232" s="42">
        <v>42798</v>
      </c>
      <c r="G3232" s="3">
        <f t="shared" si="155"/>
        <v>51961.599999999999</v>
      </c>
      <c r="H3232" s="3">
        <f t="shared" si="154"/>
        <v>0</v>
      </c>
      <c r="I3232" s="17"/>
    </row>
    <row r="3233" spans="1:9" ht="15.75" x14ac:dyDescent="0.25">
      <c r="A3233" s="40">
        <v>42797</v>
      </c>
      <c r="B3233" s="41" t="s">
        <v>619</v>
      </c>
      <c r="C3233" s="6">
        <v>103102</v>
      </c>
      <c r="D3233" s="7" t="s">
        <v>157</v>
      </c>
      <c r="E3233" s="3">
        <v>14590.8</v>
      </c>
      <c r="F3233" s="42">
        <v>42802</v>
      </c>
      <c r="G3233" s="3">
        <f t="shared" si="155"/>
        <v>14590.8</v>
      </c>
      <c r="H3233" s="3">
        <f t="shared" si="154"/>
        <v>0</v>
      </c>
      <c r="I3233" s="17"/>
    </row>
    <row r="3234" spans="1:9" ht="15.75" x14ac:dyDescent="0.25">
      <c r="A3234" s="40">
        <v>42800</v>
      </c>
      <c r="B3234" s="41" t="s">
        <v>928</v>
      </c>
      <c r="C3234" s="6">
        <v>103402</v>
      </c>
      <c r="D3234" s="7" t="s">
        <v>157</v>
      </c>
      <c r="E3234" s="3">
        <v>41225.199999999997</v>
      </c>
      <c r="F3234" s="42">
        <v>42802</v>
      </c>
      <c r="G3234" s="3">
        <f t="shared" si="155"/>
        <v>41225.199999999997</v>
      </c>
      <c r="H3234" s="3">
        <f t="shared" si="154"/>
        <v>0</v>
      </c>
      <c r="I3234" s="17"/>
    </row>
    <row r="3235" spans="1:9" ht="15.75" x14ac:dyDescent="0.25">
      <c r="A3235" s="40">
        <v>42807</v>
      </c>
      <c r="B3235" s="41" t="s">
        <v>1711</v>
      </c>
      <c r="C3235" s="6">
        <v>104170</v>
      </c>
      <c r="D3235" s="7" t="s">
        <v>157</v>
      </c>
      <c r="E3235" s="3">
        <v>35513.199999999997</v>
      </c>
      <c r="F3235" s="42">
        <v>42810</v>
      </c>
      <c r="G3235" s="3">
        <f t="shared" si="155"/>
        <v>35513.199999999997</v>
      </c>
      <c r="H3235" s="3">
        <f t="shared" si="154"/>
        <v>0</v>
      </c>
      <c r="I3235" s="17"/>
    </row>
    <row r="3236" spans="1:9" ht="15.75" x14ac:dyDescent="0.25">
      <c r="A3236" s="40">
        <v>42821</v>
      </c>
      <c r="B3236" s="41" t="s">
        <v>3478</v>
      </c>
      <c r="C3236" s="6">
        <v>105899</v>
      </c>
      <c r="D3236" s="7" t="s">
        <v>157</v>
      </c>
      <c r="E3236" s="3">
        <v>32549.599999999999</v>
      </c>
      <c r="F3236" s="42">
        <v>42823</v>
      </c>
      <c r="G3236" s="3">
        <f t="shared" si="155"/>
        <v>32549.599999999999</v>
      </c>
      <c r="H3236" s="3">
        <f t="shared" si="154"/>
        <v>0</v>
      </c>
      <c r="I3236" s="17"/>
    </row>
    <row r="3237" spans="1:9" ht="15.75" x14ac:dyDescent="0.25">
      <c r="A3237" s="40">
        <v>42825</v>
      </c>
      <c r="B3237" s="41" t="s">
        <v>3980</v>
      </c>
      <c r="C3237" s="6">
        <v>106389</v>
      </c>
      <c r="D3237" s="7" t="s">
        <v>157</v>
      </c>
      <c r="E3237" s="3">
        <v>31653</v>
      </c>
      <c r="F3237" s="42">
        <v>42828</v>
      </c>
      <c r="G3237" s="3">
        <f t="shared" si="155"/>
        <v>31653</v>
      </c>
      <c r="H3237" s="3">
        <f t="shared" si="154"/>
        <v>0</v>
      </c>
      <c r="I3237" s="17"/>
    </row>
    <row r="3238" spans="1:9" ht="15.75" x14ac:dyDescent="0.25">
      <c r="A3238" s="40">
        <v>42825</v>
      </c>
      <c r="B3238" s="41" t="s">
        <v>3983</v>
      </c>
      <c r="C3238" s="6">
        <v>106392</v>
      </c>
      <c r="D3238" s="7" t="s">
        <v>157</v>
      </c>
      <c r="E3238" s="3">
        <v>7700</v>
      </c>
      <c r="F3238" s="42">
        <v>42835</v>
      </c>
      <c r="G3238" s="3">
        <f t="shared" si="155"/>
        <v>7700</v>
      </c>
      <c r="H3238" s="3">
        <f t="shared" si="154"/>
        <v>0</v>
      </c>
      <c r="I3238" s="17"/>
    </row>
    <row r="3239" spans="1:9" ht="15.75" x14ac:dyDescent="0.25">
      <c r="A3239" s="40">
        <v>42796</v>
      </c>
      <c r="B3239" s="41" t="s">
        <v>372</v>
      </c>
      <c r="C3239" s="6">
        <v>102860</v>
      </c>
      <c r="D3239" s="7" t="s">
        <v>82</v>
      </c>
      <c r="E3239" s="3">
        <v>48873.3</v>
      </c>
      <c r="F3239" s="42">
        <v>42824</v>
      </c>
      <c r="G3239" s="3">
        <f t="shared" si="155"/>
        <v>48873.3</v>
      </c>
      <c r="H3239" s="3">
        <f t="shared" si="154"/>
        <v>0</v>
      </c>
      <c r="I3239" s="17"/>
    </row>
    <row r="3240" spans="1:9" ht="15.75" x14ac:dyDescent="0.25">
      <c r="A3240" s="40">
        <v>42799</v>
      </c>
      <c r="B3240" s="41" t="s">
        <v>862</v>
      </c>
      <c r="C3240" s="6">
        <v>103337</v>
      </c>
      <c r="D3240" s="7" t="s">
        <v>82</v>
      </c>
      <c r="E3240" s="3">
        <v>5616</v>
      </c>
      <c r="F3240" s="42">
        <v>42824</v>
      </c>
      <c r="G3240" s="3">
        <f t="shared" si="155"/>
        <v>5616</v>
      </c>
      <c r="H3240" s="3">
        <f t="shared" si="154"/>
        <v>0</v>
      </c>
      <c r="I3240" s="17"/>
    </row>
    <row r="3241" spans="1:9" ht="15.75" x14ac:dyDescent="0.25">
      <c r="A3241" s="40">
        <v>42817</v>
      </c>
      <c r="B3241" s="41" t="s">
        <v>3026</v>
      </c>
      <c r="C3241" s="6">
        <v>105457</v>
      </c>
      <c r="D3241" s="7" t="s">
        <v>121</v>
      </c>
      <c r="E3241" s="3">
        <v>99365.35</v>
      </c>
      <c r="F3241" s="42">
        <v>42829</v>
      </c>
      <c r="G3241" s="3">
        <f t="shared" si="155"/>
        <v>99365.35</v>
      </c>
      <c r="H3241" s="3">
        <f t="shared" si="154"/>
        <v>0</v>
      </c>
      <c r="I3241" s="17"/>
    </row>
    <row r="3242" spans="1:9" ht="15.75" x14ac:dyDescent="0.25">
      <c r="A3242" s="40">
        <v>42796</v>
      </c>
      <c r="B3242" s="41" t="s">
        <v>413</v>
      </c>
      <c r="C3242" s="6">
        <v>102901</v>
      </c>
      <c r="D3242" s="7" t="s">
        <v>187</v>
      </c>
      <c r="E3242" s="3">
        <v>376.8</v>
      </c>
      <c r="F3242" s="42">
        <v>42796</v>
      </c>
      <c r="G3242" s="3">
        <f t="shared" si="155"/>
        <v>376.8</v>
      </c>
      <c r="H3242" s="3">
        <f t="shared" si="154"/>
        <v>0</v>
      </c>
      <c r="I3242" s="17"/>
    </row>
    <row r="3243" spans="1:9" ht="15.75" x14ac:dyDescent="0.25">
      <c r="A3243" s="40">
        <v>42798</v>
      </c>
      <c r="B3243" s="41" t="s">
        <v>753</v>
      </c>
      <c r="C3243" s="6">
        <v>103230</v>
      </c>
      <c r="D3243" s="7" t="s">
        <v>187</v>
      </c>
      <c r="E3243" s="3">
        <v>3062.8</v>
      </c>
      <c r="F3243" s="42">
        <v>42798</v>
      </c>
      <c r="G3243" s="3">
        <f t="shared" si="155"/>
        <v>3062.8</v>
      </c>
      <c r="H3243" s="3">
        <f t="shared" si="154"/>
        <v>0</v>
      </c>
      <c r="I3243" s="17"/>
    </row>
    <row r="3244" spans="1:9" ht="15.75" x14ac:dyDescent="0.25">
      <c r="A3244" s="40">
        <v>42805</v>
      </c>
      <c r="B3244" s="41" t="s">
        <v>1559</v>
      </c>
      <c r="C3244" s="6">
        <v>104022</v>
      </c>
      <c r="D3244" s="7" t="s">
        <v>187</v>
      </c>
      <c r="E3244" s="3">
        <v>2941.5</v>
      </c>
      <c r="F3244" s="42">
        <v>42807</v>
      </c>
      <c r="G3244" s="3">
        <f t="shared" si="155"/>
        <v>2941.5</v>
      </c>
      <c r="H3244" s="3">
        <f t="shared" si="154"/>
        <v>0</v>
      </c>
      <c r="I3244" s="17"/>
    </row>
    <row r="3245" spans="1:9" ht="15.75" x14ac:dyDescent="0.25">
      <c r="A3245" s="40">
        <v>42810</v>
      </c>
      <c r="B3245" s="41" t="s">
        <v>2106</v>
      </c>
      <c r="C3245" s="6">
        <v>104559</v>
      </c>
      <c r="D3245" s="7" t="s">
        <v>187</v>
      </c>
      <c r="E3245" s="3">
        <v>2998.8</v>
      </c>
      <c r="F3245" s="42">
        <v>42810</v>
      </c>
      <c r="G3245" s="3">
        <f t="shared" si="155"/>
        <v>2998.8</v>
      </c>
      <c r="H3245" s="3">
        <f t="shared" si="154"/>
        <v>0</v>
      </c>
      <c r="I3245" s="17"/>
    </row>
    <row r="3246" spans="1:9" ht="15.75" x14ac:dyDescent="0.25">
      <c r="A3246" s="40">
        <v>42812</v>
      </c>
      <c r="B3246" s="41" t="s">
        <v>2376</v>
      </c>
      <c r="C3246" s="6">
        <v>104825</v>
      </c>
      <c r="D3246" s="7" t="s">
        <v>187</v>
      </c>
      <c r="E3246" s="3">
        <v>732</v>
      </c>
      <c r="F3246" s="42">
        <v>42812</v>
      </c>
      <c r="G3246" s="3">
        <f t="shared" si="155"/>
        <v>732</v>
      </c>
      <c r="H3246" s="3">
        <f t="shared" si="154"/>
        <v>0</v>
      </c>
      <c r="I3246" s="17"/>
    </row>
    <row r="3247" spans="1:9" ht="15.75" x14ac:dyDescent="0.25">
      <c r="A3247" s="40">
        <v>42819</v>
      </c>
      <c r="B3247" s="41" t="s">
        <v>3241</v>
      </c>
      <c r="C3247" s="6">
        <v>105666</v>
      </c>
      <c r="D3247" s="7" t="s">
        <v>187</v>
      </c>
      <c r="E3247" s="3">
        <v>3150</v>
      </c>
      <c r="F3247" s="42">
        <v>42791</v>
      </c>
      <c r="G3247" s="3">
        <f t="shared" si="155"/>
        <v>3150</v>
      </c>
      <c r="H3247" s="3">
        <f t="shared" si="154"/>
        <v>0</v>
      </c>
      <c r="I3247" s="17"/>
    </row>
    <row r="3248" spans="1:9" ht="15.75" x14ac:dyDescent="0.25">
      <c r="A3248" s="40">
        <v>42795</v>
      </c>
      <c r="B3248" s="41" t="s">
        <v>362</v>
      </c>
      <c r="C3248" s="6">
        <v>102850</v>
      </c>
      <c r="D3248" s="1" t="s">
        <v>81</v>
      </c>
      <c r="E3248" s="2">
        <v>0</v>
      </c>
      <c r="F3248" s="44" t="s">
        <v>37</v>
      </c>
      <c r="G3248" s="2">
        <f t="shared" ref="G3248:G3279" si="156">E3248</f>
        <v>0</v>
      </c>
      <c r="H3248" s="2">
        <f t="shared" si="154"/>
        <v>0</v>
      </c>
      <c r="I3248" s="17"/>
    </row>
    <row r="3249" spans="1:9" ht="15.75" x14ac:dyDescent="0.25">
      <c r="A3249" s="40">
        <v>42795</v>
      </c>
      <c r="B3249" s="41" t="s">
        <v>363</v>
      </c>
      <c r="C3249" s="6">
        <v>102851</v>
      </c>
      <c r="D3249" s="7" t="s">
        <v>81</v>
      </c>
      <c r="E3249" s="3">
        <v>6137</v>
      </c>
      <c r="F3249" s="42">
        <v>42795</v>
      </c>
      <c r="G3249" s="3">
        <f t="shared" si="156"/>
        <v>6137</v>
      </c>
      <c r="H3249" s="3">
        <f t="shared" si="154"/>
        <v>0</v>
      </c>
      <c r="I3249" s="17"/>
    </row>
    <row r="3250" spans="1:9" ht="15.75" x14ac:dyDescent="0.25">
      <c r="A3250" s="40">
        <v>42796</v>
      </c>
      <c r="B3250" s="41" t="s">
        <v>495</v>
      </c>
      <c r="C3250" s="6">
        <v>102982</v>
      </c>
      <c r="D3250" s="7" t="s">
        <v>81</v>
      </c>
      <c r="E3250" s="3">
        <v>8676.7999999999993</v>
      </c>
      <c r="F3250" s="42">
        <v>42796</v>
      </c>
      <c r="G3250" s="3">
        <f t="shared" si="156"/>
        <v>8676.7999999999993</v>
      </c>
      <c r="H3250" s="3">
        <f t="shared" si="154"/>
        <v>0</v>
      </c>
      <c r="I3250" s="17"/>
    </row>
    <row r="3251" spans="1:9" ht="15.75" x14ac:dyDescent="0.25">
      <c r="A3251" s="40">
        <v>42797</v>
      </c>
      <c r="B3251" s="41" t="s">
        <v>649</v>
      </c>
      <c r="C3251" s="6">
        <v>103131</v>
      </c>
      <c r="D3251" s="7" t="s">
        <v>81</v>
      </c>
      <c r="E3251" s="3">
        <v>9013.4</v>
      </c>
      <c r="F3251" s="42">
        <v>42797</v>
      </c>
      <c r="G3251" s="3">
        <f t="shared" si="156"/>
        <v>9013.4</v>
      </c>
      <c r="H3251" s="3">
        <f t="shared" si="154"/>
        <v>0</v>
      </c>
      <c r="I3251" s="17"/>
    </row>
    <row r="3252" spans="1:9" ht="15.75" x14ac:dyDescent="0.25">
      <c r="A3252" s="40">
        <v>42800</v>
      </c>
      <c r="B3252" s="41" t="s">
        <v>978</v>
      </c>
      <c r="C3252" s="6">
        <v>103451</v>
      </c>
      <c r="D3252" s="7" t="s">
        <v>81</v>
      </c>
      <c r="E3252" s="3">
        <v>8693.7999999999993</v>
      </c>
      <c r="F3252" s="42">
        <v>42800</v>
      </c>
      <c r="G3252" s="3">
        <f t="shared" si="156"/>
        <v>8693.7999999999993</v>
      </c>
      <c r="H3252" s="3">
        <f t="shared" si="154"/>
        <v>0</v>
      </c>
      <c r="I3252" s="17"/>
    </row>
    <row r="3253" spans="1:9" ht="15.75" x14ac:dyDescent="0.25">
      <c r="A3253" s="40">
        <v>42800</v>
      </c>
      <c r="B3253" s="41" t="s">
        <v>980</v>
      </c>
      <c r="C3253" s="6">
        <v>103453</v>
      </c>
      <c r="D3253" s="7" t="s">
        <v>81</v>
      </c>
      <c r="E3253" s="3">
        <v>185</v>
      </c>
      <c r="F3253" s="42">
        <v>42800</v>
      </c>
      <c r="G3253" s="3">
        <f t="shared" si="156"/>
        <v>185</v>
      </c>
      <c r="H3253" s="3">
        <f t="shared" si="154"/>
        <v>0</v>
      </c>
      <c r="I3253" s="17"/>
    </row>
    <row r="3254" spans="1:9" ht="15.75" x14ac:dyDescent="0.25">
      <c r="A3254" s="40">
        <v>42802</v>
      </c>
      <c r="B3254" s="41" t="s">
        <v>1227</v>
      </c>
      <c r="C3254" s="6">
        <v>103695</v>
      </c>
      <c r="D3254" s="7" t="s">
        <v>81</v>
      </c>
      <c r="E3254" s="3">
        <v>8632.6</v>
      </c>
      <c r="F3254" s="42">
        <v>42802</v>
      </c>
      <c r="G3254" s="3">
        <f t="shared" si="156"/>
        <v>8632.6</v>
      </c>
      <c r="H3254" s="3">
        <f t="shared" si="154"/>
        <v>0</v>
      </c>
      <c r="I3254" s="17"/>
    </row>
    <row r="3255" spans="1:9" ht="15.75" x14ac:dyDescent="0.25">
      <c r="A3255" s="40">
        <v>42803</v>
      </c>
      <c r="B3255" s="41" t="s">
        <v>1361</v>
      </c>
      <c r="C3255" s="6">
        <v>103826</v>
      </c>
      <c r="D3255" s="7" t="s">
        <v>81</v>
      </c>
      <c r="E3255" s="3">
        <v>8676.7999999999993</v>
      </c>
      <c r="F3255" s="42">
        <v>42803</v>
      </c>
      <c r="G3255" s="3">
        <f t="shared" si="156"/>
        <v>8676.7999999999993</v>
      </c>
      <c r="H3255" s="3">
        <f t="shared" si="154"/>
        <v>0</v>
      </c>
      <c r="I3255" s="17"/>
    </row>
    <row r="3256" spans="1:9" ht="15.75" x14ac:dyDescent="0.25">
      <c r="A3256" s="40">
        <v>42804</v>
      </c>
      <c r="B3256" s="41" t="s">
        <v>1456</v>
      </c>
      <c r="C3256" s="6">
        <v>103920</v>
      </c>
      <c r="D3256" s="7" t="s">
        <v>81</v>
      </c>
      <c r="E3256" s="3">
        <v>2310</v>
      </c>
      <c r="F3256" s="42">
        <v>42804</v>
      </c>
      <c r="G3256" s="3">
        <f t="shared" si="156"/>
        <v>2310</v>
      </c>
      <c r="H3256" s="3">
        <f t="shared" si="154"/>
        <v>0</v>
      </c>
      <c r="I3256" s="17"/>
    </row>
    <row r="3257" spans="1:9" ht="15.75" x14ac:dyDescent="0.25">
      <c r="A3257" s="40">
        <v>42804</v>
      </c>
      <c r="B3257" s="41" t="s">
        <v>1492</v>
      </c>
      <c r="C3257" s="6">
        <v>103955</v>
      </c>
      <c r="D3257" s="7" t="s">
        <v>81</v>
      </c>
      <c r="E3257" s="3">
        <v>8895.7999999999993</v>
      </c>
      <c r="F3257" s="42">
        <v>42804</v>
      </c>
      <c r="G3257" s="3">
        <f t="shared" si="156"/>
        <v>8895.7999999999993</v>
      </c>
      <c r="H3257" s="3">
        <f t="shared" si="154"/>
        <v>0</v>
      </c>
      <c r="I3257" s="17"/>
    </row>
    <row r="3258" spans="1:9" ht="15.75" x14ac:dyDescent="0.25">
      <c r="A3258" s="40">
        <v>42807</v>
      </c>
      <c r="B3258" s="41" t="s">
        <v>1806</v>
      </c>
      <c r="C3258" s="6">
        <v>104264</v>
      </c>
      <c r="D3258" s="7" t="s">
        <v>81</v>
      </c>
      <c r="E3258" s="3">
        <v>8181.6</v>
      </c>
      <c r="G3258" s="3">
        <f t="shared" si="156"/>
        <v>8181.6</v>
      </c>
      <c r="H3258" s="3">
        <f t="shared" si="154"/>
        <v>0</v>
      </c>
      <c r="I3258" s="17"/>
    </row>
    <row r="3259" spans="1:9" ht="15.75" x14ac:dyDescent="0.25">
      <c r="A3259" s="40">
        <v>42808</v>
      </c>
      <c r="B3259" s="41" t="s">
        <v>1926</v>
      </c>
      <c r="C3259" s="6">
        <v>104382</v>
      </c>
      <c r="D3259" s="7" t="s">
        <v>81</v>
      </c>
      <c r="E3259" s="3">
        <v>8925</v>
      </c>
      <c r="F3259" s="42">
        <v>42808</v>
      </c>
      <c r="G3259" s="3">
        <f t="shared" si="156"/>
        <v>8925</v>
      </c>
      <c r="H3259" s="3">
        <f t="shared" si="154"/>
        <v>0</v>
      </c>
      <c r="I3259" s="17"/>
    </row>
    <row r="3260" spans="1:9" ht="15.75" x14ac:dyDescent="0.25">
      <c r="A3260" s="40">
        <v>42809</v>
      </c>
      <c r="B3260" s="41" t="s">
        <v>2051</v>
      </c>
      <c r="C3260" s="6">
        <v>104504</v>
      </c>
      <c r="D3260" s="7" t="s">
        <v>81</v>
      </c>
      <c r="E3260" s="3">
        <v>9489.4</v>
      </c>
      <c r="F3260" s="42">
        <v>42809</v>
      </c>
      <c r="G3260" s="3">
        <f t="shared" si="156"/>
        <v>9489.4</v>
      </c>
      <c r="H3260" s="3">
        <f t="shared" si="154"/>
        <v>0</v>
      </c>
      <c r="I3260" s="17"/>
    </row>
    <row r="3261" spans="1:9" ht="15.75" x14ac:dyDescent="0.25">
      <c r="A3261" s="40">
        <v>42810</v>
      </c>
      <c r="B3261" s="41" t="s">
        <v>2192</v>
      </c>
      <c r="C3261" s="6">
        <v>104645</v>
      </c>
      <c r="D3261" s="7" t="s">
        <v>81</v>
      </c>
      <c r="E3261" s="3">
        <v>8731.2000000000007</v>
      </c>
      <c r="F3261" s="42">
        <v>42810</v>
      </c>
      <c r="G3261" s="3">
        <f t="shared" si="156"/>
        <v>8731.2000000000007</v>
      </c>
      <c r="H3261" s="3">
        <f t="shared" si="154"/>
        <v>0</v>
      </c>
      <c r="I3261" s="17"/>
    </row>
    <row r="3262" spans="1:9" ht="15.75" x14ac:dyDescent="0.25">
      <c r="A3262" s="40">
        <v>42811</v>
      </c>
      <c r="B3262" s="41" t="s">
        <v>2330</v>
      </c>
      <c r="C3262" s="6">
        <v>104781</v>
      </c>
      <c r="D3262" s="7" t="s">
        <v>81</v>
      </c>
      <c r="E3262" s="3">
        <v>8421.7999999999993</v>
      </c>
      <c r="F3262" s="42">
        <v>42811</v>
      </c>
      <c r="G3262" s="3">
        <f t="shared" si="156"/>
        <v>8421.7999999999993</v>
      </c>
      <c r="H3262" s="3">
        <f t="shared" si="154"/>
        <v>0</v>
      </c>
      <c r="I3262" s="17"/>
    </row>
    <row r="3263" spans="1:9" ht="15.75" x14ac:dyDescent="0.25">
      <c r="A3263" s="40">
        <v>42813</v>
      </c>
      <c r="B3263" s="41" t="s">
        <v>2531</v>
      </c>
      <c r="C3263" s="6">
        <v>104974</v>
      </c>
      <c r="D3263" s="7" t="s">
        <v>81</v>
      </c>
      <c r="E3263" s="3">
        <v>9319.4</v>
      </c>
      <c r="G3263" s="3">
        <f t="shared" si="156"/>
        <v>9319.4</v>
      </c>
      <c r="H3263" s="3">
        <f t="shared" si="154"/>
        <v>0</v>
      </c>
      <c r="I3263" s="17"/>
    </row>
    <row r="3264" spans="1:9" ht="15.75" x14ac:dyDescent="0.25">
      <c r="A3264" s="40">
        <v>42814</v>
      </c>
      <c r="B3264" s="41" t="s">
        <v>2652</v>
      </c>
      <c r="C3264" s="6">
        <v>105090</v>
      </c>
      <c r="D3264" s="7" t="s">
        <v>81</v>
      </c>
      <c r="E3264" s="3">
        <v>8384.4</v>
      </c>
      <c r="G3264" s="3">
        <f t="shared" si="156"/>
        <v>8384.4</v>
      </c>
      <c r="H3264" s="3">
        <f t="shared" si="154"/>
        <v>0</v>
      </c>
      <c r="I3264" s="17"/>
    </row>
    <row r="3265" spans="1:9" ht="15.75" x14ac:dyDescent="0.25">
      <c r="A3265" s="40">
        <v>42817</v>
      </c>
      <c r="B3265" s="41" t="s">
        <v>3032</v>
      </c>
      <c r="C3265" s="6">
        <v>105463</v>
      </c>
      <c r="D3265" s="7" t="s">
        <v>81</v>
      </c>
      <c r="E3265" s="3">
        <v>8802.6</v>
      </c>
      <c r="F3265" s="42">
        <v>43062</v>
      </c>
      <c r="G3265" s="3">
        <f t="shared" si="156"/>
        <v>8802.6</v>
      </c>
      <c r="H3265" s="3">
        <f t="shared" si="154"/>
        <v>0</v>
      </c>
      <c r="I3265" s="17"/>
    </row>
    <row r="3266" spans="1:9" ht="15.75" x14ac:dyDescent="0.25">
      <c r="A3266" s="40">
        <v>42820</v>
      </c>
      <c r="B3266" s="41" t="s">
        <v>3379</v>
      </c>
      <c r="C3266" s="6">
        <v>105802</v>
      </c>
      <c r="D3266" s="7" t="s">
        <v>81</v>
      </c>
      <c r="E3266" s="3">
        <v>8976</v>
      </c>
      <c r="F3266" s="42">
        <v>42820</v>
      </c>
      <c r="G3266" s="3">
        <f t="shared" si="156"/>
        <v>8976</v>
      </c>
      <c r="H3266" s="3">
        <f t="shared" si="154"/>
        <v>0</v>
      </c>
      <c r="I3266" s="17"/>
    </row>
    <row r="3267" spans="1:9" ht="15.75" x14ac:dyDescent="0.25">
      <c r="A3267" s="40">
        <v>42822</v>
      </c>
      <c r="B3267" s="41" t="s">
        <v>3634</v>
      </c>
      <c r="C3267" s="6">
        <v>106049</v>
      </c>
      <c r="D3267" s="7" t="s">
        <v>81</v>
      </c>
      <c r="E3267" s="3">
        <v>7680.6</v>
      </c>
      <c r="F3267" s="42">
        <v>42822</v>
      </c>
      <c r="G3267" s="3">
        <f t="shared" si="156"/>
        <v>7680.6</v>
      </c>
      <c r="H3267" s="3">
        <f t="shared" ref="H3267:H3330" si="157">E3267-G3267</f>
        <v>0</v>
      </c>
      <c r="I3267" s="17"/>
    </row>
    <row r="3268" spans="1:9" ht="15.75" x14ac:dyDescent="0.25">
      <c r="A3268" s="40">
        <v>42796</v>
      </c>
      <c r="B3268" s="41" t="s">
        <v>435</v>
      </c>
      <c r="C3268" s="6">
        <v>102923</v>
      </c>
      <c r="D3268" s="7" t="s">
        <v>105</v>
      </c>
      <c r="E3268" s="3">
        <v>4662.6000000000004</v>
      </c>
      <c r="F3268" s="42">
        <v>42800</v>
      </c>
      <c r="G3268" s="3">
        <f t="shared" si="156"/>
        <v>4662.6000000000004</v>
      </c>
      <c r="H3268" s="3">
        <f t="shared" si="157"/>
        <v>0</v>
      </c>
      <c r="I3268" s="17"/>
    </row>
    <row r="3269" spans="1:9" ht="15.75" x14ac:dyDescent="0.25">
      <c r="A3269" s="40">
        <v>42797</v>
      </c>
      <c r="B3269" s="41" t="s">
        <v>516</v>
      </c>
      <c r="C3269" s="6">
        <v>103002</v>
      </c>
      <c r="D3269" s="7" t="s">
        <v>105</v>
      </c>
      <c r="E3269" s="3">
        <v>1048.5999999999999</v>
      </c>
      <c r="F3269" s="42">
        <v>42800</v>
      </c>
      <c r="G3269" s="3">
        <f t="shared" si="156"/>
        <v>1048.5999999999999</v>
      </c>
      <c r="H3269" s="3">
        <f t="shared" si="157"/>
        <v>0</v>
      </c>
      <c r="I3269" s="17"/>
    </row>
    <row r="3270" spans="1:9" ht="15.75" x14ac:dyDescent="0.25">
      <c r="A3270" s="40">
        <v>42798</v>
      </c>
      <c r="B3270" s="41" t="s">
        <v>732</v>
      </c>
      <c r="C3270" s="6">
        <v>103209</v>
      </c>
      <c r="D3270" s="7" t="s">
        <v>105</v>
      </c>
      <c r="E3270" s="3">
        <v>8447</v>
      </c>
      <c r="F3270" s="42">
        <v>42800</v>
      </c>
      <c r="G3270" s="3">
        <f t="shared" si="156"/>
        <v>8447</v>
      </c>
      <c r="H3270" s="3">
        <f t="shared" si="157"/>
        <v>0</v>
      </c>
      <c r="I3270" s="17"/>
    </row>
    <row r="3271" spans="1:9" ht="15.75" x14ac:dyDescent="0.25">
      <c r="A3271" s="40">
        <v>42799</v>
      </c>
      <c r="B3271" s="41" t="s">
        <v>841</v>
      </c>
      <c r="C3271" s="6">
        <v>103316</v>
      </c>
      <c r="D3271" s="7" t="s">
        <v>105</v>
      </c>
      <c r="E3271" s="3">
        <v>5157.6000000000004</v>
      </c>
      <c r="F3271" s="42">
        <v>42800</v>
      </c>
      <c r="G3271" s="3">
        <f t="shared" si="156"/>
        <v>5157.6000000000004</v>
      </c>
      <c r="H3271" s="3">
        <f t="shared" si="157"/>
        <v>0</v>
      </c>
      <c r="I3271" s="17"/>
    </row>
    <row r="3272" spans="1:9" ht="15.75" x14ac:dyDescent="0.25">
      <c r="A3272" s="40">
        <v>42800</v>
      </c>
      <c r="B3272" s="41" t="s">
        <v>938</v>
      </c>
      <c r="C3272" s="6">
        <v>103412</v>
      </c>
      <c r="D3272" s="7" t="s">
        <v>105</v>
      </c>
      <c r="E3272" s="3">
        <v>7120.7</v>
      </c>
      <c r="F3272" s="42">
        <v>42803</v>
      </c>
      <c r="G3272" s="3">
        <f t="shared" si="156"/>
        <v>7120.7</v>
      </c>
      <c r="H3272" s="3">
        <f t="shared" si="157"/>
        <v>0</v>
      </c>
      <c r="I3272" s="17"/>
    </row>
    <row r="3273" spans="1:9" ht="15.75" x14ac:dyDescent="0.25">
      <c r="A3273" s="40">
        <v>42801</v>
      </c>
      <c r="B3273" s="41" t="s">
        <v>1065</v>
      </c>
      <c r="C3273" s="6">
        <v>103538</v>
      </c>
      <c r="D3273" s="7" t="s">
        <v>105</v>
      </c>
      <c r="E3273" s="3">
        <v>1034.5999999999999</v>
      </c>
      <c r="F3273" s="42">
        <v>42803</v>
      </c>
      <c r="G3273" s="3">
        <f t="shared" si="156"/>
        <v>1034.5999999999999</v>
      </c>
      <c r="H3273" s="3">
        <f t="shared" si="157"/>
        <v>0</v>
      </c>
      <c r="I3273" s="17"/>
    </row>
    <row r="3274" spans="1:9" ht="15.75" x14ac:dyDescent="0.25">
      <c r="A3274" s="40">
        <v>42802</v>
      </c>
      <c r="B3274" s="41" t="s">
        <v>1186</v>
      </c>
      <c r="C3274" s="6">
        <v>103656</v>
      </c>
      <c r="D3274" s="7" t="s">
        <v>105</v>
      </c>
      <c r="E3274" s="3">
        <v>2339.4</v>
      </c>
      <c r="F3274" s="42">
        <v>42809</v>
      </c>
      <c r="G3274" s="3">
        <f t="shared" si="156"/>
        <v>2339.4</v>
      </c>
      <c r="H3274" s="3">
        <f t="shared" si="157"/>
        <v>0</v>
      </c>
      <c r="I3274" s="17"/>
    </row>
    <row r="3275" spans="1:9" ht="15.75" x14ac:dyDescent="0.25">
      <c r="A3275" s="40">
        <v>42803</v>
      </c>
      <c r="B3275" s="41" t="s">
        <v>1310</v>
      </c>
      <c r="C3275" s="6">
        <v>103777</v>
      </c>
      <c r="D3275" s="7" t="s">
        <v>105</v>
      </c>
      <c r="E3275" s="3">
        <v>4102.6000000000004</v>
      </c>
      <c r="F3275" s="42">
        <v>42809</v>
      </c>
      <c r="G3275" s="3">
        <f t="shared" si="156"/>
        <v>4102.6000000000004</v>
      </c>
      <c r="H3275" s="3">
        <f t="shared" si="157"/>
        <v>0</v>
      </c>
      <c r="I3275" s="17"/>
    </row>
    <row r="3276" spans="1:9" ht="15.75" x14ac:dyDescent="0.25">
      <c r="A3276" s="40">
        <v>42805</v>
      </c>
      <c r="B3276" s="41" t="s">
        <v>1534</v>
      </c>
      <c r="C3276" s="6">
        <v>103997</v>
      </c>
      <c r="D3276" s="7" t="s">
        <v>105</v>
      </c>
      <c r="E3276" s="3">
        <v>7787.6</v>
      </c>
      <c r="F3276" s="42">
        <v>42811</v>
      </c>
      <c r="G3276" s="3">
        <f t="shared" si="156"/>
        <v>7787.6</v>
      </c>
      <c r="H3276" s="3">
        <f t="shared" si="157"/>
        <v>0</v>
      </c>
      <c r="I3276" s="17"/>
    </row>
    <row r="3277" spans="1:9" ht="15.75" x14ac:dyDescent="0.25">
      <c r="A3277" s="40">
        <v>42806</v>
      </c>
      <c r="B3277" s="41" t="s">
        <v>1667</v>
      </c>
      <c r="C3277" s="6">
        <v>104127</v>
      </c>
      <c r="D3277" s="7" t="s">
        <v>105</v>
      </c>
      <c r="E3277" s="3">
        <v>4687.8999999999996</v>
      </c>
      <c r="F3277" s="42">
        <v>42806</v>
      </c>
      <c r="G3277" s="3">
        <f t="shared" si="156"/>
        <v>4687.8999999999996</v>
      </c>
      <c r="H3277" s="3">
        <f t="shared" si="157"/>
        <v>0</v>
      </c>
      <c r="I3277" s="17"/>
    </row>
    <row r="3278" spans="1:9" ht="15.75" x14ac:dyDescent="0.25">
      <c r="A3278" s="40">
        <v>42807</v>
      </c>
      <c r="B3278" s="41" t="s">
        <v>1725</v>
      </c>
      <c r="C3278" s="6">
        <v>104184</v>
      </c>
      <c r="D3278" s="7" t="s">
        <v>105</v>
      </c>
      <c r="E3278" s="3">
        <v>5738.1</v>
      </c>
      <c r="G3278" s="3">
        <f t="shared" si="156"/>
        <v>5738.1</v>
      </c>
      <c r="H3278" s="3">
        <f t="shared" si="157"/>
        <v>0</v>
      </c>
      <c r="I3278" s="17"/>
    </row>
    <row r="3279" spans="1:9" ht="15.75" x14ac:dyDescent="0.25">
      <c r="A3279" s="40">
        <v>42808</v>
      </c>
      <c r="B3279" s="41" t="s">
        <v>1898</v>
      </c>
      <c r="C3279" s="6">
        <v>104355</v>
      </c>
      <c r="D3279" s="7" t="s">
        <v>105</v>
      </c>
      <c r="E3279" s="3">
        <v>3458</v>
      </c>
      <c r="G3279" s="3">
        <f t="shared" si="156"/>
        <v>3458</v>
      </c>
      <c r="H3279" s="3">
        <f t="shared" si="157"/>
        <v>0</v>
      </c>
      <c r="I3279" s="17"/>
    </row>
    <row r="3280" spans="1:9" ht="15.75" x14ac:dyDescent="0.25">
      <c r="A3280" s="40">
        <v>42809</v>
      </c>
      <c r="B3280" s="41" t="s">
        <v>2017</v>
      </c>
      <c r="C3280" s="6">
        <v>104471</v>
      </c>
      <c r="D3280" s="7" t="s">
        <v>105</v>
      </c>
      <c r="E3280" s="3">
        <v>4176.9799999999996</v>
      </c>
      <c r="F3280" s="42">
        <v>42809</v>
      </c>
      <c r="G3280" s="3">
        <f t="shared" ref="G3280:G3311" si="158">E3280</f>
        <v>4176.9799999999996</v>
      </c>
      <c r="H3280" s="3">
        <f t="shared" si="157"/>
        <v>0</v>
      </c>
      <c r="I3280" s="17"/>
    </row>
    <row r="3281" spans="1:9" ht="15.75" x14ac:dyDescent="0.25">
      <c r="A3281" s="40">
        <v>42810</v>
      </c>
      <c r="B3281" s="41" t="s">
        <v>2127</v>
      </c>
      <c r="C3281" s="6">
        <v>104580</v>
      </c>
      <c r="D3281" s="7" t="s">
        <v>105</v>
      </c>
      <c r="E3281" s="3">
        <v>552</v>
      </c>
      <c r="G3281" s="3">
        <f t="shared" si="158"/>
        <v>552</v>
      </c>
      <c r="H3281" s="3">
        <f t="shared" si="157"/>
        <v>0</v>
      </c>
      <c r="I3281" s="17"/>
    </row>
    <row r="3282" spans="1:9" ht="15.75" x14ac:dyDescent="0.25">
      <c r="A3282" s="40">
        <v>42810</v>
      </c>
      <c r="B3282" s="41" t="s">
        <v>2138</v>
      </c>
      <c r="C3282" s="6">
        <v>104591</v>
      </c>
      <c r="D3282" s="7" t="s">
        <v>105</v>
      </c>
      <c r="E3282" s="3">
        <v>1209.9000000000001</v>
      </c>
      <c r="G3282" s="3">
        <f t="shared" si="158"/>
        <v>1209.9000000000001</v>
      </c>
      <c r="H3282" s="3">
        <f t="shared" si="157"/>
        <v>0</v>
      </c>
      <c r="I3282" s="17"/>
    </row>
    <row r="3283" spans="1:9" ht="15.75" x14ac:dyDescent="0.25">
      <c r="A3283" s="40">
        <v>42811</v>
      </c>
      <c r="B3283" s="41" t="s">
        <v>2262</v>
      </c>
      <c r="C3283" s="6">
        <v>104715</v>
      </c>
      <c r="D3283" s="7" t="s">
        <v>105</v>
      </c>
      <c r="E3283" s="3">
        <v>4375.6000000000004</v>
      </c>
      <c r="F3283" s="42">
        <v>42815</v>
      </c>
      <c r="G3283" s="3">
        <f t="shared" si="158"/>
        <v>4375.6000000000004</v>
      </c>
      <c r="H3283" s="3">
        <f t="shared" si="157"/>
        <v>0</v>
      </c>
      <c r="I3283" s="17"/>
    </row>
    <row r="3284" spans="1:9" ht="15.75" x14ac:dyDescent="0.25">
      <c r="A3284" s="40">
        <v>42812</v>
      </c>
      <c r="B3284" s="41" t="s">
        <v>2407</v>
      </c>
      <c r="C3284" s="6">
        <v>104856</v>
      </c>
      <c r="D3284" s="7" t="s">
        <v>105</v>
      </c>
      <c r="E3284" s="3">
        <v>7578.1</v>
      </c>
      <c r="F3284" s="42">
        <v>42815</v>
      </c>
      <c r="G3284" s="3">
        <f t="shared" si="158"/>
        <v>7578.1</v>
      </c>
      <c r="H3284" s="3">
        <f t="shared" si="157"/>
        <v>0</v>
      </c>
      <c r="I3284" s="17"/>
    </row>
    <row r="3285" spans="1:9" ht="15.75" x14ac:dyDescent="0.25">
      <c r="A3285" s="40">
        <v>42813</v>
      </c>
      <c r="B3285" s="41" t="s">
        <v>2495</v>
      </c>
      <c r="C3285" s="6">
        <v>104940</v>
      </c>
      <c r="D3285" s="7" t="s">
        <v>105</v>
      </c>
      <c r="E3285" s="3">
        <v>3003</v>
      </c>
      <c r="F3285" s="42">
        <v>42815</v>
      </c>
      <c r="G3285" s="3">
        <f t="shared" si="158"/>
        <v>3003</v>
      </c>
      <c r="H3285" s="3">
        <f t="shared" si="157"/>
        <v>0</v>
      </c>
      <c r="I3285" s="17"/>
    </row>
    <row r="3286" spans="1:9" ht="15.75" x14ac:dyDescent="0.25">
      <c r="A3286" s="40">
        <v>42814</v>
      </c>
      <c r="B3286" s="41" t="s">
        <v>2596</v>
      </c>
      <c r="C3286" s="6">
        <v>105035</v>
      </c>
      <c r="D3286" s="7" t="s">
        <v>105</v>
      </c>
      <c r="E3286" s="3">
        <v>3625.4</v>
      </c>
      <c r="F3286" s="42">
        <v>42822</v>
      </c>
      <c r="G3286" s="3">
        <f t="shared" si="158"/>
        <v>3625.4</v>
      </c>
      <c r="H3286" s="3">
        <f t="shared" si="157"/>
        <v>0</v>
      </c>
      <c r="I3286" s="17"/>
    </row>
    <row r="3287" spans="1:9" ht="15.75" x14ac:dyDescent="0.25">
      <c r="A3287" s="40">
        <v>42815</v>
      </c>
      <c r="B3287" s="41" t="s">
        <v>2755</v>
      </c>
      <c r="C3287" s="6">
        <v>105193</v>
      </c>
      <c r="D3287" s="7" t="s">
        <v>105</v>
      </c>
      <c r="E3287" s="3">
        <v>3679.4</v>
      </c>
      <c r="F3287" s="42">
        <v>42822</v>
      </c>
      <c r="G3287" s="3">
        <f t="shared" si="158"/>
        <v>3679.4</v>
      </c>
      <c r="H3287" s="3">
        <f t="shared" si="157"/>
        <v>0</v>
      </c>
      <c r="I3287" s="17"/>
    </row>
    <row r="3288" spans="1:9" ht="15.75" x14ac:dyDescent="0.25">
      <c r="A3288" s="40">
        <v>42816</v>
      </c>
      <c r="B3288" s="41" t="s">
        <v>2869</v>
      </c>
      <c r="C3288" s="6">
        <v>105307</v>
      </c>
      <c r="D3288" s="7" t="s">
        <v>105</v>
      </c>
      <c r="E3288" s="3">
        <v>3631</v>
      </c>
      <c r="F3288" s="42">
        <v>42822</v>
      </c>
      <c r="G3288" s="3">
        <f t="shared" si="158"/>
        <v>3631</v>
      </c>
      <c r="H3288" s="3">
        <f t="shared" si="157"/>
        <v>0</v>
      </c>
      <c r="I3288" s="17"/>
    </row>
    <row r="3289" spans="1:9" ht="15.75" x14ac:dyDescent="0.25">
      <c r="A3289" s="40">
        <v>42817</v>
      </c>
      <c r="B3289" s="41" t="s">
        <v>3001</v>
      </c>
      <c r="C3289" s="6">
        <v>105432</v>
      </c>
      <c r="D3289" s="7" t="s">
        <v>105</v>
      </c>
      <c r="E3289" s="3">
        <v>4206.1000000000004</v>
      </c>
      <c r="F3289" s="42">
        <v>42822</v>
      </c>
      <c r="G3289" s="3">
        <f t="shared" si="158"/>
        <v>4206.1000000000004</v>
      </c>
      <c r="H3289" s="3">
        <f t="shared" si="157"/>
        <v>0</v>
      </c>
      <c r="I3289" s="17"/>
    </row>
    <row r="3290" spans="1:9" ht="15.75" x14ac:dyDescent="0.25">
      <c r="A3290" s="40">
        <v>42819</v>
      </c>
      <c r="B3290" s="41" t="s">
        <v>3282</v>
      </c>
      <c r="C3290" s="6">
        <v>105706</v>
      </c>
      <c r="D3290" s="7" t="s">
        <v>105</v>
      </c>
      <c r="E3290" s="3">
        <v>7495</v>
      </c>
      <c r="F3290" s="42">
        <v>42822</v>
      </c>
      <c r="G3290" s="3">
        <f t="shared" si="158"/>
        <v>7495</v>
      </c>
      <c r="H3290" s="3">
        <f t="shared" si="157"/>
        <v>0</v>
      </c>
      <c r="I3290" s="17"/>
    </row>
    <row r="3291" spans="1:9" ht="15.75" x14ac:dyDescent="0.25">
      <c r="A3291" s="40">
        <v>42820</v>
      </c>
      <c r="B3291" s="41" t="s">
        <v>3359</v>
      </c>
      <c r="C3291" s="6">
        <v>105783</v>
      </c>
      <c r="D3291" s="7" t="s">
        <v>105</v>
      </c>
      <c r="E3291" s="3">
        <v>6140</v>
      </c>
      <c r="F3291" s="42">
        <v>42824</v>
      </c>
      <c r="G3291" s="3">
        <f t="shared" si="158"/>
        <v>6140</v>
      </c>
      <c r="H3291" s="3">
        <f t="shared" si="157"/>
        <v>0</v>
      </c>
      <c r="I3291" s="17"/>
    </row>
    <row r="3292" spans="1:9" ht="15.75" x14ac:dyDescent="0.25">
      <c r="A3292" s="40">
        <v>42821</v>
      </c>
      <c r="B3292" s="41" t="s">
        <v>3462</v>
      </c>
      <c r="C3292" s="6">
        <v>105884</v>
      </c>
      <c r="D3292" s="7" t="s">
        <v>105</v>
      </c>
      <c r="E3292" s="3">
        <v>2654.3</v>
      </c>
      <c r="F3292" s="42">
        <v>42824</v>
      </c>
      <c r="G3292" s="3">
        <f t="shared" si="158"/>
        <v>2654.3</v>
      </c>
      <c r="H3292" s="3">
        <f t="shared" si="157"/>
        <v>0</v>
      </c>
      <c r="I3292" s="17"/>
    </row>
    <row r="3293" spans="1:9" ht="15.75" x14ac:dyDescent="0.25">
      <c r="A3293" s="40">
        <v>42822</v>
      </c>
      <c r="B3293" s="41" t="s">
        <v>3607</v>
      </c>
      <c r="C3293" s="6">
        <v>106023</v>
      </c>
      <c r="D3293" s="7" t="s">
        <v>105</v>
      </c>
      <c r="E3293" s="3">
        <v>4687</v>
      </c>
      <c r="F3293" s="42">
        <v>42826</v>
      </c>
      <c r="G3293" s="3">
        <f t="shared" si="158"/>
        <v>4687</v>
      </c>
      <c r="H3293" s="3">
        <f t="shared" si="157"/>
        <v>0</v>
      </c>
      <c r="I3293" s="17"/>
    </row>
    <row r="3294" spans="1:9" ht="15.75" x14ac:dyDescent="0.25">
      <c r="A3294" s="40">
        <v>42823</v>
      </c>
      <c r="B3294" s="41" t="s">
        <v>3709</v>
      </c>
      <c r="C3294" s="6">
        <v>106123</v>
      </c>
      <c r="D3294" s="7" t="s">
        <v>105</v>
      </c>
      <c r="E3294" s="3">
        <v>4396.2</v>
      </c>
      <c r="F3294" s="42">
        <v>42829</v>
      </c>
      <c r="G3294" s="3">
        <f t="shared" si="158"/>
        <v>4396.2</v>
      </c>
      <c r="H3294" s="3">
        <f t="shared" si="157"/>
        <v>0</v>
      </c>
      <c r="I3294" s="17"/>
    </row>
    <row r="3295" spans="1:9" ht="15.75" x14ac:dyDescent="0.25">
      <c r="A3295" s="40">
        <v>42824</v>
      </c>
      <c r="B3295" s="41" t="s">
        <v>3825</v>
      </c>
      <c r="C3295" s="6">
        <v>106239</v>
      </c>
      <c r="D3295" s="7" t="s">
        <v>105</v>
      </c>
      <c r="E3295" s="3">
        <v>3130.3</v>
      </c>
      <c r="F3295" s="42">
        <v>42829</v>
      </c>
      <c r="G3295" s="3">
        <f t="shared" si="158"/>
        <v>3130.3</v>
      </c>
      <c r="H3295" s="3">
        <f t="shared" si="157"/>
        <v>0</v>
      </c>
      <c r="I3295" s="17"/>
    </row>
    <row r="3296" spans="1:9" ht="15.75" x14ac:dyDescent="0.25">
      <c r="A3296" s="40">
        <v>42825</v>
      </c>
      <c r="B3296" s="41" t="s">
        <v>3962</v>
      </c>
      <c r="C3296" s="6">
        <v>106371</v>
      </c>
      <c r="D3296" s="7" t="s">
        <v>105</v>
      </c>
      <c r="E3296" s="3">
        <v>779.4</v>
      </c>
      <c r="F3296" s="42">
        <v>42829</v>
      </c>
      <c r="G3296" s="3">
        <f t="shared" si="158"/>
        <v>779.4</v>
      </c>
      <c r="H3296" s="3">
        <f t="shared" si="157"/>
        <v>0</v>
      </c>
      <c r="I3296" s="17"/>
    </row>
    <row r="3297" spans="1:9" ht="15.75" x14ac:dyDescent="0.25">
      <c r="A3297" s="40">
        <v>42795</v>
      </c>
      <c r="B3297" s="41" t="s">
        <v>330</v>
      </c>
      <c r="C3297" s="6">
        <v>102818</v>
      </c>
      <c r="D3297" s="7" t="s">
        <v>58</v>
      </c>
      <c r="E3297" s="3">
        <v>13994.4</v>
      </c>
      <c r="F3297" s="42">
        <v>42796</v>
      </c>
      <c r="G3297" s="3">
        <f t="shared" si="158"/>
        <v>13994.4</v>
      </c>
      <c r="H3297" s="3">
        <f t="shared" si="157"/>
        <v>0</v>
      </c>
      <c r="I3297" s="17"/>
    </row>
    <row r="3298" spans="1:9" ht="15.75" x14ac:dyDescent="0.25">
      <c r="A3298" s="40">
        <v>42797</v>
      </c>
      <c r="B3298" s="41" t="s">
        <v>562</v>
      </c>
      <c r="C3298" s="6">
        <v>103046</v>
      </c>
      <c r="D3298" s="7" t="s">
        <v>58</v>
      </c>
      <c r="E3298" s="3">
        <v>15818</v>
      </c>
      <c r="F3298" s="42">
        <v>42798</v>
      </c>
      <c r="G3298" s="3">
        <f t="shared" si="158"/>
        <v>15818</v>
      </c>
      <c r="H3298" s="3">
        <f t="shared" si="157"/>
        <v>0</v>
      </c>
      <c r="I3298" s="17"/>
    </row>
    <row r="3299" spans="1:9" ht="15.75" x14ac:dyDescent="0.25">
      <c r="A3299" s="40">
        <v>42800</v>
      </c>
      <c r="B3299" s="41" t="s">
        <v>894</v>
      </c>
      <c r="C3299" s="6">
        <v>103368</v>
      </c>
      <c r="D3299" s="7" t="s">
        <v>58</v>
      </c>
      <c r="E3299" s="3">
        <v>12637.4</v>
      </c>
      <c r="F3299" s="42">
        <v>42801</v>
      </c>
      <c r="G3299" s="3">
        <f t="shared" si="158"/>
        <v>12637.4</v>
      </c>
      <c r="H3299" s="3">
        <f t="shared" si="157"/>
        <v>0</v>
      </c>
      <c r="I3299" s="17"/>
    </row>
    <row r="3300" spans="1:9" ht="15.75" x14ac:dyDescent="0.25">
      <c r="A3300" s="40">
        <v>42802</v>
      </c>
      <c r="B3300" s="41" t="s">
        <v>1197</v>
      </c>
      <c r="C3300" s="6">
        <v>103667</v>
      </c>
      <c r="D3300" s="7" t="s">
        <v>58</v>
      </c>
      <c r="E3300" s="3">
        <v>14799.9</v>
      </c>
      <c r="F3300" s="42">
        <v>42803</v>
      </c>
      <c r="G3300" s="3">
        <f t="shared" si="158"/>
        <v>14799.9</v>
      </c>
      <c r="H3300" s="3">
        <f t="shared" si="157"/>
        <v>0</v>
      </c>
      <c r="I3300" s="17"/>
    </row>
    <row r="3301" spans="1:9" ht="15.75" x14ac:dyDescent="0.25">
      <c r="A3301" s="40">
        <v>42804</v>
      </c>
      <c r="B3301" s="41" t="s">
        <v>1454</v>
      </c>
      <c r="C3301" s="6">
        <v>103918</v>
      </c>
      <c r="D3301" s="7" t="s">
        <v>58</v>
      </c>
      <c r="E3301" s="3">
        <v>19734.8</v>
      </c>
      <c r="F3301" s="42">
        <v>42805</v>
      </c>
      <c r="G3301" s="3">
        <f t="shared" si="158"/>
        <v>19734.8</v>
      </c>
      <c r="H3301" s="3">
        <f t="shared" si="157"/>
        <v>0</v>
      </c>
      <c r="I3301" s="17"/>
    </row>
    <row r="3302" spans="1:9" ht="15.75" x14ac:dyDescent="0.25">
      <c r="A3302" s="40">
        <v>42807</v>
      </c>
      <c r="B3302" s="41" t="s">
        <v>1745</v>
      </c>
      <c r="C3302" s="6">
        <v>104204</v>
      </c>
      <c r="D3302" s="7" t="s">
        <v>58</v>
      </c>
      <c r="E3302" s="3">
        <v>13447.6</v>
      </c>
      <c r="F3302" s="42">
        <v>42808</v>
      </c>
      <c r="G3302" s="3">
        <f t="shared" si="158"/>
        <v>13447.6</v>
      </c>
      <c r="H3302" s="3">
        <f t="shared" si="157"/>
        <v>0</v>
      </c>
      <c r="I3302" s="17"/>
    </row>
    <row r="3303" spans="1:9" ht="15.75" x14ac:dyDescent="0.25">
      <c r="A3303" s="40">
        <v>42809</v>
      </c>
      <c r="B3303" s="41" t="s">
        <v>2022</v>
      </c>
      <c r="C3303" s="6">
        <v>104476</v>
      </c>
      <c r="D3303" s="7" t="s">
        <v>58</v>
      </c>
      <c r="E3303" s="3">
        <v>12040.2</v>
      </c>
      <c r="F3303" s="42">
        <v>42810</v>
      </c>
      <c r="G3303" s="3">
        <f t="shared" si="158"/>
        <v>12040.2</v>
      </c>
      <c r="H3303" s="3">
        <f t="shared" si="157"/>
        <v>0</v>
      </c>
      <c r="I3303" s="17"/>
    </row>
    <row r="3304" spans="1:9" ht="15.75" x14ac:dyDescent="0.25">
      <c r="A3304" s="40">
        <v>42811</v>
      </c>
      <c r="B3304" s="41" t="s">
        <v>2300</v>
      </c>
      <c r="C3304" s="6">
        <v>104751</v>
      </c>
      <c r="D3304" s="7" t="s">
        <v>58</v>
      </c>
      <c r="E3304" s="3">
        <v>18069.599999999999</v>
      </c>
      <c r="F3304" s="42">
        <v>42812</v>
      </c>
      <c r="G3304" s="3">
        <f t="shared" si="158"/>
        <v>18069.599999999999</v>
      </c>
      <c r="H3304" s="3">
        <f t="shared" si="157"/>
        <v>0</v>
      </c>
      <c r="I3304" s="17"/>
    </row>
    <row r="3305" spans="1:9" ht="15.75" x14ac:dyDescent="0.25">
      <c r="A3305" s="40">
        <v>42814</v>
      </c>
      <c r="B3305" s="41" t="s">
        <v>2630</v>
      </c>
      <c r="C3305" s="6">
        <v>105068</v>
      </c>
      <c r="D3305" s="7" t="s">
        <v>58</v>
      </c>
      <c r="E3305" s="3">
        <v>13515.6</v>
      </c>
      <c r="F3305" s="42">
        <v>42815</v>
      </c>
      <c r="G3305" s="3">
        <f t="shared" si="158"/>
        <v>13515.6</v>
      </c>
      <c r="H3305" s="3">
        <f t="shared" si="157"/>
        <v>0</v>
      </c>
      <c r="I3305" s="17"/>
    </row>
    <row r="3306" spans="1:9" ht="15.75" x14ac:dyDescent="0.25">
      <c r="A3306" s="40">
        <v>42816</v>
      </c>
      <c r="B3306" s="41" t="s">
        <v>2882</v>
      </c>
      <c r="C3306" s="6">
        <v>105320</v>
      </c>
      <c r="D3306" s="7" t="s">
        <v>58</v>
      </c>
      <c r="E3306" s="3">
        <v>6631.2</v>
      </c>
      <c r="F3306" s="42">
        <v>43062</v>
      </c>
      <c r="G3306" s="3">
        <f t="shared" si="158"/>
        <v>6631.2</v>
      </c>
      <c r="H3306" s="3">
        <f t="shared" si="157"/>
        <v>0</v>
      </c>
      <c r="I3306" s="17"/>
    </row>
    <row r="3307" spans="1:9" ht="15.75" x14ac:dyDescent="0.25">
      <c r="A3307" s="40">
        <v>42816</v>
      </c>
      <c r="B3307" s="41" t="s">
        <v>2888</v>
      </c>
      <c r="C3307" s="6">
        <v>105326</v>
      </c>
      <c r="D3307" s="7" t="s">
        <v>58</v>
      </c>
      <c r="E3307" s="3">
        <v>22148</v>
      </c>
      <c r="F3307" s="42">
        <v>43062</v>
      </c>
      <c r="G3307" s="3">
        <f t="shared" si="158"/>
        <v>22148</v>
      </c>
      <c r="H3307" s="3">
        <f t="shared" si="157"/>
        <v>0</v>
      </c>
      <c r="I3307" s="17"/>
    </row>
    <row r="3308" spans="1:9" ht="15.75" x14ac:dyDescent="0.25">
      <c r="A3308" s="40">
        <v>42818</v>
      </c>
      <c r="B3308" s="41" t="s">
        <v>3141</v>
      </c>
      <c r="C3308" s="6">
        <v>105571</v>
      </c>
      <c r="D3308" s="7" t="s">
        <v>58</v>
      </c>
      <c r="E3308" s="3">
        <v>3717</v>
      </c>
      <c r="F3308" s="42">
        <v>42791</v>
      </c>
      <c r="G3308" s="3">
        <f t="shared" si="158"/>
        <v>3717</v>
      </c>
      <c r="H3308" s="3">
        <f t="shared" si="157"/>
        <v>0</v>
      </c>
      <c r="I3308" s="17"/>
    </row>
    <row r="3309" spans="1:9" ht="15.75" x14ac:dyDescent="0.25">
      <c r="A3309" s="40">
        <v>42821</v>
      </c>
      <c r="B3309" s="41" t="s">
        <v>3481</v>
      </c>
      <c r="C3309" s="6">
        <v>105902</v>
      </c>
      <c r="D3309" s="7" t="s">
        <v>58</v>
      </c>
      <c r="E3309" s="3">
        <v>19093.2</v>
      </c>
      <c r="F3309" s="42">
        <v>42822</v>
      </c>
      <c r="G3309" s="3">
        <f t="shared" si="158"/>
        <v>19093.2</v>
      </c>
      <c r="H3309" s="3">
        <f t="shared" si="157"/>
        <v>0</v>
      </c>
      <c r="I3309" s="17"/>
    </row>
    <row r="3310" spans="1:9" ht="15.75" x14ac:dyDescent="0.25">
      <c r="A3310" s="40">
        <v>42823</v>
      </c>
      <c r="B3310" s="41" t="s">
        <v>3733</v>
      </c>
      <c r="C3310" s="6">
        <v>106147</v>
      </c>
      <c r="D3310" s="7" t="s">
        <v>58</v>
      </c>
      <c r="E3310" s="3">
        <v>13195.6</v>
      </c>
      <c r="F3310" s="42">
        <v>42824</v>
      </c>
      <c r="G3310" s="3">
        <f t="shared" si="158"/>
        <v>13195.6</v>
      </c>
      <c r="H3310" s="3">
        <f t="shared" si="157"/>
        <v>0</v>
      </c>
      <c r="I3310" s="17"/>
    </row>
    <row r="3311" spans="1:9" ht="15.75" x14ac:dyDescent="0.25">
      <c r="A3311" s="40">
        <v>42825</v>
      </c>
      <c r="B3311" s="41" t="s">
        <v>3979</v>
      </c>
      <c r="C3311" s="6">
        <v>106388</v>
      </c>
      <c r="D3311" s="7" t="s">
        <v>58</v>
      </c>
      <c r="E3311" s="3">
        <v>17764.2</v>
      </c>
      <c r="F3311" s="42">
        <v>42826</v>
      </c>
      <c r="G3311" s="3">
        <f t="shared" si="158"/>
        <v>17764.2</v>
      </c>
      <c r="H3311" s="3">
        <f t="shared" si="157"/>
        <v>0</v>
      </c>
      <c r="I3311" s="17"/>
    </row>
    <row r="3312" spans="1:9" ht="15.75" x14ac:dyDescent="0.25">
      <c r="A3312" s="40">
        <v>42795</v>
      </c>
      <c r="B3312" s="41" t="s">
        <v>333</v>
      </c>
      <c r="C3312" s="6">
        <v>102821</v>
      </c>
      <c r="D3312" s="7" t="s">
        <v>70</v>
      </c>
      <c r="E3312" s="3">
        <v>9061.6</v>
      </c>
      <c r="F3312" s="42">
        <v>42804</v>
      </c>
      <c r="G3312" s="3">
        <f t="shared" ref="G3312:G3343" si="159">E3312</f>
        <v>9061.6</v>
      </c>
      <c r="H3312" s="3">
        <f t="shared" si="157"/>
        <v>0</v>
      </c>
      <c r="I3312" s="17"/>
    </row>
    <row r="3313" spans="1:9" ht="15.75" x14ac:dyDescent="0.25">
      <c r="A3313" s="40">
        <v>42797</v>
      </c>
      <c r="B3313" s="41" t="s">
        <v>596</v>
      </c>
      <c r="C3313" s="6">
        <v>103079</v>
      </c>
      <c r="D3313" s="7" t="s">
        <v>70</v>
      </c>
      <c r="E3313" s="3">
        <v>34150.400000000001</v>
      </c>
      <c r="F3313" s="42">
        <v>42804</v>
      </c>
      <c r="G3313" s="3">
        <f t="shared" si="159"/>
        <v>34150.400000000001</v>
      </c>
      <c r="H3313" s="3">
        <f t="shared" si="157"/>
        <v>0</v>
      </c>
      <c r="I3313" s="17"/>
    </row>
    <row r="3314" spans="1:9" ht="15.75" x14ac:dyDescent="0.25">
      <c r="A3314" s="40">
        <v>42800</v>
      </c>
      <c r="B3314" s="41" t="s">
        <v>882</v>
      </c>
      <c r="C3314" s="6">
        <v>103356</v>
      </c>
      <c r="D3314" s="7" t="s">
        <v>70</v>
      </c>
      <c r="E3314" s="3">
        <v>22105.599999999999</v>
      </c>
      <c r="F3314" s="42">
        <v>42816</v>
      </c>
      <c r="G3314" s="3">
        <f t="shared" si="159"/>
        <v>22105.599999999999</v>
      </c>
      <c r="H3314" s="3">
        <f t="shared" si="157"/>
        <v>0</v>
      </c>
      <c r="I3314" s="17"/>
    </row>
    <row r="3315" spans="1:9" ht="15.75" x14ac:dyDescent="0.25">
      <c r="A3315" s="40">
        <v>42802</v>
      </c>
      <c r="B3315" s="41" t="s">
        <v>1199</v>
      </c>
      <c r="C3315" s="6">
        <v>103669</v>
      </c>
      <c r="D3315" s="7" t="s">
        <v>70</v>
      </c>
      <c r="E3315" s="3">
        <v>14950.6</v>
      </c>
      <c r="F3315" s="42">
        <v>42816</v>
      </c>
      <c r="G3315" s="3">
        <f t="shared" si="159"/>
        <v>14950.6</v>
      </c>
      <c r="H3315" s="3">
        <f t="shared" si="157"/>
        <v>0</v>
      </c>
      <c r="I3315" s="17"/>
    </row>
    <row r="3316" spans="1:9" ht="15.75" x14ac:dyDescent="0.25">
      <c r="A3316" s="40">
        <v>42804</v>
      </c>
      <c r="B3316" s="41" t="s">
        <v>1440</v>
      </c>
      <c r="C3316" s="6">
        <v>103904</v>
      </c>
      <c r="D3316" s="7" t="s">
        <v>70</v>
      </c>
      <c r="E3316" s="3">
        <v>36051.199999999997</v>
      </c>
      <c r="F3316" s="42">
        <v>42816</v>
      </c>
      <c r="G3316" s="3">
        <f t="shared" si="159"/>
        <v>36051.199999999997</v>
      </c>
      <c r="H3316" s="3">
        <f t="shared" si="157"/>
        <v>0</v>
      </c>
      <c r="I3316" s="17"/>
    </row>
    <row r="3317" spans="1:9" ht="15.75" x14ac:dyDescent="0.25">
      <c r="A3317" s="40">
        <v>42807</v>
      </c>
      <c r="B3317" s="41" t="s">
        <v>1746</v>
      </c>
      <c r="C3317" s="6">
        <v>104205</v>
      </c>
      <c r="D3317" s="7" t="s">
        <v>70</v>
      </c>
      <c r="E3317" s="3">
        <v>19991.7</v>
      </c>
      <c r="F3317" s="42">
        <v>42818</v>
      </c>
      <c r="G3317" s="3">
        <f t="shared" si="159"/>
        <v>19991.7</v>
      </c>
      <c r="H3317" s="3">
        <f t="shared" si="157"/>
        <v>0</v>
      </c>
      <c r="I3317" s="17"/>
    </row>
    <row r="3318" spans="1:9" ht="15.75" x14ac:dyDescent="0.25">
      <c r="A3318" s="40">
        <v>42809</v>
      </c>
      <c r="B3318" s="41" t="s">
        <v>2032</v>
      </c>
      <c r="C3318" s="6">
        <v>104486</v>
      </c>
      <c r="D3318" s="7" t="s">
        <v>70</v>
      </c>
      <c r="E3318" s="3">
        <v>26133.7</v>
      </c>
      <c r="F3318" s="42">
        <v>42818</v>
      </c>
      <c r="G3318" s="3">
        <f t="shared" si="159"/>
        <v>26133.7</v>
      </c>
      <c r="H3318" s="3">
        <f t="shared" si="157"/>
        <v>0</v>
      </c>
      <c r="I3318" s="17"/>
    </row>
    <row r="3319" spans="1:9" ht="15.75" x14ac:dyDescent="0.25">
      <c r="A3319" s="40">
        <v>42811</v>
      </c>
      <c r="B3319" s="41" t="s">
        <v>2316</v>
      </c>
      <c r="C3319" s="6">
        <v>104767</v>
      </c>
      <c r="D3319" s="1" t="s">
        <v>70</v>
      </c>
      <c r="E3319" s="2">
        <v>0</v>
      </c>
      <c r="F3319" s="44" t="s">
        <v>37</v>
      </c>
      <c r="G3319" s="2">
        <f t="shared" si="159"/>
        <v>0</v>
      </c>
      <c r="H3319" s="2">
        <f t="shared" si="157"/>
        <v>0</v>
      </c>
      <c r="I3319" s="17"/>
    </row>
    <row r="3320" spans="1:9" ht="15.75" x14ac:dyDescent="0.25">
      <c r="A3320" s="40">
        <v>42811</v>
      </c>
      <c r="B3320" s="41" t="s">
        <v>2318</v>
      </c>
      <c r="C3320" s="6">
        <v>104769</v>
      </c>
      <c r="D3320" s="7" t="s">
        <v>70</v>
      </c>
      <c r="E3320" s="3">
        <v>6903</v>
      </c>
      <c r="F3320" s="42">
        <v>42818</v>
      </c>
      <c r="G3320" s="3">
        <f t="shared" si="159"/>
        <v>6903</v>
      </c>
      <c r="H3320" s="3">
        <f t="shared" si="157"/>
        <v>0</v>
      </c>
      <c r="I3320" s="17"/>
    </row>
    <row r="3321" spans="1:9" ht="15.75" x14ac:dyDescent="0.25">
      <c r="A3321" s="40">
        <v>42814</v>
      </c>
      <c r="B3321" s="41" t="s">
        <v>2617</v>
      </c>
      <c r="C3321" s="6">
        <v>105056</v>
      </c>
      <c r="D3321" s="7" t="s">
        <v>70</v>
      </c>
      <c r="E3321" s="3">
        <v>14199.8</v>
      </c>
      <c r="F3321" s="42">
        <v>42826</v>
      </c>
      <c r="G3321" s="3">
        <f t="shared" si="159"/>
        <v>14199.8</v>
      </c>
      <c r="H3321" s="3">
        <f t="shared" si="157"/>
        <v>0</v>
      </c>
      <c r="I3321" s="17"/>
    </row>
    <row r="3322" spans="1:9" ht="15.75" x14ac:dyDescent="0.25">
      <c r="A3322" s="40">
        <v>42818</v>
      </c>
      <c r="B3322" s="41" t="s">
        <v>3145</v>
      </c>
      <c r="C3322" s="6">
        <v>105575</v>
      </c>
      <c r="D3322" s="7" t="s">
        <v>70</v>
      </c>
      <c r="E3322" s="3">
        <v>15424.9</v>
      </c>
      <c r="F3322" s="42">
        <v>42826</v>
      </c>
      <c r="G3322" s="3">
        <f t="shared" si="159"/>
        <v>15424.9</v>
      </c>
      <c r="H3322" s="3">
        <f t="shared" si="157"/>
        <v>0</v>
      </c>
      <c r="I3322" s="17"/>
    </row>
    <row r="3323" spans="1:9" ht="15.75" x14ac:dyDescent="0.25">
      <c r="A3323" s="40">
        <v>42825</v>
      </c>
      <c r="B3323" s="41" t="s">
        <v>3984</v>
      </c>
      <c r="C3323" s="6">
        <v>106393</v>
      </c>
      <c r="D3323" s="7" t="s">
        <v>70</v>
      </c>
      <c r="E3323" s="3">
        <v>28171.1</v>
      </c>
      <c r="F3323" s="42">
        <v>42833</v>
      </c>
      <c r="G3323" s="3">
        <f t="shared" si="159"/>
        <v>28171.1</v>
      </c>
      <c r="H3323" s="3">
        <f t="shared" si="157"/>
        <v>0</v>
      </c>
      <c r="I3323" s="17"/>
    </row>
    <row r="3324" spans="1:9" ht="15.75" x14ac:dyDescent="0.25">
      <c r="A3324" s="40">
        <v>42798</v>
      </c>
      <c r="B3324" s="41" t="s">
        <v>701</v>
      </c>
      <c r="C3324" s="6">
        <v>103178</v>
      </c>
      <c r="D3324" s="7" t="s">
        <v>174</v>
      </c>
      <c r="E3324" s="3">
        <v>3105</v>
      </c>
      <c r="F3324" s="42">
        <v>42802</v>
      </c>
      <c r="G3324" s="3">
        <f t="shared" si="159"/>
        <v>3105</v>
      </c>
      <c r="H3324" s="3">
        <f t="shared" si="157"/>
        <v>0</v>
      </c>
      <c r="I3324" s="17"/>
    </row>
    <row r="3325" spans="1:9" ht="15.75" x14ac:dyDescent="0.25">
      <c r="A3325" s="40">
        <v>42802</v>
      </c>
      <c r="B3325" s="41" t="s">
        <v>1188</v>
      </c>
      <c r="C3325" s="6">
        <v>103658</v>
      </c>
      <c r="D3325" s="7" t="s">
        <v>174</v>
      </c>
      <c r="E3325" s="3">
        <v>34701</v>
      </c>
      <c r="F3325" s="42">
        <v>42810</v>
      </c>
      <c r="G3325" s="3">
        <f t="shared" si="159"/>
        <v>34701</v>
      </c>
      <c r="H3325" s="3">
        <f t="shared" si="157"/>
        <v>0</v>
      </c>
      <c r="I3325" s="17"/>
    </row>
    <row r="3326" spans="1:9" ht="15.75" x14ac:dyDescent="0.25">
      <c r="A3326" s="40">
        <v>42804</v>
      </c>
      <c r="B3326" s="41" t="s">
        <v>1481</v>
      </c>
      <c r="C3326" s="6">
        <v>103944</v>
      </c>
      <c r="D3326" s="7" t="s">
        <v>174</v>
      </c>
      <c r="E3326" s="3">
        <v>34434.5</v>
      </c>
      <c r="F3326" s="42">
        <v>42810</v>
      </c>
      <c r="G3326" s="3">
        <f t="shared" si="159"/>
        <v>34434.5</v>
      </c>
      <c r="H3326" s="3">
        <f t="shared" si="157"/>
        <v>0</v>
      </c>
      <c r="I3326" s="17"/>
    </row>
    <row r="3327" spans="1:9" ht="15.75" x14ac:dyDescent="0.25">
      <c r="A3327" s="40">
        <v>42808</v>
      </c>
      <c r="B3327" s="41" t="s">
        <v>1920</v>
      </c>
      <c r="C3327" s="6">
        <v>104376</v>
      </c>
      <c r="D3327" s="7" t="s">
        <v>174</v>
      </c>
      <c r="E3327" s="3">
        <v>22559</v>
      </c>
      <c r="F3327" s="42">
        <v>42818</v>
      </c>
      <c r="G3327" s="3">
        <f t="shared" si="159"/>
        <v>22559</v>
      </c>
      <c r="H3327" s="3">
        <f t="shared" si="157"/>
        <v>0</v>
      </c>
      <c r="I3327" s="17"/>
    </row>
    <row r="3328" spans="1:9" ht="15.75" x14ac:dyDescent="0.25">
      <c r="A3328" s="40">
        <v>42810</v>
      </c>
      <c r="B3328" s="41" t="s">
        <v>2156</v>
      </c>
      <c r="C3328" s="6">
        <v>104609</v>
      </c>
      <c r="D3328" s="1" t="s">
        <v>174</v>
      </c>
      <c r="E3328" s="2">
        <v>0</v>
      </c>
      <c r="F3328" s="44" t="s">
        <v>37</v>
      </c>
      <c r="G3328" s="2">
        <f t="shared" si="159"/>
        <v>0</v>
      </c>
      <c r="H3328" s="2">
        <f t="shared" si="157"/>
        <v>0</v>
      </c>
      <c r="I3328" s="17"/>
    </row>
    <row r="3329" spans="1:9" ht="15.75" x14ac:dyDescent="0.25">
      <c r="A3329" s="40">
        <v>42810</v>
      </c>
      <c r="B3329" s="41" t="s">
        <v>2158</v>
      </c>
      <c r="C3329" s="6">
        <v>104611</v>
      </c>
      <c r="D3329" s="7" t="s">
        <v>174</v>
      </c>
      <c r="E3329" s="3">
        <v>66676</v>
      </c>
      <c r="F3329" s="42">
        <v>42829</v>
      </c>
      <c r="G3329" s="3">
        <f t="shared" si="159"/>
        <v>66676</v>
      </c>
      <c r="H3329" s="3">
        <f t="shared" si="157"/>
        <v>0</v>
      </c>
      <c r="I3329" s="17"/>
    </row>
    <row r="3330" spans="1:9" ht="15.75" x14ac:dyDescent="0.25">
      <c r="A3330" s="40">
        <v>42816</v>
      </c>
      <c r="B3330" s="41" t="s">
        <v>2900</v>
      </c>
      <c r="C3330" s="6">
        <v>105337</v>
      </c>
      <c r="D3330" s="7" t="s">
        <v>174</v>
      </c>
      <c r="E3330" s="3">
        <v>40331.599999999999</v>
      </c>
      <c r="F3330" s="42">
        <v>42832</v>
      </c>
      <c r="G3330" s="3">
        <f t="shared" si="159"/>
        <v>40331.599999999999</v>
      </c>
      <c r="H3330" s="3">
        <f t="shared" si="157"/>
        <v>0</v>
      </c>
      <c r="I3330" s="17"/>
    </row>
    <row r="3331" spans="1:9" ht="15.75" x14ac:dyDescent="0.25">
      <c r="A3331" s="40">
        <v>42821</v>
      </c>
      <c r="B3331" s="41" t="s">
        <v>3487</v>
      </c>
      <c r="C3331" s="6">
        <v>105908</v>
      </c>
      <c r="D3331" s="7" t="s">
        <v>174</v>
      </c>
      <c r="E3331" s="3">
        <v>79336.399999999994</v>
      </c>
      <c r="F3331" s="42">
        <v>42829</v>
      </c>
      <c r="G3331" s="3">
        <f t="shared" si="159"/>
        <v>79336.399999999994</v>
      </c>
      <c r="H3331" s="3">
        <f t="shared" ref="H3331:H3394" si="160">E3331-G3331</f>
        <v>0</v>
      </c>
      <c r="I3331" s="17"/>
    </row>
    <row r="3332" spans="1:9" ht="15.75" x14ac:dyDescent="0.25">
      <c r="A3332" s="40">
        <v>42824</v>
      </c>
      <c r="B3332" s="41" t="s">
        <v>3863</v>
      </c>
      <c r="C3332" s="6">
        <v>106276</v>
      </c>
      <c r="D3332" s="7" t="s">
        <v>174</v>
      </c>
      <c r="E3332" s="3">
        <v>79603</v>
      </c>
      <c r="F3332" s="42">
        <v>42841</v>
      </c>
      <c r="G3332" s="3">
        <f t="shared" si="159"/>
        <v>79603</v>
      </c>
      <c r="H3332" s="3">
        <f t="shared" si="160"/>
        <v>0</v>
      </c>
      <c r="I3332" s="17"/>
    </row>
    <row r="3333" spans="1:9" ht="15.75" x14ac:dyDescent="0.25">
      <c r="A3333" s="40">
        <v>42795</v>
      </c>
      <c r="B3333" s="41" t="s">
        <v>327</v>
      </c>
      <c r="C3333" s="6">
        <v>102815</v>
      </c>
      <c r="D3333" s="7" t="s">
        <v>76</v>
      </c>
      <c r="E3333" s="3">
        <v>1993.5</v>
      </c>
      <c r="F3333" s="42">
        <v>42796</v>
      </c>
      <c r="G3333" s="3">
        <f t="shared" si="159"/>
        <v>1993.5</v>
      </c>
      <c r="H3333" s="3">
        <f t="shared" si="160"/>
        <v>0</v>
      </c>
      <c r="I3333" s="17"/>
    </row>
    <row r="3334" spans="1:9" ht="15.75" x14ac:dyDescent="0.25">
      <c r="A3334" s="40">
        <v>42796</v>
      </c>
      <c r="B3334" s="41" t="s">
        <v>459</v>
      </c>
      <c r="C3334" s="6">
        <v>102947</v>
      </c>
      <c r="D3334" s="7" t="s">
        <v>76</v>
      </c>
      <c r="E3334" s="3">
        <v>1881</v>
      </c>
      <c r="F3334" s="42">
        <v>42796</v>
      </c>
      <c r="G3334" s="3">
        <f t="shared" si="159"/>
        <v>1881</v>
      </c>
      <c r="H3334" s="3">
        <f t="shared" si="160"/>
        <v>0</v>
      </c>
      <c r="I3334" s="17"/>
    </row>
    <row r="3335" spans="1:9" ht="15.75" x14ac:dyDescent="0.25">
      <c r="A3335" s="40">
        <v>42797</v>
      </c>
      <c r="B3335" s="41" t="s">
        <v>631</v>
      </c>
      <c r="C3335" s="6">
        <v>103113</v>
      </c>
      <c r="D3335" s="7" t="s">
        <v>76</v>
      </c>
      <c r="E3335" s="3">
        <v>1935</v>
      </c>
      <c r="F3335" s="42">
        <v>42798</v>
      </c>
      <c r="G3335" s="3">
        <f t="shared" si="159"/>
        <v>1935</v>
      </c>
      <c r="H3335" s="3">
        <f t="shared" si="160"/>
        <v>0</v>
      </c>
      <c r="I3335" s="17"/>
    </row>
    <row r="3336" spans="1:9" ht="15.75" x14ac:dyDescent="0.25">
      <c r="A3336" s="40">
        <v>42798</v>
      </c>
      <c r="B3336" s="41" t="s">
        <v>780</v>
      </c>
      <c r="C3336" s="6">
        <v>103257</v>
      </c>
      <c r="D3336" s="7" t="s">
        <v>76</v>
      </c>
      <c r="E3336" s="3">
        <v>3496.5</v>
      </c>
      <c r="F3336" s="42">
        <v>42800</v>
      </c>
      <c r="G3336" s="3">
        <f t="shared" si="159"/>
        <v>3496.5</v>
      </c>
      <c r="H3336" s="3">
        <f t="shared" si="160"/>
        <v>0</v>
      </c>
      <c r="I3336" s="17"/>
    </row>
    <row r="3337" spans="1:9" ht="15.75" x14ac:dyDescent="0.25">
      <c r="A3337" s="40">
        <v>42800</v>
      </c>
      <c r="B3337" s="41" t="s">
        <v>926</v>
      </c>
      <c r="C3337" s="6">
        <v>103400</v>
      </c>
      <c r="D3337" s="7" t="s">
        <v>76</v>
      </c>
      <c r="E3337" s="3">
        <v>1926</v>
      </c>
      <c r="F3337" s="42">
        <v>42800</v>
      </c>
      <c r="G3337" s="3">
        <f t="shared" si="159"/>
        <v>1926</v>
      </c>
      <c r="H3337" s="3">
        <f t="shared" si="160"/>
        <v>0</v>
      </c>
      <c r="I3337" s="17"/>
    </row>
    <row r="3338" spans="1:9" ht="15.75" x14ac:dyDescent="0.25">
      <c r="A3338" s="40">
        <v>42801</v>
      </c>
      <c r="B3338" s="41" t="s">
        <v>1046</v>
      </c>
      <c r="C3338" s="6">
        <v>103519</v>
      </c>
      <c r="D3338" s="7" t="s">
        <v>76</v>
      </c>
      <c r="E3338" s="3">
        <v>1881.4</v>
      </c>
      <c r="F3338" s="42">
        <v>42801</v>
      </c>
      <c r="G3338" s="3">
        <f t="shared" si="159"/>
        <v>1881.4</v>
      </c>
      <c r="H3338" s="3">
        <f t="shared" si="160"/>
        <v>0</v>
      </c>
      <c r="I3338" s="17"/>
    </row>
    <row r="3339" spans="1:9" ht="15.75" x14ac:dyDescent="0.25">
      <c r="A3339" s="40">
        <v>42803</v>
      </c>
      <c r="B3339" s="41" t="s">
        <v>1332</v>
      </c>
      <c r="C3339" s="6">
        <v>103799</v>
      </c>
      <c r="D3339" s="7" t="s">
        <v>76</v>
      </c>
      <c r="E3339" s="3">
        <v>1830.8</v>
      </c>
      <c r="F3339" s="42">
        <v>42804</v>
      </c>
      <c r="G3339" s="3">
        <f t="shared" si="159"/>
        <v>1830.8</v>
      </c>
      <c r="H3339" s="3">
        <f t="shared" si="160"/>
        <v>0</v>
      </c>
      <c r="I3339" s="17"/>
    </row>
    <row r="3340" spans="1:9" ht="15.75" x14ac:dyDescent="0.25">
      <c r="A3340" s="40">
        <v>42804</v>
      </c>
      <c r="B3340" s="41" t="s">
        <v>1474</v>
      </c>
      <c r="C3340" s="6">
        <v>103937</v>
      </c>
      <c r="D3340" s="7" t="s">
        <v>76</v>
      </c>
      <c r="E3340" s="3">
        <v>3795</v>
      </c>
      <c r="F3340" s="42">
        <v>42805</v>
      </c>
      <c r="G3340" s="3">
        <f t="shared" si="159"/>
        <v>3795</v>
      </c>
      <c r="H3340" s="3">
        <f t="shared" si="160"/>
        <v>0</v>
      </c>
      <c r="I3340" s="17"/>
    </row>
    <row r="3341" spans="1:9" ht="15.75" x14ac:dyDescent="0.25">
      <c r="A3341" s="40">
        <v>42807</v>
      </c>
      <c r="B3341" s="41" t="s">
        <v>1782</v>
      </c>
      <c r="C3341" s="6">
        <v>104240</v>
      </c>
      <c r="D3341" s="7" t="s">
        <v>76</v>
      </c>
      <c r="E3341" s="3">
        <v>1959.6</v>
      </c>
      <c r="F3341" s="42">
        <v>42809</v>
      </c>
      <c r="G3341" s="3">
        <f t="shared" si="159"/>
        <v>1959.6</v>
      </c>
      <c r="H3341" s="3">
        <f t="shared" si="160"/>
        <v>0</v>
      </c>
      <c r="I3341" s="17"/>
    </row>
    <row r="3342" spans="1:9" ht="15.75" x14ac:dyDescent="0.25">
      <c r="A3342" s="40">
        <v>42808</v>
      </c>
      <c r="B3342" s="41" t="s">
        <v>1915</v>
      </c>
      <c r="C3342" s="6">
        <v>104371</v>
      </c>
      <c r="D3342" s="7" t="s">
        <v>76</v>
      </c>
      <c r="E3342" s="3">
        <v>1945.8</v>
      </c>
      <c r="F3342" s="42">
        <v>42809</v>
      </c>
      <c r="G3342" s="3">
        <f t="shared" si="159"/>
        <v>1945.8</v>
      </c>
      <c r="H3342" s="3">
        <f t="shared" si="160"/>
        <v>0</v>
      </c>
      <c r="I3342" s="17"/>
    </row>
    <row r="3343" spans="1:9" ht="15.75" x14ac:dyDescent="0.25">
      <c r="A3343" s="40">
        <v>42811</v>
      </c>
      <c r="B3343" s="41" t="s">
        <v>2284</v>
      </c>
      <c r="C3343" s="6">
        <v>104736</v>
      </c>
      <c r="D3343" s="7" t="s">
        <v>76</v>
      </c>
      <c r="E3343" s="3">
        <v>2425.1999999999998</v>
      </c>
      <c r="F3343" s="42">
        <v>42812</v>
      </c>
      <c r="G3343" s="3">
        <f t="shared" si="159"/>
        <v>2425.1999999999998</v>
      </c>
      <c r="H3343" s="3">
        <f t="shared" si="160"/>
        <v>0</v>
      </c>
      <c r="I3343" s="17"/>
    </row>
    <row r="3344" spans="1:9" ht="15.75" x14ac:dyDescent="0.25">
      <c r="A3344" s="40">
        <v>42812</v>
      </c>
      <c r="B3344" s="41" t="s">
        <v>2444</v>
      </c>
      <c r="C3344" s="6">
        <v>104891</v>
      </c>
      <c r="D3344" s="7" t="s">
        <v>76</v>
      </c>
      <c r="E3344" s="3">
        <v>3717</v>
      </c>
      <c r="G3344" s="3">
        <f t="shared" ref="G3344:G3375" si="161">E3344</f>
        <v>3717</v>
      </c>
      <c r="H3344" s="3">
        <f t="shared" si="160"/>
        <v>0</v>
      </c>
      <c r="I3344" s="17"/>
    </row>
    <row r="3345" spans="1:9" ht="15.75" x14ac:dyDescent="0.25">
      <c r="A3345" s="40">
        <v>42814</v>
      </c>
      <c r="B3345" s="41" t="s">
        <v>2649</v>
      </c>
      <c r="C3345" s="6">
        <v>105087</v>
      </c>
      <c r="D3345" s="7" t="s">
        <v>76</v>
      </c>
      <c r="E3345" s="3">
        <v>1957.5</v>
      </c>
      <c r="F3345" s="42">
        <v>42816</v>
      </c>
      <c r="G3345" s="3">
        <f t="shared" si="161"/>
        <v>1957.5</v>
      </c>
      <c r="H3345" s="3">
        <f t="shared" si="160"/>
        <v>0</v>
      </c>
      <c r="I3345" s="17"/>
    </row>
    <row r="3346" spans="1:9" ht="15.75" x14ac:dyDescent="0.25">
      <c r="A3346" s="40">
        <v>42815</v>
      </c>
      <c r="B3346" s="41" t="s">
        <v>2781</v>
      </c>
      <c r="C3346" s="6">
        <v>105219</v>
      </c>
      <c r="D3346" s="7" t="s">
        <v>76</v>
      </c>
      <c r="E3346" s="3">
        <v>2049.6</v>
      </c>
      <c r="F3346" s="42">
        <v>42818</v>
      </c>
      <c r="G3346" s="3">
        <f t="shared" si="161"/>
        <v>2049.6</v>
      </c>
      <c r="H3346" s="3">
        <f t="shared" si="160"/>
        <v>0</v>
      </c>
      <c r="I3346" s="17"/>
    </row>
    <row r="3347" spans="1:9" ht="15.75" x14ac:dyDescent="0.25">
      <c r="A3347" s="40">
        <v>42816</v>
      </c>
      <c r="B3347" s="41" t="s">
        <v>2889</v>
      </c>
      <c r="C3347" s="6">
        <v>105327</v>
      </c>
      <c r="D3347" s="7" t="s">
        <v>76</v>
      </c>
      <c r="E3347" s="3">
        <v>2040</v>
      </c>
      <c r="F3347" s="42">
        <v>43062</v>
      </c>
      <c r="G3347" s="3">
        <f t="shared" si="161"/>
        <v>2040</v>
      </c>
      <c r="H3347" s="3">
        <f t="shared" si="160"/>
        <v>0</v>
      </c>
      <c r="I3347" s="17"/>
    </row>
    <row r="3348" spans="1:9" ht="15.75" x14ac:dyDescent="0.25">
      <c r="A3348" s="40">
        <v>42818</v>
      </c>
      <c r="B3348" s="41" t="s">
        <v>3127</v>
      </c>
      <c r="C3348" s="6">
        <v>105557</v>
      </c>
      <c r="D3348" s="7" t="s">
        <v>76</v>
      </c>
      <c r="E3348" s="3">
        <v>2459.8000000000002</v>
      </c>
      <c r="F3348" s="42">
        <v>42791</v>
      </c>
      <c r="G3348" s="3">
        <f t="shared" si="161"/>
        <v>2459.8000000000002</v>
      </c>
      <c r="H3348" s="3">
        <f t="shared" si="160"/>
        <v>0</v>
      </c>
      <c r="I3348" s="17"/>
    </row>
    <row r="3349" spans="1:9" ht="15.75" x14ac:dyDescent="0.25">
      <c r="A3349" s="40">
        <v>42819</v>
      </c>
      <c r="B3349" s="41" t="s">
        <v>3310</v>
      </c>
      <c r="C3349" s="6">
        <v>105734</v>
      </c>
      <c r="D3349" s="7" t="s">
        <v>76</v>
      </c>
      <c r="E3349" s="3">
        <v>4079.6</v>
      </c>
      <c r="F3349" s="42">
        <v>42821</v>
      </c>
      <c r="G3349" s="3">
        <f t="shared" si="161"/>
        <v>4079.6</v>
      </c>
      <c r="H3349" s="3">
        <f t="shared" si="160"/>
        <v>0</v>
      </c>
      <c r="I3349" s="17"/>
    </row>
    <row r="3350" spans="1:9" ht="15.75" x14ac:dyDescent="0.25">
      <c r="A3350" s="40">
        <v>42821</v>
      </c>
      <c r="B3350" s="41" t="s">
        <v>3504</v>
      </c>
      <c r="C3350" s="6">
        <v>105924</v>
      </c>
      <c r="D3350" s="7" t="s">
        <v>76</v>
      </c>
      <c r="E3350" s="3">
        <v>1936.6</v>
      </c>
      <c r="F3350" s="42">
        <v>42822</v>
      </c>
      <c r="G3350" s="3">
        <f t="shared" si="161"/>
        <v>1936.6</v>
      </c>
      <c r="H3350" s="3">
        <f t="shared" si="160"/>
        <v>0</v>
      </c>
      <c r="I3350" s="17"/>
    </row>
    <row r="3351" spans="1:9" ht="15.75" x14ac:dyDescent="0.25">
      <c r="A3351" s="40">
        <v>42824</v>
      </c>
      <c r="B3351" s="41" t="s">
        <v>3854</v>
      </c>
      <c r="C3351" s="6">
        <v>106267</v>
      </c>
      <c r="D3351" s="7" t="s">
        <v>76</v>
      </c>
      <c r="E3351" s="3">
        <v>3807</v>
      </c>
      <c r="F3351" s="42">
        <v>42825</v>
      </c>
      <c r="G3351" s="3">
        <f t="shared" si="161"/>
        <v>3807</v>
      </c>
      <c r="H3351" s="3">
        <f t="shared" si="160"/>
        <v>0</v>
      </c>
      <c r="I3351" s="17"/>
    </row>
    <row r="3352" spans="1:9" ht="15.75" x14ac:dyDescent="0.25">
      <c r="A3352" s="40">
        <v>42825</v>
      </c>
      <c r="B3352" s="41" t="s">
        <v>3996</v>
      </c>
      <c r="C3352" s="6">
        <v>106405</v>
      </c>
      <c r="D3352" s="7" t="s">
        <v>76</v>
      </c>
      <c r="E3352" s="3">
        <v>1903.5</v>
      </c>
      <c r="F3352" s="42">
        <v>42826</v>
      </c>
      <c r="G3352" s="3">
        <f t="shared" si="161"/>
        <v>1903.5</v>
      </c>
      <c r="H3352" s="3">
        <f t="shared" si="160"/>
        <v>0</v>
      </c>
      <c r="I3352" s="17"/>
    </row>
    <row r="3353" spans="1:9" ht="15.75" x14ac:dyDescent="0.25">
      <c r="A3353" s="40">
        <v>42795</v>
      </c>
      <c r="B3353" s="41" t="s">
        <v>309</v>
      </c>
      <c r="C3353" s="6">
        <v>102797</v>
      </c>
      <c r="D3353" s="7" t="s">
        <v>31</v>
      </c>
      <c r="E3353" s="3">
        <v>3035.8</v>
      </c>
      <c r="F3353" s="42">
        <v>42795</v>
      </c>
      <c r="G3353" s="3">
        <f t="shared" si="161"/>
        <v>3035.8</v>
      </c>
      <c r="H3353" s="3">
        <f t="shared" si="160"/>
        <v>0</v>
      </c>
      <c r="I3353" s="17"/>
    </row>
    <row r="3354" spans="1:9" ht="15.75" x14ac:dyDescent="0.25">
      <c r="A3354" s="40">
        <v>42796</v>
      </c>
      <c r="B3354" s="41" t="s">
        <v>409</v>
      </c>
      <c r="C3354" s="6">
        <v>102897</v>
      </c>
      <c r="D3354" s="7" t="s">
        <v>31</v>
      </c>
      <c r="E3354" s="3">
        <v>3786.2</v>
      </c>
      <c r="F3354" s="42">
        <v>42796</v>
      </c>
      <c r="G3354" s="3">
        <f t="shared" si="161"/>
        <v>3786.2</v>
      </c>
      <c r="H3354" s="3">
        <f t="shared" si="160"/>
        <v>0</v>
      </c>
      <c r="I3354" s="17"/>
    </row>
    <row r="3355" spans="1:9" ht="15.75" x14ac:dyDescent="0.25">
      <c r="A3355" s="40">
        <v>42798</v>
      </c>
      <c r="B3355" s="41" t="s">
        <v>698</v>
      </c>
      <c r="C3355" s="6">
        <v>103175</v>
      </c>
      <c r="D3355" s="7" t="s">
        <v>31</v>
      </c>
      <c r="E3355" s="3">
        <v>3016.2</v>
      </c>
      <c r="F3355" s="42">
        <v>42798</v>
      </c>
      <c r="G3355" s="3">
        <f t="shared" si="161"/>
        <v>3016.2</v>
      </c>
      <c r="H3355" s="3">
        <f t="shared" si="160"/>
        <v>0</v>
      </c>
      <c r="I3355" s="17"/>
    </row>
    <row r="3356" spans="1:9" ht="15.75" x14ac:dyDescent="0.25">
      <c r="A3356" s="40">
        <v>42799</v>
      </c>
      <c r="B3356" s="41" t="s">
        <v>819</v>
      </c>
      <c r="C3356" s="6">
        <v>103295</v>
      </c>
      <c r="D3356" s="7" t="s">
        <v>31</v>
      </c>
      <c r="E3356" s="3">
        <v>2425.1999999999998</v>
      </c>
      <c r="F3356" s="42">
        <v>42799</v>
      </c>
      <c r="G3356" s="3">
        <f t="shared" si="161"/>
        <v>2425.1999999999998</v>
      </c>
      <c r="H3356" s="3">
        <f t="shared" si="160"/>
        <v>0</v>
      </c>
      <c r="I3356" s="17"/>
    </row>
    <row r="3357" spans="1:9" ht="15.75" x14ac:dyDescent="0.25">
      <c r="A3357" s="40">
        <v>42800</v>
      </c>
      <c r="B3357" s="41" t="s">
        <v>902</v>
      </c>
      <c r="C3357" s="6">
        <v>103376</v>
      </c>
      <c r="D3357" s="7" t="s">
        <v>31</v>
      </c>
      <c r="E3357" s="3">
        <v>3598.4</v>
      </c>
      <c r="F3357" s="42">
        <v>42800</v>
      </c>
      <c r="G3357" s="3">
        <f t="shared" si="161"/>
        <v>3598.4</v>
      </c>
      <c r="H3357" s="3">
        <f t="shared" si="160"/>
        <v>0</v>
      </c>
      <c r="I3357" s="17"/>
    </row>
    <row r="3358" spans="1:9" ht="15.75" x14ac:dyDescent="0.25">
      <c r="A3358" s="40">
        <v>42801</v>
      </c>
      <c r="B3358" s="41" t="s">
        <v>1028</v>
      </c>
      <c r="C3358" s="6">
        <v>103501</v>
      </c>
      <c r="D3358" s="7" t="s">
        <v>31</v>
      </c>
      <c r="E3358" s="3">
        <v>3296</v>
      </c>
      <c r="F3358" s="42">
        <v>42801</v>
      </c>
      <c r="G3358" s="3">
        <f t="shared" si="161"/>
        <v>3296</v>
      </c>
      <c r="H3358" s="3">
        <f t="shared" si="160"/>
        <v>0</v>
      </c>
      <c r="I3358" s="17"/>
    </row>
    <row r="3359" spans="1:9" ht="15.75" x14ac:dyDescent="0.25">
      <c r="A3359" s="40">
        <v>42802</v>
      </c>
      <c r="B3359" s="41" t="s">
        <v>1166</v>
      </c>
      <c r="C3359" s="6">
        <v>103636</v>
      </c>
      <c r="D3359" s="7" t="s">
        <v>31</v>
      </c>
      <c r="E3359" s="3">
        <v>780</v>
      </c>
      <c r="F3359" s="42">
        <v>42802</v>
      </c>
      <c r="G3359" s="3">
        <f t="shared" si="161"/>
        <v>780</v>
      </c>
      <c r="H3359" s="3">
        <f t="shared" si="160"/>
        <v>0</v>
      </c>
      <c r="I3359" s="17"/>
    </row>
    <row r="3360" spans="1:9" ht="15.75" x14ac:dyDescent="0.25">
      <c r="A3360" s="40">
        <v>42803</v>
      </c>
      <c r="B3360" s="41" t="s">
        <v>1287</v>
      </c>
      <c r="C3360" s="6">
        <v>103754</v>
      </c>
      <c r="D3360" s="7" t="s">
        <v>31</v>
      </c>
      <c r="E3360" s="3">
        <v>2922.8</v>
      </c>
      <c r="F3360" s="42">
        <v>42803</v>
      </c>
      <c r="G3360" s="3">
        <f t="shared" si="161"/>
        <v>2922.8</v>
      </c>
      <c r="H3360" s="3">
        <f t="shared" si="160"/>
        <v>0</v>
      </c>
      <c r="I3360" s="17"/>
    </row>
    <row r="3361" spans="1:9" ht="15.75" x14ac:dyDescent="0.25">
      <c r="A3361" s="40">
        <v>42804</v>
      </c>
      <c r="B3361" s="41" t="s">
        <v>1442</v>
      </c>
      <c r="C3361" s="6">
        <v>103906</v>
      </c>
      <c r="D3361" s="7" t="s">
        <v>31</v>
      </c>
      <c r="E3361" s="3">
        <v>2630.4</v>
      </c>
      <c r="F3361" s="42">
        <v>42804</v>
      </c>
      <c r="G3361" s="3">
        <f t="shared" si="161"/>
        <v>2630.4</v>
      </c>
      <c r="H3361" s="3">
        <f t="shared" si="160"/>
        <v>0</v>
      </c>
      <c r="I3361" s="17"/>
    </row>
    <row r="3362" spans="1:9" ht="15.75" x14ac:dyDescent="0.25">
      <c r="A3362" s="40">
        <v>42805</v>
      </c>
      <c r="B3362" s="41" t="s">
        <v>1582</v>
      </c>
      <c r="C3362" s="6">
        <v>104045</v>
      </c>
      <c r="D3362" s="7" t="s">
        <v>31</v>
      </c>
      <c r="E3362" s="3">
        <v>3874.9</v>
      </c>
      <c r="F3362" s="42">
        <v>42805</v>
      </c>
      <c r="G3362" s="3">
        <f t="shared" si="161"/>
        <v>3874.9</v>
      </c>
      <c r="H3362" s="3">
        <f t="shared" si="160"/>
        <v>0</v>
      </c>
      <c r="I3362" s="17"/>
    </row>
    <row r="3363" spans="1:9" ht="15.75" x14ac:dyDescent="0.25">
      <c r="A3363" s="40">
        <v>42806</v>
      </c>
      <c r="B3363" s="41" t="s">
        <v>1666</v>
      </c>
      <c r="C3363" s="6">
        <v>104126</v>
      </c>
      <c r="D3363" s="7" t="s">
        <v>31</v>
      </c>
      <c r="E3363" s="3">
        <v>3259</v>
      </c>
      <c r="F3363" s="42">
        <v>42806</v>
      </c>
      <c r="G3363" s="3">
        <f t="shared" si="161"/>
        <v>3259</v>
      </c>
      <c r="H3363" s="3">
        <f t="shared" si="160"/>
        <v>0</v>
      </c>
      <c r="I3363" s="17"/>
    </row>
    <row r="3364" spans="1:9" ht="15.75" x14ac:dyDescent="0.25">
      <c r="A3364" s="40">
        <v>42807</v>
      </c>
      <c r="B3364" s="41" t="s">
        <v>1741</v>
      </c>
      <c r="C3364" s="6">
        <v>104200</v>
      </c>
      <c r="D3364" s="7" t="s">
        <v>31</v>
      </c>
      <c r="E3364" s="3">
        <v>5566.8</v>
      </c>
      <c r="G3364" s="3">
        <f t="shared" si="161"/>
        <v>5566.8</v>
      </c>
      <c r="H3364" s="3">
        <f t="shared" si="160"/>
        <v>0</v>
      </c>
      <c r="I3364" s="17"/>
    </row>
    <row r="3365" spans="1:9" ht="15.75" x14ac:dyDescent="0.25">
      <c r="A3365" s="40">
        <v>42809</v>
      </c>
      <c r="B3365" s="41" t="s">
        <v>1970</v>
      </c>
      <c r="C3365" s="6">
        <v>104425</v>
      </c>
      <c r="D3365" s="7" t="s">
        <v>31</v>
      </c>
      <c r="E3365" s="3">
        <v>3131.6</v>
      </c>
      <c r="F3365" s="42">
        <v>42809</v>
      </c>
      <c r="G3365" s="3">
        <f t="shared" si="161"/>
        <v>3131.6</v>
      </c>
      <c r="H3365" s="3">
        <f t="shared" si="160"/>
        <v>0</v>
      </c>
      <c r="I3365" s="17"/>
    </row>
    <row r="3366" spans="1:9" ht="15.75" x14ac:dyDescent="0.25">
      <c r="A3366" s="40">
        <v>42810</v>
      </c>
      <c r="B3366" s="41" t="s">
        <v>2112</v>
      </c>
      <c r="C3366" s="6">
        <v>104565</v>
      </c>
      <c r="D3366" s="7" t="s">
        <v>31</v>
      </c>
      <c r="E3366" s="3">
        <v>3420</v>
      </c>
      <c r="F3366" s="42">
        <v>42810</v>
      </c>
      <c r="G3366" s="3">
        <f t="shared" si="161"/>
        <v>3420</v>
      </c>
      <c r="H3366" s="3">
        <f t="shared" si="160"/>
        <v>0</v>
      </c>
      <c r="I3366" s="17"/>
    </row>
    <row r="3367" spans="1:9" ht="15.75" x14ac:dyDescent="0.25">
      <c r="A3367" s="40">
        <v>42811</v>
      </c>
      <c r="B3367" s="41" t="s">
        <v>2250</v>
      </c>
      <c r="C3367" s="6">
        <v>104703</v>
      </c>
      <c r="D3367" s="7" t="s">
        <v>31</v>
      </c>
      <c r="E3367" s="3">
        <v>4582.3999999999996</v>
      </c>
      <c r="F3367" s="42">
        <v>42811</v>
      </c>
      <c r="G3367" s="3">
        <f t="shared" si="161"/>
        <v>4582.3999999999996</v>
      </c>
      <c r="H3367" s="3">
        <f t="shared" si="160"/>
        <v>0</v>
      </c>
      <c r="I3367" s="17"/>
    </row>
    <row r="3368" spans="1:9" ht="15.75" x14ac:dyDescent="0.25">
      <c r="A3368" s="40">
        <v>42812</v>
      </c>
      <c r="B3368" s="41" t="s">
        <v>2383</v>
      </c>
      <c r="C3368" s="6">
        <v>104832</v>
      </c>
      <c r="D3368" s="7" t="s">
        <v>31</v>
      </c>
      <c r="E3368" s="3">
        <v>2665.6</v>
      </c>
      <c r="F3368" s="42">
        <v>42812</v>
      </c>
      <c r="G3368" s="3">
        <f t="shared" si="161"/>
        <v>2665.6</v>
      </c>
      <c r="H3368" s="3">
        <f t="shared" si="160"/>
        <v>0</v>
      </c>
      <c r="I3368" s="17"/>
    </row>
    <row r="3369" spans="1:9" ht="15.75" x14ac:dyDescent="0.25">
      <c r="A3369" s="40">
        <v>42814</v>
      </c>
      <c r="B3369" s="41" t="s">
        <v>2580</v>
      </c>
      <c r="C3369" s="6">
        <v>105019</v>
      </c>
      <c r="D3369" s="7" t="s">
        <v>31</v>
      </c>
      <c r="E3369" s="3">
        <v>3506.5</v>
      </c>
      <c r="G3369" s="3">
        <f t="shared" si="161"/>
        <v>3506.5</v>
      </c>
      <c r="H3369" s="3">
        <f t="shared" si="160"/>
        <v>0</v>
      </c>
      <c r="I3369" s="17"/>
    </row>
    <row r="3370" spans="1:9" ht="15.75" x14ac:dyDescent="0.25">
      <c r="A3370" s="40">
        <v>42815</v>
      </c>
      <c r="B3370" s="41" t="s">
        <v>2722</v>
      </c>
      <c r="C3370" s="6">
        <v>105160</v>
      </c>
      <c r="D3370" s="7" t="s">
        <v>31</v>
      </c>
      <c r="E3370" s="3">
        <v>2851.8</v>
      </c>
      <c r="F3370" s="42">
        <v>42815</v>
      </c>
      <c r="G3370" s="3">
        <f t="shared" si="161"/>
        <v>2851.8</v>
      </c>
      <c r="H3370" s="3">
        <f t="shared" si="160"/>
        <v>0</v>
      </c>
      <c r="I3370" s="17"/>
    </row>
    <row r="3371" spans="1:9" ht="15.75" x14ac:dyDescent="0.25">
      <c r="A3371" s="40">
        <v>42816</v>
      </c>
      <c r="B3371" s="41" t="s">
        <v>2826</v>
      </c>
      <c r="C3371" s="6">
        <v>105264</v>
      </c>
      <c r="D3371" s="7" t="s">
        <v>31</v>
      </c>
      <c r="E3371" s="3">
        <v>3184.2</v>
      </c>
      <c r="F3371" s="42">
        <v>42816</v>
      </c>
      <c r="G3371" s="3">
        <f t="shared" si="161"/>
        <v>3184.2</v>
      </c>
      <c r="H3371" s="3">
        <f t="shared" si="160"/>
        <v>0</v>
      </c>
      <c r="I3371" s="17"/>
    </row>
    <row r="3372" spans="1:9" ht="15.75" x14ac:dyDescent="0.25">
      <c r="A3372" s="40">
        <v>42817</v>
      </c>
      <c r="B3372" s="41" t="s">
        <v>2965</v>
      </c>
      <c r="C3372" s="6">
        <v>105397</v>
      </c>
      <c r="D3372" s="7" t="s">
        <v>31</v>
      </c>
      <c r="E3372" s="3">
        <v>3318.6</v>
      </c>
      <c r="G3372" s="3">
        <f t="shared" si="161"/>
        <v>3318.6</v>
      </c>
      <c r="H3372" s="3">
        <f t="shared" si="160"/>
        <v>0</v>
      </c>
      <c r="I3372" s="17"/>
    </row>
    <row r="3373" spans="1:9" ht="15.75" x14ac:dyDescent="0.25">
      <c r="A3373" s="40">
        <v>42818</v>
      </c>
      <c r="B3373" s="41" t="s">
        <v>3087</v>
      </c>
      <c r="C3373" s="6">
        <v>105518</v>
      </c>
      <c r="D3373" s="7" t="s">
        <v>31</v>
      </c>
      <c r="E3373" s="3">
        <v>2977.8</v>
      </c>
      <c r="F3373" s="42">
        <v>42818</v>
      </c>
      <c r="G3373" s="3">
        <f t="shared" si="161"/>
        <v>2977.8</v>
      </c>
      <c r="H3373" s="3">
        <f t="shared" si="160"/>
        <v>0</v>
      </c>
      <c r="I3373" s="17"/>
    </row>
    <row r="3374" spans="1:9" ht="15.75" x14ac:dyDescent="0.25">
      <c r="A3374" s="40">
        <v>42819</v>
      </c>
      <c r="B3374" s="41" t="s">
        <v>3233</v>
      </c>
      <c r="C3374" s="6">
        <v>105658</v>
      </c>
      <c r="D3374" s="7" t="s">
        <v>31</v>
      </c>
      <c r="E3374" s="3">
        <v>3627.9</v>
      </c>
      <c r="F3374" s="42">
        <v>42791</v>
      </c>
      <c r="G3374" s="3">
        <f t="shared" si="161"/>
        <v>3627.9</v>
      </c>
      <c r="H3374" s="3">
        <f t="shared" si="160"/>
        <v>0</v>
      </c>
      <c r="I3374" s="17"/>
    </row>
    <row r="3375" spans="1:9" ht="15.75" x14ac:dyDescent="0.25">
      <c r="A3375" s="40">
        <v>42820</v>
      </c>
      <c r="B3375" s="41" t="s">
        <v>3339</v>
      </c>
      <c r="C3375" s="6">
        <v>105763</v>
      </c>
      <c r="D3375" s="7" t="s">
        <v>31</v>
      </c>
      <c r="E3375" s="3">
        <v>2246.6</v>
      </c>
      <c r="F3375" s="42">
        <v>42820</v>
      </c>
      <c r="G3375" s="3">
        <f t="shared" si="161"/>
        <v>2246.6</v>
      </c>
      <c r="H3375" s="3">
        <f t="shared" si="160"/>
        <v>0</v>
      </c>
      <c r="I3375" s="17"/>
    </row>
    <row r="3376" spans="1:9" ht="15.75" x14ac:dyDescent="0.25">
      <c r="A3376" s="40">
        <v>42821</v>
      </c>
      <c r="B3376" s="41" t="s">
        <v>3424</v>
      </c>
      <c r="C3376" s="6">
        <v>105847</v>
      </c>
      <c r="D3376" s="7" t="s">
        <v>31</v>
      </c>
      <c r="E3376" s="3">
        <v>1156.8</v>
      </c>
      <c r="F3376" s="42">
        <v>42821</v>
      </c>
      <c r="G3376" s="3">
        <f t="shared" ref="G3376:G3405" si="162">E3376</f>
        <v>1156.8</v>
      </c>
      <c r="H3376" s="3">
        <f t="shared" si="160"/>
        <v>0</v>
      </c>
      <c r="I3376" s="17"/>
    </row>
    <row r="3377" spans="1:9" ht="15.75" x14ac:dyDescent="0.25">
      <c r="A3377" s="40">
        <v>42822</v>
      </c>
      <c r="B3377" s="41" t="s">
        <v>3573</v>
      </c>
      <c r="C3377" s="6">
        <v>105990</v>
      </c>
      <c r="D3377" s="7" t="s">
        <v>31</v>
      </c>
      <c r="E3377" s="3">
        <v>2816.3</v>
      </c>
      <c r="F3377" s="42">
        <v>42822</v>
      </c>
      <c r="G3377" s="3">
        <f t="shared" si="162"/>
        <v>2816.3</v>
      </c>
      <c r="H3377" s="3">
        <f t="shared" si="160"/>
        <v>0</v>
      </c>
      <c r="I3377" s="17"/>
    </row>
    <row r="3378" spans="1:9" ht="15.75" x14ac:dyDescent="0.25">
      <c r="A3378" s="40">
        <v>42823</v>
      </c>
      <c r="B3378" s="41" t="s">
        <v>3675</v>
      </c>
      <c r="C3378" s="6">
        <v>106089</v>
      </c>
      <c r="D3378" s="7" t="s">
        <v>31</v>
      </c>
      <c r="E3378" s="3">
        <v>3248.2</v>
      </c>
      <c r="F3378" s="42">
        <v>42822</v>
      </c>
      <c r="G3378" s="3">
        <f t="shared" si="162"/>
        <v>3248.2</v>
      </c>
      <c r="H3378" s="3">
        <f t="shared" si="160"/>
        <v>0</v>
      </c>
      <c r="I3378" s="17"/>
    </row>
    <row r="3379" spans="1:9" ht="15.75" x14ac:dyDescent="0.25">
      <c r="A3379" s="40">
        <v>42825</v>
      </c>
      <c r="B3379" s="41" t="s">
        <v>3923</v>
      </c>
      <c r="C3379" s="6">
        <v>106332</v>
      </c>
      <c r="D3379" s="7" t="s">
        <v>31</v>
      </c>
      <c r="E3379" s="3">
        <v>3812.2</v>
      </c>
      <c r="F3379" s="42">
        <v>42825</v>
      </c>
      <c r="G3379" s="3">
        <f t="shared" si="162"/>
        <v>3812.2</v>
      </c>
      <c r="H3379" s="3">
        <f t="shared" si="160"/>
        <v>0</v>
      </c>
      <c r="I3379" s="17"/>
    </row>
    <row r="3380" spans="1:9" ht="15.75" x14ac:dyDescent="0.25">
      <c r="A3380" s="40">
        <v>42795</v>
      </c>
      <c r="B3380" s="41" t="s">
        <v>299</v>
      </c>
      <c r="C3380" s="6">
        <v>102788</v>
      </c>
      <c r="D3380" s="7" t="s">
        <v>213</v>
      </c>
      <c r="E3380" s="3">
        <v>1280.28</v>
      </c>
      <c r="F3380" s="42">
        <v>42795</v>
      </c>
      <c r="G3380" s="3">
        <f t="shared" si="162"/>
        <v>1280.28</v>
      </c>
      <c r="H3380" s="3">
        <f t="shared" si="160"/>
        <v>0</v>
      </c>
      <c r="I3380" s="17"/>
    </row>
    <row r="3381" spans="1:9" ht="15.75" x14ac:dyDescent="0.25">
      <c r="A3381" s="40">
        <v>42796</v>
      </c>
      <c r="B3381" s="41" t="s">
        <v>467</v>
      </c>
      <c r="C3381" s="6">
        <v>102955</v>
      </c>
      <c r="D3381" s="7" t="s">
        <v>213</v>
      </c>
      <c r="E3381" s="3">
        <v>4613.3999999999996</v>
      </c>
      <c r="F3381" s="42" t="s">
        <v>255</v>
      </c>
      <c r="G3381" s="3">
        <f t="shared" si="162"/>
        <v>4613.3999999999996</v>
      </c>
      <c r="H3381" s="3">
        <f t="shared" si="160"/>
        <v>0</v>
      </c>
      <c r="I3381" s="17"/>
    </row>
    <row r="3382" spans="1:9" ht="15.75" x14ac:dyDescent="0.25">
      <c r="A3382" s="40">
        <v>42802</v>
      </c>
      <c r="B3382" s="41" t="s">
        <v>1213</v>
      </c>
      <c r="C3382" s="6">
        <v>103683</v>
      </c>
      <c r="D3382" s="7" t="s">
        <v>213</v>
      </c>
      <c r="E3382" s="3">
        <v>6534.5</v>
      </c>
      <c r="F3382" s="42">
        <v>42803</v>
      </c>
      <c r="G3382" s="3">
        <f t="shared" si="162"/>
        <v>6534.5</v>
      </c>
      <c r="H3382" s="3">
        <f t="shared" si="160"/>
        <v>0</v>
      </c>
      <c r="I3382" s="17"/>
    </row>
    <row r="3383" spans="1:9" ht="15.75" x14ac:dyDescent="0.25">
      <c r="A3383" s="40">
        <v>42805</v>
      </c>
      <c r="B3383" s="41" t="s">
        <v>1541</v>
      </c>
      <c r="C3383" s="6">
        <v>104004</v>
      </c>
      <c r="D3383" s="7" t="s">
        <v>213</v>
      </c>
      <c r="E3383" s="3">
        <v>1116.8399999999999</v>
      </c>
      <c r="F3383" s="42">
        <v>42805</v>
      </c>
      <c r="G3383" s="3">
        <f t="shared" si="162"/>
        <v>1116.8399999999999</v>
      </c>
      <c r="H3383" s="3">
        <f t="shared" si="160"/>
        <v>0</v>
      </c>
      <c r="I3383" s="17"/>
    </row>
    <row r="3384" spans="1:9" ht="15.75" x14ac:dyDescent="0.25">
      <c r="A3384" s="40">
        <v>42805</v>
      </c>
      <c r="B3384" s="41" t="s">
        <v>1591</v>
      </c>
      <c r="C3384" s="6">
        <v>104054</v>
      </c>
      <c r="D3384" s="7" t="s">
        <v>213</v>
      </c>
      <c r="E3384" s="3">
        <v>29297.119999999999</v>
      </c>
      <c r="F3384" s="42">
        <v>42806</v>
      </c>
      <c r="G3384" s="3">
        <f t="shared" si="162"/>
        <v>29297.119999999999</v>
      </c>
      <c r="H3384" s="3">
        <f t="shared" si="160"/>
        <v>0</v>
      </c>
      <c r="I3384" s="17"/>
    </row>
    <row r="3385" spans="1:9" ht="15.75" x14ac:dyDescent="0.25">
      <c r="A3385" s="40">
        <v>42806</v>
      </c>
      <c r="B3385" s="41" t="s">
        <v>1679</v>
      </c>
      <c r="C3385" s="6">
        <v>104139</v>
      </c>
      <c r="D3385" s="7" t="s">
        <v>213</v>
      </c>
      <c r="E3385" s="3">
        <v>31616.6</v>
      </c>
      <c r="F3385" s="42">
        <v>42807</v>
      </c>
      <c r="G3385" s="3">
        <f t="shared" si="162"/>
        <v>31616.6</v>
      </c>
      <c r="H3385" s="3">
        <f t="shared" si="160"/>
        <v>0</v>
      </c>
      <c r="I3385" s="17"/>
    </row>
    <row r="3386" spans="1:9" ht="15.75" x14ac:dyDescent="0.25">
      <c r="A3386" s="40">
        <v>42807</v>
      </c>
      <c r="B3386" s="41" t="s">
        <v>1737</v>
      </c>
      <c r="C3386" s="6">
        <v>104196</v>
      </c>
      <c r="D3386" s="7" t="s">
        <v>213</v>
      </c>
      <c r="E3386" s="3">
        <v>3696</v>
      </c>
      <c r="G3386" s="3">
        <f t="shared" si="162"/>
        <v>3696</v>
      </c>
      <c r="H3386" s="3">
        <f t="shared" si="160"/>
        <v>0</v>
      </c>
      <c r="I3386" s="17"/>
    </row>
    <row r="3387" spans="1:9" ht="15.75" x14ac:dyDescent="0.25">
      <c r="A3387" s="40">
        <v>42808</v>
      </c>
      <c r="B3387" s="41" t="s">
        <v>1859</v>
      </c>
      <c r="C3387" s="6">
        <v>104316</v>
      </c>
      <c r="D3387" s="7" t="s">
        <v>213</v>
      </c>
      <c r="E3387" s="3">
        <v>31953.200000000001</v>
      </c>
      <c r="F3387" s="42">
        <v>42808</v>
      </c>
      <c r="G3387" s="3">
        <f t="shared" si="162"/>
        <v>31953.200000000001</v>
      </c>
      <c r="H3387" s="3">
        <f t="shared" si="160"/>
        <v>0</v>
      </c>
      <c r="I3387" s="17"/>
    </row>
    <row r="3388" spans="1:9" ht="15.75" x14ac:dyDescent="0.25">
      <c r="A3388" s="40">
        <v>42809</v>
      </c>
      <c r="B3388" s="41" t="s">
        <v>2000</v>
      </c>
      <c r="C3388" s="6">
        <v>104454</v>
      </c>
      <c r="D3388" s="7" t="s">
        <v>213</v>
      </c>
      <c r="E3388" s="3">
        <v>30859.42</v>
      </c>
      <c r="F3388" s="42">
        <v>42809</v>
      </c>
      <c r="G3388" s="3">
        <f t="shared" si="162"/>
        <v>30859.42</v>
      </c>
      <c r="H3388" s="3">
        <f t="shared" si="160"/>
        <v>0</v>
      </c>
      <c r="I3388" s="17"/>
    </row>
    <row r="3389" spans="1:9" ht="15.75" x14ac:dyDescent="0.25">
      <c r="A3389" s="40">
        <v>42810</v>
      </c>
      <c r="B3389" s="41" t="s">
        <v>2170</v>
      </c>
      <c r="C3389" s="6">
        <v>104623</v>
      </c>
      <c r="D3389" s="7" t="s">
        <v>213</v>
      </c>
      <c r="E3389" s="3">
        <v>33097.230000000003</v>
      </c>
      <c r="F3389" s="42">
        <v>42811</v>
      </c>
      <c r="G3389" s="3">
        <f t="shared" si="162"/>
        <v>33097.230000000003</v>
      </c>
      <c r="H3389" s="3">
        <f t="shared" si="160"/>
        <v>0</v>
      </c>
      <c r="I3389" s="17"/>
    </row>
    <row r="3390" spans="1:9" ht="15.75" x14ac:dyDescent="0.25">
      <c r="A3390" s="40">
        <v>42810</v>
      </c>
      <c r="B3390" s="41" t="s">
        <v>2173</v>
      </c>
      <c r="C3390" s="6">
        <v>104626</v>
      </c>
      <c r="D3390" s="7" t="s">
        <v>213</v>
      </c>
      <c r="E3390" s="3">
        <v>4573.8</v>
      </c>
      <c r="F3390" s="42">
        <v>42811</v>
      </c>
      <c r="G3390" s="3">
        <f t="shared" si="162"/>
        <v>4573.8</v>
      </c>
      <c r="H3390" s="3">
        <f t="shared" si="160"/>
        <v>0</v>
      </c>
      <c r="I3390" s="17"/>
    </row>
    <row r="3391" spans="1:9" ht="15.75" x14ac:dyDescent="0.25">
      <c r="A3391" s="40">
        <v>42811</v>
      </c>
      <c r="B3391" s="41" t="s">
        <v>2323</v>
      </c>
      <c r="C3391" s="6">
        <v>104774</v>
      </c>
      <c r="D3391" s="7" t="s">
        <v>213</v>
      </c>
      <c r="E3391" s="3">
        <v>34138.129999999997</v>
      </c>
      <c r="F3391" s="42">
        <v>42812</v>
      </c>
      <c r="G3391" s="3">
        <f t="shared" si="162"/>
        <v>34138.129999999997</v>
      </c>
      <c r="H3391" s="3">
        <f t="shared" si="160"/>
        <v>0</v>
      </c>
      <c r="I3391" s="17"/>
    </row>
    <row r="3392" spans="1:9" ht="15.75" x14ac:dyDescent="0.25">
      <c r="A3392" s="40">
        <v>42813</v>
      </c>
      <c r="B3392" s="41" t="s">
        <v>2526</v>
      </c>
      <c r="C3392" s="6">
        <v>104970</v>
      </c>
      <c r="D3392" s="7" t="s">
        <v>213</v>
      </c>
      <c r="E3392" s="3">
        <v>31746.05</v>
      </c>
      <c r="G3392" s="3">
        <f t="shared" si="162"/>
        <v>31746.05</v>
      </c>
      <c r="H3392" s="3">
        <f t="shared" si="160"/>
        <v>0</v>
      </c>
      <c r="I3392" s="17"/>
    </row>
    <row r="3393" spans="1:9" ht="15.75" x14ac:dyDescent="0.25">
      <c r="A3393" s="40">
        <v>42817</v>
      </c>
      <c r="B3393" s="41" t="s">
        <v>2995</v>
      </c>
      <c r="C3393" s="6">
        <v>105427</v>
      </c>
      <c r="D3393" s="7" t="s">
        <v>213</v>
      </c>
      <c r="E3393" s="3">
        <v>5310.8</v>
      </c>
      <c r="F3393" s="42">
        <v>43062</v>
      </c>
      <c r="G3393" s="3">
        <f t="shared" si="162"/>
        <v>5310.8</v>
      </c>
      <c r="H3393" s="3">
        <f t="shared" si="160"/>
        <v>0</v>
      </c>
      <c r="I3393" s="17"/>
    </row>
    <row r="3394" spans="1:9" ht="15.75" x14ac:dyDescent="0.25">
      <c r="A3394" s="40">
        <v>42818</v>
      </c>
      <c r="B3394" s="41" t="s">
        <v>3101</v>
      </c>
      <c r="C3394" s="6">
        <v>105532</v>
      </c>
      <c r="D3394" s="7" t="s">
        <v>213</v>
      </c>
      <c r="E3394" s="3">
        <v>1668.3</v>
      </c>
      <c r="F3394" s="42">
        <v>42818</v>
      </c>
      <c r="G3394" s="3">
        <f t="shared" si="162"/>
        <v>1668.3</v>
      </c>
      <c r="H3394" s="3">
        <f t="shared" si="160"/>
        <v>0</v>
      </c>
      <c r="I3394" s="17"/>
    </row>
    <row r="3395" spans="1:9" ht="15.75" x14ac:dyDescent="0.25">
      <c r="A3395" s="40">
        <v>42824</v>
      </c>
      <c r="B3395" s="41" t="s">
        <v>3785</v>
      </c>
      <c r="C3395" s="6">
        <v>106199</v>
      </c>
      <c r="D3395" s="7" t="s">
        <v>213</v>
      </c>
      <c r="E3395" s="3">
        <v>31194.240000000002</v>
      </c>
      <c r="F3395" s="42">
        <v>42825</v>
      </c>
      <c r="G3395" s="3">
        <f t="shared" si="162"/>
        <v>31194.240000000002</v>
      </c>
      <c r="H3395" s="3">
        <f t="shared" ref="H3395:H3458" si="163">E3395-G3395</f>
        <v>0</v>
      </c>
      <c r="I3395" s="17"/>
    </row>
    <row r="3396" spans="1:9" ht="15.75" x14ac:dyDescent="0.25">
      <c r="A3396" s="40">
        <v>42824</v>
      </c>
      <c r="B3396" s="41" t="s">
        <v>3862</v>
      </c>
      <c r="C3396" s="6">
        <v>106275</v>
      </c>
      <c r="D3396" s="7" t="s">
        <v>213</v>
      </c>
      <c r="E3396" s="3">
        <v>4184.3999999999996</v>
      </c>
      <c r="F3396" s="42">
        <v>42825</v>
      </c>
      <c r="G3396" s="3">
        <f t="shared" si="162"/>
        <v>4184.3999999999996</v>
      </c>
      <c r="H3396" s="3">
        <f t="shared" si="163"/>
        <v>0</v>
      </c>
      <c r="I3396" s="17"/>
    </row>
    <row r="3397" spans="1:9" ht="15.75" x14ac:dyDescent="0.25">
      <c r="A3397" s="40">
        <v>42825</v>
      </c>
      <c r="B3397" s="41" t="s">
        <v>4017</v>
      </c>
      <c r="C3397" s="6">
        <v>106426</v>
      </c>
      <c r="D3397" s="7" t="s">
        <v>213</v>
      </c>
      <c r="E3397" s="3">
        <v>4765.2</v>
      </c>
      <c r="F3397" s="42">
        <v>42826</v>
      </c>
      <c r="G3397" s="3">
        <f t="shared" si="162"/>
        <v>4765.2</v>
      </c>
      <c r="H3397" s="3">
        <f t="shared" si="163"/>
        <v>0</v>
      </c>
      <c r="I3397" s="17"/>
    </row>
    <row r="3398" spans="1:9" ht="15.75" x14ac:dyDescent="0.25">
      <c r="A3398" s="40">
        <v>42798</v>
      </c>
      <c r="B3398" s="41" t="s">
        <v>742</v>
      </c>
      <c r="C3398" s="6">
        <v>103219</v>
      </c>
      <c r="D3398" s="7" t="s">
        <v>91</v>
      </c>
      <c r="E3398" s="3">
        <v>3783</v>
      </c>
      <c r="F3398" s="42">
        <v>42798</v>
      </c>
      <c r="G3398" s="3">
        <f t="shared" si="162"/>
        <v>3783</v>
      </c>
      <c r="H3398" s="3">
        <f t="shared" si="163"/>
        <v>0</v>
      </c>
      <c r="I3398" s="17"/>
    </row>
    <row r="3399" spans="1:9" ht="15.75" x14ac:dyDescent="0.25">
      <c r="A3399" s="40">
        <v>42798</v>
      </c>
      <c r="B3399" s="41" t="s">
        <v>764</v>
      </c>
      <c r="C3399" s="6">
        <v>103241</v>
      </c>
      <c r="D3399" s="7" t="s">
        <v>91</v>
      </c>
      <c r="E3399" s="3">
        <v>10250</v>
      </c>
      <c r="F3399" s="42">
        <v>42800</v>
      </c>
      <c r="G3399" s="3">
        <f t="shared" si="162"/>
        <v>10250</v>
      </c>
      <c r="H3399" s="3">
        <f t="shared" si="163"/>
        <v>0</v>
      </c>
      <c r="I3399" s="17"/>
    </row>
    <row r="3400" spans="1:9" ht="15.75" x14ac:dyDescent="0.25">
      <c r="A3400" s="40">
        <v>42803</v>
      </c>
      <c r="B3400" s="41" t="s">
        <v>1322</v>
      </c>
      <c r="C3400" s="6">
        <v>103789</v>
      </c>
      <c r="D3400" s="7" t="s">
        <v>91</v>
      </c>
      <c r="E3400" s="3">
        <v>14600</v>
      </c>
      <c r="F3400" s="42">
        <v>42803</v>
      </c>
      <c r="G3400" s="3">
        <f t="shared" si="162"/>
        <v>14600</v>
      </c>
      <c r="H3400" s="3">
        <f t="shared" si="163"/>
        <v>0</v>
      </c>
      <c r="I3400" s="17"/>
    </row>
    <row r="3401" spans="1:9" ht="15.75" x14ac:dyDescent="0.25">
      <c r="A3401" s="40">
        <v>42806</v>
      </c>
      <c r="B3401" s="41" t="s">
        <v>1626</v>
      </c>
      <c r="C3401" s="6">
        <v>104088</v>
      </c>
      <c r="D3401" s="1" t="s">
        <v>91</v>
      </c>
      <c r="E3401" s="2">
        <v>0</v>
      </c>
      <c r="F3401" s="44" t="s">
        <v>37</v>
      </c>
      <c r="G3401" s="2">
        <f t="shared" si="162"/>
        <v>0</v>
      </c>
      <c r="H3401" s="2">
        <f t="shared" si="163"/>
        <v>0</v>
      </c>
      <c r="I3401" s="17"/>
    </row>
    <row r="3402" spans="1:9" ht="15.75" x14ac:dyDescent="0.25">
      <c r="A3402" s="40">
        <v>42807</v>
      </c>
      <c r="B3402" s="41" t="s">
        <v>1769</v>
      </c>
      <c r="C3402" s="6">
        <v>104228</v>
      </c>
      <c r="D3402" s="7" t="s">
        <v>91</v>
      </c>
      <c r="E3402" s="3">
        <v>14594.58</v>
      </c>
      <c r="F3402" s="42">
        <v>42842</v>
      </c>
      <c r="G3402" s="3">
        <f t="shared" si="162"/>
        <v>14594.58</v>
      </c>
      <c r="H3402" s="3">
        <f t="shared" si="163"/>
        <v>0</v>
      </c>
      <c r="I3402" s="17"/>
    </row>
    <row r="3403" spans="1:9" ht="15.75" x14ac:dyDescent="0.25">
      <c r="A3403" s="40">
        <v>42810</v>
      </c>
      <c r="B3403" s="41" t="s">
        <v>2074</v>
      </c>
      <c r="C3403" s="6">
        <v>104527</v>
      </c>
      <c r="D3403" s="7" t="s">
        <v>91</v>
      </c>
      <c r="E3403" s="3">
        <v>21818.02</v>
      </c>
      <c r="F3403" s="42">
        <v>42810</v>
      </c>
      <c r="G3403" s="3">
        <f t="shared" si="162"/>
        <v>21818.02</v>
      </c>
      <c r="H3403" s="3">
        <f t="shared" si="163"/>
        <v>0</v>
      </c>
      <c r="I3403" s="17"/>
    </row>
    <row r="3404" spans="1:9" ht="15.75" x14ac:dyDescent="0.25">
      <c r="A3404" s="40">
        <v>42812</v>
      </c>
      <c r="B3404" s="41" t="s">
        <v>2437</v>
      </c>
      <c r="C3404" s="6">
        <v>104885</v>
      </c>
      <c r="D3404" s="7" t="s">
        <v>91</v>
      </c>
      <c r="E3404" s="3">
        <v>14600</v>
      </c>
      <c r="F3404" s="42">
        <v>42812</v>
      </c>
      <c r="G3404" s="3">
        <f t="shared" si="162"/>
        <v>14600</v>
      </c>
      <c r="H3404" s="3">
        <f t="shared" si="163"/>
        <v>0</v>
      </c>
      <c r="I3404" s="17"/>
    </row>
    <row r="3405" spans="1:9" ht="15.75" x14ac:dyDescent="0.25">
      <c r="A3405" s="40">
        <v>42819</v>
      </c>
      <c r="B3405" s="41" t="s">
        <v>3302</v>
      </c>
      <c r="C3405" s="6">
        <v>105726</v>
      </c>
      <c r="D3405" s="7" t="s">
        <v>91</v>
      </c>
      <c r="E3405" s="3">
        <v>29200</v>
      </c>
      <c r="F3405" s="42">
        <v>42791</v>
      </c>
      <c r="G3405" s="3">
        <f t="shared" si="162"/>
        <v>29200</v>
      </c>
      <c r="H3405" s="3">
        <f t="shared" si="163"/>
        <v>0</v>
      </c>
      <c r="I3405" s="17"/>
    </row>
    <row r="3406" spans="1:9" ht="15.75" x14ac:dyDescent="0.25">
      <c r="A3406" s="40">
        <v>42824</v>
      </c>
      <c r="B3406" s="41" t="s">
        <v>3866</v>
      </c>
      <c r="C3406" s="6">
        <v>106279</v>
      </c>
      <c r="D3406" s="7" t="s">
        <v>91</v>
      </c>
      <c r="E3406" s="3">
        <v>119110.19</v>
      </c>
      <c r="F3406" s="42" t="s">
        <v>3867</v>
      </c>
      <c r="G3406" s="3">
        <f>105840+13270.19</f>
        <v>119110.19</v>
      </c>
      <c r="H3406" s="3">
        <f t="shared" si="163"/>
        <v>0</v>
      </c>
    </row>
    <row r="3407" spans="1:9" ht="15.75" x14ac:dyDescent="0.25">
      <c r="A3407" s="40">
        <v>42795</v>
      </c>
      <c r="B3407" s="41" t="s">
        <v>307</v>
      </c>
      <c r="C3407" s="6">
        <v>102795</v>
      </c>
      <c r="D3407" s="7" t="s">
        <v>2</v>
      </c>
      <c r="E3407" s="3">
        <v>562.4</v>
      </c>
      <c r="F3407" s="42">
        <v>42802</v>
      </c>
      <c r="G3407" s="3">
        <f t="shared" ref="G3407:G3418" si="164">E3407</f>
        <v>562.4</v>
      </c>
      <c r="H3407" s="3">
        <f t="shared" si="163"/>
        <v>0</v>
      </c>
    </row>
    <row r="3408" spans="1:9" ht="15.75" x14ac:dyDescent="0.25">
      <c r="A3408" s="40">
        <v>42795</v>
      </c>
      <c r="B3408" s="41" t="s">
        <v>321</v>
      </c>
      <c r="C3408" s="6">
        <v>102809</v>
      </c>
      <c r="D3408" s="7" t="s">
        <v>2</v>
      </c>
      <c r="E3408" s="3">
        <v>1469.6</v>
      </c>
      <c r="F3408" s="42">
        <v>42802</v>
      </c>
      <c r="G3408" s="3">
        <f t="shared" si="164"/>
        <v>1469.6</v>
      </c>
      <c r="H3408" s="3">
        <f t="shared" si="163"/>
        <v>0</v>
      </c>
    </row>
    <row r="3409" spans="1:8" ht="15.75" x14ac:dyDescent="0.25">
      <c r="A3409" s="40">
        <v>42795</v>
      </c>
      <c r="B3409" s="41" t="s">
        <v>349</v>
      </c>
      <c r="C3409" s="6">
        <v>102837</v>
      </c>
      <c r="D3409" s="7" t="s">
        <v>2</v>
      </c>
      <c r="E3409" s="3">
        <v>328896.74</v>
      </c>
      <c r="F3409" s="42">
        <v>42802</v>
      </c>
      <c r="G3409" s="3">
        <f t="shared" si="164"/>
        <v>328896.74</v>
      </c>
      <c r="H3409" s="3">
        <f t="shared" si="163"/>
        <v>0</v>
      </c>
    </row>
    <row r="3410" spans="1:8" ht="15.75" x14ac:dyDescent="0.25">
      <c r="A3410" s="40">
        <v>42795</v>
      </c>
      <c r="B3410" s="41" t="s">
        <v>350</v>
      </c>
      <c r="C3410" s="6">
        <v>102838</v>
      </c>
      <c r="D3410" s="7" t="s">
        <v>2</v>
      </c>
      <c r="E3410" s="3">
        <v>53594.54</v>
      </c>
      <c r="F3410" s="42">
        <v>42802</v>
      </c>
      <c r="G3410" s="3">
        <f t="shared" si="164"/>
        <v>53594.54</v>
      </c>
      <c r="H3410" s="3">
        <f t="shared" si="163"/>
        <v>0</v>
      </c>
    </row>
    <row r="3411" spans="1:8" ht="15.75" x14ac:dyDescent="0.25">
      <c r="A3411" s="40">
        <v>42795</v>
      </c>
      <c r="B3411" s="41" t="s">
        <v>365</v>
      </c>
      <c r="C3411" s="6">
        <v>102853</v>
      </c>
      <c r="D3411" s="7" t="s">
        <v>2</v>
      </c>
      <c r="E3411" s="3">
        <v>51992.800000000003</v>
      </c>
      <c r="F3411" s="42">
        <v>42802</v>
      </c>
      <c r="G3411" s="3">
        <f t="shared" si="164"/>
        <v>51992.800000000003</v>
      </c>
      <c r="H3411" s="3">
        <f t="shared" si="163"/>
        <v>0</v>
      </c>
    </row>
    <row r="3412" spans="1:8" ht="15.75" x14ac:dyDescent="0.25">
      <c r="A3412" s="40">
        <v>42796</v>
      </c>
      <c r="B3412" s="41" t="s">
        <v>397</v>
      </c>
      <c r="C3412" s="6">
        <v>102885</v>
      </c>
      <c r="D3412" s="7" t="s">
        <v>2</v>
      </c>
      <c r="E3412" s="3">
        <v>4576</v>
      </c>
      <c r="F3412" s="42">
        <v>42802</v>
      </c>
      <c r="G3412" s="3">
        <f t="shared" si="164"/>
        <v>4576</v>
      </c>
      <c r="H3412" s="3">
        <f t="shared" si="163"/>
        <v>0</v>
      </c>
    </row>
    <row r="3413" spans="1:8" ht="15.75" x14ac:dyDescent="0.25">
      <c r="A3413" s="40">
        <v>42796</v>
      </c>
      <c r="B3413" s="41" t="s">
        <v>470</v>
      </c>
      <c r="C3413" s="6">
        <v>102958</v>
      </c>
      <c r="D3413" s="7" t="s">
        <v>2</v>
      </c>
      <c r="E3413" s="3">
        <v>61066.2</v>
      </c>
      <c r="F3413" s="42">
        <v>42802</v>
      </c>
      <c r="G3413" s="3">
        <f t="shared" si="164"/>
        <v>61066.2</v>
      </c>
      <c r="H3413" s="3">
        <f t="shared" si="163"/>
        <v>0</v>
      </c>
    </row>
    <row r="3414" spans="1:8" ht="15.75" x14ac:dyDescent="0.25">
      <c r="A3414" s="40">
        <v>42796</v>
      </c>
      <c r="B3414" s="41" t="s">
        <v>472</v>
      </c>
      <c r="C3414" s="6">
        <v>102960</v>
      </c>
      <c r="D3414" s="7" t="s">
        <v>2</v>
      </c>
      <c r="E3414" s="3">
        <v>326930.06</v>
      </c>
      <c r="F3414" s="42">
        <v>42802</v>
      </c>
      <c r="G3414" s="3">
        <f t="shared" si="164"/>
        <v>326930.06</v>
      </c>
      <c r="H3414" s="3">
        <f t="shared" si="163"/>
        <v>0</v>
      </c>
    </row>
    <row r="3415" spans="1:8" ht="15.75" x14ac:dyDescent="0.25">
      <c r="A3415" s="40">
        <v>42796</v>
      </c>
      <c r="B3415" s="41" t="s">
        <v>480</v>
      </c>
      <c r="C3415" s="6">
        <v>102967</v>
      </c>
      <c r="D3415" s="7" t="s">
        <v>2</v>
      </c>
      <c r="E3415" s="3">
        <v>20918</v>
      </c>
      <c r="F3415" s="42">
        <v>42802</v>
      </c>
      <c r="G3415" s="3">
        <f t="shared" si="164"/>
        <v>20918</v>
      </c>
      <c r="H3415" s="3">
        <f t="shared" si="163"/>
        <v>0</v>
      </c>
    </row>
    <row r="3416" spans="1:8" ht="15.75" x14ac:dyDescent="0.25">
      <c r="A3416" s="40">
        <v>42796</v>
      </c>
      <c r="B3416" s="41" t="s">
        <v>482</v>
      </c>
      <c r="C3416" s="6">
        <v>102969</v>
      </c>
      <c r="D3416" s="7" t="s">
        <v>2</v>
      </c>
      <c r="E3416" s="3">
        <v>7686</v>
      </c>
      <c r="F3416" s="42">
        <v>42802</v>
      </c>
      <c r="G3416" s="3">
        <f t="shared" si="164"/>
        <v>7686</v>
      </c>
      <c r="H3416" s="3">
        <f t="shared" si="163"/>
        <v>0</v>
      </c>
    </row>
    <row r="3417" spans="1:8" ht="15.75" x14ac:dyDescent="0.25">
      <c r="A3417" s="40">
        <v>42796</v>
      </c>
      <c r="B3417" s="41" t="s">
        <v>504</v>
      </c>
      <c r="C3417" s="6">
        <v>102991</v>
      </c>
      <c r="D3417" s="7" t="s">
        <v>2</v>
      </c>
      <c r="E3417" s="3">
        <v>23701.8</v>
      </c>
      <c r="F3417" s="42">
        <v>42802</v>
      </c>
      <c r="G3417" s="3">
        <f t="shared" si="164"/>
        <v>23701.8</v>
      </c>
      <c r="H3417" s="3">
        <f t="shared" si="163"/>
        <v>0</v>
      </c>
    </row>
    <row r="3418" spans="1:8" ht="15.75" x14ac:dyDescent="0.25">
      <c r="A3418" s="40">
        <v>42797</v>
      </c>
      <c r="B3418" s="41" t="s">
        <v>529</v>
      </c>
      <c r="C3418" s="6">
        <v>103014</v>
      </c>
      <c r="D3418" s="7" t="s">
        <v>2</v>
      </c>
      <c r="E3418" s="3">
        <v>12922.8</v>
      </c>
      <c r="F3418" s="42">
        <v>42802</v>
      </c>
      <c r="G3418" s="3">
        <f t="shared" si="164"/>
        <v>12922.8</v>
      </c>
      <c r="H3418" s="3">
        <f t="shared" si="163"/>
        <v>0</v>
      </c>
    </row>
    <row r="3419" spans="1:8" ht="15.75" x14ac:dyDescent="0.25">
      <c r="A3419" s="40">
        <v>42797</v>
      </c>
      <c r="B3419" s="41" t="s">
        <v>650</v>
      </c>
      <c r="C3419" s="6">
        <v>103132</v>
      </c>
      <c r="D3419" s="7" t="s">
        <v>2</v>
      </c>
      <c r="E3419" s="3">
        <v>221388.61</v>
      </c>
      <c r="F3419" s="43" t="s">
        <v>651</v>
      </c>
      <c r="G3419" s="9">
        <f>25416.22+195972.39</f>
        <v>221388.61000000002</v>
      </c>
      <c r="H3419" s="9">
        <f t="shared" si="163"/>
        <v>0</v>
      </c>
    </row>
    <row r="3420" spans="1:8" ht="15.75" x14ac:dyDescent="0.25">
      <c r="A3420" s="40">
        <v>42797</v>
      </c>
      <c r="B3420" s="41" t="s">
        <v>654</v>
      </c>
      <c r="C3420" s="6">
        <v>103135</v>
      </c>
      <c r="D3420" s="7" t="s">
        <v>2</v>
      </c>
      <c r="E3420" s="3">
        <v>40468</v>
      </c>
      <c r="F3420" s="42">
        <v>42803</v>
      </c>
      <c r="G3420" s="3">
        <f t="shared" ref="G3420:G3428" si="165">E3420</f>
        <v>40468</v>
      </c>
      <c r="H3420" s="3">
        <f t="shared" si="163"/>
        <v>0</v>
      </c>
    </row>
    <row r="3421" spans="1:8" ht="15.75" x14ac:dyDescent="0.25">
      <c r="A3421" s="40">
        <v>42797</v>
      </c>
      <c r="B3421" s="41" t="s">
        <v>656</v>
      </c>
      <c r="C3421" s="6">
        <v>103137</v>
      </c>
      <c r="D3421" s="7" t="s">
        <v>2</v>
      </c>
      <c r="E3421" s="3">
        <v>6093.9</v>
      </c>
      <c r="F3421" s="42">
        <v>42803</v>
      </c>
      <c r="G3421" s="3">
        <f t="shared" si="165"/>
        <v>6093.9</v>
      </c>
      <c r="H3421" s="3">
        <f t="shared" si="163"/>
        <v>0</v>
      </c>
    </row>
    <row r="3422" spans="1:8" ht="15.75" x14ac:dyDescent="0.25">
      <c r="A3422" s="40">
        <v>42798</v>
      </c>
      <c r="B3422" s="41" t="s">
        <v>722</v>
      </c>
      <c r="C3422" s="6">
        <v>103199</v>
      </c>
      <c r="D3422" s="7" t="s">
        <v>2</v>
      </c>
      <c r="E3422" s="3">
        <v>4402.2</v>
      </c>
      <c r="F3422" s="42">
        <v>42803</v>
      </c>
      <c r="G3422" s="3">
        <f t="shared" si="165"/>
        <v>4402.2</v>
      </c>
      <c r="H3422" s="3">
        <f t="shared" si="163"/>
        <v>0</v>
      </c>
    </row>
    <row r="3423" spans="1:8" ht="15.75" x14ac:dyDescent="0.25">
      <c r="A3423" s="40">
        <v>42798</v>
      </c>
      <c r="B3423" s="41" t="s">
        <v>787</v>
      </c>
      <c r="C3423" s="6">
        <v>103264</v>
      </c>
      <c r="D3423" s="7" t="s">
        <v>2</v>
      </c>
      <c r="E3423" s="3">
        <v>340011.03</v>
      </c>
      <c r="F3423" s="42">
        <v>42803</v>
      </c>
      <c r="G3423" s="3">
        <f t="shared" si="165"/>
        <v>340011.03</v>
      </c>
      <c r="H3423" s="3">
        <f t="shared" si="163"/>
        <v>0</v>
      </c>
    </row>
    <row r="3424" spans="1:8" ht="15.75" x14ac:dyDescent="0.25">
      <c r="A3424" s="40">
        <v>42798</v>
      </c>
      <c r="B3424" s="41" t="s">
        <v>789</v>
      </c>
      <c r="C3424" s="6">
        <v>103266</v>
      </c>
      <c r="D3424" s="7" t="s">
        <v>2</v>
      </c>
      <c r="E3424" s="3">
        <v>194477.66</v>
      </c>
      <c r="F3424" s="42">
        <v>42803</v>
      </c>
      <c r="G3424" s="3">
        <f t="shared" si="165"/>
        <v>194477.66</v>
      </c>
      <c r="H3424" s="3">
        <f t="shared" si="163"/>
        <v>0</v>
      </c>
    </row>
    <row r="3425" spans="1:8" ht="15.75" x14ac:dyDescent="0.25">
      <c r="A3425" s="40">
        <v>42798</v>
      </c>
      <c r="B3425" s="41" t="s">
        <v>795</v>
      </c>
      <c r="C3425" s="6">
        <v>103272</v>
      </c>
      <c r="D3425" s="7" t="s">
        <v>2</v>
      </c>
      <c r="E3425" s="3">
        <v>68236.7</v>
      </c>
      <c r="F3425" s="42">
        <v>42803</v>
      </c>
      <c r="G3425" s="3">
        <f t="shared" si="165"/>
        <v>68236.7</v>
      </c>
      <c r="H3425" s="3">
        <f t="shared" si="163"/>
        <v>0</v>
      </c>
    </row>
    <row r="3426" spans="1:8" ht="15.75" x14ac:dyDescent="0.25">
      <c r="A3426" s="40">
        <v>42798</v>
      </c>
      <c r="B3426" s="41" t="s">
        <v>797</v>
      </c>
      <c r="C3426" s="6">
        <v>103274</v>
      </c>
      <c r="D3426" s="7" t="s">
        <v>2</v>
      </c>
      <c r="E3426" s="3">
        <v>45966</v>
      </c>
      <c r="F3426" s="42">
        <v>42803</v>
      </c>
      <c r="G3426" s="3">
        <f t="shared" si="165"/>
        <v>45966</v>
      </c>
      <c r="H3426" s="3">
        <f t="shared" si="163"/>
        <v>0</v>
      </c>
    </row>
    <row r="3427" spans="1:8" ht="15.75" x14ac:dyDescent="0.25">
      <c r="A3427" s="40">
        <v>42799</v>
      </c>
      <c r="B3427" s="41" t="s">
        <v>827</v>
      </c>
      <c r="C3427" s="6">
        <v>103303</v>
      </c>
      <c r="D3427" s="7" t="s">
        <v>2</v>
      </c>
      <c r="E3427" s="3">
        <v>2838</v>
      </c>
      <c r="F3427" s="42">
        <v>42803</v>
      </c>
      <c r="G3427" s="3">
        <f t="shared" si="165"/>
        <v>2838</v>
      </c>
      <c r="H3427" s="3">
        <f t="shared" si="163"/>
        <v>0</v>
      </c>
    </row>
    <row r="3428" spans="1:8" ht="15.75" x14ac:dyDescent="0.25">
      <c r="A3428" s="40">
        <v>42800</v>
      </c>
      <c r="B3428" s="41" t="s">
        <v>901</v>
      </c>
      <c r="C3428" s="6">
        <v>103375</v>
      </c>
      <c r="D3428" s="7" t="s">
        <v>2</v>
      </c>
      <c r="E3428" s="3">
        <v>43985.4</v>
      </c>
      <c r="F3428" s="42">
        <v>42803</v>
      </c>
      <c r="G3428" s="3">
        <f t="shared" si="165"/>
        <v>43985.4</v>
      </c>
      <c r="H3428" s="3">
        <f t="shared" si="163"/>
        <v>0</v>
      </c>
    </row>
    <row r="3429" spans="1:8" ht="15.75" x14ac:dyDescent="0.25">
      <c r="A3429" s="40">
        <v>42800</v>
      </c>
      <c r="B3429" s="41" t="s">
        <v>952</v>
      </c>
      <c r="C3429" s="6">
        <v>103426</v>
      </c>
      <c r="D3429" s="7" t="s">
        <v>2</v>
      </c>
      <c r="E3429" s="3">
        <v>54499.4</v>
      </c>
      <c r="F3429" s="43" t="s">
        <v>953</v>
      </c>
      <c r="G3429" s="9">
        <f>13227.74+41271.66</f>
        <v>54499.4</v>
      </c>
      <c r="H3429" s="9">
        <f t="shared" si="163"/>
        <v>0</v>
      </c>
    </row>
    <row r="3430" spans="1:8" ht="15.75" x14ac:dyDescent="0.25">
      <c r="A3430" s="40">
        <v>42800</v>
      </c>
      <c r="B3430" s="41" t="s">
        <v>958</v>
      </c>
      <c r="C3430" s="6">
        <v>103431</v>
      </c>
      <c r="D3430" s="7" t="s">
        <v>2</v>
      </c>
      <c r="E3430" s="3">
        <v>28908.400000000001</v>
      </c>
      <c r="F3430" s="42">
        <v>42804</v>
      </c>
      <c r="G3430" s="3">
        <f t="shared" ref="G3430:G3436" si="166">E3430</f>
        <v>28908.400000000001</v>
      </c>
      <c r="H3430" s="3">
        <f t="shared" si="163"/>
        <v>0</v>
      </c>
    </row>
    <row r="3431" spans="1:8" ht="15.75" x14ac:dyDescent="0.25">
      <c r="A3431" s="40">
        <v>42801</v>
      </c>
      <c r="B3431" s="41" t="s">
        <v>1066</v>
      </c>
      <c r="C3431" s="6">
        <v>103539</v>
      </c>
      <c r="D3431" s="7" t="s">
        <v>2</v>
      </c>
      <c r="E3431" s="3">
        <v>215919.88</v>
      </c>
      <c r="F3431" s="42">
        <v>42804</v>
      </c>
      <c r="G3431" s="3">
        <f t="shared" si="166"/>
        <v>215919.88</v>
      </c>
      <c r="H3431" s="3">
        <f t="shared" si="163"/>
        <v>0</v>
      </c>
    </row>
    <row r="3432" spans="1:8" ht="15.75" x14ac:dyDescent="0.25">
      <c r="A3432" s="40">
        <v>42801</v>
      </c>
      <c r="B3432" s="41" t="s">
        <v>1082</v>
      </c>
      <c r="C3432" s="6">
        <v>103555</v>
      </c>
      <c r="D3432" s="7" t="s">
        <v>2</v>
      </c>
      <c r="E3432" s="3">
        <v>244363.4</v>
      </c>
      <c r="F3432" s="42">
        <v>42804</v>
      </c>
      <c r="G3432" s="3">
        <f t="shared" si="166"/>
        <v>244363.4</v>
      </c>
      <c r="H3432" s="3">
        <f t="shared" si="163"/>
        <v>0</v>
      </c>
    </row>
    <row r="3433" spans="1:8" ht="15.75" x14ac:dyDescent="0.25">
      <c r="A3433" s="40">
        <v>42801</v>
      </c>
      <c r="B3433" s="41" t="s">
        <v>1093</v>
      </c>
      <c r="C3433" s="6">
        <v>103566</v>
      </c>
      <c r="D3433" s="7" t="s">
        <v>2</v>
      </c>
      <c r="E3433" s="3">
        <v>16715.2</v>
      </c>
      <c r="F3433" s="42">
        <v>42804</v>
      </c>
      <c r="G3433" s="3">
        <f t="shared" si="166"/>
        <v>16715.2</v>
      </c>
      <c r="H3433" s="3">
        <f t="shared" si="163"/>
        <v>0</v>
      </c>
    </row>
    <row r="3434" spans="1:8" ht="15.75" x14ac:dyDescent="0.25">
      <c r="A3434" s="40">
        <v>42801</v>
      </c>
      <c r="B3434" s="41" t="s">
        <v>1099</v>
      </c>
      <c r="C3434" s="6">
        <v>103571</v>
      </c>
      <c r="D3434" s="7" t="s">
        <v>2</v>
      </c>
      <c r="E3434" s="3">
        <v>218283.4</v>
      </c>
      <c r="F3434" s="42">
        <v>42804</v>
      </c>
      <c r="G3434" s="3">
        <f t="shared" si="166"/>
        <v>218283.4</v>
      </c>
      <c r="H3434" s="3">
        <f t="shared" si="163"/>
        <v>0</v>
      </c>
    </row>
    <row r="3435" spans="1:8" ht="15.75" x14ac:dyDescent="0.25">
      <c r="A3435" s="40">
        <v>42802</v>
      </c>
      <c r="B3435" s="41" t="s">
        <v>1172</v>
      </c>
      <c r="C3435" s="6">
        <v>103642</v>
      </c>
      <c r="D3435" s="7" t="s">
        <v>2</v>
      </c>
      <c r="E3435" s="3">
        <v>7661.5</v>
      </c>
      <c r="F3435" s="42">
        <v>42804</v>
      </c>
      <c r="G3435" s="3">
        <f t="shared" si="166"/>
        <v>7661.5</v>
      </c>
      <c r="H3435" s="3">
        <f t="shared" si="163"/>
        <v>0</v>
      </c>
    </row>
    <row r="3436" spans="1:8" ht="15.75" x14ac:dyDescent="0.25">
      <c r="A3436" s="40">
        <v>42802</v>
      </c>
      <c r="B3436" s="41" t="s">
        <v>1209</v>
      </c>
      <c r="C3436" s="6">
        <v>103679</v>
      </c>
      <c r="D3436" s="7" t="s">
        <v>2</v>
      </c>
      <c r="E3436" s="3">
        <v>84562.1</v>
      </c>
      <c r="F3436" s="42">
        <v>42804</v>
      </c>
      <c r="G3436" s="3">
        <f t="shared" si="166"/>
        <v>84562.1</v>
      </c>
      <c r="H3436" s="3">
        <f t="shared" si="163"/>
        <v>0</v>
      </c>
    </row>
    <row r="3437" spans="1:8" ht="15.75" x14ac:dyDescent="0.25">
      <c r="A3437" s="40">
        <v>42802</v>
      </c>
      <c r="B3437" s="41" t="s">
        <v>1215</v>
      </c>
      <c r="C3437" s="6">
        <v>103685</v>
      </c>
      <c r="D3437" s="7" t="s">
        <v>2</v>
      </c>
      <c r="E3437" s="3">
        <v>60596.800000000003</v>
      </c>
      <c r="F3437" s="43" t="s">
        <v>1118</v>
      </c>
      <c r="G3437" s="9">
        <f>34801.57+25795.23</f>
        <v>60596.800000000003</v>
      </c>
      <c r="H3437" s="9">
        <f t="shared" si="163"/>
        <v>0</v>
      </c>
    </row>
    <row r="3438" spans="1:8" ht="15.75" x14ac:dyDescent="0.25">
      <c r="A3438" s="40">
        <v>42802</v>
      </c>
      <c r="B3438" s="41" t="s">
        <v>1217</v>
      </c>
      <c r="C3438" s="6">
        <v>103687</v>
      </c>
      <c r="D3438" s="7" t="s">
        <v>2</v>
      </c>
      <c r="E3438" s="3">
        <v>191709.34</v>
      </c>
      <c r="F3438" s="42">
        <v>42805</v>
      </c>
      <c r="G3438" s="3">
        <f t="shared" ref="G3438:G3443" si="167">E3438</f>
        <v>191709.34</v>
      </c>
      <c r="H3438" s="3">
        <f t="shared" si="163"/>
        <v>0</v>
      </c>
    </row>
    <row r="3439" spans="1:8" ht="15.75" x14ac:dyDescent="0.25">
      <c r="A3439" s="40">
        <v>42802</v>
      </c>
      <c r="B3439" s="41" t="s">
        <v>1219</v>
      </c>
      <c r="C3439" s="6">
        <v>103689</v>
      </c>
      <c r="D3439" s="7" t="s">
        <v>2</v>
      </c>
      <c r="E3439" s="3">
        <v>4600</v>
      </c>
      <c r="F3439" s="42">
        <v>42805</v>
      </c>
      <c r="G3439" s="3">
        <f t="shared" si="167"/>
        <v>4600</v>
      </c>
      <c r="H3439" s="3">
        <f t="shared" si="163"/>
        <v>0</v>
      </c>
    </row>
    <row r="3440" spans="1:8" ht="15.75" x14ac:dyDescent="0.25">
      <c r="A3440" s="40">
        <v>42803</v>
      </c>
      <c r="B3440" s="41" t="s">
        <v>1315</v>
      </c>
      <c r="C3440" s="6">
        <v>103782</v>
      </c>
      <c r="D3440" s="7" t="s">
        <v>2</v>
      </c>
      <c r="E3440" s="3">
        <v>6650.4</v>
      </c>
      <c r="F3440" s="42">
        <v>42805</v>
      </c>
      <c r="G3440" s="3">
        <f t="shared" si="167"/>
        <v>6650.4</v>
      </c>
      <c r="H3440" s="3">
        <f t="shared" si="163"/>
        <v>0</v>
      </c>
    </row>
    <row r="3441" spans="1:8" ht="15.75" x14ac:dyDescent="0.25">
      <c r="A3441" s="40">
        <v>42803</v>
      </c>
      <c r="B3441" s="41" t="s">
        <v>1316</v>
      </c>
      <c r="C3441" s="6">
        <v>103783</v>
      </c>
      <c r="D3441" s="7" t="s">
        <v>2</v>
      </c>
      <c r="E3441" s="3">
        <v>39468</v>
      </c>
      <c r="F3441" s="42">
        <v>42805</v>
      </c>
      <c r="G3441" s="3">
        <f t="shared" si="167"/>
        <v>39468</v>
      </c>
      <c r="H3441" s="3">
        <f t="shared" si="163"/>
        <v>0</v>
      </c>
    </row>
    <row r="3442" spans="1:8" ht="15.75" x14ac:dyDescent="0.25">
      <c r="A3442" s="40">
        <v>42803</v>
      </c>
      <c r="B3442" s="41" t="s">
        <v>1317</v>
      </c>
      <c r="C3442" s="6">
        <v>103784</v>
      </c>
      <c r="D3442" s="7" t="s">
        <v>2</v>
      </c>
      <c r="E3442" s="3">
        <v>11707.2</v>
      </c>
      <c r="F3442" s="42">
        <v>42805</v>
      </c>
      <c r="G3442" s="3">
        <f t="shared" si="167"/>
        <v>11707.2</v>
      </c>
      <c r="H3442" s="3">
        <f t="shared" si="163"/>
        <v>0</v>
      </c>
    </row>
    <row r="3443" spans="1:8" ht="15.75" x14ac:dyDescent="0.25">
      <c r="A3443" s="40">
        <v>42803</v>
      </c>
      <c r="B3443" s="41" t="s">
        <v>1341</v>
      </c>
      <c r="C3443" s="6">
        <v>103808</v>
      </c>
      <c r="D3443" s="7" t="s">
        <v>2</v>
      </c>
      <c r="E3443" s="3">
        <v>62720.3</v>
      </c>
      <c r="F3443" s="42">
        <v>42805</v>
      </c>
      <c r="G3443" s="3">
        <f t="shared" si="167"/>
        <v>62720.3</v>
      </c>
      <c r="H3443" s="3">
        <f t="shared" si="163"/>
        <v>0</v>
      </c>
    </row>
    <row r="3444" spans="1:8" ht="15.75" x14ac:dyDescent="0.25">
      <c r="A3444" s="40">
        <v>42803</v>
      </c>
      <c r="B3444" s="45" t="s">
        <v>1342</v>
      </c>
      <c r="C3444" s="22">
        <v>103809</v>
      </c>
      <c r="D3444" s="23" t="s">
        <v>2</v>
      </c>
      <c r="E3444" s="54">
        <v>187871.92</v>
      </c>
      <c r="F3444" s="43" t="s">
        <v>1343</v>
      </c>
      <c r="G3444" s="55">
        <f>38747.26+149124.66</f>
        <v>187871.92</v>
      </c>
      <c r="H3444" s="55">
        <f t="shared" si="163"/>
        <v>0</v>
      </c>
    </row>
    <row r="3445" spans="1:8" ht="15.75" x14ac:dyDescent="0.25">
      <c r="A3445" s="40">
        <v>42804</v>
      </c>
      <c r="B3445" s="41" t="s">
        <v>1460</v>
      </c>
      <c r="C3445" s="6">
        <v>103924</v>
      </c>
      <c r="D3445" s="7" t="s">
        <v>2</v>
      </c>
      <c r="E3445" s="3">
        <v>56389.4</v>
      </c>
      <c r="F3445" s="42">
        <v>42809</v>
      </c>
      <c r="G3445" s="3">
        <f t="shared" ref="G3445:G3452" si="168">E3445</f>
        <v>56389.4</v>
      </c>
      <c r="H3445" s="3">
        <f t="shared" si="163"/>
        <v>0</v>
      </c>
    </row>
    <row r="3446" spans="1:8" ht="15.75" x14ac:dyDescent="0.25">
      <c r="A3446" s="40">
        <v>42804</v>
      </c>
      <c r="B3446" s="41" t="s">
        <v>1477</v>
      </c>
      <c r="C3446" s="6">
        <v>103940</v>
      </c>
      <c r="D3446" s="7" t="s">
        <v>2</v>
      </c>
      <c r="E3446" s="3">
        <v>38343</v>
      </c>
      <c r="F3446" s="42">
        <v>42809</v>
      </c>
      <c r="G3446" s="3">
        <f t="shared" si="168"/>
        <v>38343</v>
      </c>
      <c r="H3446" s="3">
        <f t="shared" si="163"/>
        <v>0</v>
      </c>
    </row>
    <row r="3447" spans="1:8" ht="15.75" x14ac:dyDescent="0.25">
      <c r="A3447" s="40">
        <v>42804</v>
      </c>
      <c r="B3447" s="41" t="s">
        <v>1479</v>
      </c>
      <c r="C3447" s="6">
        <v>103942</v>
      </c>
      <c r="D3447" s="7" t="s">
        <v>2</v>
      </c>
      <c r="E3447" s="3">
        <v>199593.9</v>
      </c>
      <c r="F3447" s="42">
        <v>42809</v>
      </c>
      <c r="G3447" s="3">
        <f t="shared" si="168"/>
        <v>199593.9</v>
      </c>
      <c r="H3447" s="3">
        <f t="shared" si="163"/>
        <v>0</v>
      </c>
    </row>
    <row r="3448" spans="1:8" ht="15.75" x14ac:dyDescent="0.25">
      <c r="A3448" s="40">
        <v>42804</v>
      </c>
      <c r="B3448" s="41" t="s">
        <v>1495</v>
      </c>
      <c r="C3448" s="6">
        <v>103958</v>
      </c>
      <c r="D3448" s="7" t="s">
        <v>2</v>
      </c>
      <c r="E3448" s="3">
        <v>204673.88</v>
      </c>
      <c r="F3448" s="42">
        <v>42809</v>
      </c>
      <c r="G3448" s="3">
        <f t="shared" si="168"/>
        <v>204673.88</v>
      </c>
      <c r="H3448" s="3">
        <f t="shared" si="163"/>
        <v>0</v>
      </c>
    </row>
    <row r="3449" spans="1:8" ht="15.75" x14ac:dyDescent="0.25">
      <c r="A3449" s="40">
        <v>42804</v>
      </c>
      <c r="B3449" s="41" t="s">
        <v>1498</v>
      </c>
      <c r="C3449" s="6">
        <v>103961</v>
      </c>
      <c r="D3449" s="7" t="s">
        <v>2</v>
      </c>
      <c r="E3449" s="3">
        <v>2052.6</v>
      </c>
      <c r="F3449" s="42">
        <v>42809</v>
      </c>
      <c r="G3449" s="3">
        <f t="shared" si="168"/>
        <v>2052.6</v>
      </c>
      <c r="H3449" s="3">
        <f t="shared" si="163"/>
        <v>0</v>
      </c>
    </row>
    <row r="3450" spans="1:8" ht="15.75" x14ac:dyDescent="0.25">
      <c r="A3450" s="40">
        <v>42805</v>
      </c>
      <c r="B3450" s="41" t="s">
        <v>1601</v>
      </c>
      <c r="C3450" s="6">
        <v>104064</v>
      </c>
      <c r="D3450" s="7" t="s">
        <v>2</v>
      </c>
      <c r="E3450" s="3">
        <v>2962.8</v>
      </c>
      <c r="F3450" s="42">
        <v>42809</v>
      </c>
      <c r="G3450" s="3">
        <f t="shared" si="168"/>
        <v>2962.8</v>
      </c>
      <c r="H3450" s="3">
        <f t="shared" si="163"/>
        <v>0</v>
      </c>
    </row>
    <row r="3451" spans="1:8" ht="15.75" x14ac:dyDescent="0.25">
      <c r="A3451" s="40">
        <v>42805</v>
      </c>
      <c r="B3451" s="41" t="s">
        <v>1607</v>
      </c>
      <c r="C3451" s="6">
        <v>104070</v>
      </c>
      <c r="D3451" s="7" t="s">
        <v>2</v>
      </c>
      <c r="E3451" s="3">
        <v>115606.68</v>
      </c>
      <c r="F3451" s="42">
        <v>42809</v>
      </c>
      <c r="G3451" s="3">
        <f t="shared" si="168"/>
        <v>115606.68</v>
      </c>
      <c r="H3451" s="3">
        <f t="shared" si="163"/>
        <v>0</v>
      </c>
    </row>
    <row r="3452" spans="1:8" ht="15.75" x14ac:dyDescent="0.25">
      <c r="A3452" s="40">
        <v>42805</v>
      </c>
      <c r="B3452" s="41" t="s">
        <v>1614</v>
      </c>
      <c r="C3452" s="6">
        <v>104077</v>
      </c>
      <c r="D3452" s="7" t="s">
        <v>2</v>
      </c>
      <c r="E3452" s="3">
        <v>248366.6</v>
      </c>
      <c r="F3452" s="42">
        <v>42809</v>
      </c>
      <c r="G3452" s="3">
        <f t="shared" si="168"/>
        <v>248366.6</v>
      </c>
      <c r="H3452" s="3">
        <f t="shared" si="163"/>
        <v>0</v>
      </c>
    </row>
    <row r="3453" spans="1:8" ht="15.75" x14ac:dyDescent="0.25">
      <c r="A3453" s="40">
        <v>42805</v>
      </c>
      <c r="B3453" s="41" t="s">
        <v>1616</v>
      </c>
      <c r="C3453" s="6">
        <v>104079</v>
      </c>
      <c r="D3453" s="7" t="s">
        <v>2</v>
      </c>
      <c r="E3453" s="3">
        <v>64065.5</v>
      </c>
      <c r="F3453" s="43" t="s">
        <v>1617</v>
      </c>
      <c r="G3453" s="9">
        <f>30196.44+33869.06</f>
        <v>64065.5</v>
      </c>
      <c r="H3453" s="9">
        <f t="shared" si="163"/>
        <v>0</v>
      </c>
    </row>
    <row r="3454" spans="1:8" ht="15.75" x14ac:dyDescent="0.25">
      <c r="A3454" s="40">
        <v>42806</v>
      </c>
      <c r="B3454" s="41" t="s">
        <v>1677</v>
      </c>
      <c r="C3454" s="6">
        <v>104137</v>
      </c>
      <c r="D3454" s="7" t="s">
        <v>2</v>
      </c>
      <c r="E3454" s="3">
        <v>1240.8</v>
      </c>
      <c r="F3454" s="42">
        <v>42810</v>
      </c>
      <c r="G3454" s="3">
        <f>E3454</f>
        <v>1240.8</v>
      </c>
      <c r="H3454" s="3">
        <f t="shared" si="163"/>
        <v>0</v>
      </c>
    </row>
    <row r="3455" spans="1:8" ht="15.75" x14ac:dyDescent="0.25">
      <c r="A3455" s="40">
        <v>42807</v>
      </c>
      <c r="B3455" s="41" t="s">
        <v>1762</v>
      </c>
      <c r="C3455" s="6">
        <v>104221</v>
      </c>
      <c r="D3455" s="7" t="s">
        <v>2</v>
      </c>
      <c r="E3455" s="3">
        <v>201312.4</v>
      </c>
      <c r="F3455" s="42">
        <v>42810</v>
      </c>
      <c r="G3455" s="3">
        <f>E3455</f>
        <v>201312.4</v>
      </c>
      <c r="H3455" s="3">
        <f t="shared" si="163"/>
        <v>0</v>
      </c>
    </row>
    <row r="3456" spans="1:8" ht="15.75" x14ac:dyDescent="0.25">
      <c r="A3456" s="40">
        <v>42807</v>
      </c>
      <c r="B3456" s="41" t="s">
        <v>1790</v>
      </c>
      <c r="C3456" s="6">
        <v>104248</v>
      </c>
      <c r="D3456" s="7" t="s">
        <v>2</v>
      </c>
      <c r="E3456" s="3">
        <v>39840.400000000001</v>
      </c>
      <c r="F3456" s="43" t="s">
        <v>1694</v>
      </c>
      <c r="G3456" s="9">
        <f>11822.88+28017.2+0.32</f>
        <v>39840.400000000001</v>
      </c>
      <c r="H3456" s="9">
        <f t="shared" si="163"/>
        <v>0</v>
      </c>
    </row>
    <row r="3457" spans="1:8" ht="15.75" x14ac:dyDescent="0.25">
      <c r="A3457" s="40">
        <v>42807</v>
      </c>
      <c r="B3457" s="41" t="s">
        <v>1791</v>
      </c>
      <c r="C3457" s="6">
        <v>104249</v>
      </c>
      <c r="D3457" s="7" t="s">
        <v>2</v>
      </c>
      <c r="E3457" s="3">
        <v>57472.9</v>
      </c>
      <c r="F3457" s="42">
        <v>42812</v>
      </c>
      <c r="G3457" s="3">
        <f t="shared" ref="G3457:G3466" si="169">E3457</f>
        <v>57472.9</v>
      </c>
      <c r="H3457" s="3">
        <f t="shared" si="163"/>
        <v>0</v>
      </c>
    </row>
    <row r="3458" spans="1:8" ht="15.75" x14ac:dyDescent="0.25">
      <c r="A3458" s="40">
        <v>42807</v>
      </c>
      <c r="B3458" s="41" t="s">
        <v>1793</v>
      </c>
      <c r="C3458" s="6">
        <v>104251</v>
      </c>
      <c r="D3458" s="7" t="s">
        <v>2</v>
      </c>
      <c r="E3458" s="3">
        <v>30753.9</v>
      </c>
      <c r="F3458" s="42">
        <v>42812</v>
      </c>
      <c r="G3458" s="3">
        <f t="shared" si="169"/>
        <v>30753.9</v>
      </c>
      <c r="H3458" s="3">
        <f t="shared" si="163"/>
        <v>0</v>
      </c>
    </row>
    <row r="3459" spans="1:8" ht="15.75" x14ac:dyDescent="0.25">
      <c r="A3459" s="40">
        <v>42807</v>
      </c>
      <c r="B3459" s="41" t="s">
        <v>1800</v>
      </c>
      <c r="C3459" s="6">
        <v>104258</v>
      </c>
      <c r="D3459" s="7" t="s">
        <v>2</v>
      </c>
      <c r="E3459" s="3">
        <v>15492.9</v>
      </c>
      <c r="F3459" s="42">
        <v>42812</v>
      </c>
      <c r="G3459" s="3">
        <f t="shared" si="169"/>
        <v>15492.9</v>
      </c>
      <c r="H3459" s="3">
        <f t="shared" ref="H3459:H3522" si="170">E3459-G3459</f>
        <v>0</v>
      </c>
    </row>
    <row r="3460" spans="1:8" ht="15.75" x14ac:dyDescent="0.25">
      <c r="A3460" s="40">
        <v>42807</v>
      </c>
      <c r="B3460" s="41" t="s">
        <v>1811</v>
      </c>
      <c r="C3460" s="6">
        <v>104269</v>
      </c>
      <c r="D3460" s="7" t="s">
        <v>2</v>
      </c>
      <c r="E3460" s="3">
        <v>2340</v>
      </c>
      <c r="F3460" s="42">
        <v>42812</v>
      </c>
      <c r="G3460" s="3">
        <f t="shared" si="169"/>
        <v>2340</v>
      </c>
      <c r="H3460" s="3">
        <f t="shared" si="170"/>
        <v>0</v>
      </c>
    </row>
    <row r="3461" spans="1:8" ht="15.75" x14ac:dyDescent="0.25">
      <c r="A3461" s="40">
        <v>42808</v>
      </c>
      <c r="B3461" s="41" t="s">
        <v>1921</v>
      </c>
      <c r="C3461" s="6">
        <v>104377</v>
      </c>
      <c r="D3461" s="7" t="s">
        <v>2</v>
      </c>
      <c r="E3461" s="3">
        <v>135084.29999999999</v>
      </c>
      <c r="F3461" s="42">
        <v>42812</v>
      </c>
      <c r="G3461" s="3">
        <f t="shared" si="169"/>
        <v>135084.29999999999</v>
      </c>
      <c r="H3461" s="3">
        <f t="shared" si="170"/>
        <v>0</v>
      </c>
    </row>
    <row r="3462" spans="1:8" ht="15.75" x14ac:dyDescent="0.25">
      <c r="A3462" s="40">
        <v>42808</v>
      </c>
      <c r="B3462" s="41" t="s">
        <v>1924</v>
      </c>
      <c r="C3462" s="6">
        <v>104380</v>
      </c>
      <c r="D3462" s="7" t="s">
        <v>2</v>
      </c>
      <c r="E3462" s="3">
        <v>47028.62</v>
      </c>
      <c r="F3462" s="42">
        <v>42812</v>
      </c>
      <c r="G3462" s="3">
        <f t="shared" si="169"/>
        <v>47028.62</v>
      </c>
      <c r="H3462" s="3">
        <f t="shared" si="170"/>
        <v>0</v>
      </c>
    </row>
    <row r="3463" spans="1:8" ht="15.75" x14ac:dyDescent="0.25">
      <c r="A3463" s="40">
        <v>42808</v>
      </c>
      <c r="B3463" s="41" t="s">
        <v>1925</v>
      </c>
      <c r="C3463" s="6">
        <v>104381</v>
      </c>
      <c r="D3463" s="7" t="s">
        <v>2</v>
      </c>
      <c r="E3463" s="3">
        <v>63660.58</v>
      </c>
      <c r="F3463" s="42">
        <v>42812</v>
      </c>
      <c r="G3463" s="3">
        <f t="shared" si="169"/>
        <v>63660.58</v>
      </c>
      <c r="H3463" s="3">
        <f t="shared" si="170"/>
        <v>0</v>
      </c>
    </row>
    <row r="3464" spans="1:8" ht="15.75" x14ac:dyDescent="0.25">
      <c r="A3464" s="40">
        <v>42808</v>
      </c>
      <c r="B3464" s="41" t="s">
        <v>1928</v>
      </c>
      <c r="C3464" s="6">
        <v>104384</v>
      </c>
      <c r="D3464" s="7" t="s">
        <v>2</v>
      </c>
      <c r="E3464" s="3">
        <v>34081.300000000003</v>
      </c>
      <c r="F3464" s="42">
        <v>42812</v>
      </c>
      <c r="G3464" s="3">
        <f t="shared" si="169"/>
        <v>34081.300000000003</v>
      </c>
      <c r="H3464" s="3">
        <f t="shared" si="170"/>
        <v>0</v>
      </c>
    </row>
    <row r="3465" spans="1:8" ht="15.75" x14ac:dyDescent="0.25">
      <c r="A3465" s="40">
        <v>42808</v>
      </c>
      <c r="B3465" s="41" t="s">
        <v>1929</v>
      </c>
      <c r="C3465" s="6">
        <v>104385</v>
      </c>
      <c r="D3465" s="7" t="s">
        <v>2</v>
      </c>
      <c r="E3465" s="3">
        <v>33282.6</v>
      </c>
      <c r="F3465" s="42">
        <v>42812</v>
      </c>
      <c r="G3465" s="3">
        <f t="shared" si="169"/>
        <v>33282.6</v>
      </c>
      <c r="H3465" s="3">
        <f t="shared" si="170"/>
        <v>0</v>
      </c>
    </row>
    <row r="3466" spans="1:8" ht="15.75" x14ac:dyDescent="0.25">
      <c r="A3466" s="40">
        <v>42808</v>
      </c>
      <c r="B3466" s="41" t="s">
        <v>1931</v>
      </c>
      <c r="C3466" s="6">
        <v>104387</v>
      </c>
      <c r="D3466" s="7" t="s">
        <v>2</v>
      </c>
      <c r="E3466" s="3">
        <v>4489.3999999999996</v>
      </c>
      <c r="G3466" s="3">
        <f t="shared" si="169"/>
        <v>4489.3999999999996</v>
      </c>
      <c r="H3466" s="3">
        <f t="shared" si="170"/>
        <v>0</v>
      </c>
    </row>
    <row r="3467" spans="1:8" ht="15.75" x14ac:dyDescent="0.25">
      <c r="A3467" s="40">
        <v>42809</v>
      </c>
      <c r="B3467" s="41" t="s">
        <v>2046</v>
      </c>
      <c r="C3467" s="6">
        <v>104500</v>
      </c>
      <c r="D3467" s="7" t="s">
        <v>2</v>
      </c>
      <c r="E3467" s="3">
        <v>323218</v>
      </c>
      <c r="F3467" s="43" t="s">
        <v>2047</v>
      </c>
      <c r="G3467" s="9">
        <f>168566.48+154651.52</f>
        <v>323218</v>
      </c>
      <c r="H3467" s="9">
        <f t="shared" si="170"/>
        <v>0</v>
      </c>
    </row>
    <row r="3468" spans="1:8" ht="15.75" x14ac:dyDescent="0.25">
      <c r="A3468" s="40">
        <v>42809</v>
      </c>
      <c r="B3468" s="41" t="s">
        <v>2050</v>
      </c>
      <c r="C3468" s="6">
        <v>104503</v>
      </c>
      <c r="D3468" s="7" t="s">
        <v>2</v>
      </c>
      <c r="E3468" s="3">
        <v>65640.800000000003</v>
      </c>
      <c r="F3468" s="42">
        <v>42815</v>
      </c>
      <c r="G3468" s="3">
        <f t="shared" ref="G3468:G3479" si="171">E3468</f>
        <v>65640.800000000003</v>
      </c>
      <c r="H3468" s="3">
        <f t="shared" si="170"/>
        <v>0</v>
      </c>
    </row>
    <row r="3469" spans="1:8" ht="15.75" x14ac:dyDescent="0.25">
      <c r="A3469" s="40">
        <v>42809</v>
      </c>
      <c r="B3469" s="41" t="s">
        <v>2052</v>
      </c>
      <c r="C3469" s="6">
        <v>104505</v>
      </c>
      <c r="D3469" s="7" t="s">
        <v>2</v>
      </c>
      <c r="E3469" s="3">
        <v>11170.8</v>
      </c>
      <c r="F3469" s="42">
        <v>42815</v>
      </c>
      <c r="G3469" s="3">
        <f t="shared" si="171"/>
        <v>11170.8</v>
      </c>
      <c r="H3469" s="3">
        <f t="shared" si="170"/>
        <v>0</v>
      </c>
    </row>
    <row r="3470" spans="1:8" ht="15.75" x14ac:dyDescent="0.25">
      <c r="A3470" s="40">
        <v>42810</v>
      </c>
      <c r="B3470" s="41" t="s">
        <v>2147</v>
      </c>
      <c r="C3470" s="6">
        <v>104600</v>
      </c>
      <c r="D3470" s="7" t="s">
        <v>2</v>
      </c>
      <c r="E3470" s="3">
        <v>81180.2</v>
      </c>
      <c r="F3470" s="42">
        <v>42815</v>
      </c>
      <c r="G3470" s="3">
        <f t="shared" si="171"/>
        <v>81180.2</v>
      </c>
      <c r="H3470" s="3">
        <f t="shared" si="170"/>
        <v>0</v>
      </c>
    </row>
    <row r="3471" spans="1:8" ht="15.75" x14ac:dyDescent="0.25">
      <c r="A3471" s="40">
        <v>42810</v>
      </c>
      <c r="B3471" s="41" t="s">
        <v>2150</v>
      </c>
      <c r="C3471" s="6">
        <v>104603</v>
      </c>
      <c r="D3471" s="7" t="s">
        <v>2</v>
      </c>
      <c r="E3471" s="3">
        <v>297631.55</v>
      </c>
      <c r="F3471" s="42">
        <v>42815</v>
      </c>
      <c r="G3471" s="3">
        <f t="shared" si="171"/>
        <v>297631.55</v>
      </c>
      <c r="H3471" s="3">
        <f t="shared" si="170"/>
        <v>0</v>
      </c>
    </row>
    <row r="3472" spans="1:8" ht="15.75" x14ac:dyDescent="0.25">
      <c r="A3472" s="40">
        <v>42810</v>
      </c>
      <c r="B3472" s="41" t="s">
        <v>2155</v>
      </c>
      <c r="C3472" s="6">
        <v>104608</v>
      </c>
      <c r="D3472" s="7" t="s">
        <v>2</v>
      </c>
      <c r="E3472" s="3">
        <v>70409.600000000006</v>
      </c>
      <c r="F3472" s="42">
        <v>42815</v>
      </c>
      <c r="G3472" s="3">
        <f t="shared" si="171"/>
        <v>70409.600000000006</v>
      </c>
      <c r="H3472" s="3">
        <f t="shared" si="170"/>
        <v>0</v>
      </c>
    </row>
    <row r="3473" spans="1:8" ht="15.75" x14ac:dyDescent="0.25">
      <c r="A3473" s="40">
        <v>42810</v>
      </c>
      <c r="B3473" s="41" t="s">
        <v>2193</v>
      </c>
      <c r="C3473" s="6">
        <v>104646</v>
      </c>
      <c r="D3473" s="7" t="s">
        <v>2</v>
      </c>
      <c r="E3473" s="3">
        <v>18500.2</v>
      </c>
      <c r="F3473" s="42">
        <v>42815</v>
      </c>
      <c r="G3473" s="3">
        <f t="shared" si="171"/>
        <v>18500.2</v>
      </c>
      <c r="H3473" s="3">
        <f t="shared" si="170"/>
        <v>0</v>
      </c>
    </row>
    <row r="3474" spans="1:8" ht="15.75" x14ac:dyDescent="0.25">
      <c r="A3474" s="40">
        <v>42811</v>
      </c>
      <c r="B3474" s="41" t="s">
        <v>2209</v>
      </c>
      <c r="C3474" s="6">
        <v>104662</v>
      </c>
      <c r="D3474" s="7" t="s">
        <v>2</v>
      </c>
      <c r="E3474" s="3">
        <v>1004.4</v>
      </c>
      <c r="F3474" s="42">
        <v>42815</v>
      </c>
      <c r="G3474" s="3">
        <f t="shared" si="171"/>
        <v>1004.4</v>
      </c>
      <c r="H3474" s="3">
        <f t="shared" si="170"/>
        <v>0</v>
      </c>
    </row>
    <row r="3475" spans="1:8" ht="15.75" x14ac:dyDescent="0.25">
      <c r="A3475" s="40">
        <v>42811</v>
      </c>
      <c r="B3475" s="41" t="s">
        <v>2324</v>
      </c>
      <c r="C3475" s="6">
        <v>104775</v>
      </c>
      <c r="D3475" s="7" t="s">
        <v>2</v>
      </c>
      <c r="E3475" s="3">
        <v>266615.2</v>
      </c>
      <c r="F3475" s="42">
        <v>42815</v>
      </c>
      <c r="G3475" s="3">
        <f t="shared" si="171"/>
        <v>266615.2</v>
      </c>
      <c r="H3475" s="3">
        <f t="shared" si="170"/>
        <v>0</v>
      </c>
    </row>
    <row r="3476" spans="1:8" ht="15.75" x14ac:dyDescent="0.25">
      <c r="A3476" s="40">
        <v>42811</v>
      </c>
      <c r="B3476" s="41" t="s">
        <v>2325</v>
      </c>
      <c r="C3476" s="6">
        <v>104776</v>
      </c>
      <c r="D3476" s="7" t="s">
        <v>2</v>
      </c>
      <c r="E3476" s="3">
        <v>94505.25</v>
      </c>
      <c r="F3476" s="42">
        <v>42815</v>
      </c>
      <c r="G3476" s="3">
        <f t="shared" si="171"/>
        <v>94505.25</v>
      </c>
      <c r="H3476" s="3">
        <f t="shared" si="170"/>
        <v>0</v>
      </c>
    </row>
    <row r="3477" spans="1:8" ht="15.75" x14ac:dyDescent="0.25">
      <c r="A3477" s="40">
        <v>42812</v>
      </c>
      <c r="B3477" s="41" t="s">
        <v>2386</v>
      </c>
      <c r="C3477" s="6">
        <v>104835</v>
      </c>
      <c r="D3477" s="7" t="s">
        <v>2</v>
      </c>
      <c r="E3477" s="3">
        <v>1017.6</v>
      </c>
      <c r="F3477" s="42">
        <v>42815</v>
      </c>
      <c r="G3477" s="3">
        <f t="shared" si="171"/>
        <v>1017.6</v>
      </c>
      <c r="H3477" s="3">
        <f t="shared" si="170"/>
        <v>0</v>
      </c>
    </row>
    <row r="3478" spans="1:8" ht="15.75" x14ac:dyDescent="0.25">
      <c r="A3478" s="40">
        <v>42812</v>
      </c>
      <c r="B3478" s="41" t="s">
        <v>2433</v>
      </c>
      <c r="C3478" s="6">
        <v>104881</v>
      </c>
      <c r="D3478" s="7" t="s">
        <v>2</v>
      </c>
      <c r="E3478" s="3">
        <v>314238.05</v>
      </c>
      <c r="F3478" s="42">
        <v>42815</v>
      </c>
      <c r="G3478" s="3">
        <f t="shared" si="171"/>
        <v>314238.05</v>
      </c>
      <c r="H3478" s="3">
        <f t="shared" si="170"/>
        <v>0</v>
      </c>
    </row>
    <row r="3479" spans="1:8" ht="15.75" x14ac:dyDescent="0.25">
      <c r="A3479" s="40">
        <v>42812</v>
      </c>
      <c r="B3479" s="41" t="s">
        <v>2434</v>
      </c>
      <c r="C3479" s="6">
        <v>104882</v>
      </c>
      <c r="D3479" s="7" t="s">
        <v>2</v>
      </c>
      <c r="E3479" s="3">
        <v>48893.599999999999</v>
      </c>
      <c r="F3479" s="42">
        <v>42815</v>
      </c>
      <c r="G3479" s="3">
        <f t="shared" si="171"/>
        <v>48893.599999999999</v>
      </c>
      <c r="H3479" s="3">
        <f t="shared" si="170"/>
        <v>0</v>
      </c>
    </row>
    <row r="3480" spans="1:8" ht="15.75" x14ac:dyDescent="0.25">
      <c r="A3480" s="40">
        <v>42812</v>
      </c>
      <c r="B3480" s="41" t="s">
        <v>2448</v>
      </c>
      <c r="C3480" s="6">
        <v>104895</v>
      </c>
      <c r="D3480" s="7" t="s">
        <v>2</v>
      </c>
      <c r="E3480" s="3">
        <v>78926.7</v>
      </c>
      <c r="F3480" s="43" t="s">
        <v>2449</v>
      </c>
      <c r="G3480" s="9">
        <f>14057.47+64869.23</f>
        <v>78926.7</v>
      </c>
      <c r="H3480" s="9">
        <f t="shared" si="170"/>
        <v>0</v>
      </c>
    </row>
    <row r="3481" spans="1:8" ht="15.75" x14ac:dyDescent="0.25">
      <c r="A3481" s="40">
        <v>42812</v>
      </c>
      <c r="B3481" s="41" t="s">
        <v>2456</v>
      </c>
      <c r="C3481" s="6">
        <v>104902</v>
      </c>
      <c r="D3481" s="7" t="s">
        <v>2</v>
      </c>
      <c r="E3481" s="3">
        <v>39851.5</v>
      </c>
      <c r="F3481" s="42">
        <v>42791</v>
      </c>
      <c r="G3481" s="3">
        <f t="shared" ref="G3481:G3495" si="172">E3481</f>
        <v>39851.5</v>
      </c>
      <c r="H3481" s="3">
        <f t="shared" si="170"/>
        <v>0</v>
      </c>
    </row>
    <row r="3482" spans="1:8" ht="15.75" x14ac:dyDescent="0.25">
      <c r="A3482" s="40">
        <v>42812</v>
      </c>
      <c r="B3482" s="41" t="s">
        <v>2460</v>
      </c>
      <c r="C3482" s="6">
        <v>104905</v>
      </c>
      <c r="D3482" s="7" t="s">
        <v>2</v>
      </c>
      <c r="E3482" s="3">
        <v>8080</v>
      </c>
      <c r="F3482" s="42">
        <v>42791</v>
      </c>
      <c r="G3482" s="3">
        <f t="shared" si="172"/>
        <v>8080</v>
      </c>
      <c r="H3482" s="3">
        <f t="shared" si="170"/>
        <v>0</v>
      </c>
    </row>
    <row r="3483" spans="1:8" ht="15.75" x14ac:dyDescent="0.25">
      <c r="A3483" s="40">
        <v>42812</v>
      </c>
      <c r="B3483" s="41" t="s">
        <v>2466</v>
      </c>
      <c r="C3483" s="6">
        <v>104911</v>
      </c>
      <c r="D3483" s="7" t="s">
        <v>2</v>
      </c>
      <c r="E3483" s="3">
        <v>47407.6</v>
      </c>
      <c r="F3483" s="42">
        <v>42791</v>
      </c>
      <c r="G3483" s="3">
        <f t="shared" si="172"/>
        <v>47407.6</v>
      </c>
      <c r="H3483" s="3">
        <f t="shared" si="170"/>
        <v>0</v>
      </c>
    </row>
    <row r="3484" spans="1:8" ht="15.75" x14ac:dyDescent="0.25">
      <c r="A3484" s="40">
        <v>42813</v>
      </c>
      <c r="B3484" s="41" t="s">
        <v>2479</v>
      </c>
      <c r="C3484" s="6">
        <v>104924</v>
      </c>
      <c r="D3484" s="7" t="s">
        <v>2</v>
      </c>
      <c r="E3484" s="3">
        <v>15767.9</v>
      </c>
      <c r="F3484" s="42">
        <v>42791</v>
      </c>
      <c r="G3484" s="3">
        <f t="shared" si="172"/>
        <v>15767.9</v>
      </c>
      <c r="H3484" s="3">
        <f t="shared" si="170"/>
        <v>0</v>
      </c>
    </row>
    <row r="3485" spans="1:8" ht="15.75" x14ac:dyDescent="0.25">
      <c r="A3485" s="40">
        <v>42813</v>
      </c>
      <c r="B3485" s="41" t="s">
        <v>2532</v>
      </c>
      <c r="C3485" s="6">
        <v>104975</v>
      </c>
      <c r="D3485" s="7" t="s">
        <v>2</v>
      </c>
      <c r="E3485" s="3">
        <v>22373.200000000001</v>
      </c>
      <c r="F3485" s="42">
        <v>42791</v>
      </c>
      <c r="G3485" s="3">
        <f t="shared" si="172"/>
        <v>22373.200000000001</v>
      </c>
      <c r="H3485" s="3">
        <f t="shared" si="170"/>
        <v>0</v>
      </c>
    </row>
    <row r="3486" spans="1:8" ht="15.75" x14ac:dyDescent="0.25">
      <c r="A3486" s="40">
        <v>42813</v>
      </c>
      <c r="B3486" s="41" t="s">
        <v>2533</v>
      </c>
      <c r="C3486" s="6">
        <v>104976</v>
      </c>
      <c r="D3486" s="7" t="s">
        <v>2</v>
      </c>
      <c r="E3486" s="3">
        <v>825.2</v>
      </c>
      <c r="F3486" s="42">
        <v>42791</v>
      </c>
      <c r="G3486" s="3">
        <f t="shared" si="172"/>
        <v>825.2</v>
      </c>
      <c r="H3486" s="3">
        <f t="shared" si="170"/>
        <v>0</v>
      </c>
    </row>
    <row r="3487" spans="1:8" ht="15.75" x14ac:dyDescent="0.25">
      <c r="A3487" s="40">
        <v>42814</v>
      </c>
      <c r="B3487" s="41" t="s">
        <v>2651</v>
      </c>
      <c r="C3487" s="6">
        <v>105089</v>
      </c>
      <c r="D3487" s="7" t="s">
        <v>2</v>
      </c>
      <c r="E3487" s="3">
        <v>245538.25</v>
      </c>
      <c r="G3487" s="3">
        <f t="shared" si="172"/>
        <v>245538.25</v>
      </c>
      <c r="H3487" s="3">
        <f t="shared" si="170"/>
        <v>0</v>
      </c>
    </row>
    <row r="3488" spans="1:8" ht="15.75" x14ac:dyDescent="0.25">
      <c r="A3488" s="40">
        <v>42814</v>
      </c>
      <c r="B3488" s="41" t="s">
        <v>2653</v>
      </c>
      <c r="C3488" s="6">
        <v>105091</v>
      </c>
      <c r="D3488" s="7" t="s">
        <v>2</v>
      </c>
      <c r="E3488" s="3">
        <v>245458.45</v>
      </c>
      <c r="F3488" s="42">
        <v>42791</v>
      </c>
      <c r="G3488" s="3">
        <f t="shared" si="172"/>
        <v>245458.45</v>
      </c>
      <c r="H3488" s="3">
        <f t="shared" si="170"/>
        <v>0</v>
      </c>
    </row>
    <row r="3489" spans="1:8" ht="15.75" x14ac:dyDescent="0.25">
      <c r="A3489" s="40">
        <v>42814</v>
      </c>
      <c r="B3489" s="41" t="s">
        <v>2654</v>
      </c>
      <c r="C3489" s="6">
        <v>105092</v>
      </c>
      <c r="D3489" s="7" t="s">
        <v>2</v>
      </c>
      <c r="E3489" s="3">
        <v>66192.399999999994</v>
      </c>
      <c r="F3489" s="42">
        <v>42791</v>
      </c>
      <c r="G3489" s="3">
        <f t="shared" si="172"/>
        <v>66192.399999999994</v>
      </c>
      <c r="H3489" s="3">
        <f t="shared" si="170"/>
        <v>0</v>
      </c>
    </row>
    <row r="3490" spans="1:8" ht="15.75" x14ac:dyDescent="0.25">
      <c r="A3490" s="40">
        <v>42814</v>
      </c>
      <c r="B3490" s="41" t="s">
        <v>2656</v>
      </c>
      <c r="C3490" s="6">
        <v>105094</v>
      </c>
      <c r="D3490" s="7" t="s">
        <v>2</v>
      </c>
      <c r="E3490" s="3">
        <v>48778.3</v>
      </c>
      <c r="F3490" s="42">
        <v>42791</v>
      </c>
      <c r="G3490" s="3">
        <f t="shared" si="172"/>
        <v>48778.3</v>
      </c>
      <c r="H3490" s="3">
        <f t="shared" si="170"/>
        <v>0</v>
      </c>
    </row>
    <row r="3491" spans="1:8" ht="15.75" x14ac:dyDescent="0.25">
      <c r="A3491" s="40">
        <v>42814</v>
      </c>
      <c r="B3491" s="41" t="s">
        <v>2666</v>
      </c>
      <c r="C3491" s="6">
        <v>105104</v>
      </c>
      <c r="D3491" s="7" t="s">
        <v>2</v>
      </c>
      <c r="E3491" s="3">
        <v>27075.599999999999</v>
      </c>
      <c r="F3491" s="42">
        <v>42791</v>
      </c>
      <c r="G3491" s="3">
        <f t="shared" si="172"/>
        <v>27075.599999999999</v>
      </c>
      <c r="H3491" s="3">
        <f t="shared" si="170"/>
        <v>0</v>
      </c>
    </row>
    <row r="3492" spans="1:8" ht="15.75" x14ac:dyDescent="0.25">
      <c r="A3492" s="40">
        <v>42815</v>
      </c>
      <c r="B3492" s="41" t="s">
        <v>2736</v>
      </c>
      <c r="C3492" s="6">
        <v>105174</v>
      </c>
      <c r="D3492" s="7" t="s">
        <v>2</v>
      </c>
      <c r="E3492" s="3">
        <v>830.4</v>
      </c>
      <c r="F3492" s="42">
        <v>42791</v>
      </c>
      <c r="G3492" s="3">
        <f t="shared" si="172"/>
        <v>830.4</v>
      </c>
      <c r="H3492" s="3">
        <f t="shared" si="170"/>
        <v>0</v>
      </c>
    </row>
    <row r="3493" spans="1:8" ht="15.75" x14ac:dyDescent="0.25">
      <c r="A3493" s="40">
        <v>42815</v>
      </c>
      <c r="B3493" s="41" t="s">
        <v>2761</v>
      </c>
      <c r="C3493" s="6">
        <v>105199</v>
      </c>
      <c r="D3493" s="7" t="s">
        <v>2</v>
      </c>
      <c r="E3493" s="3">
        <v>243643.75</v>
      </c>
      <c r="F3493" s="42">
        <v>42791</v>
      </c>
      <c r="G3493" s="3">
        <f t="shared" si="172"/>
        <v>243643.75</v>
      </c>
      <c r="H3493" s="3">
        <f t="shared" si="170"/>
        <v>0</v>
      </c>
    </row>
    <row r="3494" spans="1:8" ht="15.75" x14ac:dyDescent="0.25">
      <c r="A3494" s="40">
        <v>42815</v>
      </c>
      <c r="B3494" s="41" t="s">
        <v>2787</v>
      </c>
      <c r="C3494" s="6">
        <v>105225</v>
      </c>
      <c r="D3494" s="7" t="s">
        <v>2</v>
      </c>
      <c r="E3494" s="3">
        <v>210020.4</v>
      </c>
      <c r="F3494" s="42">
        <v>42791</v>
      </c>
      <c r="G3494" s="3">
        <f t="shared" si="172"/>
        <v>210020.4</v>
      </c>
      <c r="H3494" s="3">
        <f t="shared" si="170"/>
        <v>0</v>
      </c>
    </row>
    <row r="3495" spans="1:8" ht="15.75" x14ac:dyDescent="0.25">
      <c r="A3495" s="40">
        <v>42816</v>
      </c>
      <c r="B3495" s="41" t="s">
        <v>2827</v>
      </c>
      <c r="C3495" s="6">
        <v>105265</v>
      </c>
      <c r="D3495" s="7" t="s">
        <v>2</v>
      </c>
      <c r="E3495" s="3">
        <v>349.1</v>
      </c>
      <c r="F3495" s="42">
        <v>42791</v>
      </c>
      <c r="G3495" s="3">
        <f t="shared" si="172"/>
        <v>349.1</v>
      </c>
      <c r="H3495" s="3">
        <f t="shared" si="170"/>
        <v>0</v>
      </c>
    </row>
    <row r="3496" spans="1:8" ht="15.75" x14ac:dyDescent="0.25">
      <c r="A3496" s="40">
        <v>42816</v>
      </c>
      <c r="B3496" s="41" t="s">
        <v>2914</v>
      </c>
      <c r="C3496" s="6">
        <v>105351</v>
      </c>
      <c r="D3496" s="7" t="s">
        <v>2</v>
      </c>
      <c r="E3496" s="3">
        <v>240129.56</v>
      </c>
      <c r="F3496" s="43" t="s">
        <v>2915</v>
      </c>
      <c r="G3496" s="9">
        <f>106836.07+133293.49</f>
        <v>240129.56</v>
      </c>
      <c r="H3496" s="9">
        <f t="shared" si="170"/>
        <v>0</v>
      </c>
    </row>
    <row r="3497" spans="1:8" ht="15.75" x14ac:dyDescent="0.25">
      <c r="A3497" s="40">
        <v>42816</v>
      </c>
      <c r="B3497" s="41" t="s">
        <v>2917</v>
      </c>
      <c r="C3497" s="6">
        <v>105353</v>
      </c>
      <c r="D3497" s="7" t="s">
        <v>2</v>
      </c>
      <c r="E3497" s="3">
        <v>88897.5</v>
      </c>
      <c r="F3497" s="42">
        <v>42821</v>
      </c>
      <c r="G3497" s="3">
        <f>E3497</f>
        <v>88897.5</v>
      </c>
      <c r="H3497" s="3">
        <f t="shared" si="170"/>
        <v>0</v>
      </c>
    </row>
    <row r="3498" spans="1:8" ht="15.75" x14ac:dyDescent="0.25">
      <c r="A3498" s="40">
        <v>42816</v>
      </c>
      <c r="B3498" s="41" t="s">
        <v>2918</v>
      </c>
      <c r="C3498" s="6">
        <v>105354</v>
      </c>
      <c r="D3498" s="7" t="s">
        <v>2</v>
      </c>
      <c r="E3498" s="3">
        <v>21584</v>
      </c>
      <c r="F3498" s="42">
        <v>42821</v>
      </c>
      <c r="G3498" s="3">
        <f>E3498</f>
        <v>21584</v>
      </c>
      <c r="H3498" s="3">
        <f t="shared" si="170"/>
        <v>0</v>
      </c>
    </row>
    <row r="3499" spans="1:8" ht="15.75" x14ac:dyDescent="0.25">
      <c r="A3499" s="40">
        <v>42817</v>
      </c>
      <c r="B3499" s="41" t="s">
        <v>2929</v>
      </c>
      <c r="C3499" s="6">
        <v>105365</v>
      </c>
      <c r="D3499" s="7" t="s">
        <v>2</v>
      </c>
      <c r="E3499" s="3">
        <v>8324.7000000000007</v>
      </c>
      <c r="F3499" s="42">
        <v>42821</v>
      </c>
      <c r="G3499" s="3">
        <f>E3499</f>
        <v>8324.7000000000007</v>
      </c>
      <c r="H3499" s="3">
        <f t="shared" si="170"/>
        <v>0</v>
      </c>
    </row>
    <row r="3500" spans="1:8" ht="15.75" x14ac:dyDescent="0.25">
      <c r="A3500" s="40">
        <v>42817</v>
      </c>
      <c r="B3500" s="41" t="s">
        <v>2937</v>
      </c>
      <c r="C3500" s="6">
        <v>105372</v>
      </c>
      <c r="D3500" s="7" t="s">
        <v>2</v>
      </c>
      <c r="E3500" s="3">
        <v>17023.7</v>
      </c>
      <c r="F3500" s="42">
        <v>42821</v>
      </c>
      <c r="G3500" s="3">
        <f>E3500</f>
        <v>17023.7</v>
      </c>
      <c r="H3500" s="3">
        <f t="shared" si="170"/>
        <v>0</v>
      </c>
    </row>
    <row r="3501" spans="1:8" ht="15.75" x14ac:dyDescent="0.25">
      <c r="A3501" s="40">
        <v>42817</v>
      </c>
      <c r="B3501" s="41" t="s">
        <v>3007</v>
      </c>
      <c r="C3501" s="6">
        <v>105438</v>
      </c>
      <c r="D3501" s="7" t="s">
        <v>2</v>
      </c>
      <c r="E3501" s="3">
        <v>257236.42</v>
      </c>
      <c r="F3501" s="42">
        <v>42821</v>
      </c>
      <c r="G3501" s="3">
        <f>E3501</f>
        <v>257236.42</v>
      </c>
      <c r="H3501" s="3">
        <f t="shared" si="170"/>
        <v>0</v>
      </c>
    </row>
    <row r="3502" spans="1:8" ht="15.75" x14ac:dyDescent="0.25">
      <c r="A3502" s="40">
        <v>42817</v>
      </c>
      <c r="B3502" s="41" t="s">
        <v>3012</v>
      </c>
      <c r="C3502" s="6">
        <v>105443</v>
      </c>
      <c r="D3502" s="7" t="s">
        <v>2</v>
      </c>
      <c r="E3502" s="3">
        <v>86014.92</v>
      </c>
      <c r="F3502" s="42">
        <v>42821</v>
      </c>
      <c r="G3502" s="3">
        <f>54261.06+31753.86</f>
        <v>86014.92</v>
      </c>
      <c r="H3502" s="3">
        <f t="shared" si="170"/>
        <v>0</v>
      </c>
    </row>
    <row r="3503" spans="1:8" ht="15.75" x14ac:dyDescent="0.25">
      <c r="A3503" s="40">
        <v>42817</v>
      </c>
      <c r="B3503" s="41" t="s">
        <v>3027</v>
      </c>
      <c r="C3503" s="6">
        <v>105458</v>
      </c>
      <c r="D3503" s="7" t="s">
        <v>2</v>
      </c>
      <c r="E3503" s="3">
        <v>22373.599999999999</v>
      </c>
      <c r="F3503" s="42">
        <v>42824</v>
      </c>
      <c r="G3503" s="3">
        <f t="shared" ref="G3503:G3521" si="173">E3503</f>
        <v>22373.599999999999</v>
      </c>
      <c r="H3503" s="3">
        <f t="shared" si="170"/>
        <v>0</v>
      </c>
    </row>
    <row r="3504" spans="1:8" ht="15.75" x14ac:dyDescent="0.25">
      <c r="A3504" s="40">
        <v>42818</v>
      </c>
      <c r="B3504" s="41" t="s">
        <v>3059</v>
      </c>
      <c r="C3504" s="6">
        <v>105490</v>
      </c>
      <c r="D3504" s="7" t="s">
        <v>2</v>
      </c>
      <c r="E3504" s="3">
        <v>1347.3</v>
      </c>
      <c r="F3504" s="42">
        <v>42824</v>
      </c>
      <c r="G3504" s="3">
        <f t="shared" si="173"/>
        <v>1347.3</v>
      </c>
      <c r="H3504" s="3">
        <f t="shared" si="170"/>
        <v>0</v>
      </c>
    </row>
    <row r="3505" spans="1:8" ht="15.75" x14ac:dyDescent="0.25">
      <c r="A3505" s="40">
        <v>42818</v>
      </c>
      <c r="B3505" s="41" t="s">
        <v>3096</v>
      </c>
      <c r="C3505" s="6">
        <v>105527</v>
      </c>
      <c r="D3505" s="7" t="s">
        <v>2</v>
      </c>
      <c r="E3505" s="3">
        <v>44291</v>
      </c>
      <c r="F3505" s="42">
        <v>42824</v>
      </c>
      <c r="G3505" s="3">
        <f t="shared" si="173"/>
        <v>44291</v>
      </c>
      <c r="H3505" s="3">
        <f t="shared" si="170"/>
        <v>0</v>
      </c>
    </row>
    <row r="3506" spans="1:8" ht="15.75" x14ac:dyDescent="0.25">
      <c r="A3506" s="40">
        <v>42818</v>
      </c>
      <c r="B3506" s="41" t="s">
        <v>3162</v>
      </c>
      <c r="C3506" s="6">
        <v>105592</v>
      </c>
      <c r="D3506" s="7" t="s">
        <v>2</v>
      </c>
      <c r="E3506" s="3">
        <v>9965</v>
      </c>
      <c r="F3506" s="42">
        <v>42824</v>
      </c>
      <c r="G3506" s="3">
        <f t="shared" si="173"/>
        <v>9965</v>
      </c>
      <c r="H3506" s="3">
        <f t="shared" si="170"/>
        <v>0</v>
      </c>
    </row>
    <row r="3507" spans="1:8" ht="15.75" x14ac:dyDescent="0.25">
      <c r="A3507" s="40">
        <v>42818</v>
      </c>
      <c r="B3507" s="41" t="s">
        <v>3182</v>
      </c>
      <c r="C3507" s="6">
        <v>105611</v>
      </c>
      <c r="D3507" s="1" t="s">
        <v>2</v>
      </c>
      <c r="E3507" s="2">
        <v>0</v>
      </c>
      <c r="F3507" s="44" t="s">
        <v>37</v>
      </c>
      <c r="G3507" s="2">
        <f t="shared" si="173"/>
        <v>0</v>
      </c>
      <c r="H3507" s="2">
        <f t="shared" si="170"/>
        <v>0</v>
      </c>
    </row>
    <row r="3508" spans="1:8" ht="15.75" x14ac:dyDescent="0.25">
      <c r="A3508" s="40">
        <v>42819</v>
      </c>
      <c r="B3508" s="41" t="s">
        <v>3203</v>
      </c>
      <c r="C3508" s="6">
        <v>105632</v>
      </c>
      <c r="D3508" s="7" t="s">
        <v>2</v>
      </c>
      <c r="E3508" s="3">
        <v>47609.3</v>
      </c>
      <c r="F3508" s="42">
        <v>42824</v>
      </c>
      <c r="G3508" s="3">
        <f t="shared" si="173"/>
        <v>47609.3</v>
      </c>
      <c r="H3508" s="3">
        <f t="shared" si="170"/>
        <v>0</v>
      </c>
    </row>
    <row r="3509" spans="1:8" ht="15.75" x14ac:dyDescent="0.25">
      <c r="A3509" s="40">
        <v>42819</v>
      </c>
      <c r="B3509" s="41" t="s">
        <v>3293</v>
      </c>
      <c r="C3509" s="6">
        <v>105717</v>
      </c>
      <c r="D3509" s="7" t="s">
        <v>2</v>
      </c>
      <c r="E3509" s="3">
        <v>273557.84000000003</v>
      </c>
      <c r="F3509" s="42">
        <v>42824</v>
      </c>
      <c r="G3509" s="3">
        <f t="shared" si="173"/>
        <v>273557.84000000003</v>
      </c>
      <c r="H3509" s="3">
        <f t="shared" si="170"/>
        <v>0</v>
      </c>
    </row>
    <row r="3510" spans="1:8" ht="15.75" x14ac:dyDescent="0.25">
      <c r="A3510" s="40">
        <v>42819</v>
      </c>
      <c r="B3510" s="41" t="s">
        <v>3303</v>
      </c>
      <c r="C3510" s="6">
        <v>105727</v>
      </c>
      <c r="D3510" s="7" t="s">
        <v>2</v>
      </c>
      <c r="E3510" s="3">
        <v>242728.92</v>
      </c>
      <c r="F3510" s="42">
        <v>42824</v>
      </c>
      <c r="G3510" s="3">
        <f t="shared" si="173"/>
        <v>242728.92</v>
      </c>
      <c r="H3510" s="3">
        <f t="shared" si="170"/>
        <v>0</v>
      </c>
    </row>
    <row r="3511" spans="1:8" ht="15.75" x14ac:dyDescent="0.25">
      <c r="A3511" s="40">
        <v>42819</v>
      </c>
      <c r="B3511" s="41" t="s">
        <v>3305</v>
      </c>
      <c r="C3511" s="6">
        <v>105729</v>
      </c>
      <c r="D3511" s="7" t="s">
        <v>2</v>
      </c>
      <c r="E3511" s="3">
        <v>66345.5</v>
      </c>
      <c r="F3511" s="42">
        <v>42824</v>
      </c>
      <c r="G3511" s="3">
        <f t="shared" si="173"/>
        <v>66345.5</v>
      </c>
      <c r="H3511" s="3">
        <f t="shared" si="170"/>
        <v>0</v>
      </c>
    </row>
    <row r="3512" spans="1:8" ht="15.75" x14ac:dyDescent="0.25">
      <c r="A3512" s="40">
        <v>42819</v>
      </c>
      <c r="B3512" s="41" t="s">
        <v>3308</v>
      </c>
      <c r="C3512" s="6">
        <v>105732</v>
      </c>
      <c r="D3512" s="7" t="s">
        <v>2</v>
      </c>
      <c r="E3512" s="3">
        <v>19649.8</v>
      </c>
      <c r="F3512" s="42">
        <v>42824</v>
      </c>
      <c r="G3512" s="3">
        <f t="shared" si="173"/>
        <v>19649.8</v>
      </c>
      <c r="H3512" s="3">
        <f t="shared" si="170"/>
        <v>0</v>
      </c>
    </row>
    <row r="3513" spans="1:8" ht="15.75" x14ac:dyDescent="0.25">
      <c r="A3513" s="40">
        <v>42819</v>
      </c>
      <c r="B3513" s="41" t="s">
        <v>3316</v>
      </c>
      <c r="C3513" s="6">
        <v>105740</v>
      </c>
      <c r="D3513" s="7" t="s">
        <v>2</v>
      </c>
      <c r="E3513" s="3">
        <v>52753.2</v>
      </c>
      <c r="F3513" s="42">
        <v>42824</v>
      </c>
      <c r="G3513" s="3">
        <f t="shared" si="173"/>
        <v>52753.2</v>
      </c>
      <c r="H3513" s="3">
        <f t="shared" si="170"/>
        <v>0</v>
      </c>
    </row>
    <row r="3514" spans="1:8" ht="15.75" x14ac:dyDescent="0.25">
      <c r="A3514" s="40">
        <v>42819</v>
      </c>
      <c r="B3514" s="41" t="s">
        <v>3322</v>
      </c>
      <c r="C3514" s="6">
        <v>105746</v>
      </c>
      <c r="D3514" s="7" t="s">
        <v>2</v>
      </c>
      <c r="E3514" s="3">
        <v>790.4</v>
      </c>
      <c r="F3514" s="42">
        <v>42824</v>
      </c>
      <c r="G3514" s="3">
        <f t="shared" si="173"/>
        <v>790.4</v>
      </c>
      <c r="H3514" s="3">
        <f t="shared" si="170"/>
        <v>0</v>
      </c>
    </row>
    <row r="3515" spans="1:8" ht="15.75" x14ac:dyDescent="0.25">
      <c r="A3515" s="40">
        <v>42820</v>
      </c>
      <c r="B3515" s="41" t="s">
        <v>3342</v>
      </c>
      <c r="C3515" s="6">
        <v>105766</v>
      </c>
      <c r="D3515" s="7" t="s">
        <v>2</v>
      </c>
      <c r="E3515" s="3">
        <v>15230.6</v>
      </c>
      <c r="F3515" s="42">
        <v>42824</v>
      </c>
      <c r="G3515" s="3">
        <f t="shared" si="173"/>
        <v>15230.6</v>
      </c>
      <c r="H3515" s="3">
        <f t="shared" si="170"/>
        <v>0</v>
      </c>
    </row>
    <row r="3516" spans="1:8" ht="15.75" x14ac:dyDescent="0.25">
      <c r="A3516" s="40">
        <v>42820</v>
      </c>
      <c r="B3516" s="41" t="s">
        <v>3358</v>
      </c>
      <c r="C3516" s="6">
        <v>105782</v>
      </c>
      <c r="D3516" s="7" t="s">
        <v>2</v>
      </c>
      <c r="E3516" s="3">
        <v>22980.2</v>
      </c>
      <c r="F3516" s="42">
        <v>42824</v>
      </c>
      <c r="G3516" s="3">
        <f t="shared" si="173"/>
        <v>22980.2</v>
      </c>
      <c r="H3516" s="3">
        <f t="shared" si="170"/>
        <v>0</v>
      </c>
    </row>
    <row r="3517" spans="1:8" ht="15.75" x14ac:dyDescent="0.25">
      <c r="A3517" s="40">
        <v>42820</v>
      </c>
      <c r="B3517" s="41" t="s">
        <v>3371</v>
      </c>
      <c r="C3517" s="6">
        <v>105794</v>
      </c>
      <c r="D3517" s="7" t="s">
        <v>2</v>
      </c>
      <c r="E3517" s="3">
        <v>18832.099999999999</v>
      </c>
      <c r="F3517" s="42">
        <v>42824</v>
      </c>
      <c r="G3517" s="3">
        <f t="shared" si="173"/>
        <v>18832.099999999999</v>
      </c>
      <c r="H3517" s="3">
        <f t="shared" si="170"/>
        <v>0</v>
      </c>
    </row>
    <row r="3518" spans="1:8" ht="15.75" x14ac:dyDescent="0.25">
      <c r="A3518" s="40">
        <v>42821</v>
      </c>
      <c r="B3518" s="41" t="s">
        <v>3415</v>
      </c>
      <c r="C3518" s="6">
        <v>105838</v>
      </c>
      <c r="D3518" s="7" t="s">
        <v>2</v>
      </c>
      <c r="E3518" s="3">
        <v>8680</v>
      </c>
      <c r="F3518" s="42">
        <v>42824</v>
      </c>
      <c r="G3518" s="3">
        <f t="shared" si="173"/>
        <v>8680</v>
      </c>
      <c r="H3518" s="3">
        <f t="shared" si="170"/>
        <v>0</v>
      </c>
    </row>
    <row r="3519" spans="1:8" ht="15.75" x14ac:dyDescent="0.25">
      <c r="A3519" s="40">
        <v>42821</v>
      </c>
      <c r="B3519" s="41" t="s">
        <v>3450</v>
      </c>
      <c r="C3519" s="6">
        <v>105872</v>
      </c>
      <c r="D3519" s="7" t="s">
        <v>2</v>
      </c>
      <c r="E3519" s="3">
        <v>223159.4</v>
      </c>
      <c r="F3519" s="42">
        <v>42824</v>
      </c>
      <c r="G3519" s="3">
        <f t="shared" si="173"/>
        <v>223159.4</v>
      </c>
      <c r="H3519" s="3">
        <f t="shared" si="170"/>
        <v>0</v>
      </c>
    </row>
    <row r="3520" spans="1:8" ht="15.75" x14ac:dyDescent="0.25">
      <c r="A3520" s="40">
        <v>42821</v>
      </c>
      <c r="B3520" s="41" t="s">
        <v>3453</v>
      </c>
      <c r="C3520" s="6">
        <v>105875</v>
      </c>
      <c r="D3520" s="7" t="s">
        <v>2</v>
      </c>
      <c r="E3520" s="3">
        <v>30116.5</v>
      </c>
      <c r="F3520" s="42">
        <v>42824</v>
      </c>
      <c r="G3520" s="3">
        <f t="shared" si="173"/>
        <v>30116.5</v>
      </c>
      <c r="H3520" s="3">
        <f t="shared" si="170"/>
        <v>0</v>
      </c>
    </row>
    <row r="3521" spans="1:8" ht="15.75" x14ac:dyDescent="0.25">
      <c r="A3521" s="40">
        <v>42821</v>
      </c>
      <c r="B3521" s="41" t="s">
        <v>3458</v>
      </c>
      <c r="C3521" s="6">
        <v>105880</v>
      </c>
      <c r="D3521" s="7" t="s">
        <v>2</v>
      </c>
      <c r="E3521" s="3">
        <v>48464</v>
      </c>
      <c r="F3521" s="42">
        <v>42824</v>
      </c>
      <c r="G3521" s="3">
        <f t="shared" si="173"/>
        <v>48464</v>
      </c>
      <c r="H3521" s="3">
        <f t="shared" si="170"/>
        <v>0</v>
      </c>
    </row>
    <row r="3522" spans="1:8" ht="15.75" x14ac:dyDescent="0.25">
      <c r="A3522" s="40">
        <v>42822</v>
      </c>
      <c r="B3522" s="41" t="s">
        <v>3621</v>
      </c>
      <c r="C3522" s="6">
        <v>106037</v>
      </c>
      <c r="D3522" s="7" t="s">
        <v>2</v>
      </c>
      <c r="E3522" s="3">
        <v>72114</v>
      </c>
      <c r="F3522" s="43" t="s">
        <v>3622</v>
      </c>
      <c r="G3522" s="9">
        <f>46845.34+25268.66</f>
        <v>72114</v>
      </c>
      <c r="H3522" s="9">
        <f t="shared" si="170"/>
        <v>0</v>
      </c>
    </row>
    <row r="3523" spans="1:8" ht="15.75" x14ac:dyDescent="0.25">
      <c r="A3523" s="40">
        <v>42822</v>
      </c>
      <c r="B3523" s="41" t="s">
        <v>3625</v>
      </c>
      <c r="C3523" s="6">
        <v>106040</v>
      </c>
      <c r="D3523" s="7" t="s">
        <v>2</v>
      </c>
      <c r="E3523" s="3">
        <v>66916</v>
      </c>
      <c r="F3523" s="42">
        <v>42826</v>
      </c>
      <c r="G3523" s="3">
        <f t="shared" ref="G3523:G3528" si="174">E3523</f>
        <v>66916</v>
      </c>
      <c r="H3523" s="3">
        <f t="shared" ref="H3523:H3586" si="175">E3523-G3523</f>
        <v>0</v>
      </c>
    </row>
    <row r="3524" spans="1:8" ht="15.75" x14ac:dyDescent="0.25">
      <c r="A3524" s="40">
        <v>42822</v>
      </c>
      <c r="B3524" s="41" t="s">
        <v>3635</v>
      </c>
      <c r="C3524" s="6">
        <v>106050</v>
      </c>
      <c r="D3524" s="7" t="s">
        <v>2</v>
      </c>
      <c r="E3524" s="3">
        <v>16779.7</v>
      </c>
      <c r="F3524" s="42">
        <v>42826</v>
      </c>
      <c r="G3524" s="3">
        <f t="shared" si="174"/>
        <v>16779.7</v>
      </c>
      <c r="H3524" s="3">
        <f t="shared" si="175"/>
        <v>0</v>
      </c>
    </row>
    <row r="3525" spans="1:8" ht="15.75" x14ac:dyDescent="0.25">
      <c r="A3525" s="40">
        <v>42822</v>
      </c>
      <c r="B3525" s="41" t="s">
        <v>3640</v>
      </c>
      <c r="C3525" s="6">
        <v>106055</v>
      </c>
      <c r="D3525" s="7" t="s">
        <v>2</v>
      </c>
      <c r="E3525" s="3">
        <v>195968.32</v>
      </c>
      <c r="F3525" s="42">
        <v>42826</v>
      </c>
      <c r="G3525" s="3">
        <f t="shared" si="174"/>
        <v>195968.32</v>
      </c>
      <c r="H3525" s="3">
        <f t="shared" si="175"/>
        <v>0</v>
      </c>
    </row>
    <row r="3526" spans="1:8" ht="15.75" x14ac:dyDescent="0.25">
      <c r="A3526" s="40">
        <v>42823</v>
      </c>
      <c r="B3526" s="41" t="s">
        <v>3745</v>
      </c>
      <c r="C3526" s="6">
        <v>106159</v>
      </c>
      <c r="D3526" s="7" t="s">
        <v>2</v>
      </c>
      <c r="E3526" s="3">
        <v>192763.1</v>
      </c>
      <c r="F3526" s="42">
        <v>42826</v>
      </c>
      <c r="G3526" s="3">
        <f t="shared" si="174"/>
        <v>192763.1</v>
      </c>
      <c r="H3526" s="3">
        <f t="shared" si="175"/>
        <v>0</v>
      </c>
    </row>
    <row r="3527" spans="1:8" ht="15.75" x14ac:dyDescent="0.25">
      <c r="A3527" s="40">
        <v>42823</v>
      </c>
      <c r="B3527" s="41" t="s">
        <v>3746</v>
      </c>
      <c r="C3527" s="6">
        <v>106160</v>
      </c>
      <c r="D3527" s="7" t="s">
        <v>2</v>
      </c>
      <c r="E3527" s="3">
        <v>52975.1</v>
      </c>
      <c r="F3527" s="42">
        <v>42826</v>
      </c>
      <c r="G3527" s="3">
        <f t="shared" si="174"/>
        <v>52975.1</v>
      </c>
      <c r="H3527" s="3">
        <f t="shared" si="175"/>
        <v>0</v>
      </c>
    </row>
    <row r="3528" spans="1:8" ht="15.75" x14ac:dyDescent="0.25">
      <c r="A3528" s="40">
        <v>42824</v>
      </c>
      <c r="B3528" s="41" t="s">
        <v>3786</v>
      </c>
      <c r="C3528" s="6">
        <v>106200</v>
      </c>
      <c r="D3528" s="7" t="s">
        <v>2</v>
      </c>
      <c r="E3528" s="3">
        <v>7295.2</v>
      </c>
      <c r="F3528" s="42">
        <v>42826</v>
      </c>
      <c r="G3528" s="3">
        <f t="shared" si="174"/>
        <v>7295.2</v>
      </c>
      <c r="H3528" s="3">
        <f t="shared" si="175"/>
        <v>0</v>
      </c>
    </row>
    <row r="3529" spans="1:8" ht="15.75" x14ac:dyDescent="0.25">
      <c r="A3529" s="40">
        <v>42824</v>
      </c>
      <c r="B3529" s="41" t="s">
        <v>3830</v>
      </c>
      <c r="C3529" s="6">
        <v>106244</v>
      </c>
      <c r="D3529" s="7" t="s">
        <v>2</v>
      </c>
      <c r="E3529" s="3">
        <v>300694.81</v>
      </c>
      <c r="F3529" s="46" t="s">
        <v>3831</v>
      </c>
      <c r="G3529" s="10">
        <f>187704.74+112990.07</f>
        <v>300694.81</v>
      </c>
      <c r="H3529" s="10">
        <f t="shared" si="175"/>
        <v>0</v>
      </c>
    </row>
    <row r="3530" spans="1:8" ht="15.75" x14ac:dyDescent="0.25">
      <c r="A3530" s="40">
        <v>42824</v>
      </c>
      <c r="B3530" s="41" t="s">
        <v>3832</v>
      </c>
      <c r="C3530" s="6">
        <v>106245</v>
      </c>
      <c r="D3530" s="7" t="s">
        <v>2</v>
      </c>
      <c r="E3530" s="3">
        <v>86233.95</v>
      </c>
      <c r="F3530" s="42">
        <v>42828</v>
      </c>
      <c r="G3530" s="3">
        <f t="shared" ref="G3530:G3574" si="176">E3530</f>
        <v>86233.95</v>
      </c>
      <c r="H3530" s="3">
        <f t="shared" si="175"/>
        <v>0</v>
      </c>
    </row>
    <row r="3531" spans="1:8" ht="15.75" x14ac:dyDescent="0.25">
      <c r="A3531" s="40">
        <v>42824</v>
      </c>
      <c r="B3531" s="41" t="s">
        <v>3848</v>
      </c>
      <c r="C3531" s="6">
        <v>106261</v>
      </c>
      <c r="D3531" s="7" t="s">
        <v>2</v>
      </c>
      <c r="E3531" s="3">
        <v>38640</v>
      </c>
      <c r="F3531" s="42">
        <v>42828</v>
      </c>
      <c r="G3531" s="3">
        <f t="shared" si="176"/>
        <v>38640</v>
      </c>
      <c r="H3531" s="3">
        <f t="shared" si="175"/>
        <v>0</v>
      </c>
    </row>
    <row r="3532" spans="1:8" ht="15.75" x14ac:dyDescent="0.25">
      <c r="A3532" s="40">
        <v>42824</v>
      </c>
      <c r="B3532" s="41" t="s">
        <v>3850</v>
      </c>
      <c r="C3532" s="6">
        <v>106263</v>
      </c>
      <c r="D3532" s="7" t="s">
        <v>2</v>
      </c>
      <c r="E3532" s="3">
        <v>45136</v>
      </c>
      <c r="F3532" s="42">
        <v>42828</v>
      </c>
      <c r="G3532" s="3">
        <f t="shared" si="176"/>
        <v>45136</v>
      </c>
      <c r="H3532" s="3">
        <f t="shared" si="175"/>
        <v>0</v>
      </c>
    </row>
    <row r="3533" spans="1:8" ht="15.75" x14ac:dyDescent="0.25">
      <c r="A3533" s="40">
        <v>42824</v>
      </c>
      <c r="B3533" s="41" t="s">
        <v>3860</v>
      </c>
      <c r="C3533" s="6">
        <v>106273</v>
      </c>
      <c r="D3533" s="7" t="s">
        <v>2</v>
      </c>
      <c r="E3533" s="3">
        <v>66885.2</v>
      </c>
      <c r="F3533" s="42">
        <v>42828</v>
      </c>
      <c r="G3533" s="3">
        <f t="shared" si="176"/>
        <v>66885.2</v>
      </c>
      <c r="H3533" s="3">
        <f t="shared" si="175"/>
        <v>0</v>
      </c>
    </row>
    <row r="3534" spans="1:8" ht="15.75" x14ac:dyDescent="0.25">
      <c r="A3534" s="40">
        <v>42824</v>
      </c>
      <c r="B3534" s="41" t="s">
        <v>3861</v>
      </c>
      <c r="C3534" s="6">
        <v>106274</v>
      </c>
      <c r="D3534" s="7" t="s">
        <v>2</v>
      </c>
      <c r="E3534" s="3">
        <v>12741.9</v>
      </c>
      <c r="F3534" s="42">
        <v>42828</v>
      </c>
      <c r="G3534" s="3">
        <f t="shared" si="176"/>
        <v>12741.9</v>
      </c>
      <c r="H3534" s="3">
        <f t="shared" si="175"/>
        <v>0</v>
      </c>
    </row>
    <row r="3535" spans="1:8" ht="15.75" x14ac:dyDescent="0.25">
      <c r="A3535" s="40">
        <v>42824</v>
      </c>
      <c r="B3535" s="41" t="s">
        <v>3865</v>
      </c>
      <c r="C3535" s="6">
        <v>106278</v>
      </c>
      <c r="D3535" s="7" t="s">
        <v>2</v>
      </c>
      <c r="E3535" s="3">
        <v>5665.7</v>
      </c>
      <c r="F3535" s="42">
        <v>42828</v>
      </c>
      <c r="G3535" s="3">
        <f t="shared" si="176"/>
        <v>5665.7</v>
      </c>
      <c r="H3535" s="3">
        <f t="shared" si="175"/>
        <v>0</v>
      </c>
    </row>
    <row r="3536" spans="1:8" ht="15.75" x14ac:dyDescent="0.25">
      <c r="A3536" s="40">
        <v>42825</v>
      </c>
      <c r="B3536" s="41" t="s">
        <v>3989</v>
      </c>
      <c r="C3536" s="6">
        <v>106398</v>
      </c>
      <c r="D3536" s="7" t="s">
        <v>2</v>
      </c>
      <c r="E3536" s="3">
        <v>9591.7999999999993</v>
      </c>
      <c r="F3536" s="42">
        <v>42828</v>
      </c>
      <c r="G3536" s="3">
        <f t="shared" si="176"/>
        <v>9591.7999999999993</v>
      </c>
      <c r="H3536" s="3">
        <f t="shared" si="175"/>
        <v>0</v>
      </c>
    </row>
    <row r="3537" spans="1:8" ht="15.75" x14ac:dyDescent="0.25">
      <c r="A3537" s="40">
        <v>42825</v>
      </c>
      <c r="B3537" s="41" t="s">
        <v>4006</v>
      </c>
      <c r="C3537" s="6">
        <v>106415</v>
      </c>
      <c r="D3537" s="7" t="s">
        <v>2</v>
      </c>
      <c r="E3537" s="3">
        <v>233355.94</v>
      </c>
      <c r="F3537" s="42">
        <v>42828</v>
      </c>
      <c r="G3537" s="3">
        <f t="shared" si="176"/>
        <v>233355.94</v>
      </c>
      <c r="H3537" s="3">
        <f t="shared" si="175"/>
        <v>0</v>
      </c>
    </row>
    <row r="3538" spans="1:8" ht="15.75" x14ac:dyDescent="0.25">
      <c r="A3538" s="40">
        <v>42825</v>
      </c>
      <c r="B3538" s="41" t="s">
        <v>4011</v>
      </c>
      <c r="C3538" s="6">
        <v>106420</v>
      </c>
      <c r="D3538" s="7" t="s">
        <v>2</v>
      </c>
      <c r="E3538" s="3">
        <v>54813.1</v>
      </c>
      <c r="F3538" s="42">
        <v>42828</v>
      </c>
      <c r="G3538" s="3">
        <f t="shared" si="176"/>
        <v>54813.1</v>
      </c>
      <c r="H3538" s="3">
        <f t="shared" si="175"/>
        <v>0</v>
      </c>
    </row>
    <row r="3539" spans="1:8" ht="15.75" x14ac:dyDescent="0.25">
      <c r="A3539" s="40">
        <v>42795</v>
      </c>
      <c r="B3539" s="41" t="s">
        <v>351</v>
      </c>
      <c r="C3539" s="6">
        <v>102839</v>
      </c>
      <c r="D3539" s="7" t="s">
        <v>84</v>
      </c>
      <c r="E3539" s="3">
        <v>226696</v>
      </c>
      <c r="F3539" s="42">
        <v>42796</v>
      </c>
      <c r="G3539" s="3">
        <f t="shared" si="176"/>
        <v>226696</v>
      </c>
      <c r="H3539" s="3">
        <f t="shared" si="175"/>
        <v>0</v>
      </c>
    </row>
    <row r="3540" spans="1:8" ht="15.75" x14ac:dyDescent="0.25">
      <c r="A3540" s="40">
        <v>42795</v>
      </c>
      <c r="B3540" s="41" t="s">
        <v>354</v>
      </c>
      <c r="C3540" s="6">
        <v>102842</v>
      </c>
      <c r="D3540" s="7" t="s">
        <v>84</v>
      </c>
      <c r="E3540" s="3">
        <v>30297.4</v>
      </c>
      <c r="F3540" s="42">
        <v>42796</v>
      </c>
      <c r="G3540" s="3">
        <f t="shared" si="176"/>
        <v>30297.4</v>
      </c>
      <c r="H3540" s="3">
        <f t="shared" si="175"/>
        <v>0</v>
      </c>
    </row>
    <row r="3541" spans="1:8" ht="15.75" x14ac:dyDescent="0.25">
      <c r="A3541" s="40">
        <v>42796</v>
      </c>
      <c r="B3541" s="41" t="s">
        <v>376</v>
      </c>
      <c r="C3541" s="6">
        <v>102864</v>
      </c>
      <c r="D3541" s="7" t="s">
        <v>84</v>
      </c>
      <c r="E3541" s="3">
        <v>20502</v>
      </c>
      <c r="F3541" s="42" t="s">
        <v>255</v>
      </c>
      <c r="G3541" s="3">
        <f t="shared" si="176"/>
        <v>20502</v>
      </c>
      <c r="H3541" s="3">
        <f t="shared" si="175"/>
        <v>0</v>
      </c>
    </row>
    <row r="3542" spans="1:8" ht="15.75" x14ac:dyDescent="0.25">
      <c r="A3542" s="40">
        <v>42796</v>
      </c>
      <c r="B3542" s="41" t="s">
        <v>485</v>
      </c>
      <c r="C3542" s="6">
        <v>102972</v>
      </c>
      <c r="D3542" s="7" t="s">
        <v>84</v>
      </c>
      <c r="E3542" s="3">
        <v>239778</v>
      </c>
      <c r="F3542" s="42" t="s">
        <v>255</v>
      </c>
      <c r="G3542" s="3">
        <f t="shared" si="176"/>
        <v>239778</v>
      </c>
      <c r="H3542" s="3">
        <f t="shared" si="175"/>
        <v>0</v>
      </c>
    </row>
    <row r="3543" spans="1:8" ht="15.75" x14ac:dyDescent="0.25">
      <c r="A3543" s="40">
        <v>42796</v>
      </c>
      <c r="B3543" s="41" t="s">
        <v>486</v>
      </c>
      <c r="C3543" s="6">
        <v>102973</v>
      </c>
      <c r="D3543" s="1" t="s">
        <v>84</v>
      </c>
      <c r="E3543" s="2">
        <v>0</v>
      </c>
      <c r="F3543" s="44" t="s">
        <v>37</v>
      </c>
      <c r="G3543" s="2">
        <f t="shared" si="176"/>
        <v>0</v>
      </c>
      <c r="H3543" s="2">
        <f t="shared" si="175"/>
        <v>0</v>
      </c>
    </row>
    <row r="3544" spans="1:8" ht="15.75" x14ac:dyDescent="0.25">
      <c r="A3544" s="40">
        <v>42796</v>
      </c>
      <c r="B3544" s="41" t="s">
        <v>490</v>
      </c>
      <c r="C3544" s="6">
        <v>102977</v>
      </c>
      <c r="D3544" s="7" t="s">
        <v>84</v>
      </c>
      <c r="E3544" s="3">
        <v>31436.400000000001</v>
      </c>
      <c r="F3544" s="42">
        <v>42800</v>
      </c>
      <c r="G3544" s="3">
        <f t="shared" si="176"/>
        <v>31436.400000000001</v>
      </c>
      <c r="H3544" s="3">
        <f t="shared" si="175"/>
        <v>0</v>
      </c>
    </row>
    <row r="3545" spans="1:8" ht="15.75" x14ac:dyDescent="0.25">
      <c r="A3545" s="40">
        <v>42797</v>
      </c>
      <c r="B3545" s="41" t="s">
        <v>646</v>
      </c>
      <c r="C3545" s="6">
        <v>103128</v>
      </c>
      <c r="D3545" s="7" t="s">
        <v>84</v>
      </c>
      <c r="E3545" s="3">
        <v>21768.3</v>
      </c>
      <c r="G3545" s="3">
        <f t="shared" si="176"/>
        <v>21768.3</v>
      </c>
      <c r="H3545" s="3">
        <f t="shared" si="175"/>
        <v>0</v>
      </c>
    </row>
    <row r="3546" spans="1:8" ht="15.75" x14ac:dyDescent="0.25">
      <c r="A3546" s="40">
        <v>42798</v>
      </c>
      <c r="B3546" s="41" t="s">
        <v>674</v>
      </c>
      <c r="C3546" s="6">
        <v>103154</v>
      </c>
      <c r="D3546" s="7" t="s">
        <v>84</v>
      </c>
      <c r="E3546" s="3">
        <v>20345.599999999999</v>
      </c>
      <c r="F3546" s="42">
        <v>42800</v>
      </c>
      <c r="G3546" s="3">
        <f t="shared" si="176"/>
        <v>20345.599999999999</v>
      </c>
      <c r="H3546" s="3">
        <f t="shared" si="175"/>
        <v>0</v>
      </c>
    </row>
    <row r="3547" spans="1:8" ht="15.75" x14ac:dyDescent="0.25">
      <c r="A3547" s="40">
        <v>42798</v>
      </c>
      <c r="B3547" s="41" t="s">
        <v>772</v>
      </c>
      <c r="C3547" s="6">
        <v>103249</v>
      </c>
      <c r="D3547" s="7" t="s">
        <v>84</v>
      </c>
      <c r="E3547" s="3">
        <v>65987.199999999997</v>
      </c>
      <c r="F3547" s="42">
        <v>42802</v>
      </c>
      <c r="G3547" s="3">
        <f t="shared" si="176"/>
        <v>65987.199999999997</v>
      </c>
      <c r="H3547" s="3">
        <f t="shared" si="175"/>
        <v>0</v>
      </c>
    </row>
    <row r="3548" spans="1:8" ht="15.75" x14ac:dyDescent="0.25">
      <c r="A3548" s="40">
        <v>42798</v>
      </c>
      <c r="B3548" s="41" t="s">
        <v>792</v>
      </c>
      <c r="C3548" s="6">
        <v>103269</v>
      </c>
      <c r="D3548" s="7" t="s">
        <v>84</v>
      </c>
      <c r="E3548" s="3">
        <v>446760</v>
      </c>
      <c r="F3548" s="42">
        <v>42800</v>
      </c>
      <c r="G3548" s="3">
        <f t="shared" si="176"/>
        <v>446760</v>
      </c>
      <c r="H3548" s="3">
        <f t="shared" si="175"/>
        <v>0</v>
      </c>
    </row>
    <row r="3549" spans="1:8" ht="15.75" x14ac:dyDescent="0.25">
      <c r="A3549" s="40">
        <v>42800</v>
      </c>
      <c r="B3549" s="41" t="s">
        <v>962</v>
      </c>
      <c r="C3549" s="6">
        <v>103435</v>
      </c>
      <c r="D3549" s="7" t="s">
        <v>84</v>
      </c>
      <c r="E3549" s="3">
        <v>435897</v>
      </c>
      <c r="F3549" s="42">
        <v>42807</v>
      </c>
      <c r="G3549" s="3">
        <f t="shared" si="176"/>
        <v>435897</v>
      </c>
      <c r="H3549" s="3">
        <f t="shared" si="175"/>
        <v>0</v>
      </c>
    </row>
    <row r="3550" spans="1:8" ht="15.75" x14ac:dyDescent="0.25">
      <c r="A3550" s="40">
        <v>42800</v>
      </c>
      <c r="B3550" s="41" t="s">
        <v>972</v>
      </c>
      <c r="C3550" s="6">
        <v>103445</v>
      </c>
      <c r="D3550" s="7" t="s">
        <v>84</v>
      </c>
      <c r="E3550" s="3">
        <v>43812.4</v>
      </c>
      <c r="F3550" s="42">
        <v>42802</v>
      </c>
      <c r="G3550" s="3">
        <f t="shared" si="176"/>
        <v>43812.4</v>
      </c>
      <c r="H3550" s="3">
        <f t="shared" si="175"/>
        <v>0</v>
      </c>
    </row>
    <row r="3551" spans="1:8" ht="15.75" x14ac:dyDescent="0.25">
      <c r="A3551" s="40">
        <v>42801</v>
      </c>
      <c r="B3551" s="41" t="s">
        <v>1077</v>
      </c>
      <c r="C3551" s="6">
        <v>103550</v>
      </c>
      <c r="D3551" s="7" t="s">
        <v>84</v>
      </c>
      <c r="E3551" s="3">
        <v>216132</v>
      </c>
      <c r="F3551" s="42">
        <v>42802</v>
      </c>
      <c r="G3551" s="3">
        <f t="shared" si="176"/>
        <v>216132</v>
      </c>
      <c r="H3551" s="3">
        <f t="shared" si="175"/>
        <v>0</v>
      </c>
    </row>
    <row r="3552" spans="1:8" ht="15.75" x14ac:dyDescent="0.25">
      <c r="A3552" s="40">
        <v>42801</v>
      </c>
      <c r="B3552" s="41" t="s">
        <v>1084</v>
      </c>
      <c r="C3552" s="6">
        <v>103557</v>
      </c>
      <c r="D3552" s="7" t="s">
        <v>84</v>
      </c>
      <c r="E3552" s="3">
        <v>30805.5</v>
      </c>
      <c r="F3552" s="42">
        <v>42802</v>
      </c>
      <c r="G3552" s="3">
        <f t="shared" si="176"/>
        <v>30805.5</v>
      </c>
      <c r="H3552" s="3">
        <f t="shared" si="175"/>
        <v>0</v>
      </c>
    </row>
    <row r="3553" spans="1:8" ht="15.75" x14ac:dyDescent="0.25">
      <c r="A3553" s="40">
        <v>42802</v>
      </c>
      <c r="B3553" s="41" t="s">
        <v>1216</v>
      </c>
      <c r="C3553" s="6">
        <v>103686</v>
      </c>
      <c r="D3553" s="7" t="s">
        <v>84</v>
      </c>
      <c r="E3553" s="3">
        <v>184815</v>
      </c>
      <c r="F3553" s="42">
        <v>42803</v>
      </c>
      <c r="G3553" s="3">
        <f t="shared" si="176"/>
        <v>184815</v>
      </c>
      <c r="H3553" s="3">
        <f t="shared" si="175"/>
        <v>0</v>
      </c>
    </row>
    <row r="3554" spans="1:8" ht="15.75" x14ac:dyDescent="0.25">
      <c r="A3554" s="40">
        <v>42802</v>
      </c>
      <c r="B3554" s="41" t="s">
        <v>1225</v>
      </c>
      <c r="C3554" s="6">
        <v>103693</v>
      </c>
      <c r="D3554" s="7" t="s">
        <v>84</v>
      </c>
      <c r="E3554" s="3">
        <v>47056</v>
      </c>
      <c r="F3554" s="42">
        <v>42803</v>
      </c>
      <c r="G3554" s="3">
        <f t="shared" si="176"/>
        <v>47056</v>
      </c>
      <c r="H3554" s="3">
        <f t="shared" si="175"/>
        <v>0</v>
      </c>
    </row>
    <row r="3555" spans="1:8" ht="15.75" x14ac:dyDescent="0.25">
      <c r="A3555" s="40">
        <v>42803</v>
      </c>
      <c r="B3555" s="41" t="s">
        <v>1338</v>
      </c>
      <c r="C3555" s="6">
        <v>103805</v>
      </c>
      <c r="D3555" s="7" t="s">
        <v>84</v>
      </c>
      <c r="E3555" s="3">
        <v>182381</v>
      </c>
      <c r="F3555" s="42">
        <v>42807</v>
      </c>
      <c r="G3555" s="3">
        <f t="shared" si="176"/>
        <v>182381</v>
      </c>
      <c r="H3555" s="3">
        <f t="shared" si="175"/>
        <v>0</v>
      </c>
    </row>
    <row r="3556" spans="1:8" ht="15.75" x14ac:dyDescent="0.25">
      <c r="A3556" s="40">
        <v>42804</v>
      </c>
      <c r="B3556" s="41" t="s">
        <v>1381</v>
      </c>
      <c r="C3556" s="6">
        <v>103846</v>
      </c>
      <c r="D3556" s="7" t="s">
        <v>84</v>
      </c>
      <c r="E3556" s="3">
        <v>52978.8</v>
      </c>
      <c r="F3556" s="42">
        <v>42807</v>
      </c>
      <c r="G3556" s="3">
        <f t="shared" si="176"/>
        <v>52978.8</v>
      </c>
      <c r="H3556" s="3">
        <f t="shared" si="175"/>
        <v>0</v>
      </c>
    </row>
    <row r="3557" spans="1:8" ht="15.75" x14ac:dyDescent="0.25">
      <c r="A3557" s="40">
        <v>42805</v>
      </c>
      <c r="B3557" s="41" t="s">
        <v>1599</v>
      </c>
      <c r="C3557" s="6">
        <v>104062</v>
      </c>
      <c r="D3557" s="7" t="s">
        <v>84</v>
      </c>
      <c r="E3557" s="3">
        <v>429940</v>
      </c>
      <c r="F3557" s="42">
        <v>42812</v>
      </c>
      <c r="G3557" s="3">
        <f t="shared" si="176"/>
        <v>429940</v>
      </c>
      <c r="H3557" s="3">
        <f t="shared" si="175"/>
        <v>0</v>
      </c>
    </row>
    <row r="3558" spans="1:8" ht="15.75" x14ac:dyDescent="0.25">
      <c r="A3558" s="40">
        <v>42805</v>
      </c>
      <c r="B3558" s="41" t="s">
        <v>1600</v>
      </c>
      <c r="C3558" s="6">
        <v>104063</v>
      </c>
      <c r="D3558" s="7" t="s">
        <v>84</v>
      </c>
      <c r="E3558" s="3">
        <v>437913</v>
      </c>
      <c r="F3558" s="42">
        <v>42807</v>
      </c>
      <c r="G3558" s="3">
        <f t="shared" si="176"/>
        <v>437913</v>
      </c>
      <c r="H3558" s="3">
        <f t="shared" si="175"/>
        <v>0</v>
      </c>
    </row>
    <row r="3559" spans="1:8" ht="15.75" x14ac:dyDescent="0.25">
      <c r="A3559" s="40">
        <v>42806</v>
      </c>
      <c r="B3559" s="41" t="s">
        <v>1629</v>
      </c>
      <c r="C3559" s="6">
        <v>104091</v>
      </c>
      <c r="D3559" s="7" t="s">
        <v>84</v>
      </c>
      <c r="E3559" s="3">
        <v>20552.5</v>
      </c>
      <c r="F3559" s="42">
        <v>42807</v>
      </c>
      <c r="G3559" s="3">
        <f t="shared" si="176"/>
        <v>20552.5</v>
      </c>
      <c r="H3559" s="3">
        <f t="shared" si="175"/>
        <v>0</v>
      </c>
    </row>
    <row r="3560" spans="1:8" ht="15.75" x14ac:dyDescent="0.25">
      <c r="A3560" s="40">
        <v>42807</v>
      </c>
      <c r="B3560" s="41" t="s">
        <v>1686</v>
      </c>
      <c r="C3560" s="6">
        <v>104146</v>
      </c>
      <c r="D3560" s="7" t="s">
        <v>84</v>
      </c>
      <c r="E3560" s="3">
        <v>18988.2</v>
      </c>
      <c r="G3560" s="3">
        <f t="shared" si="176"/>
        <v>18988.2</v>
      </c>
      <c r="H3560" s="3">
        <f t="shared" si="175"/>
        <v>0</v>
      </c>
    </row>
    <row r="3561" spans="1:8" ht="15.75" x14ac:dyDescent="0.25">
      <c r="A3561" s="40">
        <v>42807</v>
      </c>
      <c r="B3561" s="41" t="s">
        <v>1794</v>
      </c>
      <c r="C3561" s="6">
        <v>104252</v>
      </c>
      <c r="D3561" s="7" t="s">
        <v>84</v>
      </c>
      <c r="E3561" s="3">
        <v>41298.400000000001</v>
      </c>
      <c r="F3561" s="42">
        <v>42812</v>
      </c>
      <c r="G3561" s="3">
        <f t="shared" si="176"/>
        <v>41298.400000000001</v>
      </c>
      <c r="H3561" s="3">
        <f t="shared" si="175"/>
        <v>0</v>
      </c>
    </row>
    <row r="3562" spans="1:8" ht="15.75" x14ac:dyDescent="0.25">
      <c r="A3562" s="40">
        <v>42807</v>
      </c>
      <c r="B3562" s="41" t="s">
        <v>1810</v>
      </c>
      <c r="C3562" s="6">
        <v>104268</v>
      </c>
      <c r="D3562" s="7" t="s">
        <v>84</v>
      </c>
      <c r="E3562" s="3">
        <v>400075</v>
      </c>
      <c r="F3562" s="42">
        <v>42812</v>
      </c>
      <c r="G3562" s="3">
        <f t="shared" si="176"/>
        <v>400075</v>
      </c>
      <c r="H3562" s="3">
        <f t="shared" si="175"/>
        <v>0</v>
      </c>
    </row>
    <row r="3563" spans="1:8" ht="15.75" x14ac:dyDescent="0.25">
      <c r="A3563" s="40">
        <v>42808</v>
      </c>
      <c r="B3563" s="41" t="s">
        <v>1821</v>
      </c>
      <c r="C3563" s="6">
        <v>104279</v>
      </c>
      <c r="D3563" s="7" t="s">
        <v>84</v>
      </c>
      <c r="E3563" s="3">
        <v>20954.150000000001</v>
      </c>
      <c r="F3563" s="42">
        <v>42812</v>
      </c>
      <c r="G3563" s="3">
        <f t="shared" si="176"/>
        <v>20954.150000000001</v>
      </c>
      <c r="H3563" s="3">
        <f t="shared" si="175"/>
        <v>0</v>
      </c>
    </row>
    <row r="3564" spans="1:8" ht="15.75" x14ac:dyDescent="0.25">
      <c r="A3564" s="40">
        <v>42808</v>
      </c>
      <c r="B3564" s="41" t="s">
        <v>1830</v>
      </c>
      <c r="C3564" s="6">
        <v>104287</v>
      </c>
      <c r="D3564" s="7" t="s">
        <v>84</v>
      </c>
      <c r="E3564" s="3">
        <v>44756.15</v>
      </c>
      <c r="F3564" s="42">
        <v>42812</v>
      </c>
      <c r="G3564" s="3">
        <f t="shared" si="176"/>
        <v>44756.15</v>
      </c>
      <c r="H3564" s="3">
        <f t="shared" si="175"/>
        <v>0</v>
      </c>
    </row>
    <row r="3565" spans="1:8" ht="15.75" x14ac:dyDescent="0.25">
      <c r="A3565" s="40">
        <v>42808</v>
      </c>
      <c r="B3565" s="41" t="s">
        <v>1918</v>
      </c>
      <c r="C3565" s="6">
        <v>104374</v>
      </c>
      <c r="D3565" s="7" t="s">
        <v>84</v>
      </c>
      <c r="E3565" s="3">
        <v>53299.85</v>
      </c>
      <c r="F3565" s="42">
        <v>42812</v>
      </c>
      <c r="G3565" s="3">
        <f t="shared" si="176"/>
        <v>53299.85</v>
      </c>
      <c r="H3565" s="3">
        <f t="shared" si="175"/>
        <v>0</v>
      </c>
    </row>
    <row r="3566" spans="1:8" ht="15.75" x14ac:dyDescent="0.25">
      <c r="A3566" s="40">
        <v>42808</v>
      </c>
      <c r="B3566" s="41" t="s">
        <v>1923</v>
      </c>
      <c r="C3566" s="6">
        <v>104379</v>
      </c>
      <c r="D3566" s="7" t="s">
        <v>84</v>
      </c>
      <c r="E3566" s="3">
        <v>160550</v>
      </c>
      <c r="F3566" s="42">
        <v>42812</v>
      </c>
      <c r="G3566" s="3">
        <f t="shared" si="176"/>
        <v>160550</v>
      </c>
      <c r="H3566" s="3">
        <f t="shared" si="175"/>
        <v>0</v>
      </c>
    </row>
    <row r="3567" spans="1:8" ht="15.75" x14ac:dyDescent="0.25">
      <c r="A3567" s="40">
        <v>42809</v>
      </c>
      <c r="B3567" s="41" t="s">
        <v>2038</v>
      </c>
      <c r="C3567" s="6">
        <v>104492</v>
      </c>
      <c r="D3567" s="7" t="s">
        <v>84</v>
      </c>
      <c r="E3567" s="3">
        <v>0</v>
      </c>
      <c r="F3567" s="42" t="s">
        <v>37</v>
      </c>
      <c r="G3567" s="3">
        <f t="shared" si="176"/>
        <v>0</v>
      </c>
      <c r="H3567" s="3">
        <f t="shared" si="175"/>
        <v>0</v>
      </c>
    </row>
    <row r="3568" spans="1:8" ht="15.75" x14ac:dyDescent="0.25">
      <c r="A3568" s="40">
        <v>42809</v>
      </c>
      <c r="B3568" s="41" t="s">
        <v>2049</v>
      </c>
      <c r="C3568" s="6">
        <v>104502</v>
      </c>
      <c r="D3568" s="7" t="s">
        <v>84</v>
      </c>
      <c r="E3568" s="3">
        <v>61822.2</v>
      </c>
      <c r="F3568" s="42">
        <v>42812</v>
      </c>
      <c r="G3568" s="3">
        <f t="shared" si="176"/>
        <v>61822.2</v>
      </c>
      <c r="H3568" s="3">
        <f t="shared" si="175"/>
        <v>0</v>
      </c>
    </row>
    <row r="3569" spans="1:8" ht="15.75" x14ac:dyDescent="0.25">
      <c r="A3569" s="40">
        <v>42810</v>
      </c>
      <c r="B3569" s="41" t="s">
        <v>2075</v>
      </c>
      <c r="C3569" s="6">
        <v>104528</v>
      </c>
      <c r="D3569" s="7" t="s">
        <v>84</v>
      </c>
      <c r="E3569" s="3">
        <v>21707.65</v>
      </c>
      <c r="F3569" s="42">
        <v>42812</v>
      </c>
      <c r="G3569" s="3">
        <f t="shared" si="176"/>
        <v>21707.65</v>
      </c>
      <c r="H3569" s="3">
        <f t="shared" si="175"/>
        <v>0</v>
      </c>
    </row>
    <row r="3570" spans="1:8" ht="15.75" x14ac:dyDescent="0.25">
      <c r="A3570" s="40">
        <v>42810</v>
      </c>
      <c r="B3570" s="41" t="s">
        <v>2159</v>
      </c>
      <c r="C3570" s="6">
        <v>104612</v>
      </c>
      <c r="D3570" s="7" t="s">
        <v>84</v>
      </c>
      <c r="E3570" s="3">
        <v>167508</v>
      </c>
      <c r="F3570" s="42">
        <v>42812</v>
      </c>
      <c r="G3570" s="3">
        <f t="shared" si="176"/>
        <v>167508</v>
      </c>
      <c r="H3570" s="3">
        <f t="shared" si="175"/>
        <v>0</v>
      </c>
    </row>
    <row r="3571" spans="1:8" ht="15.75" x14ac:dyDescent="0.25">
      <c r="A3571" s="40">
        <v>42810</v>
      </c>
      <c r="B3571" s="41" t="s">
        <v>2160</v>
      </c>
      <c r="C3571" s="6">
        <v>104613</v>
      </c>
      <c r="D3571" s="7" t="s">
        <v>84</v>
      </c>
      <c r="E3571" s="3">
        <v>159088</v>
      </c>
      <c r="F3571" s="42">
        <v>42812</v>
      </c>
      <c r="G3571" s="3">
        <f t="shared" si="176"/>
        <v>159088</v>
      </c>
      <c r="H3571" s="3">
        <f t="shared" si="175"/>
        <v>0</v>
      </c>
    </row>
    <row r="3572" spans="1:8" ht="15.75" x14ac:dyDescent="0.25">
      <c r="A3572" s="40">
        <v>42811</v>
      </c>
      <c r="B3572" s="41" t="s">
        <v>2214</v>
      </c>
      <c r="C3572" s="6">
        <v>104667</v>
      </c>
      <c r="D3572" s="7" t="s">
        <v>84</v>
      </c>
      <c r="E3572" s="3">
        <v>64431.1</v>
      </c>
      <c r="F3572" s="42">
        <v>42812</v>
      </c>
      <c r="G3572" s="3">
        <f t="shared" si="176"/>
        <v>64431.1</v>
      </c>
      <c r="H3572" s="3">
        <f t="shared" si="175"/>
        <v>0</v>
      </c>
    </row>
    <row r="3573" spans="1:8" ht="15.75" x14ac:dyDescent="0.25">
      <c r="A3573" s="40">
        <v>42811</v>
      </c>
      <c r="B3573" s="41" t="s">
        <v>2276</v>
      </c>
      <c r="C3573" s="6">
        <v>104728</v>
      </c>
      <c r="D3573" s="7" t="s">
        <v>84</v>
      </c>
      <c r="E3573" s="3">
        <v>23200</v>
      </c>
      <c r="F3573" s="42">
        <v>42812</v>
      </c>
      <c r="G3573" s="3">
        <f t="shared" si="176"/>
        <v>23200</v>
      </c>
      <c r="H3573" s="3">
        <f t="shared" si="175"/>
        <v>0</v>
      </c>
    </row>
    <row r="3574" spans="1:8" ht="15.75" x14ac:dyDescent="0.25">
      <c r="A3574" s="40">
        <v>42812</v>
      </c>
      <c r="B3574" s="41" t="s">
        <v>2457</v>
      </c>
      <c r="C3574" s="6">
        <v>104903</v>
      </c>
      <c r="D3574" s="7" t="s">
        <v>84</v>
      </c>
      <c r="E3574" s="3">
        <v>13500</v>
      </c>
      <c r="F3574" s="42">
        <v>43062</v>
      </c>
      <c r="G3574" s="3">
        <f t="shared" si="176"/>
        <v>13500</v>
      </c>
      <c r="H3574" s="3">
        <f t="shared" si="175"/>
        <v>0</v>
      </c>
    </row>
    <row r="3575" spans="1:8" ht="15.75" x14ac:dyDescent="0.25">
      <c r="A3575" s="40">
        <v>42812</v>
      </c>
      <c r="B3575" s="41" t="s">
        <v>2458</v>
      </c>
      <c r="C3575" s="6">
        <v>104904</v>
      </c>
      <c r="D3575" s="7" t="s">
        <v>84</v>
      </c>
      <c r="E3575" s="3">
        <v>23755.8</v>
      </c>
      <c r="F3575" s="43" t="s">
        <v>2459</v>
      </c>
      <c r="G3575" s="9">
        <f>138+23617.8</f>
        <v>23755.8</v>
      </c>
      <c r="H3575" s="9">
        <f t="shared" si="175"/>
        <v>0</v>
      </c>
    </row>
    <row r="3576" spans="1:8" ht="15.75" x14ac:dyDescent="0.25">
      <c r="A3576" s="40">
        <v>42812</v>
      </c>
      <c r="B3576" s="41" t="s">
        <v>2461</v>
      </c>
      <c r="C3576" s="6">
        <v>104906</v>
      </c>
      <c r="D3576" s="7" t="s">
        <v>84</v>
      </c>
      <c r="E3576" s="3">
        <v>384552</v>
      </c>
      <c r="F3576" s="42">
        <v>43062</v>
      </c>
      <c r="G3576" s="3">
        <f t="shared" ref="G3576:G3607" si="177">E3576</f>
        <v>384552</v>
      </c>
      <c r="H3576" s="3">
        <f t="shared" si="175"/>
        <v>0</v>
      </c>
    </row>
    <row r="3577" spans="1:8" ht="15.75" x14ac:dyDescent="0.25">
      <c r="A3577" s="40">
        <v>42812</v>
      </c>
      <c r="B3577" s="41" t="s">
        <v>2462</v>
      </c>
      <c r="C3577" s="6">
        <v>104907</v>
      </c>
      <c r="D3577" s="7" t="s">
        <v>84</v>
      </c>
      <c r="E3577" s="3">
        <v>399127.5</v>
      </c>
      <c r="F3577" s="42">
        <v>43062</v>
      </c>
      <c r="G3577" s="3">
        <f t="shared" si="177"/>
        <v>399127.5</v>
      </c>
      <c r="H3577" s="3">
        <f t="shared" si="175"/>
        <v>0</v>
      </c>
    </row>
    <row r="3578" spans="1:8" ht="15.75" x14ac:dyDescent="0.25">
      <c r="A3578" s="40">
        <v>42813</v>
      </c>
      <c r="B3578" s="41" t="s">
        <v>2492</v>
      </c>
      <c r="C3578" s="6">
        <v>104937</v>
      </c>
      <c r="D3578" s="7" t="s">
        <v>84</v>
      </c>
      <c r="E3578" s="3">
        <v>11795.7</v>
      </c>
      <c r="F3578" s="42">
        <v>43062</v>
      </c>
      <c r="G3578" s="3">
        <f t="shared" si="177"/>
        <v>11795.7</v>
      </c>
      <c r="H3578" s="3">
        <f t="shared" si="175"/>
        <v>0</v>
      </c>
    </row>
    <row r="3579" spans="1:8" ht="15.75" x14ac:dyDescent="0.25">
      <c r="A3579" s="40">
        <v>42814</v>
      </c>
      <c r="B3579" s="41" t="s">
        <v>2655</v>
      </c>
      <c r="C3579" s="6">
        <v>105093</v>
      </c>
      <c r="D3579" s="7" t="s">
        <v>84</v>
      </c>
      <c r="E3579" s="3">
        <v>70959.149999999994</v>
      </c>
      <c r="G3579" s="3">
        <f t="shared" si="177"/>
        <v>70959.149999999994</v>
      </c>
      <c r="H3579" s="3">
        <f t="shared" si="175"/>
        <v>0</v>
      </c>
    </row>
    <row r="3580" spans="1:8" ht="15.75" x14ac:dyDescent="0.25">
      <c r="A3580" s="40">
        <v>42815</v>
      </c>
      <c r="B3580" s="41" t="s">
        <v>2767</v>
      </c>
      <c r="C3580" s="6">
        <v>105205</v>
      </c>
      <c r="D3580" s="7" t="s">
        <v>84</v>
      </c>
      <c r="E3580" s="3">
        <v>31184.799999999999</v>
      </c>
      <c r="F3580" s="42">
        <v>42818</v>
      </c>
      <c r="G3580" s="3">
        <f t="shared" si="177"/>
        <v>31184.799999999999</v>
      </c>
      <c r="H3580" s="3">
        <f t="shared" si="175"/>
        <v>0</v>
      </c>
    </row>
    <row r="3581" spans="1:8" ht="15.75" x14ac:dyDescent="0.25">
      <c r="A3581" s="40">
        <v>42815</v>
      </c>
      <c r="B3581" s="41" t="s">
        <v>2775</v>
      </c>
      <c r="C3581" s="6">
        <v>105213</v>
      </c>
      <c r="D3581" s="7" t="s">
        <v>84</v>
      </c>
      <c r="E3581" s="3">
        <v>31276.6</v>
      </c>
      <c r="F3581" s="42">
        <v>42818</v>
      </c>
      <c r="G3581" s="3">
        <f t="shared" si="177"/>
        <v>31276.6</v>
      </c>
      <c r="H3581" s="3">
        <f t="shared" si="175"/>
        <v>0</v>
      </c>
    </row>
    <row r="3582" spans="1:8" ht="15.75" x14ac:dyDescent="0.25">
      <c r="A3582" s="40">
        <v>42816</v>
      </c>
      <c r="B3582" s="41" t="s">
        <v>2801</v>
      </c>
      <c r="C3582" s="6">
        <v>105239</v>
      </c>
      <c r="D3582" s="7" t="s">
        <v>84</v>
      </c>
      <c r="E3582" s="3">
        <v>79370.95</v>
      </c>
      <c r="F3582" s="42">
        <v>42823</v>
      </c>
      <c r="G3582" s="3">
        <f t="shared" si="177"/>
        <v>79370.95</v>
      </c>
      <c r="H3582" s="3">
        <f t="shared" si="175"/>
        <v>0</v>
      </c>
    </row>
    <row r="3583" spans="1:8" ht="15.75" x14ac:dyDescent="0.25">
      <c r="A3583" s="40">
        <v>42816</v>
      </c>
      <c r="B3583" s="41" t="s">
        <v>2896</v>
      </c>
      <c r="C3583" s="6">
        <v>105333</v>
      </c>
      <c r="D3583" s="7" t="s">
        <v>84</v>
      </c>
      <c r="E3583" s="3">
        <v>219153</v>
      </c>
      <c r="F3583" s="42">
        <v>42823</v>
      </c>
      <c r="G3583" s="3">
        <f t="shared" si="177"/>
        <v>219153</v>
      </c>
      <c r="H3583" s="3">
        <f t="shared" si="175"/>
        <v>0</v>
      </c>
    </row>
    <row r="3584" spans="1:8" ht="15.75" x14ac:dyDescent="0.25">
      <c r="A3584" s="40">
        <v>42816</v>
      </c>
      <c r="B3584" s="41" t="s">
        <v>2905</v>
      </c>
      <c r="C3584" s="6">
        <v>105342</v>
      </c>
      <c r="D3584" s="7" t="s">
        <v>84</v>
      </c>
      <c r="E3584" s="3">
        <v>191719</v>
      </c>
      <c r="F3584" s="42">
        <v>42823</v>
      </c>
      <c r="G3584" s="3">
        <f t="shared" si="177"/>
        <v>191719</v>
      </c>
      <c r="H3584" s="3">
        <f t="shared" si="175"/>
        <v>0</v>
      </c>
    </row>
    <row r="3585" spans="1:8" ht="15.75" x14ac:dyDescent="0.25">
      <c r="A3585" s="40">
        <v>42818</v>
      </c>
      <c r="B3585" s="41" t="s">
        <v>3177</v>
      </c>
      <c r="C3585" s="6">
        <v>105607</v>
      </c>
      <c r="D3585" s="7" t="s">
        <v>84</v>
      </c>
      <c r="E3585" s="3">
        <v>31647.200000000001</v>
      </c>
      <c r="F3585" s="42">
        <v>42823</v>
      </c>
      <c r="G3585" s="3">
        <f t="shared" si="177"/>
        <v>31647.200000000001</v>
      </c>
      <c r="H3585" s="3">
        <f t="shared" si="175"/>
        <v>0</v>
      </c>
    </row>
    <row r="3586" spans="1:8" ht="15.75" x14ac:dyDescent="0.25">
      <c r="A3586" s="40">
        <v>42818</v>
      </c>
      <c r="B3586" s="41" t="s">
        <v>3178</v>
      </c>
      <c r="C3586" s="6">
        <v>105608</v>
      </c>
      <c r="D3586" s="7" t="s">
        <v>84</v>
      </c>
      <c r="E3586" s="3">
        <v>50621.5</v>
      </c>
      <c r="F3586" s="42">
        <v>42823</v>
      </c>
      <c r="G3586" s="3">
        <f t="shared" si="177"/>
        <v>50621.5</v>
      </c>
      <c r="H3586" s="3">
        <f t="shared" si="175"/>
        <v>0</v>
      </c>
    </row>
    <row r="3587" spans="1:8" ht="15.75" x14ac:dyDescent="0.25">
      <c r="A3587" s="40">
        <v>42818</v>
      </c>
      <c r="B3587" s="41" t="s">
        <v>3179</v>
      </c>
      <c r="C3587" s="6">
        <v>105609</v>
      </c>
      <c r="D3587" s="7" t="s">
        <v>84</v>
      </c>
      <c r="E3587" s="3">
        <v>31399.34</v>
      </c>
      <c r="F3587" s="42">
        <v>42823</v>
      </c>
      <c r="G3587" s="3">
        <f t="shared" si="177"/>
        <v>31399.34</v>
      </c>
      <c r="H3587" s="3">
        <f t="shared" ref="H3587:H3650" si="178">E3587-G3587</f>
        <v>0</v>
      </c>
    </row>
    <row r="3588" spans="1:8" ht="15.75" x14ac:dyDescent="0.25">
      <c r="A3588" s="40">
        <v>42818</v>
      </c>
      <c r="B3588" s="41" t="s">
        <v>3183</v>
      </c>
      <c r="C3588" s="6">
        <v>105612</v>
      </c>
      <c r="D3588" s="7" t="s">
        <v>84</v>
      </c>
      <c r="E3588" s="3">
        <v>185658</v>
      </c>
      <c r="F3588" s="42">
        <v>42823</v>
      </c>
      <c r="G3588" s="3">
        <f t="shared" si="177"/>
        <v>185658</v>
      </c>
      <c r="H3588" s="3">
        <f t="shared" si="178"/>
        <v>0</v>
      </c>
    </row>
    <row r="3589" spans="1:8" ht="15.75" x14ac:dyDescent="0.25">
      <c r="A3589" s="40">
        <v>42818</v>
      </c>
      <c r="B3589" s="41" t="s">
        <v>3184</v>
      </c>
      <c r="C3589" s="6">
        <v>105613</v>
      </c>
      <c r="D3589" s="7" t="s">
        <v>84</v>
      </c>
      <c r="E3589" s="3">
        <v>382800</v>
      </c>
      <c r="F3589" s="42">
        <v>42830</v>
      </c>
      <c r="G3589" s="3">
        <f t="shared" si="177"/>
        <v>382800</v>
      </c>
      <c r="H3589" s="3">
        <f t="shared" si="178"/>
        <v>0</v>
      </c>
    </row>
    <row r="3590" spans="1:8" ht="15.75" x14ac:dyDescent="0.25">
      <c r="A3590" s="40">
        <v>42819</v>
      </c>
      <c r="B3590" s="41" t="s">
        <v>3197</v>
      </c>
      <c r="C3590" s="6">
        <v>105626</v>
      </c>
      <c r="D3590" s="7" t="s">
        <v>84</v>
      </c>
      <c r="E3590" s="3">
        <v>4815</v>
      </c>
      <c r="F3590" s="42">
        <v>42823</v>
      </c>
      <c r="G3590" s="3">
        <f t="shared" si="177"/>
        <v>4815</v>
      </c>
      <c r="H3590" s="3">
        <f t="shared" si="178"/>
        <v>0</v>
      </c>
    </row>
    <row r="3591" spans="1:8" ht="15.75" x14ac:dyDescent="0.25">
      <c r="A3591" s="40">
        <v>42819</v>
      </c>
      <c r="B3591" s="41" t="s">
        <v>3320</v>
      </c>
      <c r="C3591" s="6">
        <v>105744</v>
      </c>
      <c r="D3591" s="7" t="s">
        <v>84</v>
      </c>
      <c r="E3591" s="3">
        <v>381440</v>
      </c>
      <c r="F3591" s="42">
        <v>42830</v>
      </c>
      <c r="G3591" s="3">
        <f t="shared" si="177"/>
        <v>381440</v>
      </c>
      <c r="H3591" s="3">
        <f t="shared" si="178"/>
        <v>0</v>
      </c>
    </row>
    <row r="3592" spans="1:8" ht="15.75" x14ac:dyDescent="0.25">
      <c r="A3592" s="40">
        <v>42820</v>
      </c>
      <c r="B3592" s="41" t="s">
        <v>3333</v>
      </c>
      <c r="C3592" s="6">
        <v>105757</v>
      </c>
      <c r="D3592" s="1" t="s">
        <v>84</v>
      </c>
      <c r="E3592" s="2">
        <v>0</v>
      </c>
      <c r="F3592" s="44" t="s">
        <v>37</v>
      </c>
      <c r="G3592" s="2">
        <f t="shared" si="177"/>
        <v>0</v>
      </c>
      <c r="H3592" s="2">
        <f t="shared" si="178"/>
        <v>0</v>
      </c>
    </row>
    <row r="3593" spans="1:8" ht="15.75" x14ac:dyDescent="0.25">
      <c r="A3593" s="40">
        <v>42820</v>
      </c>
      <c r="B3593" s="41" t="s">
        <v>3337</v>
      </c>
      <c r="C3593" s="6">
        <v>105761</v>
      </c>
      <c r="D3593" s="7" t="s">
        <v>84</v>
      </c>
      <c r="E3593" s="3">
        <v>49834.45</v>
      </c>
      <c r="F3593" s="42">
        <v>42823</v>
      </c>
      <c r="G3593" s="3">
        <f t="shared" si="177"/>
        <v>49834.45</v>
      </c>
      <c r="H3593" s="3">
        <f t="shared" si="178"/>
        <v>0</v>
      </c>
    </row>
    <row r="3594" spans="1:8" ht="15.75" x14ac:dyDescent="0.25">
      <c r="A3594" s="40">
        <v>42820</v>
      </c>
      <c r="B3594" s="41" t="s">
        <v>3380</v>
      </c>
      <c r="C3594" s="6">
        <v>105803</v>
      </c>
      <c r="D3594" s="7" t="s">
        <v>84</v>
      </c>
      <c r="E3594" s="3">
        <v>52403.56</v>
      </c>
      <c r="F3594" s="42">
        <v>42823</v>
      </c>
      <c r="G3594" s="3">
        <f t="shared" si="177"/>
        <v>52403.56</v>
      </c>
      <c r="H3594" s="3">
        <f t="shared" si="178"/>
        <v>0</v>
      </c>
    </row>
    <row r="3595" spans="1:8" ht="15.75" x14ac:dyDescent="0.25">
      <c r="A3595" s="40">
        <v>42821</v>
      </c>
      <c r="B3595" s="41" t="s">
        <v>3489</v>
      </c>
      <c r="C3595" s="6">
        <v>105910</v>
      </c>
      <c r="D3595" s="7" t="s">
        <v>84</v>
      </c>
      <c r="E3595" s="3">
        <v>41058.9</v>
      </c>
      <c r="F3595" s="42">
        <v>42823</v>
      </c>
      <c r="G3595" s="3">
        <f t="shared" si="177"/>
        <v>41058.9</v>
      </c>
      <c r="H3595" s="3">
        <f t="shared" si="178"/>
        <v>0</v>
      </c>
    </row>
    <row r="3596" spans="1:8" ht="15.75" x14ac:dyDescent="0.25">
      <c r="A3596" s="40">
        <v>42821</v>
      </c>
      <c r="B3596" s="41" t="s">
        <v>3531</v>
      </c>
      <c r="C3596" s="6">
        <v>105951</v>
      </c>
      <c r="D3596" s="7" t="s">
        <v>84</v>
      </c>
      <c r="E3596" s="3">
        <v>408272</v>
      </c>
      <c r="F3596" s="42">
        <v>42824</v>
      </c>
      <c r="G3596" s="3">
        <f t="shared" si="177"/>
        <v>408272</v>
      </c>
      <c r="H3596" s="3">
        <f t="shared" si="178"/>
        <v>0</v>
      </c>
    </row>
    <row r="3597" spans="1:8" ht="15.75" x14ac:dyDescent="0.25">
      <c r="A3597" s="40">
        <v>42822</v>
      </c>
      <c r="B3597" s="41" t="s">
        <v>3604</v>
      </c>
      <c r="C3597" s="6">
        <v>106020</v>
      </c>
      <c r="D3597" s="7" t="s">
        <v>84</v>
      </c>
      <c r="E3597" s="3">
        <v>22029.599999999999</v>
      </c>
      <c r="F3597" s="42">
        <v>42823</v>
      </c>
      <c r="G3597" s="3">
        <f t="shared" si="177"/>
        <v>22029.599999999999</v>
      </c>
      <c r="H3597" s="3">
        <f t="shared" si="178"/>
        <v>0</v>
      </c>
    </row>
    <row r="3598" spans="1:8" ht="15.75" x14ac:dyDescent="0.25">
      <c r="A3598" s="40">
        <v>42822</v>
      </c>
      <c r="B3598" s="41" t="s">
        <v>3632</v>
      </c>
      <c r="C3598" s="6">
        <v>106047</v>
      </c>
      <c r="D3598" s="7" t="s">
        <v>84</v>
      </c>
      <c r="E3598" s="3">
        <v>41517.85</v>
      </c>
      <c r="F3598" s="42">
        <v>42824</v>
      </c>
      <c r="G3598" s="3">
        <f t="shared" si="177"/>
        <v>41517.85</v>
      </c>
      <c r="H3598" s="3">
        <f t="shared" si="178"/>
        <v>0</v>
      </c>
    </row>
    <row r="3599" spans="1:8" ht="15.75" x14ac:dyDescent="0.25">
      <c r="A3599" s="40">
        <v>42823</v>
      </c>
      <c r="B3599" s="41" t="s">
        <v>3697</v>
      </c>
      <c r="C3599" s="6">
        <v>106111</v>
      </c>
      <c r="D3599" s="7" t="s">
        <v>84</v>
      </c>
      <c r="E3599" s="3">
        <v>31179.39</v>
      </c>
      <c r="F3599" s="42">
        <v>42824</v>
      </c>
      <c r="G3599" s="3">
        <f t="shared" si="177"/>
        <v>31179.39</v>
      </c>
      <c r="H3599" s="3">
        <f t="shared" si="178"/>
        <v>0</v>
      </c>
    </row>
    <row r="3600" spans="1:8" ht="15.75" x14ac:dyDescent="0.25">
      <c r="A3600" s="40">
        <v>42823</v>
      </c>
      <c r="B3600" s="41" t="s">
        <v>3740</v>
      </c>
      <c r="C3600" s="6">
        <v>106154</v>
      </c>
      <c r="D3600" s="7" t="s">
        <v>84</v>
      </c>
      <c r="E3600" s="3">
        <v>231210</v>
      </c>
      <c r="F3600" s="42">
        <v>42826</v>
      </c>
      <c r="G3600" s="3">
        <f t="shared" si="177"/>
        <v>231210</v>
      </c>
      <c r="H3600" s="3">
        <f t="shared" si="178"/>
        <v>0</v>
      </c>
    </row>
    <row r="3601" spans="1:8" ht="15.75" x14ac:dyDescent="0.25">
      <c r="A3601" s="40">
        <v>42823</v>
      </c>
      <c r="B3601" s="41" t="s">
        <v>3741</v>
      </c>
      <c r="C3601" s="6">
        <v>106155</v>
      </c>
      <c r="D3601" s="7" t="s">
        <v>84</v>
      </c>
      <c r="E3601" s="3">
        <v>183744</v>
      </c>
      <c r="F3601" s="42">
        <v>42826</v>
      </c>
      <c r="G3601" s="3">
        <f t="shared" si="177"/>
        <v>183744</v>
      </c>
      <c r="H3601" s="3">
        <f t="shared" si="178"/>
        <v>0</v>
      </c>
    </row>
    <row r="3602" spans="1:8" ht="15.75" x14ac:dyDescent="0.25">
      <c r="A3602" s="40">
        <v>42823</v>
      </c>
      <c r="B3602" s="41" t="s">
        <v>3750</v>
      </c>
      <c r="C3602" s="6">
        <v>106164</v>
      </c>
      <c r="D3602" s="1" t="s">
        <v>84</v>
      </c>
      <c r="E3602" s="2">
        <v>0</v>
      </c>
      <c r="F3602" s="44" t="s">
        <v>37</v>
      </c>
      <c r="G3602" s="2">
        <f t="shared" si="177"/>
        <v>0</v>
      </c>
      <c r="H3602" s="2">
        <f t="shared" si="178"/>
        <v>0</v>
      </c>
    </row>
    <row r="3603" spans="1:8" ht="15.75" x14ac:dyDescent="0.25">
      <c r="A3603" s="40">
        <v>42823</v>
      </c>
      <c r="B3603" s="41" t="s">
        <v>3754</v>
      </c>
      <c r="C3603" s="6">
        <v>106168</v>
      </c>
      <c r="D3603" s="7" t="s">
        <v>84</v>
      </c>
      <c r="E3603" s="3">
        <v>54067.05</v>
      </c>
      <c r="F3603" s="42">
        <v>42830</v>
      </c>
      <c r="G3603" s="3">
        <f t="shared" si="177"/>
        <v>54067.05</v>
      </c>
      <c r="H3603" s="3">
        <f t="shared" si="178"/>
        <v>0</v>
      </c>
    </row>
    <row r="3604" spans="1:8" ht="15.75" x14ac:dyDescent="0.25">
      <c r="A3604" s="40">
        <v>42824</v>
      </c>
      <c r="B3604" s="41" t="s">
        <v>3868</v>
      </c>
      <c r="C3604" s="6">
        <v>106280</v>
      </c>
      <c r="D3604" s="7" t="s">
        <v>84</v>
      </c>
      <c r="E3604" s="3">
        <v>142274</v>
      </c>
      <c r="F3604" s="42">
        <v>42826</v>
      </c>
      <c r="G3604" s="3">
        <f t="shared" si="177"/>
        <v>142274</v>
      </c>
      <c r="H3604" s="3">
        <f t="shared" si="178"/>
        <v>0</v>
      </c>
    </row>
    <row r="3605" spans="1:8" ht="15.75" x14ac:dyDescent="0.25">
      <c r="A3605" s="40">
        <v>42825</v>
      </c>
      <c r="B3605" s="41" t="s">
        <v>4014</v>
      </c>
      <c r="C3605" s="6">
        <v>106423</v>
      </c>
      <c r="D3605" s="7" t="s">
        <v>84</v>
      </c>
      <c r="E3605" s="3">
        <v>50794.55</v>
      </c>
      <c r="F3605" s="42">
        <v>42830</v>
      </c>
      <c r="G3605" s="3">
        <f t="shared" si="177"/>
        <v>50794.55</v>
      </c>
      <c r="H3605" s="3">
        <f t="shared" si="178"/>
        <v>0</v>
      </c>
    </row>
    <row r="3606" spans="1:8" ht="15.75" x14ac:dyDescent="0.25">
      <c r="A3606" s="40">
        <v>42811</v>
      </c>
      <c r="B3606" s="41" t="s">
        <v>2215</v>
      </c>
      <c r="C3606" s="6">
        <v>104668</v>
      </c>
      <c r="D3606" s="7" t="s">
        <v>219</v>
      </c>
      <c r="E3606" s="3">
        <v>1112.8</v>
      </c>
      <c r="F3606" s="42">
        <v>42811</v>
      </c>
      <c r="G3606" s="3">
        <f t="shared" si="177"/>
        <v>1112.8</v>
      </c>
      <c r="H3606" s="3">
        <f t="shared" si="178"/>
        <v>0</v>
      </c>
    </row>
    <row r="3607" spans="1:8" ht="15.75" x14ac:dyDescent="0.25">
      <c r="A3607" s="40">
        <v>42812</v>
      </c>
      <c r="B3607" s="41" t="s">
        <v>2421</v>
      </c>
      <c r="C3607" s="6">
        <v>104870</v>
      </c>
      <c r="D3607" s="7" t="s">
        <v>219</v>
      </c>
      <c r="E3607" s="3">
        <v>2080</v>
      </c>
      <c r="F3607" s="42">
        <v>42812</v>
      </c>
      <c r="G3607" s="3">
        <f t="shared" si="177"/>
        <v>2080</v>
      </c>
      <c r="H3607" s="3">
        <f t="shared" si="178"/>
        <v>0</v>
      </c>
    </row>
    <row r="3608" spans="1:8" ht="15.75" x14ac:dyDescent="0.25">
      <c r="A3608" s="40">
        <v>42817</v>
      </c>
      <c r="B3608" s="41" t="s">
        <v>3004</v>
      </c>
      <c r="C3608" s="6">
        <v>105435</v>
      </c>
      <c r="D3608" s="7" t="s">
        <v>219</v>
      </c>
      <c r="E3608" s="3">
        <v>1120</v>
      </c>
      <c r="F3608" s="42">
        <v>43062</v>
      </c>
      <c r="G3608" s="3">
        <f t="shared" ref="G3608:G3639" si="179">E3608</f>
        <v>1120</v>
      </c>
      <c r="H3608" s="3">
        <f t="shared" si="178"/>
        <v>0</v>
      </c>
    </row>
    <row r="3609" spans="1:8" ht="15.75" x14ac:dyDescent="0.25">
      <c r="A3609" s="40">
        <v>42818</v>
      </c>
      <c r="B3609" s="41" t="s">
        <v>3071</v>
      </c>
      <c r="C3609" s="6">
        <v>105502</v>
      </c>
      <c r="D3609" s="7" t="s">
        <v>219</v>
      </c>
      <c r="E3609" s="3">
        <v>3740</v>
      </c>
      <c r="F3609" s="42">
        <v>42818</v>
      </c>
      <c r="G3609" s="3">
        <f t="shared" si="179"/>
        <v>3740</v>
      </c>
      <c r="H3609" s="3">
        <f t="shared" si="178"/>
        <v>0</v>
      </c>
    </row>
    <row r="3610" spans="1:8" ht="15.75" x14ac:dyDescent="0.25">
      <c r="A3610" s="40">
        <v>42824</v>
      </c>
      <c r="B3610" s="41" t="s">
        <v>3843</v>
      </c>
      <c r="C3610" s="6">
        <v>106256</v>
      </c>
      <c r="D3610" s="7" t="s">
        <v>219</v>
      </c>
      <c r="E3610" s="3">
        <v>1012.8</v>
      </c>
      <c r="F3610" s="42">
        <v>42824</v>
      </c>
      <c r="G3610" s="3">
        <f t="shared" si="179"/>
        <v>1012.8</v>
      </c>
      <c r="H3610" s="3">
        <f t="shared" si="178"/>
        <v>0</v>
      </c>
    </row>
    <row r="3611" spans="1:8" ht="15.75" x14ac:dyDescent="0.25">
      <c r="A3611" s="40">
        <v>42795</v>
      </c>
      <c r="B3611" s="41" t="s">
        <v>340</v>
      </c>
      <c r="C3611" s="6">
        <v>102828</v>
      </c>
      <c r="D3611" s="7" t="s">
        <v>149</v>
      </c>
      <c r="E3611" s="3">
        <v>18097.2</v>
      </c>
      <c r="F3611" s="42">
        <v>42798</v>
      </c>
      <c r="G3611" s="3">
        <f t="shared" si="179"/>
        <v>18097.2</v>
      </c>
      <c r="H3611" s="3">
        <f t="shared" si="178"/>
        <v>0</v>
      </c>
    </row>
    <row r="3612" spans="1:8" ht="15.75" x14ac:dyDescent="0.25">
      <c r="A3612" s="40">
        <v>42796</v>
      </c>
      <c r="B3612" s="41" t="s">
        <v>426</v>
      </c>
      <c r="C3612" s="6">
        <v>102914</v>
      </c>
      <c r="D3612" s="7" t="s">
        <v>149</v>
      </c>
      <c r="E3612" s="3">
        <v>20176.5</v>
      </c>
      <c r="F3612" s="42">
        <v>42798</v>
      </c>
      <c r="G3612" s="3">
        <f t="shared" si="179"/>
        <v>20176.5</v>
      </c>
      <c r="H3612" s="3">
        <f t="shared" si="178"/>
        <v>0</v>
      </c>
    </row>
    <row r="3613" spans="1:8" ht="15.75" x14ac:dyDescent="0.25">
      <c r="A3613" s="40">
        <v>42797</v>
      </c>
      <c r="B3613" s="41" t="s">
        <v>599</v>
      </c>
      <c r="C3613" s="6">
        <v>103082</v>
      </c>
      <c r="D3613" s="7" t="s">
        <v>149</v>
      </c>
      <c r="E3613" s="3">
        <v>27896.6</v>
      </c>
      <c r="F3613" s="42">
        <v>42798</v>
      </c>
      <c r="G3613" s="3">
        <f t="shared" si="179"/>
        <v>27896.6</v>
      </c>
      <c r="H3613" s="3">
        <f t="shared" si="178"/>
        <v>0</v>
      </c>
    </row>
    <row r="3614" spans="1:8" ht="15.75" x14ac:dyDescent="0.25">
      <c r="A3614" s="40">
        <v>42798</v>
      </c>
      <c r="B3614" s="41" t="s">
        <v>723</v>
      </c>
      <c r="C3614" s="6">
        <v>103200</v>
      </c>
      <c r="D3614" s="7" t="s">
        <v>149</v>
      </c>
      <c r="E3614" s="3">
        <v>26840.799999999999</v>
      </c>
      <c r="F3614" s="42">
        <v>42798</v>
      </c>
      <c r="G3614" s="3">
        <f t="shared" si="179"/>
        <v>26840.799999999999</v>
      </c>
      <c r="H3614" s="3">
        <f t="shared" si="178"/>
        <v>0</v>
      </c>
    </row>
    <row r="3615" spans="1:8" ht="15.75" x14ac:dyDescent="0.25">
      <c r="A3615" s="40">
        <v>42799</v>
      </c>
      <c r="B3615" s="41" t="s">
        <v>844</v>
      </c>
      <c r="C3615" s="6">
        <v>103319</v>
      </c>
      <c r="D3615" s="7" t="s">
        <v>149</v>
      </c>
      <c r="E3615" s="3">
        <v>6400.8</v>
      </c>
      <c r="F3615" s="42">
        <v>42806</v>
      </c>
      <c r="G3615" s="3">
        <f t="shared" si="179"/>
        <v>6400.8</v>
      </c>
      <c r="H3615" s="3">
        <f t="shared" si="178"/>
        <v>0</v>
      </c>
    </row>
    <row r="3616" spans="1:8" ht="15.75" x14ac:dyDescent="0.25">
      <c r="A3616" s="40">
        <v>42802</v>
      </c>
      <c r="B3616" s="41" t="s">
        <v>1190</v>
      </c>
      <c r="C3616" s="6">
        <v>103660</v>
      </c>
      <c r="D3616" s="7" t="s">
        <v>149</v>
      </c>
      <c r="E3616" s="3">
        <v>16835.900000000001</v>
      </c>
      <c r="F3616" s="42">
        <v>42806</v>
      </c>
      <c r="G3616" s="3">
        <f t="shared" si="179"/>
        <v>16835.900000000001</v>
      </c>
      <c r="H3616" s="3">
        <f t="shared" si="178"/>
        <v>0</v>
      </c>
    </row>
    <row r="3617" spans="1:8" ht="15.75" x14ac:dyDescent="0.25">
      <c r="A3617" s="40">
        <v>42803</v>
      </c>
      <c r="B3617" s="41" t="s">
        <v>1292</v>
      </c>
      <c r="C3617" s="6">
        <v>103759</v>
      </c>
      <c r="D3617" s="7" t="s">
        <v>149</v>
      </c>
      <c r="E3617" s="3">
        <v>16353.7</v>
      </c>
      <c r="F3617" s="42">
        <v>42806</v>
      </c>
      <c r="G3617" s="3">
        <f t="shared" si="179"/>
        <v>16353.7</v>
      </c>
      <c r="H3617" s="3">
        <f t="shared" si="178"/>
        <v>0</v>
      </c>
    </row>
    <row r="3618" spans="1:8" ht="15.75" x14ac:dyDescent="0.25">
      <c r="A3618" s="40">
        <v>42804</v>
      </c>
      <c r="B3618" s="41" t="s">
        <v>1432</v>
      </c>
      <c r="C3618" s="6">
        <v>103897</v>
      </c>
      <c r="D3618" s="1" t="s">
        <v>149</v>
      </c>
      <c r="E3618" s="2">
        <v>0</v>
      </c>
      <c r="F3618" s="44" t="s">
        <v>37</v>
      </c>
      <c r="G3618" s="2">
        <f t="shared" si="179"/>
        <v>0</v>
      </c>
      <c r="H3618" s="2">
        <f t="shared" si="178"/>
        <v>0</v>
      </c>
    </row>
    <row r="3619" spans="1:8" ht="15.75" x14ac:dyDescent="0.25">
      <c r="A3619" s="40">
        <v>42804</v>
      </c>
      <c r="B3619" s="41" t="s">
        <v>1491</v>
      </c>
      <c r="C3619" s="6">
        <v>103954</v>
      </c>
      <c r="D3619" s="7" t="s">
        <v>149</v>
      </c>
      <c r="E3619" s="3">
        <v>19001.2</v>
      </c>
      <c r="F3619" s="42">
        <v>42806</v>
      </c>
      <c r="G3619" s="3">
        <f t="shared" si="179"/>
        <v>19001.2</v>
      </c>
      <c r="H3619" s="3">
        <f t="shared" si="178"/>
        <v>0</v>
      </c>
    </row>
    <row r="3620" spans="1:8" ht="15.75" x14ac:dyDescent="0.25">
      <c r="A3620" s="40">
        <v>42805</v>
      </c>
      <c r="B3620" s="41" t="s">
        <v>1551</v>
      </c>
      <c r="C3620" s="6">
        <v>104014</v>
      </c>
      <c r="D3620" s="7" t="s">
        <v>149</v>
      </c>
      <c r="E3620" s="3">
        <v>24486.5</v>
      </c>
      <c r="F3620" s="42">
        <v>42806</v>
      </c>
      <c r="G3620" s="3">
        <f t="shared" si="179"/>
        <v>24486.5</v>
      </c>
      <c r="H3620" s="3">
        <f t="shared" si="178"/>
        <v>0</v>
      </c>
    </row>
    <row r="3621" spans="1:8" ht="15.75" x14ac:dyDescent="0.25">
      <c r="A3621" s="40">
        <v>42806</v>
      </c>
      <c r="B3621" s="41" t="s">
        <v>1671</v>
      </c>
      <c r="C3621" s="6">
        <v>104131</v>
      </c>
      <c r="D3621" s="7" t="s">
        <v>149</v>
      </c>
      <c r="E3621" s="3">
        <v>6019.2</v>
      </c>
      <c r="F3621" s="42">
        <v>42816</v>
      </c>
      <c r="G3621" s="3">
        <f t="shared" si="179"/>
        <v>6019.2</v>
      </c>
      <c r="H3621" s="3">
        <f t="shared" si="178"/>
        <v>0</v>
      </c>
    </row>
    <row r="3622" spans="1:8" ht="15.75" x14ac:dyDescent="0.25">
      <c r="A3622" s="40">
        <v>42809</v>
      </c>
      <c r="B3622" s="41" t="s">
        <v>2007</v>
      </c>
      <c r="C3622" s="6">
        <v>104461</v>
      </c>
      <c r="D3622" s="7" t="s">
        <v>149</v>
      </c>
      <c r="E3622" s="3">
        <v>15453</v>
      </c>
      <c r="F3622" s="42">
        <v>42816</v>
      </c>
      <c r="G3622" s="3">
        <f t="shared" si="179"/>
        <v>15453</v>
      </c>
      <c r="H3622" s="3">
        <f t="shared" si="178"/>
        <v>0</v>
      </c>
    </row>
    <row r="3623" spans="1:8" ht="15.75" x14ac:dyDescent="0.25">
      <c r="A3623" s="40">
        <v>42810</v>
      </c>
      <c r="B3623" s="41" t="s">
        <v>2131</v>
      </c>
      <c r="C3623" s="6">
        <v>104584</v>
      </c>
      <c r="D3623" s="7" t="s">
        <v>149</v>
      </c>
      <c r="E3623" s="3">
        <v>13516.7</v>
      </c>
      <c r="F3623" s="42">
        <v>42816</v>
      </c>
      <c r="G3623" s="3">
        <f t="shared" si="179"/>
        <v>13516.7</v>
      </c>
      <c r="H3623" s="3">
        <f t="shared" si="178"/>
        <v>0</v>
      </c>
    </row>
    <row r="3624" spans="1:8" ht="15.75" x14ac:dyDescent="0.25">
      <c r="A3624" s="40">
        <v>42811</v>
      </c>
      <c r="B3624" s="41" t="s">
        <v>2259</v>
      </c>
      <c r="C3624" s="6">
        <v>104712</v>
      </c>
      <c r="D3624" s="7" t="s">
        <v>149</v>
      </c>
      <c r="E3624" s="3">
        <v>22139.599999999999</v>
      </c>
      <c r="F3624" s="42">
        <v>42816</v>
      </c>
      <c r="G3624" s="3">
        <f t="shared" si="179"/>
        <v>22139.599999999999</v>
      </c>
      <c r="H3624" s="3">
        <f t="shared" si="178"/>
        <v>0</v>
      </c>
    </row>
    <row r="3625" spans="1:8" ht="15.75" x14ac:dyDescent="0.25">
      <c r="A3625" s="40">
        <v>42812</v>
      </c>
      <c r="B3625" s="41" t="s">
        <v>2423</v>
      </c>
      <c r="C3625" s="6">
        <v>104872</v>
      </c>
      <c r="D3625" s="7" t="s">
        <v>149</v>
      </c>
      <c r="E3625" s="3">
        <v>25813.200000000001</v>
      </c>
      <c r="F3625" s="42">
        <v>42816</v>
      </c>
      <c r="G3625" s="3">
        <f t="shared" si="179"/>
        <v>25813.200000000001</v>
      </c>
      <c r="H3625" s="3">
        <f t="shared" si="178"/>
        <v>0</v>
      </c>
    </row>
    <row r="3626" spans="1:8" ht="15.75" x14ac:dyDescent="0.25">
      <c r="A3626" s="40">
        <v>42813</v>
      </c>
      <c r="B3626" s="41" t="s">
        <v>2515</v>
      </c>
      <c r="C3626" s="6">
        <v>104959</v>
      </c>
      <c r="D3626" s="7" t="s">
        <v>149</v>
      </c>
      <c r="E3626" s="3">
        <v>5605.2</v>
      </c>
      <c r="F3626" s="42">
        <v>42791</v>
      </c>
      <c r="G3626" s="3">
        <f t="shared" si="179"/>
        <v>5605.2</v>
      </c>
      <c r="H3626" s="3">
        <f t="shared" si="178"/>
        <v>0</v>
      </c>
    </row>
    <row r="3627" spans="1:8" ht="15.75" x14ac:dyDescent="0.25">
      <c r="A3627" s="40">
        <v>42816</v>
      </c>
      <c r="B3627" s="41" t="s">
        <v>2867</v>
      </c>
      <c r="C3627" s="6">
        <v>105305</v>
      </c>
      <c r="D3627" s="7" t="s">
        <v>149</v>
      </c>
      <c r="E3627" s="3">
        <v>15995.2</v>
      </c>
      <c r="F3627" s="42">
        <v>42791</v>
      </c>
      <c r="G3627" s="3">
        <f t="shared" si="179"/>
        <v>15995.2</v>
      </c>
      <c r="H3627" s="3">
        <f t="shared" si="178"/>
        <v>0</v>
      </c>
    </row>
    <row r="3628" spans="1:8" ht="15.75" x14ac:dyDescent="0.25">
      <c r="A3628" s="40">
        <v>42817</v>
      </c>
      <c r="B3628" s="41" t="s">
        <v>2973</v>
      </c>
      <c r="C3628" s="6">
        <v>105405</v>
      </c>
      <c r="D3628" s="7" t="s">
        <v>149</v>
      </c>
      <c r="E3628" s="3">
        <v>12004.4</v>
      </c>
      <c r="F3628" s="42">
        <v>42791</v>
      </c>
      <c r="G3628" s="3">
        <f t="shared" si="179"/>
        <v>12004.4</v>
      </c>
      <c r="H3628" s="3">
        <f t="shared" si="178"/>
        <v>0</v>
      </c>
    </row>
    <row r="3629" spans="1:8" ht="15.75" x14ac:dyDescent="0.25">
      <c r="A3629" s="40">
        <v>42818</v>
      </c>
      <c r="B3629" s="41" t="s">
        <v>3158</v>
      </c>
      <c r="C3629" s="6">
        <v>105588</v>
      </c>
      <c r="D3629" s="7" t="s">
        <v>149</v>
      </c>
      <c r="E3629" s="3">
        <v>19247.2</v>
      </c>
      <c r="F3629" s="42">
        <v>42791</v>
      </c>
      <c r="G3629" s="3">
        <f t="shared" si="179"/>
        <v>19247.2</v>
      </c>
      <c r="H3629" s="3">
        <f t="shared" si="178"/>
        <v>0</v>
      </c>
    </row>
    <row r="3630" spans="1:8" ht="15.75" x14ac:dyDescent="0.25">
      <c r="A3630" s="40">
        <v>42818</v>
      </c>
      <c r="B3630" s="41" t="s">
        <v>3160</v>
      </c>
      <c r="C3630" s="6">
        <v>105590</v>
      </c>
      <c r="D3630" s="7" t="s">
        <v>149</v>
      </c>
      <c r="E3630" s="3">
        <v>873.6</v>
      </c>
      <c r="F3630" s="42">
        <v>42791</v>
      </c>
      <c r="G3630" s="3">
        <f t="shared" si="179"/>
        <v>873.6</v>
      </c>
      <c r="H3630" s="3">
        <f t="shared" si="178"/>
        <v>0</v>
      </c>
    </row>
    <row r="3631" spans="1:8" ht="15.75" x14ac:dyDescent="0.25">
      <c r="A3631" s="40">
        <v>42819</v>
      </c>
      <c r="B3631" s="41" t="s">
        <v>3254</v>
      </c>
      <c r="C3631" s="6">
        <v>105679</v>
      </c>
      <c r="D3631" s="7" t="s">
        <v>149</v>
      </c>
      <c r="E3631" s="3">
        <v>23048</v>
      </c>
      <c r="F3631" s="42">
        <v>42791</v>
      </c>
      <c r="G3631" s="3">
        <f t="shared" si="179"/>
        <v>23048</v>
      </c>
      <c r="H3631" s="3">
        <f t="shared" si="178"/>
        <v>0</v>
      </c>
    </row>
    <row r="3632" spans="1:8" ht="15.75" x14ac:dyDescent="0.25">
      <c r="A3632" s="40">
        <v>42820</v>
      </c>
      <c r="B3632" s="41" t="s">
        <v>3331</v>
      </c>
      <c r="C3632" s="6">
        <v>105755</v>
      </c>
      <c r="D3632" s="7" t="s">
        <v>149</v>
      </c>
      <c r="E3632" s="3">
        <v>3096</v>
      </c>
      <c r="F3632" s="42">
        <v>42828</v>
      </c>
      <c r="G3632" s="3">
        <f t="shared" si="179"/>
        <v>3096</v>
      </c>
      <c r="H3632" s="3">
        <f t="shared" si="178"/>
        <v>0</v>
      </c>
    </row>
    <row r="3633" spans="1:8" ht="15.75" x14ac:dyDescent="0.25">
      <c r="A3633" s="40">
        <v>42820</v>
      </c>
      <c r="B3633" s="41" t="s">
        <v>3372</v>
      </c>
      <c r="C3633" s="6">
        <v>105795</v>
      </c>
      <c r="D3633" s="7" t="s">
        <v>149</v>
      </c>
      <c r="E3633" s="3">
        <v>5896.8</v>
      </c>
      <c r="F3633" s="42">
        <v>42828</v>
      </c>
      <c r="G3633" s="3">
        <f t="shared" si="179"/>
        <v>5896.8</v>
      </c>
      <c r="H3633" s="3">
        <f t="shared" si="178"/>
        <v>0</v>
      </c>
    </row>
    <row r="3634" spans="1:8" ht="15.75" x14ac:dyDescent="0.25">
      <c r="A3634" s="40">
        <v>42823</v>
      </c>
      <c r="B3634" s="41" t="s">
        <v>3713</v>
      </c>
      <c r="C3634" s="6">
        <v>106127</v>
      </c>
      <c r="D3634" s="7" t="s">
        <v>149</v>
      </c>
      <c r="E3634" s="3">
        <v>15168.2</v>
      </c>
      <c r="F3634" s="42">
        <v>42828</v>
      </c>
      <c r="G3634" s="3">
        <f t="shared" si="179"/>
        <v>15168.2</v>
      </c>
      <c r="H3634" s="3">
        <f t="shared" si="178"/>
        <v>0</v>
      </c>
    </row>
    <row r="3635" spans="1:8" ht="15.75" x14ac:dyDescent="0.25">
      <c r="A3635" s="40">
        <v>42824</v>
      </c>
      <c r="B3635" s="41" t="s">
        <v>3819</v>
      </c>
      <c r="C3635" s="6">
        <v>106233</v>
      </c>
      <c r="D3635" s="7" t="s">
        <v>149</v>
      </c>
      <c r="E3635" s="3">
        <v>13272.8</v>
      </c>
      <c r="F3635" s="42">
        <v>42828</v>
      </c>
      <c r="G3635" s="3">
        <f t="shared" si="179"/>
        <v>13272.8</v>
      </c>
      <c r="H3635" s="3">
        <f t="shared" si="178"/>
        <v>0</v>
      </c>
    </row>
    <row r="3636" spans="1:8" ht="15.75" x14ac:dyDescent="0.25">
      <c r="A3636" s="40">
        <v>42825</v>
      </c>
      <c r="B3636" s="41" t="s">
        <v>4019</v>
      </c>
      <c r="C3636" s="6">
        <v>106428</v>
      </c>
      <c r="D3636" s="7" t="s">
        <v>149</v>
      </c>
      <c r="E3636" s="3">
        <v>30522.74</v>
      </c>
      <c r="F3636" s="42">
        <v>42828</v>
      </c>
      <c r="G3636" s="3">
        <f t="shared" si="179"/>
        <v>30522.74</v>
      </c>
      <c r="H3636" s="3">
        <f t="shared" si="178"/>
        <v>0</v>
      </c>
    </row>
    <row r="3637" spans="1:8" ht="15.75" x14ac:dyDescent="0.25">
      <c r="A3637" s="40">
        <v>42796</v>
      </c>
      <c r="B3637" s="41" t="s">
        <v>427</v>
      </c>
      <c r="C3637" s="6">
        <v>102915</v>
      </c>
      <c r="D3637" s="7" t="s">
        <v>225</v>
      </c>
      <c r="E3637" s="3">
        <v>15315</v>
      </c>
      <c r="F3637" s="42">
        <v>42796</v>
      </c>
      <c r="G3637" s="3">
        <f t="shared" si="179"/>
        <v>15315</v>
      </c>
      <c r="H3637" s="3">
        <f t="shared" si="178"/>
        <v>0</v>
      </c>
    </row>
    <row r="3638" spans="1:8" ht="15.75" x14ac:dyDescent="0.25">
      <c r="A3638" s="40">
        <v>42798</v>
      </c>
      <c r="B3638" s="41" t="s">
        <v>747</v>
      </c>
      <c r="C3638" s="6">
        <v>103224</v>
      </c>
      <c r="D3638" s="7" t="s">
        <v>225</v>
      </c>
      <c r="E3638" s="3">
        <v>15477.6</v>
      </c>
      <c r="F3638" s="42">
        <v>42798</v>
      </c>
      <c r="G3638" s="3">
        <f t="shared" si="179"/>
        <v>15477.6</v>
      </c>
      <c r="H3638" s="3">
        <f t="shared" si="178"/>
        <v>0</v>
      </c>
    </row>
    <row r="3639" spans="1:8" ht="15.75" x14ac:dyDescent="0.25">
      <c r="A3639" s="40">
        <v>42800</v>
      </c>
      <c r="B3639" s="41" t="s">
        <v>949</v>
      </c>
      <c r="C3639" s="6">
        <v>103423</v>
      </c>
      <c r="D3639" s="7" t="s">
        <v>225</v>
      </c>
      <c r="E3639" s="3">
        <v>10350.6</v>
      </c>
      <c r="F3639" s="42">
        <v>42800</v>
      </c>
      <c r="G3639" s="3">
        <f t="shared" si="179"/>
        <v>10350.6</v>
      </c>
      <c r="H3639" s="3">
        <f t="shared" si="178"/>
        <v>0</v>
      </c>
    </row>
    <row r="3640" spans="1:8" ht="15.75" x14ac:dyDescent="0.25">
      <c r="A3640" s="40">
        <v>42802</v>
      </c>
      <c r="B3640" s="41" t="s">
        <v>1147</v>
      </c>
      <c r="C3640" s="6">
        <v>103617</v>
      </c>
      <c r="D3640" s="7" t="s">
        <v>225</v>
      </c>
      <c r="E3640" s="3">
        <v>8992.7999999999993</v>
      </c>
      <c r="F3640" s="42">
        <v>42802</v>
      </c>
      <c r="G3640" s="3">
        <f t="shared" ref="G3640:G3658" si="180">E3640</f>
        <v>8992.7999999999993</v>
      </c>
      <c r="H3640" s="3">
        <f t="shared" si="178"/>
        <v>0</v>
      </c>
    </row>
    <row r="3641" spans="1:8" ht="15.75" x14ac:dyDescent="0.25">
      <c r="A3641" s="40">
        <v>42803</v>
      </c>
      <c r="B3641" s="41" t="s">
        <v>1294</v>
      </c>
      <c r="C3641" s="6">
        <v>103761</v>
      </c>
      <c r="D3641" s="7" t="s">
        <v>225</v>
      </c>
      <c r="E3641" s="3">
        <v>8906.4</v>
      </c>
      <c r="F3641" s="42">
        <v>42803</v>
      </c>
      <c r="G3641" s="3">
        <f t="shared" si="180"/>
        <v>8906.4</v>
      </c>
      <c r="H3641" s="3">
        <f t="shared" si="178"/>
        <v>0</v>
      </c>
    </row>
    <row r="3642" spans="1:8" ht="15.75" x14ac:dyDescent="0.25">
      <c r="A3642" s="40">
        <v>42803</v>
      </c>
      <c r="B3642" s="41" t="s">
        <v>1297</v>
      </c>
      <c r="C3642" s="6">
        <v>103764</v>
      </c>
      <c r="D3642" s="7" t="s">
        <v>225</v>
      </c>
      <c r="E3642" s="3">
        <v>837.2</v>
      </c>
      <c r="F3642" s="42">
        <v>42803</v>
      </c>
      <c r="G3642" s="3">
        <f t="shared" si="180"/>
        <v>837.2</v>
      </c>
      <c r="H3642" s="3">
        <f t="shared" si="178"/>
        <v>0</v>
      </c>
    </row>
    <row r="3643" spans="1:8" ht="15.75" x14ac:dyDescent="0.25">
      <c r="A3643" s="40">
        <v>42805</v>
      </c>
      <c r="B3643" s="41" t="s">
        <v>1555</v>
      </c>
      <c r="C3643" s="6">
        <v>104018</v>
      </c>
      <c r="D3643" s="7" t="s">
        <v>225</v>
      </c>
      <c r="E3643" s="3">
        <v>23007.9</v>
      </c>
      <c r="F3643" s="42">
        <v>42806</v>
      </c>
      <c r="G3643" s="3">
        <f t="shared" si="180"/>
        <v>23007.9</v>
      </c>
      <c r="H3643" s="3">
        <f t="shared" si="178"/>
        <v>0</v>
      </c>
    </row>
    <row r="3644" spans="1:8" ht="15.75" x14ac:dyDescent="0.25">
      <c r="A3644" s="40">
        <v>42805</v>
      </c>
      <c r="B3644" s="41" t="s">
        <v>1557</v>
      </c>
      <c r="C3644" s="6">
        <v>104020</v>
      </c>
      <c r="D3644" s="7" t="s">
        <v>225</v>
      </c>
      <c r="E3644" s="3">
        <v>4588.8</v>
      </c>
      <c r="F3644" s="42">
        <v>42806</v>
      </c>
      <c r="G3644" s="3">
        <f t="shared" si="180"/>
        <v>4588.8</v>
      </c>
      <c r="H3644" s="3">
        <f t="shared" si="178"/>
        <v>0</v>
      </c>
    </row>
    <row r="3645" spans="1:8" ht="15.75" x14ac:dyDescent="0.25">
      <c r="A3645" s="40">
        <v>42808</v>
      </c>
      <c r="B3645" s="41" t="s">
        <v>1861</v>
      </c>
      <c r="C3645" s="6">
        <v>104318</v>
      </c>
      <c r="D3645" s="7" t="s">
        <v>225</v>
      </c>
      <c r="E3645" s="3">
        <v>12021.3</v>
      </c>
      <c r="F3645" s="42">
        <v>42808</v>
      </c>
      <c r="G3645" s="3">
        <f t="shared" si="180"/>
        <v>12021.3</v>
      </c>
      <c r="H3645" s="3">
        <f t="shared" si="178"/>
        <v>0</v>
      </c>
    </row>
    <row r="3646" spans="1:8" ht="15.75" x14ac:dyDescent="0.25">
      <c r="A3646" s="40">
        <v>42809</v>
      </c>
      <c r="B3646" s="41" t="s">
        <v>1990</v>
      </c>
      <c r="C3646" s="6">
        <v>104444</v>
      </c>
      <c r="D3646" s="7" t="s">
        <v>225</v>
      </c>
      <c r="E3646" s="3">
        <v>18842.099999999999</v>
      </c>
      <c r="F3646" s="42">
        <v>42809</v>
      </c>
      <c r="G3646" s="3">
        <f t="shared" si="180"/>
        <v>18842.099999999999</v>
      </c>
      <c r="H3646" s="3">
        <f t="shared" si="178"/>
        <v>0</v>
      </c>
    </row>
    <row r="3647" spans="1:8" ht="15.75" x14ac:dyDescent="0.25">
      <c r="A3647" s="40">
        <v>42809</v>
      </c>
      <c r="B3647" s="41" t="s">
        <v>1993</v>
      </c>
      <c r="C3647" s="6">
        <v>104447</v>
      </c>
      <c r="D3647" s="7" t="s">
        <v>225</v>
      </c>
      <c r="E3647" s="3">
        <v>450</v>
      </c>
      <c r="F3647" s="42">
        <v>42809</v>
      </c>
      <c r="G3647" s="3">
        <f t="shared" si="180"/>
        <v>450</v>
      </c>
      <c r="H3647" s="3">
        <f t="shared" si="178"/>
        <v>0</v>
      </c>
    </row>
    <row r="3648" spans="1:8" ht="15.75" x14ac:dyDescent="0.25">
      <c r="A3648" s="40">
        <v>42811</v>
      </c>
      <c r="B3648" s="41" t="s">
        <v>2268</v>
      </c>
      <c r="C3648" s="6">
        <v>104721</v>
      </c>
      <c r="D3648" s="1" t="s">
        <v>225</v>
      </c>
      <c r="E3648" s="2">
        <v>0</v>
      </c>
      <c r="F3648" s="44" t="s">
        <v>37</v>
      </c>
      <c r="G3648" s="2">
        <f t="shared" si="180"/>
        <v>0</v>
      </c>
      <c r="H3648" s="2">
        <f t="shared" si="178"/>
        <v>0</v>
      </c>
    </row>
    <row r="3649" spans="1:8" ht="15.75" x14ac:dyDescent="0.25">
      <c r="A3649" s="40">
        <v>42812</v>
      </c>
      <c r="B3649" s="41" t="s">
        <v>2429</v>
      </c>
      <c r="C3649" s="6">
        <v>104877</v>
      </c>
      <c r="D3649" s="7" t="s">
        <v>225</v>
      </c>
      <c r="E3649" s="3">
        <v>14468</v>
      </c>
      <c r="F3649" s="42">
        <v>42812</v>
      </c>
      <c r="G3649" s="3">
        <f t="shared" si="180"/>
        <v>14468</v>
      </c>
      <c r="H3649" s="3">
        <f t="shared" si="178"/>
        <v>0</v>
      </c>
    </row>
    <row r="3650" spans="1:8" ht="15.75" x14ac:dyDescent="0.25">
      <c r="A3650" s="40">
        <v>42814</v>
      </c>
      <c r="B3650" s="41" t="s">
        <v>2611</v>
      </c>
      <c r="C3650" s="6">
        <v>105050</v>
      </c>
      <c r="D3650" s="7" t="s">
        <v>225</v>
      </c>
      <c r="E3650" s="3">
        <v>12539.2</v>
      </c>
      <c r="G3650" s="3">
        <f t="shared" si="180"/>
        <v>12539.2</v>
      </c>
      <c r="H3650" s="3">
        <f t="shared" si="178"/>
        <v>0</v>
      </c>
    </row>
    <row r="3651" spans="1:8" ht="15.75" x14ac:dyDescent="0.25">
      <c r="A3651" s="40">
        <v>42815</v>
      </c>
      <c r="B3651" s="41" t="s">
        <v>2740</v>
      </c>
      <c r="C3651" s="6">
        <v>105178</v>
      </c>
      <c r="D3651" s="7" t="s">
        <v>225</v>
      </c>
      <c r="E3651" s="3">
        <v>9981.2000000000007</v>
      </c>
      <c r="F3651" s="42">
        <v>42815</v>
      </c>
      <c r="G3651" s="3">
        <f t="shared" si="180"/>
        <v>9981.2000000000007</v>
      </c>
      <c r="H3651" s="3">
        <f t="shared" ref="H3651:H3658" si="181">E3651-G3651</f>
        <v>0</v>
      </c>
    </row>
    <row r="3652" spans="1:8" ht="15.75" x14ac:dyDescent="0.25">
      <c r="A3652" s="40">
        <v>42817</v>
      </c>
      <c r="B3652" s="41" t="s">
        <v>2984</v>
      </c>
      <c r="C3652" s="6">
        <v>105416</v>
      </c>
      <c r="D3652" s="7" t="s">
        <v>225</v>
      </c>
      <c r="E3652" s="3">
        <v>6370</v>
      </c>
      <c r="F3652" s="42">
        <v>43062</v>
      </c>
      <c r="G3652" s="3">
        <f t="shared" si="180"/>
        <v>6370</v>
      </c>
      <c r="H3652" s="3">
        <f t="shared" si="181"/>
        <v>0</v>
      </c>
    </row>
    <row r="3653" spans="1:8" ht="15.75" x14ac:dyDescent="0.25">
      <c r="A3653" s="40">
        <v>42819</v>
      </c>
      <c r="B3653" s="41" t="s">
        <v>3269</v>
      </c>
      <c r="C3653" s="6">
        <v>105693</v>
      </c>
      <c r="D3653" s="7" t="s">
        <v>225</v>
      </c>
      <c r="E3653" s="3">
        <v>13562.6</v>
      </c>
      <c r="F3653" s="42">
        <v>42791</v>
      </c>
      <c r="G3653" s="3">
        <f t="shared" si="180"/>
        <v>13562.6</v>
      </c>
      <c r="H3653" s="3">
        <f t="shared" si="181"/>
        <v>0</v>
      </c>
    </row>
    <row r="3654" spans="1:8" ht="15.75" x14ac:dyDescent="0.25">
      <c r="A3654" s="40">
        <v>42821</v>
      </c>
      <c r="B3654" s="41" t="s">
        <v>3459</v>
      </c>
      <c r="C3654" s="6">
        <v>105881</v>
      </c>
      <c r="D3654" s="7" t="s">
        <v>225</v>
      </c>
      <c r="E3654" s="3">
        <v>11082</v>
      </c>
      <c r="F3654" s="42">
        <v>42821</v>
      </c>
      <c r="G3654" s="3">
        <f t="shared" si="180"/>
        <v>11082</v>
      </c>
      <c r="H3654" s="3">
        <f t="shared" si="181"/>
        <v>0</v>
      </c>
    </row>
    <row r="3655" spans="1:8" ht="15.75" x14ac:dyDescent="0.25">
      <c r="A3655" s="40">
        <v>42821</v>
      </c>
      <c r="B3655" s="41" t="s">
        <v>3461</v>
      </c>
      <c r="C3655" s="6">
        <v>105883</v>
      </c>
      <c r="D3655" s="7" t="s">
        <v>225</v>
      </c>
      <c r="E3655" s="3">
        <v>11620</v>
      </c>
      <c r="F3655" s="42">
        <v>42821</v>
      </c>
      <c r="G3655" s="3">
        <f t="shared" si="180"/>
        <v>11620</v>
      </c>
      <c r="H3655" s="3">
        <f t="shared" si="181"/>
        <v>0</v>
      </c>
    </row>
    <row r="3656" spans="1:8" ht="15.75" x14ac:dyDescent="0.25">
      <c r="A3656" s="40">
        <v>42822</v>
      </c>
      <c r="B3656" s="41" t="s">
        <v>3581</v>
      </c>
      <c r="C3656" s="6">
        <v>105998</v>
      </c>
      <c r="D3656" s="7" t="s">
        <v>225</v>
      </c>
      <c r="E3656" s="3">
        <v>8880.7999999999993</v>
      </c>
      <c r="F3656" s="42">
        <v>42822</v>
      </c>
      <c r="G3656" s="3">
        <f t="shared" si="180"/>
        <v>8880.7999999999993</v>
      </c>
      <c r="H3656" s="3">
        <f t="shared" si="181"/>
        <v>0</v>
      </c>
    </row>
    <row r="3657" spans="1:8" ht="15.75" x14ac:dyDescent="0.25">
      <c r="A3657" s="40">
        <v>42823</v>
      </c>
      <c r="B3657" s="41" t="s">
        <v>3718</v>
      </c>
      <c r="C3657" s="6">
        <v>106132</v>
      </c>
      <c r="D3657" s="7" t="s">
        <v>225</v>
      </c>
      <c r="E3657" s="3">
        <v>6386.8</v>
      </c>
      <c r="F3657" s="42">
        <v>42822</v>
      </c>
      <c r="G3657" s="3">
        <f t="shared" si="180"/>
        <v>6386.8</v>
      </c>
      <c r="H3657" s="3">
        <f t="shared" si="181"/>
        <v>0</v>
      </c>
    </row>
    <row r="3658" spans="1:8" ht="15.75" x14ac:dyDescent="0.25">
      <c r="A3658" s="40">
        <v>42824</v>
      </c>
      <c r="B3658" s="41" t="s">
        <v>3817</v>
      </c>
      <c r="C3658" s="6">
        <v>106231</v>
      </c>
      <c r="D3658" s="7" t="s">
        <v>225</v>
      </c>
      <c r="E3658" s="3">
        <v>2992</v>
      </c>
      <c r="F3658" s="42">
        <v>42824</v>
      </c>
      <c r="G3658" s="3">
        <f t="shared" si="180"/>
        <v>2992</v>
      </c>
      <c r="H3658" s="3">
        <f t="shared" si="181"/>
        <v>0</v>
      </c>
    </row>
    <row r="3659" spans="1:8" x14ac:dyDescent="0.25">
      <c r="A3659" s="57"/>
      <c r="B3659" s="5"/>
      <c r="C3659" s="58"/>
      <c r="D3659"/>
      <c r="H3659" s="3">
        <f t="shared" ref="H3659:H3661" si="182">E3659-G3659</f>
        <v>0</v>
      </c>
    </row>
    <row r="3660" spans="1:8" x14ac:dyDescent="0.25">
      <c r="B3660" s="5"/>
      <c r="C3660" s="6"/>
      <c r="H3660" s="3">
        <f t="shared" si="182"/>
        <v>0</v>
      </c>
    </row>
    <row r="3661" spans="1:8" ht="15.75" thickBot="1" x14ac:dyDescent="0.3">
      <c r="B3661" s="5"/>
      <c r="C3661" s="6"/>
      <c r="H3661" s="3">
        <f t="shared" si="182"/>
        <v>0</v>
      </c>
    </row>
    <row r="3662" spans="1:8" ht="30.75" customHeight="1" thickBot="1" x14ac:dyDescent="0.4">
      <c r="D3662" s="30" t="s">
        <v>289</v>
      </c>
      <c r="E3662" s="31">
        <f>SUM(E6:E3661)</f>
        <v>50261775.560000032</v>
      </c>
      <c r="F3662" s="60"/>
      <c r="G3662" s="61">
        <f>SUM(G6:G3661)</f>
        <v>50214926.160000034</v>
      </c>
      <c r="H3662" s="61">
        <f>SUM(H6:H3661)</f>
        <v>46849.399999999994</v>
      </c>
    </row>
    <row r="3667" spans="5:7" ht="15.75" thickBot="1" x14ac:dyDescent="0.3"/>
    <row r="3668" spans="5:7" x14ac:dyDescent="0.25">
      <c r="E3668" s="379" t="s">
        <v>4028</v>
      </c>
      <c r="F3668" s="381">
        <f>E3662-G3662</f>
        <v>46849.39999999851</v>
      </c>
      <c r="G3668" s="382"/>
    </row>
    <row r="3669" spans="5:7" ht="15.75" thickBot="1" x14ac:dyDescent="0.3">
      <c r="E3669" s="380"/>
      <c r="F3669" s="383"/>
      <c r="G3669" s="384"/>
    </row>
  </sheetData>
  <sortState ref="A3:H3658">
    <sortCondition ref="D3:D3658"/>
  </sortState>
  <mergeCells count="3">
    <mergeCell ref="A1:G1"/>
    <mergeCell ref="E3668:E3669"/>
    <mergeCell ref="F3668:G36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topLeftCell="A13" workbookViewId="0">
      <selection activeCell="C27" sqref="C27"/>
    </sheetView>
  </sheetViews>
  <sheetFormatPr baseColWidth="10" defaultRowHeight="15" x14ac:dyDescent="0.25"/>
  <cols>
    <col min="4" max="4" width="60.28515625" bestFit="1" customWidth="1"/>
  </cols>
  <sheetData>
    <row r="3" spans="1:8" x14ac:dyDescent="0.25">
      <c r="A3" s="4">
        <v>42738</v>
      </c>
      <c r="B3" s="5" t="s">
        <v>109</v>
      </c>
      <c r="C3" s="6">
        <v>95777</v>
      </c>
      <c r="D3" s="7" t="s">
        <v>110</v>
      </c>
      <c r="E3" s="3">
        <v>32218.68</v>
      </c>
      <c r="F3" s="8" t="s">
        <v>111</v>
      </c>
      <c r="G3" s="3">
        <v>32218.68</v>
      </c>
      <c r="H3" s="3">
        <f t="shared" ref="H3:H8" si="0">E3-G3</f>
        <v>0</v>
      </c>
    </row>
    <row r="4" spans="1:8" x14ac:dyDescent="0.25">
      <c r="A4" s="4">
        <v>42744</v>
      </c>
      <c r="B4" s="5" t="s">
        <v>203</v>
      </c>
      <c r="C4" s="6">
        <v>96511</v>
      </c>
      <c r="D4" s="7" t="s">
        <v>110</v>
      </c>
      <c r="E4" s="3">
        <v>21309.64</v>
      </c>
      <c r="F4" s="8" t="s">
        <v>111</v>
      </c>
      <c r="G4" s="3">
        <v>21309.64</v>
      </c>
      <c r="H4" s="3">
        <f t="shared" si="0"/>
        <v>0</v>
      </c>
    </row>
    <row r="5" spans="1:8" x14ac:dyDescent="0.25">
      <c r="A5" s="4">
        <v>42751</v>
      </c>
      <c r="B5" s="5" t="s">
        <v>231</v>
      </c>
      <c r="C5" s="6">
        <v>97422</v>
      </c>
      <c r="D5" s="7" t="s">
        <v>110</v>
      </c>
      <c r="E5" s="3">
        <v>31851.22</v>
      </c>
      <c r="F5" s="8" t="s">
        <v>106</v>
      </c>
      <c r="G5" s="3">
        <v>31851.22</v>
      </c>
      <c r="H5" s="3">
        <f t="shared" si="0"/>
        <v>0</v>
      </c>
    </row>
    <row r="6" spans="1:8" x14ac:dyDescent="0.25">
      <c r="A6" s="4">
        <v>42752</v>
      </c>
      <c r="B6" s="5" t="s">
        <v>233</v>
      </c>
      <c r="C6" s="6">
        <v>97504</v>
      </c>
      <c r="D6" s="7" t="s">
        <v>110</v>
      </c>
      <c r="E6" s="3">
        <v>32648.080000000002</v>
      </c>
      <c r="F6" s="8" t="s">
        <v>106</v>
      </c>
      <c r="G6" s="3">
        <v>32648.080000000002</v>
      </c>
      <c r="H6" s="3">
        <f t="shared" si="0"/>
        <v>0</v>
      </c>
    </row>
    <row r="7" spans="1:8" x14ac:dyDescent="0.25">
      <c r="A7" s="4">
        <v>42758</v>
      </c>
      <c r="B7" s="5" t="s">
        <v>246</v>
      </c>
      <c r="C7" s="6">
        <v>98297</v>
      </c>
      <c r="D7" s="7" t="s">
        <v>110</v>
      </c>
      <c r="E7" s="3">
        <v>28437.3</v>
      </c>
      <c r="F7" s="8" t="s">
        <v>106</v>
      </c>
      <c r="G7" s="3">
        <v>28437.3</v>
      </c>
      <c r="H7" s="3">
        <f t="shared" si="0"/>
        <v>0</v>
      </c>
    </row>
    <row r="8" spans="1:8" x14ac:dyDescent="0.25">
      <c r="A8" s="4">
        <v>42765</v>
      </c>
      <c r="B8" s="5" t="s">
        <v>258</v>
      </c>
      <c r="C8" s="6">
        <v>99190</v>
      </c>
      <c r="D8" s="7" t="s">
        <v>110</v>
      </c>
      <c r="E8" s="3">
        <v>16692.64</v>
      </c>
      <c r="F8" s="8" t="s">
        <v>106</v>
      </c>
      <c r="G8" s="3">
        <v>16692.64</v>
      </c>
      <c r="H8" s="3">
        <f t="shared" si="0"/>
        <v>0</v>
      </c>
    </row>
    <row r="10" spans="1:8" x14ac:dyDescent="0.25">
      <c r="A10" s="15"/>
      <c r="B10" s="20" t="s">
        <v>278</v>
      </c>
      <c r="C10" s="6">
        <v>100950</v>
      </c>
      <c r="D10" s="7" t="s">
        <v>279</v>
      </c>
      <c r="E10" s="3">
        <v>27688.32</v>
      </c>
      <c r="F10" s="16">
        <v>42788</v>
      </c>
      <c r="G10" s="3">
        <f>E10</f>
        <v>27688.32</v>
      </c>
      <c r="H10" s="3">
        <f>E10-G10</f>
        <v>0</v>
      </c>
    </row>
    <row r="11" spans="1:8" x14ac:dyDescent="0.25">
      <c r="A11" s="15">
        <v>42772</v>
      </c>
      <c r="B11" s="20" t="s">
        <v>269</v>
      </c>
      <c r="C11" s="6">
        <v>100094</v>
      </c>
      <c r="D11" s="7" t="s">
        <v>270</v>
      </c>
      <c r="E11" s="3">
        <v>25658.36</v>
      </c>
      <c r="F11" s="16">
        <v>42788</v>
      </c>
      <c r="G11" s="3">
        <f>E11</f>
        <v>25658.36</v>
      </c>
      <c r="H11" s="3">
        <f>E11-G11</f>
        <v>0</v>
      </c>
    </row>
    <row r="12" spans="1:8" x14ac:dyDescent="0.25">
      <c r="A12" s="15">
        <v>42786</v>
      </c>
      <c r="B12" s="20" t="s">
        <v>282</v>
      </c>
      <c r="C12" s="6">
        <v>101816</v>
      </c>
      <c r="D12" s="7" t="s">
        <v>110</v>
      </c>
      <c r="E12" s="3">
        <v>20072.2</v>
      </c>
      <c r="F12" s="16">
        <v>42802</v>
      </c>
      <c r="G12" s="3">
        <f>E12</f>
        <v>20072.2</v>
      </c>
      <c r="H12" s="3">
        <f>E12-G12</f>
        <v>0</v>
      </c>
    </row>
    <row r="13" spans="1:8" x14ac:dyDescent="0.25">
      <c r="A13" s="15">
        <v>42786</v>
      </c>
      <c r="B13" s="20" t="s">
        <v>283</v>
      </c>
      <c r="C13" s="6">
        <v>101817</v>
      </c>
      <c r="D13" s="7" t="s">
        <v>110</v>
      </c>
      <c r="E13" s="3">
        <v>1464</v>
      </c>
      <c r="F13" s="16">
        <v>42802</v>
      </c>
      <c r="G13" s="3">
        <f>E13</f>
        <v>1464</v>
      </c>
      <c r="H13" s="3">
        <f>E13-G13</f>
        <v>0</v>
      </c>
    </row>
    <row r="14" spans="1:8" x14ac:dyDescent="0.25">
      <c r="A14" s="15">
        <v>42793</v>
      </c>
      <c r="B14" s="20" t="s">
        <v>288</v>
      </c>
      <c r="C14" s="6">
        <v>102669</v>
      </c>
      <c r="D14" s="7" t="s">
        <v>110</v>
      </c>
      <c r="E14" s="3">
        <v>11881.08</v>
      </c>
      <c r="F14" s="16">
        <v>42802</v>
      </c>
      <c r="G14" s="3">
        <f>E14</f>
        <v>11881.08</v>
      </c>
      <c r="H14" s="3">
        <f>E14-G14</f>
        <v>0</v>
      </c>
    </row>
    <row r="16" spans="1:8" ht="15.75" x14ac:dyDescent="0.25">
      <c r="A16" s="40">
        <v>42800</v>
      </c>
      <c r="B16" s="41" t="s">
        <v>960</v>
      </c>
      <c r="C16" s="6">
        <v>103433</v>
      </c>
      <c r="D16" s="7" t="s">
        <v>110</v>
      </c>
      <c r="E16" s="3">
        <v>28859.1</v>
      </c>
      <c r="F16" s="42">
        <v>42848</v>
      </c>
      <c r="G16" s="3">
        <f>E16</f>
        <v>28859.1</v>
      </c>
      <c r="H16" s="3">
        <f>E16-G16</f>
        <v>0</v>
      </c>
    </row>
    <row r="17" spans="1:8" ht="15.75" x14ac:dyDescent="0.25">
      <c r="A17" s="40">
        <v>42807</v>
      </c>
      <c r="B17" s="41" t="s">
        <v>1774</v>
      </c>
      <c r="C17" s="6">
        <v>104232</v>
      </c>
      <c r="D17" s="7" t="s">
        <v>110</v>
      </c>
      <c r="E17" s="3">
        <v>27522.639999999999</v>
      </c>
      <c r="F17" s="42">
        <v>42828</v>
      </c>
      <c r="G17" s="3">
        <f>E17</f>
        <v>27522.639999999999</v>
      </c>
      <c r="H17" s="3">
        <f>E17-G17</f>
        <v>0</v>
      </c>
    </row>
    <row r="18" spans="1:8" ht="15.75" x14ac:dyDescent="0.25">
      <c r="A18" s="40">
        <v>42814</v>
      </c>
      <c r="B18" s="41" t="s">
        <v>2650</v>
      </c>
      <c r="C18" s="6">
        <v>105088</v>
      </c>
      <c r="D18" s="7" t="s">
        <v>110</v>
      </c>
      <c r="E18" s="3">
        <v>26927.18</v>
      </c>
      <c r="F18" s="42">
        <v>42828</v>
      </c>
      <c r="G18" s="3">
        <f>E18</f>
        <v>26927.18</v>
      </c>
      <c r="H18" s="3">
        <f>E18-G18</f>
        <v>0</v>
      </c>
    </row>
    <row r="19" spans="1:8" ht="30" x14ac:dyDescent="0.25">
      <c r="A19" s="40">
        <v>42821</v>
      </c>
      <c r="B19" s="41" t="s">
        <v>3498</v>
      </c>
      <c r="C19" s="6">
        <v>105918</v>
      </c>
      <c r="D19" s="1" t="s">
        <v>110</v>
      </c>
      <c r="E19" s="2">
        <v>0</v>
      </c>
      <c r="F19" s="44" t="s">
        <v>37</v>
      </c>
      <c r="G19" s="2">
        <f>E19</f>
        <v>0</v>
      </c>
      <c r="H19" s="2">
        <f>E19-G19</f>
        <v>0</v>
      </c>
    </row>
    <row r="20" spans="1:8" ht="15.75" x14ac:dyDescent="0.25">
      <c r="A20" s="40">
        <v>42821</v>
      </c>
      <c r="B20" s="41" t="s">
        <v>3499</v>
      </c>
      <c r="C20" s="6">
        <v>105919</v>
      </c>
      <c r="D20" s="7" t="s">
        <v>110</v>
      </c>
      <c r="E20" s="3">
        <v>19177.12</v>
      </c>
      <c r="F20" s="42">
        <v>42828</v>
      </c>
      <c r="G20" s="3">
        <f>E20</f>
        <v>19177.12</v>
      </c>
      <c r="H20" s="3">
        <f>E20-G20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K177"/>
  <sheetViews>
    <sheetView tabSelected="1" topLeftCell="Q1" workbookViewId="0">
      <pane ySplit="5" topLeftCell="A117" activePane="bottomLeft" state="frozen"/>
      <selection activeCell="D1" sqref="D1"/>
      <selection pane="bottomLeft" activeCell="T128" sqref="T128"/>
    </sheetView>
  </sheetViews>
  <sheetFormatPr baseColWidth="10" defaultRowHeight="15.75" x14ac:dyDescent="0.25"/>
  <cols>
    <col min="2" max="2" width="11.28515625" style="62" customWidth="1"/>
    <col min="3" max="4" width="11.28515625" style="7" customWidth="1"/>
    <col min="5" max="5" width="12.5703125" style="3" bestFit="1" customWidth="1"/>
    <col min="6" max="6" width="11.28515625" style="62" customWidth="1"/>
    <col min="7" max="8" width="11.28515625" style="7" customWidth="1"/>
    <col min="9" max="9" width="8.42578125" style="7" customWidth="1"/>
    <col min="10" max="10" width="13" style="4" bestFit="1" customWidth="1"/>
    <col min="11" max="11" width="11.42578125" style="274"/>
    <col min="12" max="12" width="11.42578125" style="6"/>
    <col min="13" max="13" width="17.85546875" style="7" customWidth="1"/>
    <col min="14" max="14" width="11.42578125" style="62"/>
    <col min="15" max="15" width="14.42578125" style="7" customWidth="1"/>
    <col min="16" max="16" width="15.42578125" style="7" customWidth="1"/>
    <col min="17" max="17" width="13.5703125" style="283" customWidth="1"/>
    <col min="18" max="19" width="11.42578125" style="318"/>
    <col min="20" max="20" width="13" style="40" bestFit="1" customWidth="1"/>
    <col min="21" max="21" width="11.42578125" style="59"/>
    <col min="22" max="22" width="11.42578125" style="6"/>
    <col min="23" max="23" width="17.85546875" style="3" customWidth="1"/>
    <col min="24" max="24" width="15.5703125" style="4" customWidth="1"/>
    <col min="25" max="25" width="14.42578125" style="3" customWidth="1"/>
    <col min="26" max="26" width="15.42578125" style="7" customWidth="1"/>
    <col min="27" max="27" width="12" style="283" customWidth="1"/>
    <col min="28" max="28" width="12" style="3" customWidth="1"/>
    <col min="29" max="29" width="11.42578125" style="227"/>
    <col min="31" max="31" width="12" customWidth="1"/>
  </cols>
  <sheetData>
    <row r="1" spans="2:30" ht="27" x14ac:dyDescent="0.45">
      <c r="B1" s="386" t="s">
        <v>4211</v>
      </c>
      <c r="C1" s="386"/>
      <c r="D1" s="386"/>
      <c r="E1" s="386"/>
      <c r="F1" s="386"/>
      <c r="G1" s="386"/>
      <c r="H1" s="386"/>
      <c r="I1" s="126">
        <f>[1]Hoja1!A1+1</f>
        <v>1</v>
      </c>
      <c r="J1" s="386" t="s">
        <v>4211</v>
      </c>
      <c r="K1" s="386"/>
      <c r="L1" s="386"/>
      <c r="M1" s="386"/>
      <c r="N1" s="386"/>
      <c r="O1" s="386"/>
      <c r="P1" s="386"/>
      <c r="Q1" s="288">
        <v>2</v>
      </c>
      <c r="T1" s="386" t="s">
        <v>4211</v>
      </c>
      <c r="U1" s="386"/>
      <c r="V1" s="386"/>
      <c r="W1" s="386"/>
      <c r="X1" s="386"/>
      <c r="Y1" s="386"/>
      <c r="Z1" s="386"/>
      <c r="AA1" s="329"/>
      <c r="AB1" s="347"/>
    </row>
    <row r="2" spans="2:30" ht="19.5" thickBot="1" x14ac:dyDescent="0.35">
      <c r="B2" s="4"/>
      <c r="C2" s="398"/>
      <c r="D2" s="398"/>
      <c r="E2" s="398"/>
      <c r="F2" s="398"/>
      <c r="G2" s="398"/>
      <c r="H2" s="398"/>
      <c r="K2" s="270"/>
      <c r="L2" s="387"/>
      <c r="M2" s="387"/>
      <c r="N2" s="387"/>
      <c r="O2" s="387"/>
      <c r="P2" s="387"/>
      <c r="V2" s="387"/>
      <c r="W2" s="387"/>
      <c r="X2" s="387"/>
      <c r="Y2" s="387"/>
      <c r="Z2" s="387"/>
    </row>
    <row r="3" spans="2:30" ht="34.5" thickBot="1" x14ac:dyDescent="0.55000000000000004">
      <c r="B3" s="4"/>
      <c r="C3" s="122" t="s">
        <v>4208</v>
      </c>
      <c r="D3" s="122"/>
      <c r="E3" s="399" t="s">
        <v>4210</v>
      </c>
      <c r="F3" s="400"/>
      <c r="G3" s="400"/>
      <c r="H3" s="401"/>
      <c r="I3" s="125" t="s">
        <v>4209</v>
      </c>
      <c r="K3" s="270"/>
      <c r="L3" s="122" t="s">
        <v>4208</v>
      </c>
      <c r="M3" s="399" t="str">
        <f>E3</f>
        <v>productos p/aves y animales</v>
      </c>
      <c r="N3" s="400"/>
      <c r="O3" s="400"/>
      <c r="P3" s="401"/>
      <c r="Q3" s="284" t="s">
        <v>4207</v>
      </c>
      <c r="T3" s="66"/>
      <c r="U3" s="229"/>
      <c r="V3" s="230" t="s">
        <v>4208</v>
      </c>
      <c r="W3" s="388" t="str">
        <f>M3</f>
        <v>productos p/aves y animales</v>
      </c>
      <c r="X3" s="388"/>
      <c r="Y3" s="388"/>
      <c r="Z3" s="388"/>
      <c r="AA3" s="330" t="s">
        <v>4271</v>
      </c>
      <c r="AB3" s="348"/>
      <c r="AC3" s="231"/>
    </row>
    <row r="4" spans="2:30" ht="19.5" thickBot="1" x14ac:dyDescent="0.35">
      <c r="B4" s="4"/>
      <c r="C4" s="122"/>
      <c r="D4" s="122"/>
      <c r="E4" s="124"/>
      <c r="F4" s="123"/>
      <c r="G4" s="121"/>
      <c r="H4" s="121"/>
      <c r="K4" s="270"/>
      <c r="L4" s="122"/>
      <c r="M4" s="121"/>
      <c r="N4" s="123"/>
      <c r="O4" s="121" t="s">
        <v>8014</v>
      </c>
      <c r="P4" s="121"/>
      <c r="T4" s="66"/>
      <c r="U4" s="229"/>
      <c r="V4" s="230"/>
      <c r="W4" s="232"/>
      <c r="X4" s="233"/>
      <c r="Y4" s="232"/>
      <c r="Z4" s="234"/>
      <c r="AA4" s="331"/>
      <c r="AB4" s="241"/>
      <c r="AC4" s="231"/>
    </row>
    <row r="5" spans="2:30" ht="32.25" thickTop="1" thickBot="1" x14ac:dyDescent="0.35">
      <c r="B5" s="120" t="s">
        <v>260</v>
      </c>
      <c r="C5" s="117" t="s">
        <v>4205</v>
      </c>
      <c r="D5" s="117" t="s">
        <v>4206</v>
      </c>
      <c r="E5" s="119" t="s">
        <v>263</v>
      </c>
      <c r="F5" s="118" t="s">
        <v>4204</v>
      </c>
      <c r="G5" s="116" t="s">
        <v>4203</v>
      </c>
      <c r="H5" s="115" t="s">
        <v>265</v>
      </c>
      <c r="J5" s="120" t="s">
        <v>260</v>
      </c>
      <c r="K5" s="271" t="s">
        <v>8036</v>
      </c>
      <c r="L5" s="117" t="s">
        <v>4205</v>
      </c>
      <c r="M5" s="116" t="s">
        <v>263</v>
      </c>
      <c r="N5" s="118" t="s">
        <v>4204</v>
      </c>
      <c r="O5" s="116" t="s">
        <v>4203</v>
      </c>
      <c r="P5" s="115" t="s">
        <v>265</v>
      </c>
      <c r="T5" s="66" t="s">
        <v>260</v>
      </c>
      <c r="U5" s="235" t="s">
        <v>8015</v>
      </c>
      <c r="V5" s="236" t="s">
        <v>8050</v>
      </c>
      <c r="W5" s="237" t="s">
        <v>263</v>
      </c>
      <c r="X5" s="238" t="s">
        <v>4204</v>
      </c>
      <c r="Y5" s="237" t="s">
        <v>4203</v>
      </c>
      <c r="Z5" s="239" t="s">
        <v>265</v>
      </c>
      <c r="AA5" s="331"/>
      <c r="AB5" s="241"/>
      <c r="AC5" s="231"/>
    </row>
    <row r="6" spans="2:30" ht="16.5" thickTop="1" x14ac:dyDescent="0.25">
      <c r="B6" s="4"/>
      <c r="C6" s="6"/>
      <c r="D6" s="6"/>
      <c r="E6" s="83"/>
      <c r="F6" s="4"/>
      <c r="G6" s="114"/>
      <c r="H6" s="71">
        <f>E6-G6</f>
        <v>0</v>
      </c>
      <c r="K6" s="270"/>
      <c r="M6" s="107"/>
      <c r="N6" s="4"/>
      <c r="O6" s="114"/>
      <c r="P6" s="71">
        <f>H81</f>
        <v>-17000</v>
      </c>
      <c r="T6" s="66"/>
      <c r="U6" s="240"/>
      <c r="V6" s="236"/>
      <c r="W6" s="241"/>
      <c r="X6" s="133"/>
      <c r="Y6" s="241"/>
      <c r="Z6" s="242">
        <f>P150</f>
        <v>-50000</v>
      </c>
      <c r="AA6" s="332"/>
      <c r="AB6" s="241"/>
      <c r="AC6" s="231"/>
    </row>
    <row r="7" spans="2:30" x14ac:dyDescent="0.25">
      <c r="B7" s="4">
        <v>41778</v>
      </c>
      <c r="C7" s="6" t="s">
        <v>4166</v>
      </c>
      <c r="D7" s="6"/>
      <c r="E7" s="85"/>
      <c r="F7" s="86"/>
      <c r="G7" s="18">
        <v>25017.45</v>
      </c>
      <c r="H7" s="71">
        <f t="shared" ref="H7:H38" si="0">H6+E7-G7</f>
        <v>-25017.45</v>
      </c>
      <c r="J7" s="4">
        <v>42219</v>
      </c>
      <c r="K7" s="270" t="s">
        <v>4202</v>
      </c>
      <c r="L7" s="72" t="s">
        <v>4201</v>
      </c>
      <c r="M7" s="3">
        <v>11970</v>
      </c>
      <c r="N7" s="62">
        <v>42222</v>
      </c>
      <c r="O7" s="3">
        <v>11970</v>
      </c>
      <c r="P7" s="71">
        <f t="shared" ref="P7:P38" si="1">P6+M7-O7</f>
        <v>-17000</v>
      </c>
      <c r="T7" s="243">
        <v>43102</v>
      </c>
      <c r="U7" s="244">
        <v>38698</v>
      </c>
      <c r="V7" s="245" t="s">
        <v>4272</v>
      </c>
      <c r="W7" s="264">
        <v>10332.200000000001</v>
      </c>
      <c r="X7" s="263">
        <v>43122</v>
      </c>
      <c r="Y7" s="246">
        <v>10332.200000000001</v>
      </c>
      <c r="Z7" s="242">
        <f>Z6+W7-Y7</f>
        <v>-50000</v>
      </c>
      <c r="AA7" s="332"/>
      <c r="AB7" s="241"/>
      <c r="AC7" s="231"/>
    </row>
    <row r="8" spans="2:30" x14ac:dyDescent="0.25">
      <c r="B8" s="4">
        <v>41778</v>
      </c>
      <c r="C8" s="6">
        <v>1862</v>
      </c>
      <c r="D8" s="6" t="s">
        <v>4200</v>
      </c>
      <c r="E8" s="85">
        <v>8017.45</v>
      </c>
      <c r="F8" s="95">
        <v>41778</v>
      </c>
      <c r="G8" s="113"/>
      <c r="H8" s="71">
        <f t="shared" si="0"/>
        <v>-17000</v>
      </c>
      <c r="J8" s="4">
        <v>42226</v>
      </c>
      <c r="K8" s="270" t="s">
        <v>4199</v>
      </c>
      <c r="L8" s="6" t="s">
        <v>4198</v>
      </c>
      <c r="M8" s="107">
        <v>10135.36</v>
      </c>
      <c r="N8" s="4">
        <v>42242</v>
      </c>
      <c r="O8" s="18">
        <v>10135.36</v>
      </c>
      <c r="P8" s="71">
        <f t="shared" si="1"/>
        <v>-17000</v>
      </c>
      <c r="T8" s="243">
        <v>43108</v>
      </c>
      <c r="U8" s="244">
        <v>38875</v>
      </c>
      <c r="V8" s="245" t="s">
        <v>4273</v>
      </c>
      <c r="W8" s="264">
        <v>17966.78</v>
      </c>
      <c r="X8" s="263">
        <v>43122</v>
      </c>
      <c r="Y8" s="246">
        <v>17966.78</v>
      </c>
      <c r="Z8" s="242">
        <f t="shared" ref="Z8:Z31" si="2">Z7+W8-Y8</f>
        <v>-50000</v>
      </c>
      <c r="AA8" s="332">
        <v>43117</v>
      </c>
      <c r="AB8" s="241">
        <v>45788.86</v>
      </c>
      <c r="AC8" s="231"/>
    </row>
    <row r="9" spans="2:30" x14ac:dyDescent="0.25">
      <c r="B9" s="4">
        <v>41787</v>
      </c>
      <c r="C9" s="6">
        <v>1936</v>
      </c>
      <c r="D9" s="6" t="s">
        <v>4197</v>
      </c>
      <c r="E9" s="85">
        <v>5061</v>
      </c>
      <c r="F9" s="95">
        <v>41787</v>
      </c>
      <c r="G9" s="18"/>
      <c r="H9" s="71">
        <f t="shared" si="0"/>
        <v>-11939</v>
      </c>
      <c r="J9" s="4">
        <v>42233</v>
      </c>
      <c r="K9" s="270" t="s">
        <v>4196</v>
      </c>
      <c r="L9" s="6" t="s">
        <v>4195</v>
      </c>
      <c r="M9" s="107">
        <v>8064.36</v>
      </c>
      <c r="N9" s="86">
        <v>42242</v>
      </c>
      <c r="O9" s="18">
        <v>8064.36</v>
      </c>
      <c r="P9" s="71">
        <f t="shared" si="1"/>
        <v>-17000</v>
      </c>
      <c r="T9" s="243">
        <v>43115</v>
      </c>
      <c r="U9" s="244">
        <v>39002</v>
      </c>
      <c r="V9" s="245" t="s">
        <v>4274</v>
      </c>
      <c r="W9" s="264">
        <v>4655</v>
      </c>
      <c r="X9" s="263">
        <v>43122</v>
      </c>
      <c r="Y9" s="246">
        <v>4655</v>
      </c>
      <c r="Z9" s="242">
        <f t="shared" si="2"/>
        <v>-50000</v>
      </c>
      <c r="AA9" s="332"/>
      <c r="AB9" s="241"/>
      <c r="AC9" s="231"/>
    </row>
    <row r="10" spans="2:30" x14ac:dyDescent="0.25">
      <c r="B10" s="4">
        <v>41787</v>
      </c>
      <c r="C10" s="6">
        <v>2171</v>
      </c>
      <c r="D10" s="6" t="s">
        <v>4194</v>
      </c>
      <c r="E10" s="85">
        <v>4496.1000000000004</v>
      </c>
      <c r="F10" s="4">
        <v>41787</v>
      </c>
      <c r="G10" s="18"/>
      <c r="H10" s="71">
        <f t="shared" si="0"/>
        <v>-7442.9</v>
      </c>
      <c r="J10" s="4">
        <v>42240</v>
      </c>
      <c r="K10" s="270" t="s">
        <v>4193</v>
      </c>
      <c r="L10" s="6" t="s">
        <v>4192</v>
      </c>
      <c r="M10" s="107">
        <v>9264.4</v>
      </c>
      <c r="N10" s="4">
        <v>42265</v>
      </c>
      <c r="O10" s="18">
        <v>9264.4</v>
      </c>
      <c r="P10" s="71">
        <f t="shared" si="1"/>
        <v>-17000</v>
      </c>
      <c r="T10" s="243">
        <v>43122</v>
      </c>
      <c r="U10" s="244"/>
      <c r="V10" s="245" t="s">
        <v>4275</v>
      </c>
      <c r="W10" s="246">
        <v>11155.72</v>
      </c>
      <c r="X10" s="336">
        <v>43155</v>
      </c>
      <c r="Y10" s="337">
        <v>11155.72</v>
      </c>
      <c r="Z10" s="338">
        <f t="shared" si="2"/>
        <v>-50000</v>
      </c>
      <c r="AA10" s="340" t="s">
        <v>8040</v>
      </c>
      <c r="AB10" s="341"/>
      <c r="AC10" s="231" t="s">
        <v>8016</v>
      </c>
      <c r="AD10" s="248">
        <v>12834.9</v>
      </c>
    </row>
    <row r="11" spans="2:30" x14ac:dyDescent="0.25">
      <c r="B11" s="4"/>
      <c r="C11" s="6"/>
      <c r="D11" s="6"/>
      <c r="E11" s="85">
        <v>0</v>
      </c>
      <c r="F11" s="4"/>
      <c r="G11" s="18"/>
      <c r="H11" s="71">
        <f t="shared" si="0"/>
        <v>-7442.9</v>
      </c>
      <c r="J11" s="133">
        <v>42247</v>
      </c>
      <c r="K11" s="272" t="s">
        <v>4191</v>
      </c>
      <c r="L11" s="65" t="s">
        <v>4190</v>
      </c>
      <c r="M11" s="63">
        <v>11249.52</v>
      </c>
      <c r="N11" s="4">
        <v>42265</v>
      </c>
      <c r="O11" s="18">
        <v>11249.52</v>
      </c>
      <c r="P11" s="71">
        <f t="shared" si="1"/>
        <v>-17000</v>
      </c>
      <c r="T11" s="243">
        <v>43129</v>
      </c>
      <c r="U11" s="244">
        <v>39404</v>
      </c>
      <c r="V11" s="245" t="s">
        <v>4276</v>
      </c>
      <c r="W11" s="246">
        <v>15476.26</v>
      </c>
      <c r="X11" s="263">
        <v>43150</v>
      </c>
      <c r="Y11" s="264">
        <v>15476.26</v>
      </c>
      <c r="Z11" s="242">
        <f t="shared" si="2"/>
        <v>-50000</v>
      </c>
      <c r="AA11" s="332">
        <v>43150</v>
      </c>
      <c r="AB11" s="241">
        <v>15476.26</v>
      </c>
      <c r="AC11" s="231"/>
      <c r="AD11" s="241"/>
    </row>
    <row r="12" spans="2:30" x14ac:dyDescent="0.25">
      <c r="B12" s="4">
        <v>41792</v>
      </c>
      <c r="C12" s="6">
        <v>2409</v>
      </c>
      <c r="D12" s="109" t="s">
        <v>4189</v>
      </c>
      <c r="E12" s="112">
        <v>4225</v>
      </c>
      <c r="F12" s="103">
        <v>41796</v>
      </c>
      <c r="G12" s="18"/>
      <c r="H12" s="71">
        <f t="shared" si="0"/>
        <v>-3217.8999999999996</v>
      </c>
      <c r="J12" s="133">
        <v>42254</v>
      </c>
      <c r="K12" s="272" t="s">
        <v>4188</v>
      </c>
      <c r="L12" s="65" t="s">
        <v>4187</v>
      </c>
      <c r="M12" s="63">
        <v>10668.88</v>
      </c>
      <c r="N12" s="95">
        <v>42265</v>
      </c>
      <c r="O12" s="111">
        <v>10668.88</v>
      </c>
      <c r="P12" s="71">
        <f t="shared" si="1"/>
        <v>-17000</v>
      </c>
      <c r="T12" s="247">
        <v>43136</v>
      </c>
      <c r="U12" s="244"/>
      <c r="V12" s="245" t="s">
        <v>4277</v>
      </c>
      <c r="W12" s="246">
        <v>16454.650000000001</v>
      </c>
      <c r="X12" s="336">
        <v>43155</v>
      </c>
      <c r="Y12" s="337">
        <v>16454.650000000001</v>
      </c>
      <c r="Z12" s="242">
        <f t="shared" si="2"/>
        <v>-50000</v>
      </c>
      <c r="AA12" s="332"/>
      <c r="AB12" s="241"/>
      <c r="AC12" s="231"/>
      <c r="AD12" s="241"/>
    </row>
    <row r="13" spans="2:30" x14ac:dyDescent="0.25">
      <c r="B13" s="4">
        <v>41799</v>
      </c>
      <c r="C13" s="6" t="s">
        <v>4186</v>
      </c>
      <c r="D13" s="109" t="s">
        <v>4185</v>
      </c>
      <c r="E13" s="82">
        <v>2368.8000000000002</v>
      </c>
      <c r="F13" s="108">
        <v>41823</v>
      </c>
      <c r="G13" s="18"/>
      <c r="H13" s="71">
        <f t="shared" si="0"/>
        <v>-849.09999999999945</v>
      </c>
      <c r="J13" s="133">
        <v>42261</v>
      </c>
      <c r="K13" s="272" t="s">
        <v>4184</v>
      </c>
      <c r="L13" s="65" t="s">
        <v>4183</v>
      </c>
      <c r="M13" s="63">
        <v>8653.36</v>
      </c>
      <c r="N13" s="95">
        <v>42287</v>
      </c>
      <c r="O13" s="110">
        <v>8653.36</v>
      </c>
      <c r="P13" s="71">
        <f t="shared" si="1"/>
        <v>-17000</v>
      </c>
      <c r="T13" s="247">
        <v>43143</v>
      </c>
      <c r="U13" s="244"/>
      <c r="V13" s="245" t="s">
        <v>4278</v>
      </c>
      <c r="W13" s="246">
        <v>15030.99</v>
      </c>
      <c r="X13" s="336">
        <v>43155</v>
      </c>
      <c r="Y13" s="337">
        <v>15030.99</v>
      </c>
      <c r="Z13" s="242">
        <f t="shared" si="2"/>
        <v>-50000</v>
      </c>
      <c r="AA13" s="339">
        <v>43151</v>
      </c>
      <c r="AB13" s="337">
        <v>42929.62</v>
      </c>
      <c r="AC13" s="231" t="s">
        <v>8017</v>
      </c>
      <c r="AD13" s="241">
        <v>11280.6</v>
      </c>
    </row>
    <row r="14" spans="2:30" x14ac:dyDescent="0.25">
      <c r="B14" s="4">
        <v>41806</v>
      </c>
      <c r="C14" s="6" t="s">
        <v>4182</v>
      </c>
      <c r="D14" s="109" t="s">
        <v>4181</v>
      </c>
      <c r="E14" s="85">
        <v>4314.5</v>
      </c>
      <c r="F14" s="108">
        <v>41823</v>
      </c>
      <c r="G14" s="18"/>
      <c r="H14" s="71">
        <f t="shared" si="0"/>
        <v>3465.4000000000005</v>
      </c>
      <c r="J14" s="4">
        <v>42268</v>
      </c>
      <c r="K14" s="270" t="s">
        <v>4180</v>
      </c>
      <c r="L14" s="6" t="s">
        <v>4179</v>
      </c>
      <c r="M14" s="107">
        <v>14023.14</v>
      </c>
      <c r="N14" s="4">
        <v>42287</v>
      </c>
      <c r="O14" s="18">
        <v>14023.14</v>
      </c>
      <c r="P14" s="71">
        <f t="shared" si="1"/>
        <v>-17000</v>
      </c>
      <c r="T14" s="247">
        <v>43150</v>
      </c>
      <c r="U14" s="244">
        <v>40116</v>
      </c>
      <c r="V14" s="245" t="s">
        <v>4280</v>
      </c>
      <c r="W14" s="246">
        <v>288.45</v>
      </c>
      <c r="X14" s="336">
        <v>43155</v>
      </c>
      <c r="Y14" s="337">
        <v>288.45</v>
      </c>
      <c r="Z14" s="242">
        <f>Z13+W14-Y14</f>
        <v>-50000</v>
      </c>
      <c r="AA14" s="332"/>
      <c r="AB14" s="241"/>
      <c r="AC14" s="231" t="s">
        <v>8018</v>
      </c>
      <c r="AD14" s="241">
        <v>16477.099999999999</v>
      </c>
    </row>
    <row r="15" spans="2:30" x14ac:dyDescent="0.25">
      <c r="B15" s="4">
        <v>41814</v>
      </c>
      <c r="C15" s="6" t="s">
        <v>4178</v>
      </c>
      <c r="D15" s="109" t="s">
        <v>4177</v>
      </c>
      <c r="E15" s="85">
        <v>2510.1999999999998</v>
      </c>
      <c r="F15" s="108">
        <v>41823</v>
      </c>
      <c r="G15" s="18"/>
      <c r="H15" s="71">
        <f t="shared" si="0"/>
        <v>5975.6</v>
      </c>
      <c r="J15" s="4">
        <v>42275</v>
      </c>
      <c r="K15" s="270" t="s">
        <v>4176</v>
      </c>
      <c r="L15" s="6" t="s">
        <v>4175</v>
      </c>
      <c r="M15" s="107">
        <v>11075.48</v>
      </c>
      <c r="N15" s="4">
        <v>42293</v>
      </c>
      <c r="O15" s="18">
        <v>11075.48</v>
      </c>
      <c r="P15" s="71">
        <f t="shared" si="1"/>
        <v>-17000</v>
      </c>
      <c r="T15" s="247">
        <v>43150</v>
      </c>
      <c r="U15" s="244">
        <v>39993</v>
      </c>
      <c r="V15" s="245" t="s">
        <v>4279</v>
      </c>
      <c r="W15" s="264">
        <v>13078.84</v>
      </c>
      <c r="X15" s="263">
        <v>43182</v>
      </c>
      <c r="Y15" s="246">
        <v>13078.84</v>
      </c>
      <c r="Z15" s="242">
        <f>Z14+W15-Y15</f>
        <v>-50000</v>
      </c>
      <c r="AA15" s="342">
        <v>43166</v>
      </c>
      <c r="AB15" s="246">
        <v>23946.87</v>
      </c>
      <c r="AC15" s="231" t="s">
        <v>8019</v>
      </c>
      <c r="AD15" s="241">
        <v>15171.9</v>
      </c>
    </row>
    <row r="16" spans="2:30" x14ac:dyDescent="0.25">
      <c r="B16" s="4">
        <v>41820</v>
      </c>
      <c r="C16" s="6" t="s">
        <v>4174</v>
      </c>
      <c r="D16" s="109" t="s">
        <v>4173</v>
      </c>
      <c r="E16" s="85">
        <v>3425.1</v>
      </c>
      <c r="F16" s="108">
        <v>41823</v>
      </c>
      <c r="G16" s="18"/>
      <c r="H16" s="71">
        <f t="shared" si="0"/>
        <v>9400.7000000000007</v>
      </c>
      <c r="J16" s="4">
        <v>42282</v>
      </c>
      <c r="K16" s="270" t="s">
        <v>4172</v>
      </c>
      <c r="L16" s="6" t="s">
        <v>4171</v>
      </c>
      <c r="M16" s="107">
        <v>10250.120000000001</v>
      </c>
      <c r="N16" s="4">
        <v>42305</v>
      </c>
      <c r="O16" s="18">
        <v>10250.120000000001</v>
      </c>
      <c r="P16" s="71">
        <f t="shared" si="1"/>
        <v>-17000</v>
      </c>
      <c r="T16" s="247">
        <v>43157</v>
      </c>
      <c r="U16" s="244">
        <v>40298</v>
      </c>
      <c r="V16" s="245" t="s">
        <v>4281</v>
      </c>
      <c r="W16" s="264">
        <v>10579.58</v>
      </c>
      <c r="X16" s="263">
        <v>43182</v>
      </c>
      <c r="Y16" s="246">
        <v>10579.58</v>
      </c>
      <c r="Z16" s="242">
        <f t="shared" si="2"/>
        <v>-50000</v>
      </c>
      <c r="AA16" s="332"/>
      <c r="AB16" s="241"/>
      <c r="AC16" s="231"/>
    </row>
    <row r="17" spans="2:34" x14ac:dyDescent="0.25">
      <c r="B17" s="4">
        <v>41823</v>
      </c>
      <c r="C17" s="6" t="s">
        <v>4166</v>
      </c>
      <c r="D17" s="6"/>
      <c r="E17" s="85"/>
      <c r="F17" s="4"/>
      <c r="G17" s="105">
        <v>5061</v>
      </c>
      <c r="H17" s="71">
        <f t="shared" si="0"/>
        <v>4339.7000000000007</v>
      </c>
      <c r="J17" s="4">
        <v>42289</v>
      </c>
      <c r="K17" s="270" t="s">
        <v>4170</v>
      </c>
      <c r="L17" s="74" t="s">
        <v>4169</v>
      </c>
      <c r="M17" s="18">
        <v>5573.46</v>
      </c>
      <c r="N17" s="4">
        <v>42300</v>
      </c>
      <c r="O17" s="18">
        <v>5573.46</v>
      </c>
      <c r="P17" s="71">
        <f t="shared" si="1"/>
        <v>-17000</v>
      </c>
      <c r="T17" s="247">
        <v>43164</v>
      </c>
      <c r="U17" s="244">
        <v>40458</v>
      </c>
      <c r="V17" s="245" t="s">
        <v>4282</v>
      </c>
      <c r="W17" s="246">
        <v>10687.5</v>
      </c>
      <c r="X17" s="263">
        <v>43180</v>
      </c>
      <c r="Y17" s="264">
        <v>10687.5</v>
      </c>
      <c r="Z17" s="242">
        <f t="shared" si="2"/>
        <v>-50000</v>
      </c>
      <c r="AA17" s="332">
        <v>43175</v>
      </c>
      <c r="AB17" s="241">
        <v>21162.58</v>
      </c>
      <c r="AC17" s="231"/>
    </row>
    <row r="18" spans="2:34" x14ac:dyDescent="0.25">
      <c r="B18" s="4">
        <v>41823</v>
      </c>
      <c r="C18" s="6" t="s">
        <v>4166</v>
      </c>
      <c r="D18" s="6"/>
      <c r="E18" s="85"/>
      <c r="F18" s="4"/>
      <c r="G18" s="105">
        <v>4496.1000000000004</v>
      </c>
      <c r="H18" s="71">
        <f t="shared" si="0"/>
        <v>-156.39999999999964</v>
      </c>
      <c r="J18" s="4">
        <v>42296</v>
      </c>
      <c r="K18" s="270" t="s">
        <v>4168</v>
      </c>
      <c r="L18" s="74" t="s">
        <v>4167</v>
      </c>
      <c r="M18" s="82">
        <v>11835.1</v>
      </c>
      <c r="N18" s="86">
        <v>42305</v>
      </c>
      <c r="O18" s="106">
        <v>11835.1</v>
      </c>
      <c r="P18" s="71">
        <f t="shared" si="1"/>
        <v>-17000</v>
      </c>
      <c r="T18" s="247">
        <v>43171</v>
      </c>
      <c r="U18" s="244">
        <v>40634</v>
      </c>
      <c r="V18" s="245" t="s">
        <v>4283</v>
      </c>
      <c r="W18" s="246">
        <v>10475.08</v>
      </c>
      <c r="X18" s="263">
        <v>43180</v>
      </c>
      <c r="Y18" s="264">
        <v>10475.08</v>
      </c>
      <c r="Z18" s="242">
        <f t="shared" si="2"/>
        <v>-50000</v>
      </c>
      <c r="AA18" s="332"/>
      <c r="AB18" s="241"/>
      <c r="AC18" s="231"/>
    </row>
    <row r="19" spans="2:34" x14ac:dyDescent="0.25">
      <c r="B19" s="4">
        <v>41823</v>
      </c>
      <c r="C19" s="74" t="s">
        <v>4166</v>
      </c>
      <c r="D19" s="6"/>
      <c r="E19" s="82"/>
      <c r="F19" s="4"/>
      <c r="G19" s="105">
        <v>4225.2</v>
      </c>
      <c r="H19" s="71">
        <f t="shared" si="0"/>
        <v>-4381.5999999999995</v>
      </c>
      <c r="J19" s="4">
        <v>42298</v>
      </c>
      <c r="K19" s="270" t="s">
        <v>4165</v>
      </c>
      <c r="L19" s="74" t="s">
        <v>4164</v>
      </c>
      <c r="M19" s="82">
        <v>4800.12</v>
      </c>
      <c r="N19" s="86">
        <v>42315</v>
      </c>
      <c r="O19" s="102">
        <v>4800.12</v>
      </c>
      <c r="P19" s="71">
        <f t="shared" si="1"/>
        <v>-17000</v>
      </c>
      <c r="T19" s="247">
        <v>43178</v>
      </c>
      <c r="U19" s="244">
        <v>40719</v>
      </c>
      <c r="V19" s="245" t="s">
        <v>4285</v>
      </c>
      <c r="W19" s="246">
        <v>12148.02</v>
      </c>
      <c r="X19" s="263">
        <v>43202</v>
      </c>
      <c r="Y19" s="264">
        <v>12148.02</v>
      </c>
      <c r="Z19" s="242">
        <f t="shared" si="2"/>
        <v>-50000</v>
      </c>
      <c r="AA19" s="332">
        <v>43195</v>
      </c>
      <c r="AB19" s="241">
        <v>25994.080000000002</v>
      </c>
      <c r="AC19" s="231"/>
    </row>
    <row r="20" spans="2:34" x14ac:dyDescent="0.25">
      <c r="B20" s="4">
        <v>41827</v>
      </c>
      <c r="C20" s="74" t="s">
        <v>4163</v>
      </c>
      <c r="D20" s="6" t="s">
        <v>4162</v>
      </c>
      <c r="E20" s="82">
        <v>4881.1000000000004</v>
      </c>
      <c r="F20" s="4">
        <v>41838</v>
      </c>
      <c r="G20" s="18"/>
      <c r="H20" s="71">
        <f t="shared" si="0"/>
        <v>499.50000000000091</v>
      </c>
      <c r="J20" s="4">
        <v>42303</v>
      </c>
      <c r="K20" s="270" t="s">
        <v>4161</v>
      </c>
      <c r="L20" s="74" t="s">
        <v>4160</v>
      </c>
      <c r="M20" s="82">
        <v>13445.16</v>
      </c>
      <c r="N20" s="86">
        <v>42318</v>
      </c>
      <c r="O20" s="102">
        <v>13445.16</v>
      </c>
      <c r="P20" s="71">
        <f t="shared" si="1"/>
        <v>-17000</v>
      </c>
      <c r="T20" s="247">
        <v>43185</v>
      </c>
      <c r="U20" s="244">
        <v>41143</v>
      </c>
      <c r="V20" s="245" t="s">
        <v>4284</v>
      </c>
      <c r="W20" s="246">
        <v>13846.06</v>
      </c>
      <c r="X20" s="263">
        <v>43202</v>
      </c>
      <c r="Y20" s="264">
        <v>13846.06</v>
      </c>
      <c r="Z20" s="242">
        <f t="shared" si="2"/>
        <v>-50000</v>
      </c>
      <c r="AA20" s="332"/>
      <c r="AB20" s="241"/>
      <c r="AC20" s="231"/>
    </row>
    <row r="21" spans="2:34" x14ac:dyDescent="0.25">
      <c r="B21" s="4">
        <v>41835</v>
      </c>
      <c r="C21" s="74" t="s">
        <v>4159</v>
      </c>
      <c r="D21" s="6" t="s">
        <v>4158</v>
      </c>
      <c r="E21" s="104">
        <v>2409.5</v>
      </c>
      <c r="F21" s="103">
        <v>41836</v>
      </c>
      <c r="G21" s="18"/>
      <c r="H21" s="71">
        <f t="shared" si="0"/>
        <v>2909.0000000000009</v>
      </c>
      <c r="J21" s="4">
        <v>42310</v>
      </c>
      <c r="K21" s="270"/>
      <c r="L21" s="74" t="s">
        <v>4157</v>
      </c>
      <c r="M21" s="82">
        <v>11658.4</v>
      </c>
      <c r="N21" s="86">
        <v>42318</v>
      </c>
      <c r="O21" s="102">
        <v>11658.4</v>
      </c>
      <c r="P21" s="71">
        <f t="shared" si="1"/>
        <v>-17000</v>
      </c>
      <c r="T21" s="247">
        <v>43192</v>
      </c>
      <c r="U21" s="244">
        <v>41065</v>
      </c>
      <c r="V21" s="245" t="s">
        <v>4286</v>
      </c>
      <c r="W21" s="246">
        <v>11215.32</v>
      </c>
      <c r="X21" s="343">
        <v>43220</v>
      </c>
      <c r="Y21" s="264">
        <v>11215.32</v>
      </c>
      <c r="Z21" s="242">
        <f t="shared" si="2"/>
        <v>-50000</v>
      </c>
      <c r="AA21" s="332"/>
      <c r="AB21" s="241"/>
      <c r="AC21" s="231"/>
    </row>
    <row r="22" spans="2:34" ht="15.75" customHeight="1" x14ac:dyDescent="0.25">
      <c r="B22" s="4">
        <v>41838</v>
      </c>
      <c r="C22" s="74"/>
      <c r="D22" s="6"/>
      <c r="E22" s="82"/>
      <c r="F22" s="95">
        <v>41822</v>
      </c>
      <c r="G22" s="18">
        <v>3425.1</v>
      </c>
      <c r="H22" s="71">
        <f t="shared" si="0"/>
        <v>-516.099999999999</v>
      </c>
      <c r="J22" s="4">
        <v>42317</v>
      </c>
      <c r="K22" s="270"/>
      <c r="L22" s="74" t="s">
        <v>4156</v>
      </c>
      <c r="M22" s="82">
        <v>13906.86</v>
      </c>
      <c r="N22" s="86">
        <v>42327</v>
      </c>
      <c r="O22" s="101">
        <v>13906.86</v>
      </c>
      <c r="P22" s="71">
        <f t="shared" si="1"/>
        <v>-17000</v>
      </c>
      <c r="T22" s="247">
        <v>43199</v>
      </c>
      <c r="U22" s="389">
        <v>41284</v>
      </c>
      <c r="V22" s="245" t="s">
        <v>4287</v>
      </c>
      <c r="W22" s="246">
        <v>9194.86</v>
      </c>
      <c r="X22" s="343">
        <v>43220</v>
      </c>
      <c r="Y22" s="264">
        <v>9194.86</v>
      </c>
      <c r="Z22" s="242">
        <f t="shared" si="2"/>
        <v>-50000</v>
      </c>
      <c r="AA22" s="332">
        <v>43206</v>
      </c>
      <c r="AB22" s="241">
        <v>22377.82</v>
      </c>
      <c r="AC22" s="231"/>
    </row>
    <row r="23" spans="2:34" ht="15.75" customHeight="1" x14ac:dyDescent="0.25">
      <c r="B23" s="4">
        <v>41841</v>
      </c>
      <c r="C23" s="74"/>
      <c r="D23" s="100" t="s">
        <v>4155</v>
      </c>
      <c r="E23" s="99">
        <v>4953.25</v>
      </c>
      <c r="F23" s="98">
        <v>41852</v>
      </c>
      <c r="G23" s="18"/>
      <c r="H23" s="71">
        <f t="shared" si="0"/>
        <v>4437.1500000000015</v>
      </c>
      <c r="J23" s="4">
        <v>42324</v>
      </c>
      <c r="K23" s="270"/>
      <c r="L23" s="74" t="s">
        <v>4154</v>
      </c>
      <c r="M23" s="82">
        <v>13920.92</v>
      </c>
      <c r="N23" s="4">
        <v>42334</v>
      </c>
      <c r="O23" s="82">
        <v>13920.92</v>
      </c>
      <c r="P23" s="71">
        <f t="shared" si="1"/>
        <v>-17000</v>
      </c>
      <c r="T23" s="247">
        <v>43199</v>
      </c>
      <c r="U23" s="389"/>
      <c r="V23" s="245" t="s">
        <v>4288</v>
      </c>
      <c r="W23" s="246">
        <v>1967.64</v>
      </c>
      <c r="X23" s="343">
        <v>43220</v>
      </c>
      <c r="Y23" s="264">
        <v>1967.64</v>
      </c>
      <c r="Z23" s="242">
        <f t="shared" si="2"/>
        <v>-50000</v>
      </c>
      <c r="AA23" s="332"/>
      <c r="AB23" s="241"/>
      <c r="AC23" s="231"/>
      <c r="AF23" s="211"/>
      <c r="AG23" s="212"/>
      <c r="AH23" s="213"/>
    </row>
    <row r="24" spans="2:34" x14ac:dyDescent="0.25">
      <c r="B24" s="4">
        <v>41848</v>
      </c>
      <c r="C24" s="74"/>
      <c r="D24" s="100" t="s">
        <v>4153</v>
      </c>
      <c r="E24" s="99">
        <v>4210</v>
      </c>
      <c r="F24" s="98">
        <v>41852</v>
      </c>
      <c r="G24" s="18"/>
      <c r="H24" s="71">
        <f t="shared" si="0"/>
        <v>8647.1500000000015</v>
      </c>
      <c r="J24" s="4">
        <v>42331</v>
      </c>
      <c r="K24" s="270" t="s">
        <v>4152</v>
      </c>
      <c r="L24" s="74" t="s">
        <v>4151</v>
      </c>
      <c r="M24" s="82">
        <v>14947.26</v>
      </c>
      <c r="N24" s="4">
        <v>42353</v>
      </c>
      <c r="O24" s="82">
        <v>14947.26</v>
      </c>
      <c r="P24" s="71">
        <f t="shared" si="1"/>
        <v>-17000</v>
      </c>
      <c r="T24" s="247">
        <v>43206</v>
      </c>
      <c r="U24" s="244">
        <v>41451</v>
      </c>
      <c r="V24" s="245" t="s">
        <v>4289</v>
      </c>
      <c r="W24" s="264">
        <v>5891.52</v>
      </c>
      <c r="X24" s="343">
        <v>43236</v>
      </c>
      <c r="Y24" s="246">
        <v>5891.52</v>
      </c>
      <c r="Z24" s="242">
        <f t="shared" si="2"/>
        <v>-50000</v>
      </c>
      <c r="AA24" s="332"/>
      <c r="AB24" s="241"/>
      <c r="AC24" s="231"/>
    </row>
    <row r="25" spans="2:34" x14ac:dyDescent="0.25">
      <c r="B25" s="4"/>
      <c r="C25" s="74"/>
      <c r="D25" s="6"/>
      <c r="E25" s="82"/>
      <c r="F25" s="4">
        <v>41849</v>
      </c>
      <c r="G25" s="18">
        <v>6683.25</v>
      </c>
      <c r="H25" s="71">
        <f t="shared" si="0"/>
        <v>1963.9000000000015</v>
      </c>
      <c r="J25" s="4">
        <v>42338</v>
      </c>
      <c r="K25" s="270" t="s">
        <v>4150</v>
      </c>
      <c r="L25" s="74" t="s">
        <v>4149</v>
      </c>
      <c r="M25" s="82">
        <v>11882.22</v>
      </c>
      <c r="N25" s="4">
        <v>42353</v>
      </c>
      <c r="O25" s="82">
        <v>11882.22</v>
      </c>
      <c r="P25" s="71">
        <f t="shared" si="1"/>
        <v>-17000</v>
      </c>
      <c r="T25" s="247">
        <v>43220</v>
      </c>
      <c r="U25" s="244">
        <v>41805</v>
      </c>
      <c r="V25" s="245" t="s">
        <v>4290</v>
      </c>
      <c r="W25" s="264">
        <v>7729.2</v>
      </c>
      <c r="X25" s="343">
        <v>43236</v>
      </c>
      <c r="Y25" s="246">
        <v>7729.2</v>
      </c>
      <c r="Z25" s="242">
        <f t="shared" si="2"/>
        <v>-50000</v>
      </c>
      <c r="AA25" s="332">
        <v>43227</v>
      </c>
      <c r="AB25" s="241">
        <v>19845.88</v>
      </c>
      <c r="AC25" s="231"/>
    </row>
    <row r="26" spans="2:34" x14ac:dyDescent="0.25">
      <c r="B26" s="4"/>
      <c r="C26" s="74"/>
      <c r="D26" s="6"/>
      <c r="E26" s="82"/>
      <c r="F26" s="4">
        <v>41849</v>
      </c>
      <c r="G26" s="18">
        <v>2510.1999999999998</v>
      </c>
      <c r="H26" s="71">
        <f t="shared" si="0"/>
        <v>-546.29999999999836</v>
      </c>
      <c r="J26" s="4">
        <v>42345</v>
      </c>
      <c r="K26" s="270"/>
      <c r="L26" s="74" t="s">
        <v>4148</v>
      </c>
      <c r="M26" s="82">
        <v>9408.7999999999993</v>
      </c>
      <c r="N26" s="4">
        <v>42353</v>
      </c>
      <c r="O26" s="82">
        <v>9408.7999999999993</v>
      </c>
      <c r="P26" s="71">
        <f t="shared" si="1"/>
        <v>-17000</v>
      </c>
      <c r="T26" s="247">
        <v>43236</v>
      </c>
      <c r="U26" s="249"/>
      <c r="V26" s="245" t="s">
        <v>4293</v>
      </c>
      <c r="W26" s="264">
        <v>709.61</v>
      </c>
      <c r="X26" s="343">
        <v>43236</v>
      </c>
      <c r="Y26" s="246">
        <v>709.61</v>
      </c>
      <c r="Z26" s="242">
        <f t="shared" si="2"/>
        <v>-50000</v>
      </c>
      <c r="AA26" s="332"/>
      <c r="AB26" s="241"/>
      <c r="AC26" s="231"/>
    </row>
    <row r="27" spans="2:34" x14ac:dyDescent="0.25">
      <c r="B27" s="4"/>
      <c r="C27" s="74"/>
      <c r="D27" s="6"/>
      <c r="E27" s="82"/>
      <c r="F27" s="97">
        <v>41852</v>
      </c>
      <c r="G27" s="96">
        <v>9163.2000000000007</v>
      </c>
      <c r="H27" s="71">
        <f t="shared" si="0"/>
        <v>-9709.5</v>
      </c>
      <c r="J27" s="4">
        <v>42345</v>
      </c>
      <c r="K27" s="270"/>
      <c r="L27" s="74" t="s">
        <v>4147</v>
      </c>
      <c r="M27" s="82">
        <v>2912.32</v>
      </c>
      <c r="N27" s="86">
        <v>42353</v>
      </c>
      <c r="O27" s="82">
        <v>2912.32</v>
      </c>
      <c r="P27" s="71">
        <f t="shared" si="1"/>
        <v>-17000</v>
      </c>
      <c r="T27" s="144">
        <v>43222</v>
      </c>
      <c r="V27" s="344" t="s">
        <v>8041</v>
      </c>
      <c r="W27" s="320">
        <v>5515.48</v>
      </c>
      <c r="X27" s="343">
        <v>43236</v>
      </c>
      <c r="Y27" s="142">
        <v>5515.48</v>
      </c>
      <c r="Z27" s="242">
        <f t="shared" si="2"/>
        <v>-50000</v>
      </c>
      <c r="AA27" s="332"/>
      <c r="AB27" s="241"/>
      <c r="AC27" s="231"/>
    </row>
    <row r="28" spans="2:34" x14ac:dyDescent="0.25">
      <c r="B28" s="4"/>
      <c r="C28" s="74"/>
      <c r="D28" s="6"/>
      <c r="E28" s="70"/>
      <c r="F28" s="95">
        <v>41853</v>
      </c>
      <c r="G28" s="77">
        <v>2409.4</v>
      </c>
      <c r="H28" s="71">
        <f t="shared" si="0"/>
        <v>-12118.9</v>
      </c>
      <c r="J28" s="4">
        <v>42352</v>
      </c>
      <c r="K28" s="270"/>
      <c r="L28" s="74" t="s">
        <v>4146</v>
      </c>
      <c r="M28" s="70">
        <v>13418.18</v>
      </c>
      <c r="N28" s="86">
        <v>42359</v>
      </c>
      <c r="O28" s="70">
        <v>13418.18</v>
      </c>
      <c r="P28" s="71">
        <f t="shared" si="1"/>
        <v>-17000</v>
      </c>
      <c r="T28" s="247">
        <v>43227</v>
      </c>
      <c r="U28" s="244">
        <v>42000</v>
      </c>
      <c r="V28" s="245" t="s">
        <v>4291</v>
      </c>
      <c r="W28" s="246">
        <v>11859.04</v>
      </c>
      <c r="X28" s="343">
        <v>43255</v>
      </c>
      <c r="Y28" s="264">
        <v>11859.04</v>
      </c>
      <c r="Z28" s="242">
        <f t="shared" si="2"/>
        <v>-50000</v>
      </c>
      <c r="AA28" s="332"/>
      <c r="AB28" s="241"/>
      <c r="AC28" s="231"/>
    </row>
    <row r="29" spans="2:34" x14ac:dyDescent="0.25">
      <c r="B29" s="4"/>
      <c r="C29" s="74"/>
      <c r="D29" s="6"/>
      <c r="E29" s="70"/>
      <c r="F29" s="95">
        <v>41853</v>
      </c>
      <c r="G29" s="77">
        <v>4881.1000000000004</v>
      </c>
      <c r="H29" s="71">
        <f t="shared" si="0"/>
        <v>-17000</v>
      </c>
      <c r="J29" s="4">
        <v>42359</v>
      </c>
      <c r="K29" s="270"/>
      <c r="L29" s="74" t="s">
        <v>4145</v>
      </c>
      <c r="M29" s="70">
        <v>12519.48</v>
      </c>
      <c r="N29" s="86">
        <v>42364</v>
      </c>
      <c r="O29" s="70">
        <v>12519.48</v>
      </c>
      <c r="P29" s="71">
        <f t="shared" si="1"/>
        <v>-17000</v>
      </c>
      <c r="T29" s="247">
        <v>43234</v>
      </c>
      <c r="U29" s="244">
        <v>42201</v>
      </c>
      <c r="V29" s="245" t="s">
        <v>4292</v>
      </c>
      <c r="W29" s="246">
        <v>8528.7199999999993</v>
      </c>
      <c r="X29" s="343">
        <v>43255</v>
      </c>
      <c r="Y29" s="264">
        <v>8528.7199999999993</v>
      </c>
      <c r="Z29" s="242">
        <f t="shared" si="2"/>
        <v>-50000</v>
      </c>
      <c r="AA29" s="331">
        <v>43236</v>
      </c>
      <c r="AB29" s="241">
        <v>20387.759999999998</v>
      </c>
      <c r="AC29" s="231"/>
      <c r="AD29" s="345"/>
      <c r="AE29" s="82"/>
      <c r="AF29" s="346"/>
    </row>
    <row r="30" spans="2:34" x14ac:dyDescent="0.25">
      <c r="B30" s="4">
        <v>41855</v>
      </c>
      <c r="C30" s="6"/>
      <c r="D30" s="6" t="s">
        <v>4144</v>
      </c>
      <c r="E30" s="83">
        <v>8434.2999999999993</v>
      </c>
      <c r="F30" s="4">
        <v>41865</v>
      </c>
      <c r="G30" s="18">
        <v>8434.2999999999993</v>
      </c>
      <c r="H30" s="71">
        <f t="shared" si="0"/>
        <v>-17000</v>
      </c>
      <c r="J30" s="4">
        <v>42366</v>
      </c>
      <c r="K30" s="270"/>
      <c r="L30" s="6" t="s">
        <v>4143</v>
      </c>
      <c r="M30" s="83">
        <v>8255.1200000000008</v>
      </c>
      <c r="N30" s="86">
        <v>42370</v>
      </c>
      <c r="O30" s="70">
        <v>8255.1200000000008</v>
      </c>
      <c r="P30" s="71">
        <f t="shared" si="1"/>
        <v>-17000</v>
      </c>
      <c r="T30" s="247">
        <v>43241</v>
      </c>
      <c r="U30" s="244"/>
      <c r="V30" s="245" t="s">
        <v>4295</v>
      </c>
      <c r="W30" s="246">
        <v>0</v>
      </c>
      <c r="X30" s="250" t="s">
        <v>37</v>
      </c>
      <c r="Y30" s="246">
        <v>0</v>
      </c>
      <c r="Z30" s="242">
        <f t="shared" si="2"/>
        <v>-50000</v>
      </c>
      <c r="AA30" s="332"/>
      <c r="AB30" s="241"/>
      <c r="AC30" s="231"/>
      <c r="AD30" s="150"/>
      <c r="AE30" s="150"/>
      <c r="AF30" s="150"/>
    </row>
    <row r="31" spans="2:34" x14ac:dyDescent="0.25">
      <c r="B31" s="94">
        <v>41862</v>
      </c>
      <c r="C31" s="93"/>
      <c r="D31" s="92" t="s">
        <v>4142</v>
      </c>
      <c r="E31" s="91">
        <v>5039.3</v>
      </c>
      <c r="F31" s="4">
        <v>41866</v>
      </c>
      <c r="G31" s="18">
        <v>5039.3</v>
      </c>
      <c r="H31" s="71">
        <f t="shared" si="0"/>
        <v>-17000</v>
      </c>
      <c r="J31" s="4">
        <v>42366</v>
      </c>
      <c r="K31" s="270"/>
      <c r="L31" s="6" t="s">
        <v>4141</v>
      </c>
      <c r="M31" s="83">
        <v>7993.68</v>
      </c>
      <c r="N31" s="86">
        <v>42370</v>
      </c>
      <c r="O31" s="70">
        <v>7993.68</v>
      </c>
      <c r="P31" s="71">
        <f t="shared" si="1"/>
        <v>-17000</v>
      </c>
      <c r="T31" s="247">
        <v>43241</v>
      </c>
      <c r="U31" s="244">
        <v>42335</v>
      </c>
      <c r="V31" s="245" t="s">
        <v>4296</v>
      </c>
      <c r="W31" s="264">
        <v>8030.92</v>
      </c>
      <c r="X31" s="343">
        <v>43283</v>
      </c>
      <c r="Y31" s="246">
        <v>8030.92</v>
      </c>
      <c r="Z31" s="242">
        <f t="shared" si="2"/>
        <v>-50000</v>
      </c>
      <c r="AA31" s="332">
        <v>43255</v>
      </c>
      <c r="AB31" s="241">
        <v>27809.919999999998</v>
      </c>
      <c r="AC31" s="231"/>
    </row>
    <row r="32" spans="2:34" x14ac:dyDescent="0.25">
      <c r="B32" s="4">
        <v>41869</v>
      </c>
      <c r="C32" s="6" t="s">
        <v>4140</v>
      </c>
      <c r="D32" s="6" t="s">
        <v>4139</v>
      </c>
      <c r="E32" s="83">
        <v>3962.7</v>
      </c>
      <c r="F32" s="4">
        <v>41877</v>
      </c>
      <c r="G32" s="18">
        <v>3962.7</v>
      </c>
      <c r="H32" s="71">
        <f t="shared" si="0"/>
        <v>-17000</v>
      </c>
      <c r="J32" s="134">
        <v>42373</v>
      </c>
      <c r="K32" s="273">
        <v>11392</v>
      </c>
      <c r="L32" s="90" t="s">
        <v>4138</v>
      </c>
      <c r="M32" s="89">
        <v>9675.56</v>
      </c>
      <c r="N32" s="161">
        <v>42380</v>
      </c>
      <c r="O32" s="82">
        <v>9675.56</v>
      </c>
      <c r="P32" s="71">
        <f t="shared" si="1"/>
        <v>-17000</v>
      </c>
      <c r="T32" s="247">
        <v>43248</v>
      </c>
      <c r="U32" s="244">
        <v>42643</v>
      </c>
      <c r="V32" s="245" t="s">
        <v>4297</v>
      </c>
      <c r="W32" s="264">
        <v>19779</v>
      </c>
      <c r="X32" s="343">
        <v>43283</v>
      </c>
      <c r="Y32" s="246">
        <v>19779</v>
      </c>
      <c r="Z32" s="242">
        <f t="shared" ref="Z32:Z58" si="3">Z31+W32-Y32</f>
        <v>-50000</v>
      </c>
      <c r="AA32" s="332"/>
      <c r="AB32" s="241"/>
      <c r="AC32" s="231"/>
    </row>
    <row r="33" spans="2:31" x14ac:dyDescent="0.25">
      <c r="B33" s="4">
        <v>41876</v>
      </c>
      <c r="C33" s="6"/>
      <c r="D33" s="6" t="s">
        <v>4137</v>
      </c>
      <c r="E33" s="83">
        <v>4979.3999999999996</v>
      </c>
      <c r="F33" s="4">
        <v>41879</v>
      </c>
      <c r="G33" s="18">
        <v>4979.3999999999996</v>
      </c>
      <c r="H33" s="71">
        <f t="shared" si="0"/>
        <v>-17000</v>
      </c>
      <c r="J33" s="4">
        <v>42373</v>
      </c>
      <c r="K33" s="270">
        <v>11393</v>
      </c>
      <c r="L33" s="88" t="s">
        <v>4136</v>
      </c>
      <c r="M33" s="87">
        <v>2685.08</v>
      </c>
      <c r="N33" s="161">
        <v>42380</v>
      </c>
      <c r="O33" s="73">
        <f t="shared" ref="O33:O49" si="4">M33</f>
        <v>2685.08</v>
      </c>
      <c r="P33" s="71">
        <f t="shared" si="1"/>
        <v>-17000</v>
      </c>
      <c r="T33" s="247">
        <v>43255</v>
      </c>
      <c r="U33" s="244">
        <v>42836</v>
      </c>
      <c r="V33" s="245" t="s">
        <v>4298</v>
      </c>
      <c r="W33" s="246">
        <v>17377.400000000001</v>
      </c>
      <c r="X33" s="263">
        <v>43281</v>
      </c>
      <c r="Y33" s="264">
        <v>17377.400000000001</v>
      </c>
      <c r="Z33" s="242">
        <f t="shared" si="3"/>
        <v>-50000</v>
      </c>
      <c r="AA33" s="332"/>
      <c r="AB33" s="241"/>
      <c r="AC33" s="231"/>
    </row>
    <row r="34" spans="2:31" x14ac:dyDescent="0.25">
      <c r="B34" s="86">
        <v>41884</v>
      </c>
      <c r="C34" s="6" t="s">
        <v>4135</v>
      </c>
      <c r="D34" s="6" t="s">
        <v>4134</v>
      </c>
      <c r="E34" s="83">
        <v>7848.64</v>
      </c>
      <c r="F34" s="4">
        <v>41898</v>
      </c>
      <c r="G34" s="18">
        <v>7848.64</v>
      </c>
      <c r="H34" s="71">
        <f t="shared" si="0"/>
        <v>-17000</v>
      </c>
      <c r="J34" s="4">
        <v>42380</v>
      </c>
      <c r="K34" s="270">
        <v>11629</v>
      </c>
      <c r="L34" s="74" t="s">
        <v>4133</v>
      </c>
      <c r="M34" s="82">
        <v>16666.8</v>
      </c>
      <c r="N34" s="4">
        <v>42384</v>
      </c>
      <c r="O34" s="73">
        <f t="shared" si="4"/>
        <v>16666.8</v>
      </c>
      <c r="P34" s="71">
        <f t="shared" si="1"/>
        <v>-17000</v>
      </c>
      <c r="Q34" s="285"/>
      <c r="T34" s="247">
        <v>43262</v>
      </c>
      <c r="U34" s="244"/>
      <c r="V34" s="245" t="s">
        <v>4299</v>
      </c>
      <c r="W34" s="246">
        <v>0</v>
      </c>
      <c r="X34" s="251" t="s">
        <v>37</v>
      </c>
      <c r="Y34" s="246">
        <v>0</v>
      </c>
      <c r="Z34" s="242">
        <f t="shared" si="3"/>
        <v>-50000</v>
      </c>
      <c r="AA34" s="332">
        <v>43266</v>
      </c>
      <c r="AB34" s="241">
        <v>33351.08</v>
      </c>
      <c r="AC34" s="231"/>
    </row>
    <row r="35" spans="2:31" x14ac:dyDescent="0.25">
      <c r="B35" s="86">
        <v>41890</v>
      </c>
      <c r="C35" s="6" t="s">
        <v>4132</v>
      </c>
      <c r="D35" s="6" t="s">
        <v>4131</v>
      </c>
      <c r="E35" s="83">
        <v>2643.58</v>
      </c>
      <c r="F35" s="4">
        <v>41898</v>
      </c>
      <c r="G35" s="18">
        <v>2643.58</v>
      </c>
      <c r="H35" s="18">
        <f t="shared" si="0"/>
        <v>-17000</v>
      </c>
      <c r="J35" s="4">
        <v>42387</v>
      </c>
      <c r="K35" s="270">
        <v>11828</v>
      </c>
      <c r="L35" s="74" t="s">
        <v>4130</v>
      </c>
      <c r="M35" s="70">
        <v>13071.24</v>
      </c>
      <c r="N35" s="4">
        <v>42396</v>
      </c>
      <c r="O35" s="73">
        <f t="shared" si="4"/>
        <v>13071.24</v>
      </c>
      <c r="P35" s="71">
        <f t="shared" si="1"/>
        <v>-17000</v>
      </c>
      <c r="Q35" s="285"/>
      <c r="T35" s="247">
        <v>43262</v>
      </c>
      <c r="U35" s="244">
        <v>43049</v>
      </c>
      <c r="V35" s="245" t="s">
        <v>4300</v>
      </c>
      <c r="W35" s="246">
        <v>15973.68</v>
      </c>
      <c r="X35" s="263">
        <v>43281</v>
      </c>
      <c r="Y35" s="264">
        <v>15973.68</v>
      </c>
      <c r="Z35" s="242">
        <f t="shared" si="3"/>
        <v>-50000</v>
      </c>
      <c r="AA35" s="333"/>
      <c r="AB35" s="252"/>
      <c r="AC35" s="231"/>
    </row>
    <row r="36" spans="2:31" x14ac:dyDescent="0.25">
      <c r="B36" s="4">
        <v>41897</v>
      </c>
      <c r="C36" s="6" t="s">
        <v>4129</v>
      </c>
      <c r="D36" s="6" t="s">
        <v>4128</v>
      </c>
      <c r="E36" s="83">
        <v>4427</v>
      </c>
      <c r="F36" s="4">
        <v>41906</v>
      </c>
      <c r="G36" s="18">
        <v>4427</v>
      </c>
      <c r="H36" s="18">
        <f t="shared" si="0"/>
        <v>-17000</v>
      </c>
      <c r="I36" s="40"/>
      <c r="J36" s="4">
        <v>42394</v>
      </c>
      <c r="K36" s="270">
        <v>11987</v>
      </c>
      <c r="L36" s="74" t="s">
        <v>4127</v>
      </c>
      <c r="M36" s="70">
        <v>13917.88</v>
      </c>
      <c r="N36" s="4">
        <v>42405</v>
      </c>
      <c r="O36" s="73">
        <f t="shared" si="4"/>
        <v>13917.88</v>
      </c>
      <c r="P36" s="71">
        <f t="shared" si="1"/>
        <v>-17000</v>
      </c>
      <c r="T36" s="247">
        <v>43269</v>
      </c>
      <c r="U36" s="244">
        <v>43267</v>
      </c>
      <c r="V36" s="245" t="s">
        <v>4301</v>
      </c>
      <c r="W36" s="264">
        <v>12072.6</v>
      </c>
      <c r="X36" s="263">
        <v>43281</v>
      </c>
      <c r="Y36" s="246">
        <v>12072.6</v>
      </c>
      <c r="Z36" s="242">
        <f t="shared" si="3"/>
        <v>-50000</v>
      </c>
      <c r="AA36" s="333">
        <v>43280</v>
      </c>
      <c r="AB36" s="252">
        <v>29053.279999999999</v>
      </c>
      <c r="AC36" s="231"/>
    </row>
    <row r="37" spans="2:31" x14ac:dyDescent="0.25">
      <c r="B37" s="4">
        <v>41904</v>
      </c>
      <c r="C37" s="6" t="s">
        <v>4126</v>
      </c>
      <c r="D37" s="6" t="s">
        <v>4125</v>
      </c>
      <c r="E37" s="83">
        <v>4091.84</v>
      </c>
      <c r="F37" s="4">
        <v>41909</v>
      </c>
      <c r="G37" s="18">
        <v>4091.84</v>
      </c>
      <c r="H37" s="71">
        <f t="shared" si="0"/>
        <v>-17000</v>
      </c>
      <c r="J37" s="4">
        <v>42401</v>
      </c>
      <c r="K37" s="270">
        <v>12207</v>
      </c>
      <c r="L37" s="74" t="s">
        <v>4124</v>
      </c>
      <c r="M37" s="70">
        <v>14058.48</v>
      </c>
      <c r="N37" s="4">
        <v>42405</v>
      </c>
      <c r="O37" s="73">
        <f t="shared" si="4"/>
        <v>14058.48</v>
      </c>
      <c r="P37" s="71">
        <f t="shared" si="1"/>
        <v>-17000</v>
      </c>
      <c r="Q37" s="285"/>
      <c r="T37" s="247">
        <v>43276</v>
      </c>
      <c r="U37" s="244">
        <v>43475</v>
      </c>
      <c r="V37" s="245" t="s">
        <v>4302</v>
      </c>
      <c r="W37" s="264">
        <v>16980.68</v>
      </c>
      <c r="X37" s="263">
        <v>43281</v>
      </c>
      <c r="Y37" s="246">
        <v>16980.68</v>
      </c>
      <c r="Z37" s="242">
        <f t="shared" si="3"/>
        <v>-50000</v>
      </c>
      <c r="AA37" s="332"/>
      <c r="AB37" s="241"/>
      <c r="AC37" s="231"/>
    </row>
    <row r="38" spans="2:31" x14ac:dyDescent="0.25">
      <c r="B38" s="4">
        <v>41911</v>
      </c>
      <c r="C38" s="6" t="s">
        <v>4123</v>
      </c>
      <c r="D38" s="6" t="s">
        <v>4122</v>
      </c>
      <c r="E38" s="85">
        <v>10646.79</v>
      </c>
      <c r="F38" s="4">
        <v>41919</v>
      </c>
      <c r="G38" s="18">
        <v>10646.79</v>
      </c>
      <c r="H38" s="71">
        <f t="shared" si="0"/>
        <v>-17000</v>
      </c>
      <c r="J38" s="4">
        <v>42408</v>
      </c>
      <c r="K38" s="270">
        <v>12423</v>
      </c>
      <c r="L38" s="74" t="s">
        <v>4121</v>
      </c>
      <c r="M38" s="70">
        <v>11255.22</v>
      </c>
      <c r="N38" s="4">
        <v>42428</v>
      </c>
      <c r="O38" s="73">
        <f t="shared" si="4"/>
        <v>11255.22</v>
      </c>
      <c r="P38" s="71">
        <f t="shared" si="1"/>
        <v>-17000</v>
      </c>
      <c r="T38" s="243">
        <v>43283</v>
      </c>
      <c r="U38" s="244">
        <v>43834</v>
      </c>
      <c r="V38" s="245" t="s">
        <v>4303</v>
      </c>
      <c r="W38" s="246">
        <v>10329.16</v>
      </c>
      <c r="X38" s="263">
        <v>43313</v>
      </c>
      <c r="Y38" s="264">
        <v>10329.16</v>
      </c>
      <c r="Z38" s="242">
        <f t="shared" si="3"/>
        <v>-50000</v>
      </c>
      <c r="AA38" s="333">
        <v>43301</v>
      </c>
      <c r="AB38" s="252">
        <v>26540.720000000001</v>
      </c>
      <c r="AC38" s="231"/>
    </row>
    <row r="39" spans="2:31" x14ac:dyDescent="0.25">
      <c r="B39" s="4">
        <v>41918</v>
      </c>
      <c r="C39" s="6" t="s">
        <v>4120</v>
      </c>
      <c r="D39" s="6" t="s">
        <v>4119</v>
      </c>
      <c r="E39" s="83">
        <v>10133.84</v>
      </c>
      <c r="F39" s="4">
        <v>41927</v>
      </c>
      <c r="G39" s="18">
        <v>10133.84</v>
      </c>
      <c r="H39" s="71">
        <f t="shared" ref="H39:H70" si="5">H38+E39-G39</f>
        <v>-17000</v>
      </c>
      <c r="J39" s="4">
        <v>42415</v>
      </c>
      <c r="K39" s="270">
        <v>12583</v>
      </c>
      <c r="L39" s="74" t="s">
        <v>4118</v>
      </c>
      <c r="M39" s="70">
        <v>11965.44</v>
      </c>
      <c r="N39" s="4">
        <v>42426</v>
      </c>
      <c r="O39" s="73">
        <f t="shared" si="4"/>
        <v>11965.44</v>
      </c>
      <c r="P39" s="71">
        <f t="shared" ref="P39:P70" si="6">P38+M39-O39</f>
        <v>-17000</v>
      </c>
      <c r="T39" s="243">
        <v>43290</v>
      </c>
      <c r="U39" s="244">
        <v>44022</v>
      </c>
      <c r="V39" s="245" t="s">
        <v>4304</v>
      </c>
      <c r="W39" s="246">
        <v>16211.56</v>
      </c>
      <c r="X39" s="263">
        <v>43313</v>
      </c>
      <c r="Y39" s="264">
        <v>16211.56</v>
      </c>
      <c r="Z39" s="242">
        <f t="shared" si="3"/>
        <v>-50000</v>
      </c>
      <c r="AA39" s="332"/>
      <c r="AB39" s="241"/>
      <c r="AC39" s="231"/>
    </row>
    <row r="40" spans="2:31" ht="16.5" thickBot="1" x14ac:dyDescent="0.3">
      <c r="B40" s="4">
        <v>41925</v>
      </c>
      <c r="C40" s="6" t="s">
        <v>4117</v>
      </c>
      <c r="D40" s="6" t="s">
        <v>4116</v>
      </c>
      <c r="E40" s="83">
        <v>8811.44</v>
      </c>
      <c r="F40" s="4">
        <v>41940</v>
      </c>
      <c r="G40" s="18">
        <v>8811.44</v>
      </c>
      <c r="H40" s="71">
        <f t="shared" si="5"/>
        <v>-17000</v>
      </c>
      <c r="J40" s="4">
        <v>42422</v>
      </c>
      <c r="K40" s="270">
        <v>12740</v>
      </c>
      <c r="L40" s="74" t="s">
        <v>4115</v>
      </c>
      <c r="M40" s="84">
        <v>11431.54</v>
      </c>
      <c r="N40" s="62">
        <v>42426</v>
      </c>
      <c r="O40" s="73">
        <f t="shared" si="4"/>
        <v>11431.54</v>
      </c>
      <c r="P40" s="71">
        <f t="shared" si="6"/>
        <v>-17000</v>
      </c>
      <c r="T40" s="243">
        <v>43297</v>
      </c>
      <c r="U40" s="244">
        <v>44174</v>
      </c>
      <c r="V40" s="245" t="s">
        <v>4305</v>
      </c>
      <c r="W40" s="264">
        <v>18883.18</v>
      </c>
      <c r="X40" s="263">
        <v>43316</v>
      </c>
      <c r="Y40" s="246">
        <v>18883.18</v>
      </c>
      <c r="Z40" s="242">
        <f t="shared" si="3"/>
        <v>-50000</v>
      </c>
      <c r="AA40" s="332">
        <v>43315</v>
      </c>
      <c r="AB40" s="241">
        <v>39171.39</v>
      </c>
      <c r="AC40" s="231"/>
    </row>
    <row r="41" spans="2:31" ht="16.5" thickTop="1" x14ac:dyDescent="0.25">
      <c r="B41" s="4">
        <v>41932</v>
      </c>
      <c r="C41" s="6" t="s">
        <v>4114</v>
      </c>
      <c r="D41" s="6" t="s">
        <v>4113</v>
      </c>
      <c r="E41" s="83">
        <v>6989.72</v>
      </c>
      <c r="F41" s="4">
        <v>41940</v>
      </c>
      <c r="G41" s="18">
        <v>6989.72</v>
      </c>
      <c r="H41" s="71">
        <f t="shared" si="5"/>
        <v>-17000</v>
      </c>
      <c r="J41" s="4">
        <v>42429</v>
      </c>
      <c r="K41" s="270">
        <v>13031</v>
      </c>
      <c r="L41" s="74" t="s">
        <v>4112</v>
      </c>
      <c r="M41" s="82">
        <v>12116.68</v>
      </c>
      <c r="N41" s="4">
        <v>42432</v>
      </c>
      <c r="O41" s="73">
        <f t="shared" si="4"/>
        <v>12116.68</v>
      </c>
      <c r="P41" s="71">
        <f t="shared" si="6"/>
        <v>-17000</v>
      </c>
      <c r="T41" s="243">
        <v>43304</v>
      </c>
      <c r="U41" s="244">
        <v>44467</v>
      </c>
      <c r="V41" s="245" t="s">
        <v>4306</v>
      </c>
      <c r="W41" s="264">
        <v>20288.2</v>
      </c>
      <c r="X41" s="263">
        <v>43316</v>
      </c>
      <c r="Y41" s="246">
        <v>20288.2</v>
      </c>
      <c r="Z41" s="242">
        <f t="shared" si="3"/>
        <v>-50000</v>
      </c>
      <c r="AA41" s="332"/>
      <c r="AB41" s="241"/>
      <c r="AC41" s="231"/>
    </row>
    <row r="42" spans="2:31" x14ac:dyDescent="0.25">
      <c r="B42" s="4">
        <v>41939</v>
      </c>
      <c r="C42" s="6" t="s">
        <v>4111</v>
      </c>
      <c r="D42" s="6" t="s">
        <v>4110</v>
      </c>
      <c r="E42" s="83">
        <v>8157.84</v>
      </c>
      <c r="F42" s="4">
        <v>41954</v>
      </c>
      <c r="G42" s="18">
        <v>8157.84</v>
      </c>
      <c r="H42" s="71">
        <f t="shared" si="5"/>
        <v>-17000</v>
      </c>
      <c r="J42" s="4">
        <v>42436</v>
      </c>
      <c r="K42" s="270">
        <v>13224</v>
      </c>
      <c r="L42" s="74" t="s">
        <v>4109</v>
      </c>
      <c r="M42" s="3">
        <v>12191.92</v>
      </c>
      <c r="N42" s="62">
        <v>42440</v>
      </c>
      <c r="O42" s="73">
        <f t="shared" si="4"/>
        <v>12191.92</v>
      </c>
      <c r="P42" s="71">
        <f t="shared" si="6"/>
        <v>-17000</v>
      </c>
      <c r="T42" s="243">
        <v>43311</v>
      </c>
      <c r="U42" s="244">
        <v>44613</v>
      </c>
      <c r="V42" s="245" t="s">
        <v>4307</v>
      </c>
      <c r="W42" s="246">
        <v>18486.240000000002</v>
      </c>
      <c r="X42" s="263">
        <v>43332</v>
      </c>
      <c r="Y42" s="264">
        <v>18486.240000000002</v>
      </c>
      <c r="Z42" s="242">
        <f t="shared" si="3"/>
        <v>-50000</v>
      </c>
      <c r="AA42" s="332">
        <v>43318</v>
      </c>
      <c r="AB42" s="241">
        <v>18486.240000000002</v>
      </c>
      <c r="AC42" s="231"/>
    </row>
    <row r="43" spans="2:31" x14ac:dyDescent="0.25">
      <c r="B43" s="4">
        <v>41946</v>
      </c>
      <c r="C43" s="59" t="s">
        <v>4108</v>
      </c>
      <c r="D43" s="6" t="s">
        <v>4107</v>
      </c>
      <c r="E43" s="83">
        <v>9972.26</v>
      </c>
      <c r="F43" s="4">
        <v>41954</v>
      </c>
      <c r="G43" s="18">
        <v>9972.26</v>
      </c>
      <c r="H43" s="71">
        <f t="shared" si="5"/>
        <v>-17000</v>
      </c>
      <c r="J43" s="4">
        <v>42450</v>
      </c>
      <c r="K43" s="270">
        <v>13589</v>
      </c>
      <c r="L43" s="74" t="s">
        <v>4106</v>
      </c>
      <c r="M43" s="3">
        <v>12774.94</v>
      </c>
      <c r="N43" s="62">
        <v>42459</v>
      </c>
      <c r="O43" s="73">
        <f t="shared" si="4"/>
        <v>12774.94</v>
      </c>
      <c r="P43" s="71">
        <f t="shared" si="6"/>
        <v>-17000</v>
      </c>
      <c r="T43" s="133">
        <v>43318</v>
      </c>
      <c r="U43" s="253">
        <v>44868</v>
      </c>
      <c r="V43" s="254" t="s">
        <v>4308</v>
      </c>
      <c r="W43" s="264">
        <v>17661.64</v>
      </c>
      <c r="X43" s="343">
        <v>43332</v>
      </c>
      <c r="Y43" s="246">
        <v>17661.64</v>
      </c>
      <c r="Z43" s="242">
        <f t="shared" si="3"/>
        <v>-50000</v>
      </c>
      <c r="AA43" s="332"/>
      <c r="AB43" s="241"/>
      <c r="AC43" s="231"/>
    </row>
    <row r="44" spans="2:31" x14ac:dyDescent="0.25">
      <c r="B44" s="4">
        <v>41953</v>
      </c>
      <c r="C44" s="59" t="s">
        <v>4105</v>
      </c>
      <c r="D44" s="6" t="s">
        <v>4104</v>
      </c>
      <c r="E44" s="83">
        <v>9930.16</v>
      </c>
      <c r="F44" s="62">
        <v>41961</v>
      </c>
      <c r="G44" s="18">
        <v>9930.16</v>
      </c>
      <c r="H44" s="71">
        <f t="shared" si="5"/>
        <v>-17000</v>
      </c>
      <c r="J44" s="4">
        <v>42457</v>
      </c>
      <c r="K44" s="270">
        <v>13836</v>
      </c>
      <c r="L44" s="74" t="s">
        <v>4103</v>
      </c>
      <c r="M44" s="3">
        <v>14090.4</v>
      </c>
      <c r="N44" s="62">
        <v>42461</v>
      </c>
      <c r="O44" s="73">
        <f t="shared" si="4"/>
        <v>14090.4</v>
      </c>
      <c r="P44" s="71">
        <f t="shared" si="6"/>
        <v>-17000</v>
      </c>
      <c r="T44" s="133">
        <v>43325</v>
      </c>
      <c r="U44" s="253">
        <v>45075</v>
      </c>
      <c r="V44" s="254" t="s">
        <v>4309</v>
      </c>
      <c r="W44" s="264">
        <v>15199.24</v>
      </c>
      <c r="X44" s="343">
        <v>43332</v>
      </c>
      <c r="Y44" s="246">
        <v>15199.24</v>
      </c>
      <c r="Z44" s="242">
        <f t="shared" si="3"/>
        <v>-50000</v>
      </c>
      <c r="AA44" s="332">
        <v>42597</v>
      </c>
      <c r="AB44" s="241">
        <v>32860.879999999997</v>
      </c>
      <c r="AC44" s="231"/>
    </row>
    <row r="45" spans="2:31" x14ac:dyDescent="0.25">
      <c r="B45" s="4">
        <v>41960</v>
      </c>
      <c r="C45" s="59" t="s">
        <v>4102</v>
      </c>
      <c r="D45" s="72" t="s">
        <v>4101</v>
      </c>
      <c r="E45" s="82">
        <v>4587.74</v>
      </c>
      <c r="F45" s="4">
        <v>41969</v>
      </c>
      <c r="G45" s="18">
        <v>4587.74</v>
      </c>
      <c r="H45" s="71">
        <f t="shared" si="5"/>
        <v>-17000</v>
      </c>
      <c r="J45" s="4">
        <v>42443</v>
      </c>
      <c r="K45" s="270">
        <v>13424</v>
      </c>
      <c r="L45" s="74" t="s">
        <v>4100</v>
      </c>
      <c r="M45" s="3">
        <v>11242.68</v>
      </c>
      <c r="N45" s="62">
        <v>42459</v>
      </c>
      <c r="O45" s="73">
        <f t="shared" si="4"/>
        <v>11242.68</v>
      </c>
      <c r="P45" s="71">
        <f t="shared" si="6"/>
        <v>-17000</v>
      </c>
      <c r="T45" s="133">
        <v>43332</v>
      </c>
      <c r="U45" s="253">
        <v>45263</v>
      </c>
      <c r="V45" s="254" t="s">
        <v>4310</v>
      </c>
      <c r="W45" s="246">
        <v>15352</v>
      </c>
      <c r="X45" s="343">
        <v>43346</v>
      </c>
      <c r="Y45" s="264">
        <v>15352</v>
      </c>
      <c r="Z45" s="242">
        <f t="shared" si="3"/>
        <v>-50000</v>
      </c>
      <c r="AA45" s="332"/>
      <c r="AB45" s="241"/>
      <c r="AC45" s="231"/>
    </row>
    <row r="46" spans="2:31" x14ac:dyDescent="0.25">
      <c r="B46" s="4">
        <v>41967</v>
      </c>
      <c r="C46" s="59" t="s">
        <v>4099</v>
      </c>
      <c r="D46" s="72" t="s">
        <v>4098</v>
      </c>
      <c r="E46" s="3">
        <v>5109.63</v>
      </c>
      <c r="F46" s="62">
        <v>41982</v>
      </c>
      <c r="G46" s="18">
        <v>5109.63</v>
      </c>
      <c r="H46" s="71">
        <f t="shared" si="5"/>
        <v>-17000</v>
      </c>
      <c r="J46" s="4">
        <v>42464</v>
      </c>
      <c r="K46" s="270">
        <v>14042</v>
      </c>
      <c r="L46" s="74" t="s">
        <v>4097</v>
      </c>
      <c r="M46" s="3">
        <v>16235.12</v>
      </c>
      <c r="N46" s="62">
        <v>42467</v>
      </c>
      <c r="O46" s="73">
        <f t="shared" si="4"/>
        <v>16235.12</v>
      </c>
      <c r="P46" s="71">
        <f t="shared" si="6"/>
        <v>-17000</v>
      </c>
      <c r="T46" s="133">
        <v>43339</v>
      </c>
      <c r="U46" s="253">
        <v>45428</v>
      </c>
      <c r="V46" s="254" t="s">
        <v>4311</v>
      </c>
      <c r="W46" s="246">
        <v>16955.98</v>
      </c>
      <c r="X46" s="343">
        <v>43346</v>
      </c>
      <c r="Y46" s="264">
        <v>16955.98</v>
      </c>
      <c r="Z46" s="242">
        <f t="shared" si="3"/>
        <v>-50000</v>
      </c>
      <c r="AA46" s="332">
        <v>43343</v>
      </c>
      <c r="AB46" s="241">
        <v>32307.98</v>
      </c>
      <c r="AC46" s="231"/>
    </row>
    <row r="47" spans="2:31" x14ac:dyDescent="0.25">
      <c r="B47" s="4">
        <v>41974</v>
      </c>
      <c r="C47" s="59" t="s">
        <v>4096</v>
      </c>
      <c r="D47" s="72" t="s">
        <v>4095</v>
      </c>
      <c r="E47" s="82">
        <v>8303</v>
      </c>
      <c r="F47" s="62">
        <v>42347</v>
      </c>
      <c r="G47" s="18">
        <v>8303</v>
      </c>
      <c r="H47" s="71">
        <f t="shared" si="5"/>
        <v>-17000</v>
      </c>
      <c r="J47" s="4">
        <v>42471</v>
      </c>
      <c r="K47" s="270">
        <v>14255</v>
      </c>
      <c r="L47" s="74" t="s">
        <v>4094</v>
      </c>
      <c r="M47" s="3">
        <v>14206.68</v>
      </c>
      <c r="N47" s="62">
        <v>42475</v>
      </c>
      <c r="O47" s="73">
        <f t="shared" si="4"/>
        <v>14206.68</v>
      </c>
      <c r="P47" s="71">
        <f t="shared" si="6"/>
        <v>-17000</v>
      </c>
      <c r="T47" s="243">
        <v>43346</v>
      </c>
      <c r="U47" s="244">
        <v>45696</v>
      </c>
      <c r="V47" s="245" t="s">
        <v>4312</v>
      </c>
      <c r="W47" s="264">
        <v>15767.04</v>
      </c>
      <c r="X47" s="343">
        <v>43367</v>
      </c>
      <c r="Y47" s="246">
        <v>15767.04</v>
      </c>
      <c r="Z47" s="242">
        <f t="shared" si="3"/>
        <v>-50000</v>
      </c>
      <c r="AA47" s="332"/>
      <c r="AB47" s="241"/>
      <c r="AC47" s="255"/>
      <c r="AD47" s="149"/>
      <c r="AE47" s="149"/>
    </row>
    <row r="48" spans="2:31" x14ac:dyDescent="0.25">
      <c r="B48" s="4">
        <v>41981</v>
      </c>
      <c r="C48" s="59" t="s">
        <v>4093</v>
      </c>
      <c r="D48" s="72" t="s">
        <v>4092</v>
      </c>
      <c r="E48" s="3">
        <v>9484.0400000000009</v>
      </c>
      <c r="F48" s="62">
        <v>42002</v>
      </c>
      <c r="G48" s="18">
        <v>9484.0400000000009</v>
      </c>
      <c r="H48" s="71">
        <f t="shared" si="5"/>
        <v>-17000</v>
      </c>
      <c r="J48" s="4">
        <v>42478</v>
      </c>
      <c r="K48" s="270">
        <v>14480</v>
      </c>
      <c r="L48" s="74" t="s">
        <v>4091</v>
      </c>
      <c r="M48" s="3">
        <v>7549.08</v>
      </c>
      <c r="N48" s="62">
        <v>42485</v>
      </c>
      <c r="O48" s="73">
        <f t="shared" si="4"/>
        <v>7549.08</v>
      </c>
      <c r="P48" s="71">
        <f t="shared" si="6"/>
        <v>-17000</v>
      </c>
      <c r="T48" s="243">
        <v>43353</v>
      </c>
      <c r="U48" s="244">
        <v>46246</v>
      </c>
      <c r="V48" s="245" t="s">
        <v>4313</v>
      </c>
      <c r="W48" s="264">
        <v>11193.04</v>
      </c>
      <c r="X48" s="343">
        <v>43367</v>
      </c>
      <c r="Y48" s="246">
        <v>11193.04</v>
      </c>
      <c r="Z48" s="242">
        <f t="shared" si="3"/>
        <v>-50000</v>
      </c>
      <c r="AA48" s="332">
        <v>43367</v>
      </c>
      <c r="AB48" s="241">
        <v>26960.058000000001</v>
      </c>
      <c r="AC48" s="255"/>
      <c r="AD48" s="149"/>
      <c r="AE48" s="149"/>
    </row>
    <row r="49" spans="2:34" x14ac:dyDescent="0.25">
      <c r="B49" s="4">
        <v>41988</v>
      </c>
      <c r="C49" s="59" t="s">
        <v>4090</v>
      </c>
      <c r="D49" s="72" t="s">
        <v>4089</v>
      </c>
      <c r="E49" s="3">
        <v>12321.12</v>
      </c>
      <c r="F49" s="62">
        <v>42002</v>
      </c>
      <c r="G49" s="18">
        <v>12321.12</v>
      </c>
      <c r="H49" s="71">
        <f t="shared" si="5"/>
        <v>-17000</v>
      </c>
      <c r="J49" s="4">
        <v>42485</v>
      </c>
      <c r="K49" s="270">
        <v>14699</v>
      </c>
      <c r="L49" s="74" t="s">
        <v>4088</v>
      </c>
      <c r="M49" s="3">
        <v>6374.88</v>
      </c>
      <c r="N49" s="62">
        <v>42499</v>
      </c>
      <c r="O49" s="73">
        <f t="shared" si="4"/>
        <v>6374.88</v>
      </c>
      <c r="P49" s="71">
        <f t="shared" si="6"/>
        <v>-17000</v>
      </c>
      <c r="T49" s="243">
        <v>43360</v>
      </c>
      <c r="U49" s="244">
        <v>46247</v>
      </c>
      <c r="V49" s="245" t="s">
        <v>4314</v>
      </c>
      <c r="W49" s="246">
        <v>26556.68</v>
      </c>
      <c r="X49" s="343">
        <v>43384</v>
      </c>
      <c r="Y49" s="264">
        <v>26556.68</v>
      </c>
      <c r="Z49" s="242">
        <f t="shared" si="3"/>
        <v>-50000</v>
      </c>
      <c r="AA49" s="332"/>
      <c r="AB49" s="241"/>
      <c r="AC49" s="255"/>
      <c r="AD49" s="149"/>
      <c r="AE49" s="149"/>
    </row>
    <row r="50" spans="2:34" x14ac:dyDescent="0.25">
      <c r="B50" s="4">
        <v>41995</v>
      </c>
      <c r="C50" s="59"/>
      <c r="D50" s="72" t="s">
        <v>4087</v>
      </c>
      <c r="E50" s="3">
        <v>16939.64</v>
      </c>
      <c r="F50" s="62">
        <v>42003</v>
      </c>
      <c r="G50" s="18">
        <v>16939.64</v>
      </c>
      <c r="H50" s="71">
        <f t="shared" si="5"/>
        <v>-17000</v>
      </c>
      <c r="J50" s="4">
        <v>42492</v>
      </c>
      <c r="K50" s="270">
        <v>15020</v>
      </c>
      <c r="L50" s="74" t="s">
        <v>4086</v>
      </c>
      <c r="M50" s="3">
        <v>23442.959999999999</v>
      </c>
      <c r="N50" s="62">
        <v>42499</v>
      </c>
      <c r="O50" s="73">
        <v>23442.959999999999</v>
      </c>
      <c r="P50" s="71">
        <f t="shared" si="6"/>
        <v>-17000</v>
      </c>
      <c r="T50" s="243">
        <v>43367</v>
      </c>
      <c r="U50" s="244">
        <v>46351</v>
      </c>
      <c r="V50" s="245" t="s">
        <v>4315</v>
      </c>
      <c r="W50" s="246">
        <v>7679.8</v>
      </c>
      <c r="X50" s="343">
        <v>43384</v>
      </c>
      <c r="Y50" s="264">
        <v>7679.8</v>
      </c>
      <c r="Z50" s="242">
        <f t="shared" si="3"/>
        <v>-50000</v>
      </c>
      <c r="AA50" s="332">
        <v>43376</v>
      </c>
      <c r="AB50" s="241">
        <v>34236.480000000003</v>
      </c>
      <c r="AC50" s="255"/>
      <c r="AD50" s="149"/>
      <c r="AE50" s="149"/>
    </row>
    <row r="51" spans="2:34" x14ac:dyDescent="0.25">
      <c r="B51" s="4">
        <v>42002</v>
      </c>
      <c r="C51" s="59"/>
      <c r="D51" s="72" t="s">
        <v>4085</v>
      </c>
      <c r="E51" s="3">
        <v>1469.88</v>
      </c>
      <c r="F51" s="62">
        <v>42004</v>
      </c>
      <c r="G51" s="18">
        <v>1469.88</v>
      </c>
      <c r="H51" s="71">
        <f t="shared" si="5"/>
        <v>-17000</v>
      </c>
      <c r="J51" s="4">
        <v>42499</v>
      </c>
      <c r="K51" s="270">
        <v>15225</v>
      </c>
      <c r="L51" s="74" t="s">
        <v>4084</v>
      </c>
      <c r="M51" s="3">
        <v>14167.16</v>
      </c>
      <c r="N51" s="62">
        <v>42503</v>
      </c>
      <c r="O51" s="73">
        <v>14167.16</v>
      </c>
      <c r="P51" s="71">
        <f t="shared" si="6"/>
        <v>-17000</v>
      </c>
      <c r="T51" s="243">
        <v>43374</v>
      </c>
      <c r="U51" s="253">
        <v>46604</v>
      </c>
      <c r="V51" s="245" t="s">
        <v>4316</v>
      </c>
      <c r="W51" s="264">
        <v>16844.64</v>
      </c>
      <c r="X51" s="343">
        <v>43399</v>
      </c>
      <c r="Y51" s="246">
        <v>16844.64</v>
      </c>
      <c r="Z51" s="242">
        <f t="shared" si="3"/>
        <v>-50000</v>
      </c>
      <c r="AA51" s="349">
        <v>43395</v>
      </c>
      <c r="AB51" s="350">
        <v>16844.64</v>
      </c>
      <c r="AC51" s="255"/>
      <c r="AD51" s="149"/>
      <c r="AE51" s="149"/>
      <c r="AF51" s="150"/>
      <c r="AG51" s="184"/>
      <c r="AH51" s="150"/>
    </row>
    <row r="52" spans="2:34" x14ac:dyDescent="0.25">
      <c r="B52" s="4">
        <v>42002</v>
      </c>
      <c r="C52" s="59" t="s">
        <v>4083</v>
      </c>
      <c r="D52" s="72" t="s">
        <v>4082</v>
      </c>
      <c r="E52" s="3">
        <v>6967.75</v>
      </c>
      <c r="F52" s="62">
        <v>42018</v>
      </c>
      <c r="G52" s="18">
        <v>6967.75</v>
      </c>
      <c r="H52" s="71">
        <f t="shared" si="5"/>
        <v>-17000</v>
      </c>
      <c r="J52" s="4">
        <v>42506</v>
      </c>
      <c r="K52" s="270">
        <v>15510</v>
      </c>
      <c r="L52" s="74" t="s">
        <v>4081</v>
      </c>
      <c r="M52" s="3">
        <v>12020.16</v>
      </c>
      <c r="N52" s="62">
        <v>42510</v>
      </c>
      <c r="O52" s="73">
        <v>12020.16</v>
      </c>
      <c r="P52" s="71">
        <f t="shared" si="6"/>
        <v>-17000</v>
      </c>
      <c r="T52" s="243">
        <v>43375</v>
      </c>
      <c r="U52" s="253">
        <v>47223</v>
      </c>
      <c r="V52" s="245" t="s">
        <v>4318</v>
      </c>
      <c r="W52" s="246">
        <v>9210.7800000000007</v>
      </c>
      <c r="X52" s="343">
        <v>43399</v>
      </c>
      <c r="Y52" s="264">
        <v>9210.7800000000007</v>
      </c>
      <c r="Z52" s="242">
        <f t="shared" si="3"/>
        <v>-50000</v>
      </c>
      <c r="AA52" s="332"/>
      <c r="AB52" s="241"/>
      <c r="AC52" s="256"/>
      <c r="AD52" s="184"/>
      <c r="AE52" s="184"/>
      <c r="AF52" s="150"/>
      <c r="AG52" s="184"/>
      <c r="AH52" s="150"/>
    </row>
    <row r="53" spans="2:34" x14ac:dyDescent="0.25">
      <c r="B53" s="4">
        <v>42009</v>
      </c>
      <c r="C53" s="81" t="s">
        <v>4080</v>
      </c>
      <c r="D53" s="72">
        <v>8260</v>
      </c>
      <c r="E53" s="3">
        <v>8396.48</v>
      </c>
      <c r="F53" s="62">
        <v>42018</v>
      </c>
      <c r="G53" s="18">
        <v>8396.48</v>
      </c>
      <c r="H53" s="71">
        <f t="shared" si="5"/>
        <v>-17000</v>
      </c>
      <c r="J53" s="4">
        <v>42513</v>
      </c>
      <c r="K53" s="270">
        <v>15744</v>
      </c>
      <c r="L53" s="74" t="s">
        <v>4079</v>
      </c>
      <c r="M53" s="3">
        <v>14258.74</v>
      </c>
      <c r="N53" s="62">
        <v>42528</v>
      </c>
      <c r="O53" s="73">
        <v>14258.74</v>
      </c>
      <c r="P53" s="71">
        <f t="shared" si="6"/>
        <v>-17000</v>
      </c>
      <c r="T53" s="243">
        <v>43381</v>
      </c>
      <c r="U53" s="253">
        <v>47221</v>
      </c>
      <c r="V53" s="245" t="s">
        <v>4321</v>
      </c>
      <c r="W53" s="246">
        <v>20643.12</v>
      </c>
      <c r="X53" s="343">
        <v>43399</v>
      </c>
      <c r="Y53" s="264">
        <v>20643.12</v>
      </c>
      <c r="Z53" s="242">
        <f t="shared" si="3"/>
        <v>-50000</v>
      </c>
      <c r="AA53" s="332">
        <v>43396</v>
      </c>
      <c r="AB53" s="241">
        <v>45110.14</v>
      </c>
      <c r="AC53" s="256"/>
      <c r="AD53" s="184"/>
      <c r="AE53" s="184"/>
      <c r="AF53" s="150"/>
      <c r="AG53" s="184"/>
      <c r="AH53" s="150"/>
    </row>
    <row r="54" spans="2:34" x14ac:dyDescent="0.25">
      <c r="B54" s="4">
        <v>42016</v>
      </c>
      <c r="C54" s="59" t="s">
        <v>4078</v>
      </c>
      <c r="D54" s="72">
        <v>8890</v>
      </c>
      <c r="E54" s="3">
        <v>7547.9</v>
      </c>
      <c r="F54" s="62">
        <v>42025</v>
      </c>
      <c r="G54" s="18">
        <v>7547.9</v>
      </c>
      <c r="H54" s="71">
        <f t="shared" si="5"/>
        <v>-17000</v>
      </c>
      <c r="J54" s="4">
        <v>42520</v>
      </c>
      <c r="K54" s="270">
        <v>16014</v>
      </c>
      <c r="L54" s="74" t="s">
        <v>4077</v>
      </c>
      <c r="M54" s="3">
        <v>15407.86</v>
      </c>
      <c r="N54" s="62">
        <v>42528</v>
      </c>
      <c r="O54" s="73">
        <v>15407.86</v>
      </c>
      <c r="P54" s="71">
        <f t="shared" si="6"/>
        <v>-17000</v>
      </c>
      <c r="T54" s="243">
        <v>43388</v>
      </c>
      <c r="U54" s="253">
        <v>47222</v>
      </c>
      <c r="V54" s="245" t="s">
        <v>4317</v>
      </c>
      <c r="W54" s="246">
        <v>15256.24</v>
      </c>
      <c r="X54" s="343">
        <v>43399</v>
      </c>
      <c r="Y54" s="264">
        <v>15256.24</v>
      </c>
      <c r="Z54" s="242">
        <f t="shared" si="3"/>
        <v>-50000</v>
      </c>
      <c r="AA54" s="332"/>
      <c r="AB54" s="241"/>
      <c r="AC54" s="256"/>
      <c r="AD54" s="184"/>
      <c r="AE54" s="184"/>
      <c r="AF54" s="150"/>
      <c r="AG54" s="184"/>
      <c r="AH54" s="150"/>
    </row>
    <row r="55" spans="2:34" x14ac:dyDescent="0.25">
      <c r="B55" s="4">
        <v>42030</v>
      </c>
      <c r="C55" s="59" t="s">
        <v>4076</v>
      </c>
      <c r="D55" s="72">
        <v>10170</v>
      </c>
      <c r="E55" s="3">
        <v>9345.41</v>
      </c>
      <c r="F55" s="62">
        <v>42063</v>
      </c>
      <c r="G55" s="18">
        <v>9345.41</v>
      </c>
      <c r="H55" s="71">
        <f t="shared" si="5"/>
        <v>-17000</v>
      </c>
      <c r="J55" s="4">
        <v>42527</v>
      </c>
      <c r="K55" s="270">
        <v>16259</v>
      </c>
      <c r="L55" s="74" t="s">
        <v>4075</v>
      </c>
      <c r="M55" s="3">
        <v>8581.16</v>
      </c>
      <c r="N55" s="62">
        <v>42535</v>
      </c>
      <c r="O55" s="73">
        <v>8581.16</v>
      </c>
      <c r="P55" s="71">
        <f t="shared" si="6"/>
        <v>-17000</v>
      </c>
      <c r="T55" s="243">
        <v>43395</v>
      </c>
      <c r="U55" s="253">
        <v>47255</v>
      </c>
      <c r="V55" s="245" t="s">
        <v>4319</v>
      </c>
      <c r="W55" s="264">
        <v>20751.72</v>
      </c>
      <c r="X55" s="263">
        <v>43415</v>
      </c>
      <c r="Y55" s="246">
        <v>20751.72</v>
      </c>
      <c r="Z55" s="242">
        <f t="shared" si="3"/>
        <v>-50000</v>
      </c>
      <c r="AA55" s="332">
        <v>43409</v>
      </c>
      <c r="AB55" s="241">
        <v>33637.160000000003</v>
      </c>
      <c r="AC55" s="256"/>
      <c r="AD55" s="184"/>
      <c r="AE55" s="184"/>
      <c r="AF55" s="150"/>
      <c r="AG55" s="184"/>
      <c r="AH55" s="150"/>
    </row>
    <row r="56" spans="2:34" x14ac:dyDescent="0.25">
      <c r="B56" s="4">
        <v>42037</v>
      </c>
      <c r="C56" s="59" t="s">
        <v>4074</v>
      </c>
      <c r="D56" s="72">
        <v>10892</v>
      </c>
      <c r="E56" s="3">
        <v>9291.76</v>
      </c>
      <c r="F56" s="62">
        <v>42042</v>
      </c>
      <c r="G56" s="18">
        <v>9291.76</v>
      </c>
      <c r="H56" s="71">
        <f t="shared" si="5"/>
        <v>-17000</v>
      </c>
      <c r="J56" s="4">
        <v>42534</v>
      </c>
      <c r="K56" s="270">
        <v>16433</v>
      </c>
      <c r="L56" s="74" t="s">
        <v>4073</v>
      </c>
      <c r="M56" s="3">
        <v>13020.7</v>
      </c>
      <c r="N56" s="62">
        <v>42546</v>
      </c>
      <c r="O56" s="73">
        <v>13020.7</v>
      </c>
      <c r="P56" s="71">
        <f t="shared" si="6"/>
        <v>-17000</v>
      </c>
      <c r="T56" s="243">
        <v>43402</v>
      </c>
      <c r="U56" s="253">
        <v>47472</v>
      </c>
      <c r="V56" s="245" t="s">
        <v>4320</v>
      </c>
      <c r="W56" s="264">
        <v>12885.44</v>
      </c>
      <c r="X56" s="263">
        <v>43415</v>
      </c>
      <c r="Y56" s="246">
        <v>12885.44</v>
      </c>
      <c r="Z56" s="242">
        <f t="shared" si="3"/>
        <v>-50000</v>
      </c>
      <c r="AA56" s="332"/>
      <c r="AB56" s="241"/>
      <c r="AC56" s="256"/>
      <c r="AD56" s="184"/>
      <c r="AE56" s="184"/>
      <c r="AF56" s="150"/>
      <c r="AG56" s="184"/>
      <c r="AH56" s="150"/>
    </row>
    <row r="57" spans="2:34" x14ac:dyDescent="0.25">
      <c r="B57" s="4">
        <v>42044</v>
      </c>
      <c r="C57" s="59" t="s">
        <v>4072</v>
      </c>
      <c r="D57" s="72">
        <v>11581</v>
      </c>
      <c r="E57" s="3">
        <v>10320.799999999999</v>
      </c>
      <c r="F57" s="62">
        <v>42049</v>
      </c>
      <c r="G57" s="18">
        <v>10320.799999999999</v>
      </c>
      <c r="H57" s="71">
        <f t="shared" si="5"/>
        <v>-17000</v>
      </c>
      <c r="J57" s="4">
        <v>42541</v>
      </c>
      <c r="K57" s="270">
        <v>16691</v>
      </c>
      <c r="L57" s="74" t="s">
        <v>4071</v>
      </c>
      <c r="M57" s="3">
        <v>12422.2</v>
      </c>
      <c r="N57" s="62">
        <v>42546</v>
      </c>
      <c r="O57" s="73">
        <v>12422.2</v>
      </c>
      <c r="P57" s="71">
        <f t="shared" si="6"/>
        <v>-17000</v>
      </c>
      <c r="Q57" s="286"/>
      <c r="T57" s="133">
        <v>43409</v>
      </c>
      <c r="U57" s="257" t="s">
        <v>8020</v>
      </c>
      <c r="V57" s="236" t="s">
        <v>4322</v>
      </c>
      <c r="W57" s="241">
        <v>13748.4</v>
      </c>
      <c r="X57" s="263">
        <v>43423</v>
      </c>
      <c r="Y57" s="264">
        <v>13748.4</v>
      </c>
      <c r="Z57" s="242">
        <f t="shared" si="3"/>
        <v>-50000</v>
      </c>
      <c r="AA57" s="332"/>
      <c r="AB57" s="241"/>
      <c r="AC57" s="256"/>
      <c r="AD57" s="184"/>
      <c r="AE57" s="184"/>
      <c r="AF57" s="150"/>
      <c r="AG57" s="150"/>
      <c r="AH57" s="150"/>
    </row>
    <row r="58" spans="2:34" x14ac:dyDescent="0.25">
      <c r="B58" s="4">
        <v>42051</v>
      </c>
      <c r="C58" s="59" t="s">
        <v>4070</v>
      </c>
      <c r="D58" s="72">
        <v>12270</v>
      </c>
      <c r="E58" s="3">
        <v>9531.92</v>
      </c>
      <c r="F58" s="62">
        <v>42063</v>
      </c>
      <c r="G58" s="18">
        <v>9531.92</v>
      </c>
      <c r="H58" s="71">
        <f t="shared" si="5"/>
        <v>-17000</v>
      </c>
      <c r="J58" s="4">
        <v>42548</v>
      </c>
      <c r="K58" s="270">
        <v>16956</v>
      </c>
      <c r="L58" s="74" t="s">
        <v>4069</v>
      </c>
      <c r="M58" s="3">
        <v>11564.16</v>
      </c>
      <c r="N58" s="280">
        <v>42559</v>
      </c>
      <c r="O58" s="281">
        <v>11564.16</v>
      </c>
      <c r="P58" s="282">
        <f t="shared" si="6"/>
        <v>-17000</v>
      </c>
      <c r="Q58" s="287">
        <v>42550</v>
      </c>
      <c r="T58" s="133">
        <v>43412</v>
      </c>
      <c r="U58" s="257"/>
      <c r="V58" s="236" t="s">
        <v>4323</v>
      </c>
      <c r="W58" s="241">
        <v>0</v>
      </c>
      <c r="X58" s="352" t="s">
        <v>37</v>
      </c>
      <c r="Y58" s="264">
        <v>0</v>
      </c>
      <c r="Z58" s="242">
        <f t="shared" si="3"/>
        <v>-50000</v>
      </c>
      <c r="AA58" s="332">
        <v>43420</v>
      </c>
      <c r="AB58" s="241">
        <v>31216.240000000002</v>
      </c>
      <c r="AC58" s="256"/>
      <c r="AD58" s="184"/>
      <c r="AE58" s="184"/>
    </row>
    <row r="59" spans="2:34" x14ac:dyDescent="0.25">
      <c r="B59" s="4">
        <v>42058</v>
      </c>
      <c r="C59" s="59" t="s">
        <v>4068</v>
      </c>
      <c r="D59" s="72">
        <v>12962</v>
      </c>
      <c r="E59" s="3">
        <v>7657.76</v>
      </c>
      <c r="F59" s="62">
        <v>42081</v>
      </c>
      <c r="G59" s="18">
        <v>7657.76</v>
      </c>
      <c r="H59" s="71">
        <f t="shared" si="5"/>
        <v>-17000</v>
      </c>
      <c r="J59" s="4">
        <v>42555</v>
      </c>
      <c r="K59" s="270">
        <v>17286</v>
      </c>
      <c r="L59" s="74" t="s">
        <v>4067</v>
      </c>
      <c r="M59" s="3">
        <v>12227.64</v>
      </c>
      <c r="N59" s="280">
        <v>42559</v>
      </c>
      <c r="O59" s="281">
        <v>12227.64</v>
      </c>
      <c r="P59" s="282">
        <f t="shared" si="6"/>
        <v>-17000</v>
      </c>
      <c r="Q59" s="287">
        <v>42557</v>
      </c>
      <c r="T59" s="133">
        <v>43416</v>
      </c>
      <c r="U59" s="257" t="s">
        <v>8021</v>
      </c>
      <c r="V59" s="236" t="s">
        <v>4324</v>
      </c>
      <c r="W59" s="241">
        <v>8486.16</v>
      </c>
      <c r="X59" s="263">
        <v>43423</v>
      </c>
      <c r="Y59" s="264">
        <v>8486.16</v>
      </c>
      <c r="Z59" s="242">
        <f t="shared" ref="Z59:Z90" si="7">Z58+W59-Y59</f>
        <v>-50000</v>
      </c>
      <c r="AA59" s="332"/>
      <c r="AB59" s="241"/>
      <c r="AC59" s="258"/>
      <c r="AD59" s="155"/>
      <c r="AE59" s="155"/>
    </row>
    <row r="60" spans="2:34" x14ac:dyDescent="0.25">
      <c r="B60" s="4">
        <v>42065</v>
      </c>
      <c r="C60" s="59" t="s">
        <v>4066</v>
      </c>
      <c r="D60" s="72">
        <v>13690</v>
      </c>
      <c r="E60" s="3">
        <v>6988.96</v>
      </c>
      <c r="F60" s="62">
        <v>42069</v>
      </c>
      <c r="G60" s="18">
        <v>6988.96</v>
      </c>
      <c r="H60" s="71">
        <f t="shared" si="5"/>
        <v>-17000</v>
      </c>
      <c r="J60" s="4">
        <v>42562</v>
      </c>
      <c r="K60" s="270">
        <v>17482</v>
      </c>
      <c r="L60" s="74" t="s">
        <v>4065</v>
      </c>
      <c r="M60" s="3">
        <v>8778</v>
      </c>
      <c r="N60" s="280">
        <v>42573</v>
      </c>
      <c r="O60" s="281">
        <v>8778</v>
      </c>
      <c r="P60" s="71">
        <f t="shared" si="6"/>
        <v>-17000</v>
      </c>
      <c r="Q60" s="287">
        <v>42564</v>
      </c>
      <c r="T60" s="133">
        <v>43416</v>
      </c>
      <c r="U60" s="257" t="s">
        <v>8022</v>
      </c>
      <c r="V60" s="236" t="s">
        <v>4325</v>
      </c>
      <c r="W60" s="241">
        <v>8981.68</v>
      </c>
      <c r="X60" s="263">
        <v>43423</v>
      </c>
      <c r="Y60" s="264">
        <v>8981.68</v>
      </c>
      <c r="Z60" s="242">
        <f t="shared" si="7"/>
        <v>-50000</v>
      </c>
      <c r="AA60" s="332"/>
      <c r="AB60" s="241"/>
      <c r="AC60" s="258"/>
      <c r="AD60" s="155"/>
      <c r="AE60" s="155"/>
    </row>
    <row r="61" spans="2:34" x14ac:dyDescent="0.25">
      <c r="B61" s="4">
        <v>42072</v>
      </c>
      <c r="C61" s="59" t="s">
        <v>4064</v>
      </c>
      <c r="D61" s="72">
        <v>14375</v>
      </c>
      <c r="E61" s="3">
        <v>7583.28</v>
      </c>
      <c r="F61" s="62">
        <v>42081</v>
      </c>
      <c r="G61" s="18">
        <v>7583.28</v>
      </c>
      <c r="H61" s="71">
        <f t="shared" si="5"/>
        <v>-17000</v>
      </c>
      <c r="J61" s="4">
        <v>42569</v>
      </c>
      <c r="K61" s="270">
        <v>17673</v>
      </c>
      <c r="L61" s="74" t="s">
        <v>4063</v>
      </c>
      <c r="M61" s="3">
        <v>15867.28</v>
      </c>
      <c r="N61" s="280">
        <v>42573</v>
      </c>
      <c r="O61" s="281">
        <v>15867.28</v>
      </c>
      <c r="P61" s="71">
        <f t="shared" si="6"/>
        <v>-17000</v>
      </c>
      <c r="Q61" s="287">
        <v>42571</v>
      </c>
      <c r="T61" s="133">
        <v>43423</v>
      </c>
      <c r="U61" s="257" t="s">
        <v>8023</v>
      </c>
      <c r="V61" s="236" t="s">
        <v>4326</v>
      </c>
      <c r="W61" s="264">
        <v>18669.48</v>
      </c>
      <c r="X61" s="263">
        <v>43435</v>
      </c>
      <c r="Y61" s="241">
        <v>18669.48</v>
      </c>
      <c r="Z61" s="242">
        <f t="shared" si="7"/>
        <v>-50000</v>
      </c>
      <c r="AA61" s="332">
        <v>43434</v>
      </c>
      <c r="AB61" s="241">
        <v>41788.92</v>
      </c>
      <c r="AC61" s="256"/>
      <c r="AD61" s="150"/>
      <c r="AE61" s="150"/>
    </row>
    <row r="62" spans="2:34" x14ac:dyDescent="0.25">
      <c r="B62" s="4">
        <v>42079</v>
      </c>
      <c r="C62" s="59" t="s">
        <v>4062</v>
      </c>
      <c r="D62" s="72">
        <v>15052</v>
      </c>
      <c r="E62" s="3">
        <v>8367.6</v>
      </c>
      <c r="F62" s="62">
        <v>42101</v>
      </c>
      <c r="G62" s="18">
        <v>8367.6</v>
      </c>
      <c r="H62" s="71">
        <f t="shared" si="5"/>
        <v>-17000</v>
      </c>
      <c r="J62" s="4">
        <v>42576</v>
      </c>
      <c r="K62" s="270">
        <v>17954</v>
      </c>
      <c r="L62" s="74" t="s">
        <v>4061</v>
      </c>
      <c r="M62" s="3">
        <v>10503.96</v>
      </c>
      <c r="N62" s="280">
        <v>42594</v>
      </c>
      <c r="O62" s="281">
        <v>10503.96</v>
      </c>
      <c r="P62" s="71">
        <f t="shared" si="6"/>
        <v>-17000</v>
      </c>
      <c r="Q62" s="287">
        <v>42578</v>
      </c>
      <c r="T62" s="133">
        <v>43430</v>
      </c>
      <c r="U62" s="257" t="s">
        <v>8024</v>
      </c>
      <c r="V62" s="236" t="s">
        <v>4327</v>
      </c>
      <c r="W62" s="264">
        <v>23249.54</v>
      </c>
      <c r="X62" s="263">
        <v>43435</v>
      </c>
      <c r="Y62" s="241">
        <v>23249.54</v>
      </c>
      <c r="Z62" s="242">
        <f t="shared" si="7"/>
        <v>-50000</v>
      </c>
      <c r="AA62" s="351" t="s">
        <v>8042</v>
      </c>
      <c r="AB62" s="241">
        <v>130.1</v>
      </c>
      <c r="AC62" s="256"/>
      <c r="AD62" s="150"/>
      <c r="AE62" s="150"/>
    </row>
    <row r="63" spans="2:34" x14ac:dyDescent="0.25">
      <c r="B63" s="4">
        <v>42086</v>
      </c>
      <c r="C63" s="59" t="s">
        <v>4060</v>
      </c>
      <c r="D63" s="72">
        <v>15769</v>
      </c>
      <c r="E63" s="3">
        <v>8587.24</v>
      </c>
      <c r="F63" s="62">
        <v>42101</v>
      </c>
      <c r="G63" s="18">
        <v>8587.24</v>
      </c>
      <c r="H63" s="71">
        <f t="shared" si="5"/>
        <v>-17000</v>
      </c>
      <c r="J63" s="4">
        <v>42583</v>
      </c>
      <c r="K63" s="270">
        <v>18350</v>
      </c>
      <c r="L63" s="74" t="s">
        <v>4059</v>
      </c>
      <c r="M63" s="70">
        <v>11352.5</v>
      </c>
      <c r="N63" s="280">
        <v>42594</v>
      </c>
      <c r="O63" s="281">
        <v>11352.5</v>
      </c>
      <c r="P63" s="71">
        <f t="shared" si="6"/>
        <v>-17000</v>
      </c>
      <c r="Q63" s="287">
        <v>42585</v>
      </c>
      <c r="T63" s="243">
        <v>43437</v>
      </c>
      <c r="U63" s="244">
        <v>48628</v>
      </c>
      <c r="V63" s="259" t="s">
        <v>4330</v>
      </c>
      <c r="W63" s="246">
        <v>19929.099999999999</v>
      </c>
      <c r="X63" s="343">
        <v>43475</v>
      </c>
      <c r="Y63" s="264">
        <v>19929.099999999999</v>
      </c>
      <c r="Z63" s="242">
        <f t="shared" si="7"/>
        <v>-50000</v>
      </c>
      <c r="AA63" s="332"/>
      <c r="AB63" s="241"/>
      <c r="AC63" s="256"/>
      <c r="AD63" s="150"/>
      <c r="AE63" s="150"/>
    </row>
    <row r="64" spans="2:34" x14ac:dyDescent="0.25">
      <c r="B64" s="4">
        <v>42093</v>
      </c>
      <c r="C64" s="59" t="s">
        <v>4058</v>
      </c>
      <c r="D64" s="72">
        <v>16425</v>
      </c>
      <c r="E64" s="3">
        <v>10712.2</v>
      </c>
      <c r="F64" s="62">
        <v>42101</v>
      </c>
      <c r="G64" s="18">
        <v>10712.2</v>
      </c>
      <c r="H64" s="71">
        <f t="shared" si="5"/>
        <v>-17000</v>
      </c>
      <c r="J64" s="4">
        <v>42590</v>
      </c>
      <c r="K64" s="270">
        <v>18578</v>
      </c>
      <c r="L64" s="80" t="s">
        <v>4057</v>
      </c>
      <c r="M64" s="78">
        <v>8757.48</v>
      </c>
      <c r="N64" s="289">
        <v>42594</v>
      </c>
      <c r="O64" s="281">
        <v>8757.48</v>
      </c>
      <c r="P64" s="71">
        <f t="shared" si="6"/>
        <v>-17000</v>
      </c>
      <c r="Q64" s="287">
        <v>42592</v>
      </c>
      <c r="T64" s="243">
        <v>43444</v>
      </c>
      <c r="U64" s="244">
        <v>48932</v>
      </c>
      <c r="V64" s="259" t="s">
        <v>4331</v>
      </c>
      <c r="W64" s="246">
        <v>24348.880000000001</v>
      </c>
      <c r="X64" s="343">
        <v>43475</v>
      </c>
      <c r="Y64" s="264">
        <v>24348.880000000001</v>
      </c>
      <c r="Z64" s="242">
        <f t="shared" si="7"/>
        <v>-50000</v>
      </c>
      <c r="AA64" s="332">
        <v>43451</v>
      </c>
      <c r="AB64" s="241">
        <v>44277.98</v>
      </c>
      <c r="AC64" s="256"/>
      <c r="AD64" s="150"/>
      <c r="AE64" s="150"/>
    </row>
    <row r="65" spans="2:34" x14ac:dyDescent="0.25">
      <c r="B65" s="4">
        <v>42100</v>
      </c>
      <c r="C65" s="59" t="s">
        <v>4056</v>
      </c>
      <c r="D65" s="72">
        <v>17000</v>
      </c>
      <c r="E65" s="3">
        <v>5656.68</v>
      </c>
      <c r="F65" s="62">
        <v>42104</v>
      </c>
      <c r="G65" s="18">
        <v>5656.68</v>
      </c>
      <c r="H65" s="71">
        <f t="shared" si="5"/>
        <v>-17000</v>
      </c>
      <c r="J65" s="4">
        <v>42597</v>
      </c>
      <c r="K65" s="273">
        <v>18846</v>
      </c>
      <c r="L65" s="79" t="s">
        <v>4055</v>
      </c>
      <c r="M65" s="78">
        <v>13410.2</v>
      </c>
      <c r="N65" s="290">
        <v>42612</v>
      </c>
      <c r="O65" s="281">
        <v>13410.2</v>
      </c>
      <c r="P65" s="71">
        <f t="shared" si="6"/>
        <v>-17000</v>
      </c>
      <c r="Q65" s="287">
        <v>42599</v>
      </c>
      <c r="T65" s="243">
        <v>43451</v>
      </c>
      <c r="U65" s="244">
        <v>49048</v>
      </c>
      <c r="V65" s="259" t="s">
        <v>4332</v>
      </c>
      <c r="W65" s="264">
        <v>25800.48</v>
      </c>
      <c r="X65" s="343">
        <v>43475</v>
      </c>
      <c r="Y65" s="246">
        <v>25800.48</v>
      </c>
      <c r="Z65" s="242">
        <f t="shared" si="7"/>
        <v>-50000</v>
      </c>
      <c r="AA65" s="332"/>
      <c r="AB65" s="241"/>
      <c r="AC65" s="256"/>
      <c r="AD65" s="150"/>
      <c r="AE65" s="150"/>
    </row>
    <row r="66" spans="2:34" x14ac:dyDescent="0.25">
      <c r="B66" s="4">
        <v>42107</v>
      </c>
      <c r="C66" s="59" t="s">
        <v>4054</v>
      </c>
      <c r="D66" s="72">
        <v>17766</v>
      </c>
      <c r="E66" s="3">
        <v>10564.76</v>
      </c>
      <c r="F66" s="62">
        <v>42118</v>
      </c>
      <c r="G66" s="18">
        <v>10564.76</v>
      </c>
      <c r="H66" s="71">
        <f t="shared" si="5"/>
        <v>-17000</v>
      </c>
      <c r="J66" s="4">
        <v>42604</v>
      </c>
      <c r="K66" s="270">
        <v>19121</v>
      </c>
      <c r="L66" s="74" t="s">
        <v>4053</v>
      </c>
      <c r="M66" s="3">
        <v>12305.54</v>
      </c>
      <c r="N66" s="280">
        <v>42612</v>
      </c>
      <c r="O66" s="281">
        <v>12305.54</v>
      </c>
      <c r="P66" s="71">
        <f t="shared" si="6"/>
        <v>-17000</v>
      </c>
      <c r="Q66" s="287">
        <v>42606</v>
      </c>
      <c r="T66" s="243">
        <v>43458</v>
      </c>
      <c r="U66" s="244">
        <v>49279</v>
      </c>
      <c r="V66" s="259" t="s">
        <v>4328</v>
      </c>
      <c r="W66" s="264">
        <v>30774.68</v>
      </c>
      <c r="X66" s="343">
        <v>43475</v>
      </c>
      <c r="Y66" s="246">
        <v>30774.68</v>
      </c>
      <c r="Z66" s="242">
        <f t="shared" si="7"/>
        <v>-50000</v>
      </c>
      <c r="AA66" s="332">
        <v>43469</v>
      </c>
      <c r="AB66" s="241">
        <v>89341.8</v>
      </c>
      <c r="AC66" s="260"/>
      <c r="AD66" s="150"/>
      <c r="AE66" s="150"/>
    </row>
    <row r="67" spans="2:34" x14ac:dyDescent="0.25">
      <c r="B67" s="4">
        <v>42114</v>
      </c>
      <c r="C67" s="59" t="s">
        <v>4052</v>
      </c>
      <c r="D67" s="72">
        <v>18490</v>
      </c>
      <c r="E67" s="3">
        <v>8424.6</v>
      </c>
      <c r="F67" s="62">
        <v>42118</v>
      </c>
      <c r="G67" s="18">
        <v>8424.6</v>
      </c>
      <c r="H67" s="71">
        <f t="shared" si="5"/>
        <v>-17000</v>
      </c>
      <c r="J67" s="4">
        <v>42611</v>
      </c>
      <c r="K67" s="270">
        <v>19426</v>
      </c>
      <c r="L67" s="74" t="s">
        <v>4051</v>
      </c>
      <c r="M67" s="3">
        <v>11563.78</v>
      </c>
      <c r="N67" s="280">
        <v>42625</v>
      </c>
      <c r="O67" s="281">
        <v>11563.78</v>
      </c>
      <c r="P67" s="71">
        <f t="shared" si="6"/>
        <v>-17000</v>
      </c>
      <c r="Q67" s="287">
        <v>42613</v>
      </c>
      <c r="T67" s="243">
        <v>43465</v>
      </c>
      <c r="U67" s="244">
        <v>49516</v>
      </c>
      <c r="V67" s="259" t="s">
        <v>4329</v>
      </c>
      <c r="W67" s="264">
        <v>32766.639999999999</v>
      </c>
      <c r="X67" s="343">
        <v>43475</v>
      </c>
      <c r="Y67" s="246">
        <v>32766.639999999999</v>
      </c>
      <c r="Z67" s="242">
        <f t="shared" si="7"/>
        <v>-50000</v>
      </c>
      <c r="AA67" s="332"/>
      <c r="AB67" s="241"/>
      <c r="AC67" s="256"/>
      <c r="AD67" s="150"/>
      <c r="AE67" s="150"/>
      <c r="AF67" s="150"/>
    </row>
    <row r="68" spans="2:34" x14ac:dyDescent="0.25">
      <c r="B68" s="4">
        <v>2904</v>
      </c>
      <c r="C68" s="59" t="s">
        <v>4050</v>
      </c>
      <c r="D68" s="72">
        <v>19415</v>
      </c>
      <c r="E68" s="3">
        <v>411.32</v>
      </c>
      <c r="F68" s="62">
        <v>42136</v>
      </c>
      <c r="G68" s="18">
        <v>411.32</v>
      </c>
      <c r="H68" s="71">
        <f t="shared" si="5"/>
        <v>-17000</v>
      </c>
      <c r="J68" s="4">
        <v>42618</v>
      </c>
      <c r="K68" s="270">
        <v>19713</v>
      </c>
      <c r="L68" s="74" t="s">
        <v>4049</v>
      </c>
      <c r="M68" s="3">
        <v>13172.32</v>
      </c>
      <c r="N68" s="280">
        <v>42625</v>
      </c>
      <c r="O68" s="281">
        <v>13172.32</v>
      </c>
      <c r="P68" s="71">
        <f t="shared" si="6"/>
        <v>-17000</v>
      </c>
      <c r="Q68" s="287">
        <v>42620</v>
      </c>
      <c r="T68" s="247">
        <v>43472</v>
      </c>
      <c r="U68" s="244">
        <v>49704</v>
      </c>
      <c r="V68" s="259" t="s">
        <v>4333</v>
      </c>
      <c r="W68" s="246">
        <v>12033.46</v>
      </c>
      <c r="X68" s="263">
        <v>43491</v>
      </c>
      <c r="Y68" s="264">
        <v>12033.46</v>
      </c>
      <c r="Z68" s="242">
        <f t="shared" si="7"/>
        <v>-50000</v>
      </c>
      <c r="AA68" s="332">
        <v>43486</v>
      </c>
      <c r="AB68" s="241">
        <v>29469</v>
      </c>
      <c r="AC68" s="256"/>
      <c r="AD68" s="150"/>
      <c r="AE68" s="150"/>
      <c r="AF68" s="150"/>
    </row>
    <row r="69" spans="2:34" x14ac:dyDescent="0.25">
      <c r="B69" s="4">
        <v>42121</v>
      </c>
      <c r="C69" s="59" t="s">
        <v>4048</v>
      </c>
      <c r="D69" s="72">
        <v>19229</v>
      </c>
      <c r="E69" s="3">
        <v>9196.76</v>
      </c>
      <c r="F69" s="76">
        <v>42156</v>
      </c>
      <c r="G69" s="77">
        <v>9196.76</v>
      </c>
      <c r="H69" s="71">
        <f t="shared" si="5"/>
        <v>-17000</v>
      </c>
      <c r="J69" s="4">
        <v>42625</v>
      </c>
      <c r="K69" s="270">
        <v>19988</v>
      </c>
      <c r="L69" s="74" t="s">
        <v>4047</v>
      </c>
      <c r="M69" s="3">
        <v>15252.44</v>
      </c>
      <c r="N69" s="280">
        <v>42646</v>
      </c>
      <c r="O69" s="281">
        <v>15252.44</v>
      </c>
      <c r="P69" s="71">
        <f t="shared" si="6"/>
        <v>-17000</v>
      </c>
      <c r="Q69" s="287">
        <v>42627</v>
      </c>
      <c r="T69" s="247">
        <v>43479</v>
      </c>
      <c r="U69" s="244">
        <v>49870</v>
      </c>
      <c r="V69" s="259" t="s">
        <v>4334</v>
      </c>
      <c r="W69" s="246">
        <v>17435.54</v>
      </c>
      <c r="X69" s="263">
        <v>43491</v>
      </c>
      <c r="Y69" s="264">
        <v>17435.54</v>
      </c>
      <c r="Z69" s="242">
        <f t="shared" si="7"/>
        <v>-50000</v>
      </c>
      <c r="AA69" s="332"/>
      <c r="AB69" s="241"/>
      <c r="AC69" s="256"/>
      <c r="AD69" s="150"/>
      <c r="AE69" s="150"/>
      <c r="AF69" s="184"/>
    </row>
    <row r="70" spans="2:34" x14ac:dyDescent="0.25">
      <c r="B70" s="62">
        <v>42128</v>
      </c>
      <c r="C70" s="59" t="s">
        <v>4046</v>
      </c>
      <c r="D70" s="72">
        <v>19982</v>
      </c>
      <c r="E70" s="3">
        <v>9881.52</v>
      </c>
      <c r="F70" s="62">
        <v>42138</v>
      </c>
      <c r="G70" s="7">
        <v>9881.52</v>
      </c>
      <c r="H70" s="71">
        <f t="shared" si="5"/>
        <v>-17000</v>
      </c>
      <c r="J70" s="4">
        <v>42632</v>
      </c>
      <c r="K70" s="270">
        <v>20235</v>
      </c>
      <c r="L70" s="74" t="s">
        <v>4045</v>
      </c>
      <c r="M70" s="3">
        <v>14831.78</v>
      </c>
      <c r="N70" s="280">
        <v>42646</v>
      </c>
      <c r="O70" s="281">
        <v>14831.78</v>
      </c>
      <c r="P70" s="71">
        <f t="shared" si="6"/>
        <v>-17000</v>
      </c>
      <c r="Q70" s="287">
        <v>42634</v>
      </c>
      <c r="T70" s="247">
        <v>43486</v>
      </c>
      <c r="U70" s="244">
        <v>50201</v>
      </c>
      <c r="V70" s="259" t="s">
        <v>4335</v>
      </c>
      <c r="W70" s="264">
        <v>21350.68</v>
      </c>
      <c r="X70" s="263">
        <v>43506</v>
      </c>
      <c r="Y70" s="246">
        <v>21350.68</v>
      </c>
      <c r="Z70" s="242">
        <f t="shared" si="7"/>
        <v>-50000</v>
      </c>
      <c r="AA70" s="332">
        <v>43497</v>
      </c>
      <c r="AB70" s="241">
        <v>36527.120000000003</v>
      </c>
      <c r="AC70" s="256"/>
      <c r="AD70" s="150"/>
      <c r="AE70" s="150"/>
      <c r="AF70" s="184"/>
    </row>
    <row r="71" spans="2:34" x14ac:dyDescent="0.25">
      <c r="B71" s="62">
        <v>42135</v>
      </c>
      <c r="C71" s="59" t="s">
        <v>4044</v>
      </c>
      <c r="D71" s="72">
        <v>20769</v>
      </c>
      <c r="E71" s="3">
        <v>14197.56</v>
      </c>
      <c r="F71" s="62">
        <v>42138</v>
      </c>
      <c r="G71" s="3">
        <v>14197.56</v>
      </c>
      <c r="H71" s="71">
        <f t="shared" ref="H71:H81" si="8">H70+E71-G71</f>
        <v>-17000</v>
      </c>
      <c r="J71" s="4">
        <v>42639</v>
      </c>
      <c r="K71" s="270">
        <v>20521</v>
      </c>
      <c r="L71" s="74" t="s">
        <v>4043</v>
      </c>
      <c r="M71" s="3">
        <v>14327.52</v>
      </c>
      <c r="N71" s="280">
        <v>42646</v>
      </c>
      <c r="O71" s="281">
        <v>14327.52</v>
      </c>
      <c r="P71" s="71">
        <f t="shared" ref="P71:P76" si="9">P70+M71-O71</f>
        <v>-17000</v>
      </c>
      <c r="Q71" s="287">
        <v>42641</v>
      </c>
      <c r="T71" s="247">
        <v>43493</v>
      </c>
      <c r="U71" s="244">
        <v>50279</v>
      </c>
      <c r="V71" s="259" t="s">
        <v>4336</v>
      </c>
      <c r="W71" s="264">
        <v>15176.44</v>
      </c>
      <c r="X71" s="263">
        <v>43506</v>
      </c>
      <c r="Y71" s="246">
        <v>15176.44</v>
      </c>
      <c r="Z71" s="242">
        <f t="shared" si="7"/>
        <v>-50000</v>
      </c>
      <c r="AA71" s="332"/>
      <c r="AB71" s="241"/>
      <c r="AC71" s="256"/>
      <c r="AD71" s="150"/>
      <c r="AE71" s="150"/>
      <c r="AF71" s="184"/>
    </row>
    <row r="72" spans="2:34" x14ac:dyDescent="0.25">
      <c r="B72" s="62">
        <v>42142</v>
      </c>
      <c r="C72" s="59" t="s">
        <v>4042</v>
      </c>
      <c r="D72" s="72">
        <v>21518</v>
      </c>
      <c r="E72" s="3">
        <v>10634.68</v>
      </c>
      <c r="F72" s="76">
        <v>42156</v>
      </c>
      <c r="G72" s="75">
        <v>10634.68</v>
      </c>
      <c r="H72" s="71">
        <f t="shared" si="8"/>
        <v>-17000</v>
      </c>
      <c r="K72" s="270"/>
      <c r="L72" s="74"/>
      <c r="M72" s="3"/>
      <c r="N72" s="188"/>
      <c r="O72" s="189"/>
      <c r="P72" s="71">
        <f t="shared" si="9"/>
        <v>-17000</v>
      </c>
      <c r="Q72" s="287"/>
      <c r="T72" s="247">
        <v>43500</v>
      </c>
      <c r="U72" s="244">
        <v>50584</v>
      </c>
      <c r="V72" s="259" t="s">
        <v>4337</v>
      </c>
      <c r="W72" s="246">
        <v>12312.76</v>
      </c>
      <c r="X72" s="263">
        <v>43522</v>
      </c>
      <c r="Y72" s="264">
        <v>12312.76</v>
      </c>
      <c r="Z72" s="242">
        <f t="shared" si="7"/>
        <v>-50000</v>
      </c>
      <c r="AA72" s="332">
        <v>43515</v>
      </c>
      <c r="AB72" s="241">
        <v>32330.400000000001</v>
      </c>
      <c r="AC72" s="256"/>
      <c r="AD72" s="150"/>
      <c r="AE72" s="150"/>
      <c r="AF72" s="184"/>
      <c r="AG72" s="150"/>
    </row>
    <row r="73" spans="2:34" x14ac:dyDescent="0.25">
      <c r="B73" s="62">
        <v>42149</v>
      </c>
      <c r="C73" s="59" t="s">
        <v>4041</v>
      </c>
      <c r="D73" s="72">
        <v>22220</v>
      </c>
      <c r="E73" s="3">
        <v>9994.76</v>
      </c>
      <c r="F73" s="76">
        <v>42156</v>
      </c>
      <c r="G73" s="75">
        <v>9994.76</v>
      </c>
      <c r="H73" s="71">
        <f t="shared" si="8"/>
        <v>-17000</v>
      </c>
      <c r="J73" s="137">
        <v>42646</v>
      </c>
      <c r="K73" s="270">
        <v>20850</v>
      </c>
      <c r="L73" s="135" t="s">
        <v>4212</v>
      </c>
      <c r="M73" s="127">
        <v>11124.12</v>
      </c>
      <c r="N73" s="291">
        <v>42653</v>
      </c>
      <c r="O73" s="292">
        <f t="shared" ref="O73:O77" si="10">M73</f>
        <v>11124.12</v>
      </c>
      <c r="P73" s="71">
        <f t="shared" si="9"/>
        <v>-17000</v>
      </c>
      <c r="Q73" s="287">
        <v>42648</v>
      </c>
      <c r="T73" s="247">
        <v>43507</v>
      </c>
      <c r="U73" s="244">
        <v>50679</v>
      </c>
      <c r="V73" s="259" t="s">
        <v>4338</v>
      </c>
      <c r="W73" s="246">
        <v>20017.64</v>
      </c>
      <c r="X73" s="263">
        <v>43522</v>
      </c>
      <c r="Y73" s="264">
        <v>20017.64</v>
      </c>
      <c r="Z73" s="242">
        <f t="shared" si="7"/>
        <v>-50000</v>
      </c>
      <c r="AA73" s="332"/>
      <c r="AB73" s="241"/>
      <c r="AC73" s="256"/>
      <c r="AD73" s="150"/>
      <c r="AE73" s="150"/>
      <c r="AF73" s="150"/>
      <c r="AG73" s="184"/>
    </row>
    <row r="74" spans="2:34" x14ac:dyDescent="0.25">
      <c r="B74" s="62">
        <v>42156</v>
      </c>
      <c r="C74" s="59" t="s">
        <v>4040</v>
      </c>
      <c r="D74" s="72">
        <v>22947</v>
      </c>
      <c r="E74" s="3">
        <v>11068.64</v>
      </c>
      <c r="F74" s="62">
        <v>42156</v>
      </c>
      <c r="G74" s="7">
        <v>11068.64</v>
      </c>
      <c r="H74" s="71">
        <f t="shared" si="8"/>
        <v>-17000</v>
      </c>
      <c r="J74" s="137">
        <v>42653</v>
      </c>
      <c r="K74" s="270">
        <v>21104</v>
      </c>
      <c r="L74" s="135" t="s">
        <v>4213</v>
      </c>
      <c r="M74" s="128">
        <v>10678.38</v>
      </c>
      <c r="N74" s="291">
        <v>42660</v>
      </c>
      <c r="O74" s="292">
        <f t="shared" si="10"/>
        <v>10678.38</v>
      </c>
      <c r="P74" s="71">
        <f t="shared" si="9"/>
        <v>-17000</v>
      </c>
      <c r="Q74" s="287">
        <v>42657</v>
      </c>
      <c r="T74" s="247">
        <v>43514</v>
      </c>
      <c r="U74" s="244">
        <v>51056</v>
      </c>
      <c r="V74" s="259" t="s">
        <v>4339</v>
      </c>
      <c r="W74" s="264">
        <v>19671.080000000002</v>
      </c>
      <c r="X74" s="263">
        <v>43532</v>
      </c>
      <c r="Y74" s="246">
        <v>19671.080000000002</v>
      </c>
      <c r="Z74" s="242">
        <f t="shared" si="7"/>
        <v>-50000</v>
      </c>
      <c r="AA74" s="332">
        <v>43163</v>
      </c>
      <c r="AB74" s="241">
        <v>37077.360000000001</v>
      </c>
      <c r="AC74" s="256"/>
      <c r="AD74" s="150"/>
      <c r="AE74" s="150"/>
      <c r="AF74" s="150"/>
      <c r="AG74" s="184"/>
    </row>
    <row r="75" spans="2:34" x14ac:dyDescent="0.25">
      <c r="B75" s="62">
        <v>42163</v>
      </c>
      <c r="C75" s="59" t="s">
        <v>4039</v>
      </c>
      <c r="D75" s="72">
        <v>23622</v>
      </c>
      <c r="E75" s="3">
        <v>11686.52</v>
      </c>
      <c r="F75" s="62">
        <v>42172</v>
      </c>
      <c r="G75" s="7">
        <v>11686.52</v>
      </c>
      <c r="H75" s="71">
        <f t="shared" si="8"/>
        <v>-17000</v>
      </c>
      <c r="J75" s="137">
        <v>42660</v>
      </c>
      <c r="K75" s="270">
        <v>21330</v>
      </c>
      <c r="L75" s="135" t="s">
        <v>4214</v>
      </c>
      <c r="M75" s="128">
        <v>10271.4</v>
      </c>
      <c r="N75" s="291">
        <v>42667</v>
      </c>
      <c r="O75" s="292">
        <f t="shared" si="10"/>
        <v>10271.4</v>
      </c>
      <c r="P75" s="71">
        <f t="shared" si="9"/>
        <v>-17000</v>
      </c>
      <c r="Q75" s="287">
        <v>42662</v>
      </c>
      <c r="T75" s="247">
        <v>43521</v>
      </c>
      <c r="U75" s="244">
        <v>51142</v>
      </c>
      <c r="V75" s="259" t="s">
        <v>4340</v>
      </c>
      <c r="W75" s="264">
        <v>17406.28</v>
      </c>
      <c r="X75" s="263">
        <v>43532</v>
      </c>
      <c r="Y75" s="246">
        <v>17406.28</v>
      </c>
      <c r="Z75" s="242">
        <f t="shared" si="7"/>
        <v>-50000</v>
      </c>
      <c r="AA75" s="332"/>
      <c r="AB75" s="241"/>
      <c r="AC75" s="256"/>
      <c r="AD75" s="150"/>
      <c r="AE75" s="150"/>
      <c r="AF75" s="150"/>
      <c r="AG75" s="184"/>
    </row>
    <row r="76" spans="2:34" x14ac:dyDescent="0.25">
      <c r="B76" s="62">
        <v>42170</v>
      </c>
      <c r="C76" s="59" t="s">
        <v>4038</v>
      </c>
      <c r="D76" s="72">
        <v>24301</v>
      </c>
      <c r="E76" s="3">
        <v>7052.8</v>
      </c>
      <c r="F76" s="62">
        <v>42187</v>
      </c>
      <c r="G76" s="3">
        <v>7052.8</v>
      </c>
      <c r="H76" s="71">
        <f t="shared" si="8"/>
        <v>-17000</v>
      </c>
      <c r="J76" s="138">
        <v>42667</v>
      </c>
      <c r="K76" s="270">
        <v>21629</v>
      </c>
      <c r="L76" s="135" t="s">
        <v>4215</v>
      </c>
      <c r="M76" s="129">
        <v>12211.68</v>
      </c>
      <c r="N76" s="293">
        <v>42677</v>
      </c>
      <c r="O76" s="292">
        <f t="shared" si="10"/>
        <v>12211.68</v>
      </c>
      <c r="P76" s="71">
        <f t="shared" si="9"/>
        <v>-17000</v>
      </c>
      <c r="Q76" s="287">
        <v>42669</v>
      </c>
      <c r="T76" s="247">
        <v>43528</v>
      </c>
      <c r="U76" s="244">
        <v>51386</v>
      </c>
      <c r="V76" s="245" t="s">
        <v>4341</v>
      </c>
      <c r="W76" s="246">
        <v>17204.5</v>
      </c>
      <c r="X76" s="263">
        <v>43547</v>
      </c>
      <c r="Y76" s="264">
        <v>17204.5</v>
      </c>
      <c r="Z76" s="242">
        <f t="shared" si="7"/>
        <v>-50000</v>
      </c>
      <c r="AA76" s="332"/>
      <c r="AB76" s="241"/>
      <c r="AC76" s="256"/>
      <c r="AD76" s="150"/>
      <c r="AE76" s="150"/>
      <c r="AF76" s="150"/>
      <c r="AG76" s="150"/>
      <c r="AH76" s="184"/>
    </row>
    <row r="77" spans="2:34" ht="27" customHeight="1" x14ac:dyDescent="0.25">
      <c r="B77" s="62">
        <v>42178</v>
      </c>
      <c r="C77" s="59" t="s">
        <v>4037</v>
      </c>
      <c r="D77" s="72" t="s">
        <v>4036</v>
      </c>
      <c r="E77" s="3">
        <v>11097.52</v>
      </c>
      <c r="F77" s="62">
        <v>42187</v>
      </c>
      <c r="G77" s="7">
        <v>11097.52</v>
      </c>
      <c r="H77" s="71">
        <f t="shared" si="8"/>
        <v>-17000</v>
      </c>
      <c r="J77" s="139">
        <v>42674</v>
      </c>
      <c r="K77" s="270">
        <v>21997</v>
      </c>
      <c r="L77" s="135" t="s">
        <v>4216</v>
      </c>
      <c r="M77" s="130">
        <v>17635.419999999998</v>
      </c>
      <c r="N77" s="293">
        <v>42683</v>
      </c>
      <c r="O77" s="292">
        <f t="shared" si="10"/>
        <v>17635.419999999998</v>
      </c>
      <c r="P77" s="71">
        <f t="shared" ref="P77:P140" si="11">P76+M77-O77</f>
        <v>-17000</v>
      </c>
      <c r="Q77" s="287">
        <v>42677</v>
      </c>
      <c r="T77" s="247">
        <v>43535</v>
      </c>
      <c r="U77" s="244">
        <v>51641</v>
      </c>
      <c r="V77" s="245" t="s">
        <v>4342</v>
      </c>
      <c r="W77" s="246">
        <v>13250.98</v>
      </c>
      <c r="X77" s="263">
        <v>43547</v>
      </c>
      <c r="Y77" s="264">
        <v>13250.98</v>
      </c>
      <c r="Z77" s="242">
        <f t="shared" si="7"/>
        <v>-50000</v>
      </c>
      <c r="AA77" s="332">
        <v>43179</v>
      </c>
      <c r="AB77" s="241">
        <v>30455.48</v>
      </c>
      <c r="AC77" s="256"/>
      <c r="AD77" s="150"/>
      <c r="AE77" s="150"/>
      <c r="AF77" s="150"/>
      <c r="AG77" s="150"/>
      <c r="AH77" s="184"/>
    </row>
    <row r="78" spans="2:34" x14ac:dyDescent="0.25">
      <c r="B78" s="62">
        <v>42185</v>
      </c>
      <c r="C78" s="75"/>
      <c r="D78" s="72" t="s">
        <v>4035</v>
      </c>
      <c r="E78" s="3">
        <v>15230.02</v>
      </c>
      <c r="F78" s="62">
        <v>42192</v>
      </c>
      <c r="G78" s="3">
        <v>15230.02</v>
      </c>
      <c r="H78" s="71">
        <f t="shared" si="8"/>
        <v>-17000</v>
      </c>
      <c r="J78" s="140">
        <v>42681</v>
      </c>
      <c r="K78" s="270">
        <v>22204</v>
      </c>
      <c r="L78" s="135" t="s">
        <v>4217</v>
      </c>
      <c r="M78" s="131">
        <v>15220.52</v>
      </c>
      <c r="N78" s="301">
        <v>42705</v>
      </c>
      <c r="O78" s="302">
        <f t="shared" ref="O78:O81" si="12">M78</f>
        <v>15220.52</v>
      </c>
      <c r="P78" s="71">
        <f t="shared" si="11"/>
        <v>-17000</v>
      </c>
      <c r="Q78" s="287">
        <v>42683</v>
      </c>
      <c r="R78" s="303">
        <v>6720.52</v>
      </c>
      <c r="S78" s="303"/>
      <c r="T78" s="247">
        <v>43549</v>
      </c>
      <c r="U78" s="244">
        <v>51900</v>
      </c>
      <c r="V78" s="245" t="s">
        <v>4343</v>
      </c>
      <c r="W78" s="264">
        <v>12102.62</v>
      </c>
      <c r="X78" s="263">
        <v>43578</v>
      </c>
      <c r="Y78" s="246">
        <v>12102.62</v>
      </c>
      <c r="Z78" s="242">
        <f t="shared" si="7"/>
        <v>-50000</v>
      </c>
      <c r="AA78" s="332">
        <v>43191</v>
      </c>
      <c r="AB78" s="241">
        <v>12102.62</v>
      </c>
      <c r="AC78" s="256"/>
      <c r="AD78" s="150"/>
      <c r="AE78" s="150"/>
      <c r="AF78" s="150"/>
      <c r="AG78" s="150"/>
      <c r="AH78" s="184"/>
    </row>
    <row r="79" spans="2:34" x14ac:dyDescent="0.25">
      <c r="B79" s="62">
        <v>42191</v>
      </c>
      <c r="C79" s="59" t="s">
        <v>4034</v>
      </c>
      <c r="D79" s="72" t="s">
        <v>4033</v>
      </c>
      <c r="E79" s="3">
        <v>11950.24</v>
      </c>
      <c r="F79" s="62">
        <v>42201</v>
      </c>
      <c r="G79" s="3">
        <v>11950.24</v>
      </c>
      <c r="H79" s="71">
        <f t="shared" si="8"/>
        <v>-17000</v>
      </c>
      <c r="J79" s="140">
        <v>42688</v>
      </c>
      <c r="K79" s="270">
        <v>22450</v>
      </c>
      <c r="L79" s="135" t="s">
        <v>4218</v>
      </c>
      <c r="M79" s="131">
        <v>21200.959999999999</v>
      </c>
      <c r="N79" s="301">
        <v>42705</v>
      </c>
      <c r="O79" s="302">
        <v>4200.96</v>
      </c>
      <c r="P79" s="71">
        <f t="shared" si="11"/>
        <v>0</v>
      </c>
      <c r="Q79" s="287">
        <v>42690</v>
      </c>
      <c r="R79" s="303">
        <v>12700.96</v>
      </c>
      <c r="S79" s="303"/>
      <c r="T79" s="247">
        <v>43556</v>
      </c>
      <c r="U79" s="244">
        <v>52174</v>
      </c>
      <c r="V79" s="245" t="s">
        <v>4344</v>
      </c>
      <c r="W79" s="246">
        <v>12385.34</v>
      </c>
      <c r="X79" s="263">
        <v>43578</v>
      </c>
      <c r="Y79" s="264">
        <v>12385.34</v>
      </c>
      <c r="Z79" s="242">
        <f t="shared" si="7"/>
        <v>-50000</v>
      </c>
      <c r="AA79" s="332"/>
      <c r="AB79" s="241"/>
      <c r="AC79" s="256"/>
      <c r="AD79" s="150"/>
      <c r="AE79" s="150"/>
      <c r="AF79" s="150"/>
      <c r="AG79" s="150"/>
      <c r="AH79" s="184"/>
    </row>
    <row r="80" spans="2:34" x14ac:dyDescent="0.25">
      <c r="B80" s="62">
        <v>42205</v>
      </c>
      <c r="C80" s="59" t="s">
        <v>4032</v>
      </c>
      <c r="D80" s="72" t="s">
        <v>4031</v>
      </c>
      <c r="E80" s="3">
        <v>14905.12</v>
      </c>
      <c r="F80" s="62">
        <v>42222</v>
      </c>
      <c r="G80" s="3">
        <v>14905.12</v>
      </c>
      <c r="H80" s="71">
        <f t="shared" si="8"/>
        <v>-17000</v>
      </c>
      <c r="J80" s="140">
        <v>42695</v>
      </c>
      <c r="K80" s="270">
        <v>22777</v>
      </c>
      <c r="L80" s="135" t="s">
        <v>4219</v>
      </c>
      <c r="M80" s="132">
        <v>17003.86</v>
      </c>
      <c r="N80" s="300">
        <v>42705</v>
      </c>
      <c r="O80" s="292">
        <f t="shared" si="12"/>
        <v>17003.86</v>
      </c>
      <c r="P80" s="71">
        <f t="shared" si="11"/>
        <v>0</v>
      </c>
      <c r="Q80" s="287">
        <v>42697</v>
      </c>
      <c r="R80" s="321"/>
      <c r="S80" s="321"/>
      <c r="T80" s="247">
        <v>43564</v>
      </c>
      <c r="U80" s="244">
        <v>52470</v>
      </c>
      <c r="V80" s="245" t="s">
        <v>4348</v>
      </c>
      <c r="W80" s="246">
        <v>20279.84</v>
      </c>
      <c r="X80" s="263">
        <v>43578</v>
      </c>
      <c r="Y80" s="264">
        <v>20279.84</v>
      </c>
      <c r="Z80" s="242">
        <f t="shared" si="7"/>
        <v>-50000</v>
      </c>
      <c r="AA80" s="332">
        <v>43207</v>
      </c>
      <c r="AB80" s="241">
        <v>32665.18</v>
      </c>
      <c r="AC80" s="256"/>
      <c r="AD80" s="150"/>
      <c r="AE80" s="150"/>
      <c r="AF80" s="150"/>
      <c r="AG80" s="150"/>
      <c r="AH80" s="184"/>
    </row>
    <row r="81" spans="2:37" x14ac:dyDescent="0.25">
      <c r="B81" s="62">
        <v>42212</v>
      </c>
      <c r="C81" s="59" t="s">
        <v>4030</v>
      </c>
      <c r="D81" s="72" t="s">
        <v>4029</v>
      </c>
      <c r="E81" s="70">
        <v>9813.1200000000008</v>
      </c>
      <c r="F81" s="62">
        <v>42222</v>
      </c>
      <c r="G81" s="70">
        <v>9813.1200000000008</v>
      </c>
      <c r="H81" s="71">
        <f t="shared" si="8"/>
        <v>-17000</v>
      </c>
      <c r="J81" s="140">
        <v>42697</v>
      </c>
      <c r="K81" s="270">
        <v>22836</v>
      </c>
      <c r="L81" s="135" t="s">
        <v>4220</v>
      </c>
      <c r="M81" s="131">
        <v>21998.58</v>
      </c>
      <c r="N81" s="300">
        <v>42705</v>
      </c>
      <c r="O81" s="292">
        <f t="shared" si="12"/>
        <v>21998.58</v>
      </c>
      <c r="P81" s="71">
        <f t="shared" si="11"/>
        <v>0</v>
      </c>
      <c r="Q81" s="287">
        <v>42699</v>
      </c>
      <c r="R81" s="321"/>
      <c r="S81" s="321"/>
      <c r="T81" s="247">
        <v>43571</v>
      </c>
      <c r="U81" s="244">
        <v>52667</v>
      </c>
      <c r="V81" s="245" t="s">
        <v>4349</v>
      </c>
      <c r="W81" s="264">
        <v>10659.76</v>
      </c>
      <c r="X81" s="263">
        <v>43596</v>
      </c>
      <c r="Y81" s="246">
        <v>10659.76</v>
      </c>
      <c r="Z81" s="242">
        <f t="shared" si="7"/>
        <v>-50000</v>
      </c>
      <c r="AA81" s="332"/>
      <c r="AB81" s="241"/>
      <c r="AC81" s="256"/>
      <c r="AD81" s="150"/>
      <c r="AE81" s="150"/>
      <c r="AF81" s="150"/>
      <c r="AG81" s="150"/>
      <c r="AH81" s="184"/>
    </row>
    <row r="82" spans="2:37" ht="16.5" thickBot="1" x14ac:dyDescent="0.3">
      <c r="B82" s="69"/>
      <c r="C82" s="67"/>
      <c r="D82" s="68"/>
      <c r="E82" s="396"/>
      <c r="F82" s="397"/>
      <c r="G82" s="397"/>
      <c r="H82" s="67"/>
      <c r="I82" s="67"/>
      <c r="J82" s="216">
        <v>42699</v>
      </c>
      <c r="K82" s="276"/>
      <c r="L82" s="217" t="s">
        <v>4650</v>
      </c>
      <c r="M82" s="218"/>
      <c r="N82" s="294">
        <v>42699</v>
      </c>
      <c r="O82" s="295">
        <v>50000</v>
      </c>
      <c r="P82" s="71">
        <f t="shared" si="11"/>
        <v>-50000</v>
      </c>
      <c r="Q82" s="287"/>
      <c r="R82" s="321"/>
      <c r="S82" s="321"/>
      <c r="T82" s="247">
        <v>43578</v>
      </c>
      <c r="U82" s="244">
        <v>52816</v>
      </c>
      <c r="V82" s="245" t="s">
        <v>4345</v>
      </c>
      <c r="W82" s="264">
        <v>8804.2199999999993</v>
      </c>
      <c r="X82" s="263">
        <v>43596</v>
      </c>
      <c r="Y82" s="246">
        <v>8804.2199999999993</v>
      </c>
      <c r="Z82" s="242">
        <f t="shared" si="7"/>
        <v>-50000</v>
      </c>
      <c r="AA82" s="332">
        <v>43226</v>
      </c>
      <c r="AB82" s="241">
        <v>35335.440000000002</v>
      </c>
      <c r="AC82" s="256"/>
      <c r="AD82" s="150"/>
      <c r="AE82" s="150"/>
      <c r="AF82" s="150"/>
      <c r="AG82" s="150"/>
      <c r="AH82" s="150"/>
    </row>
    <row r="83" spans="2:37" ht="16.5" thickTop="1" x14ac:dyDescent="0.25">
      <c r="J83" s="140">
        <v>42702</v>
      </c>
      <c r="K83" s="270">
        <v>23119</v>
      </c>
      <c r="L83" s="135" t="s">
        <v>4221</v>
      </c>
      <c r="M83" s="131">
        <v>10431</v>
      </c>
      <c r="N83" s="300">
        <v>42713</v>
      </c>
      <c r="O83" s="292">
        <f t="shared" ref="O83:O87" si="13">M83</f>
        <v>10431</v>
      </c>
      <c r="P83" s="71">
        <f t="shared" si="11"/>
        <v>-50000</v>
      </c>
      <c r="Q83" s="287">
        <v>42704</v>
      </c>
      <c r="R83" s="321"/>
      <c r="S83" s="321"/>
      <c r="T83" s="247">
        <v>43584</v>
      </c>
      <c r="U83" s="244"/>
      <c r="V83" s="245" t="s">
        <v>4346</v>
      </c>
      <c r="W83" s="246">
        <v>0</v>
      </c>
      <c r="X83" s="251" t="s">
        <v>37</v>
      </c>
      <c r="Y83" s="246">
        <v>0</v>
      </c>
      <c r="Z83" s="242">
        <f t="shared" si="7"/>
        <v>-50000</v>
      </c>
      <c r="AA83" s="332"/>
      <c r="AB83" s="241"/>
      <c r="AC83" s="260"/>
      <c r="AD83" s="150"/>
      <c r="AE83" s="150"/>
      <c r="AF83" s="150"/>
      <c r="AG83" s="150"/>
      <c r="AH83" s="150"/>
    </row>
    <row r="84" spans="2:37" x14ac:dyDescent="0.25">
      <c r="J84" s="140">
        <v>42709</v>
      </c>
      <c r="K84" s="270">
        <v>23402</v>
      </c>
      <c r="L84" s="136" t="s">
        <v>4222</v>
      </c>
      <c r="M84" s="131">
        <v>17384.240000000002</v>
      </c>
      <c r="N84" s="293">
        <v>42724</v>
      </c>
      <c r="O84" s="292">
        <f t="shared" si="13"/>
        <v>17384.240000000002</v>
      </c>
      <c r="P84" s="71">
        <f t="shared" si="11"/>
        <v>-50000</v>
      </c>
      <c r="Q84" s="287">
        <v>42723</v>
      </c>
      <c r="R84" s="304">
        <v>32900.800000000003</v>
      </c>
      <c r="S84" s="304"/>
      <c r="T84" s="247">
        <v>43584</v>
      </c>
      <c r="U84" s="244">
        <v>52942</v>
      </c>
      <c r="V84" s="245" t="s">
        <v>4347</v>
      </c>
      <c r="W84" s="264">
        <v>15871.46</v>
      </c>
      <c r="X84" s="263">
        <v>43596</v>
      </c>
      <c r="Y84" s="246">
        <v>15871.46</v>
      </c>
      <c r="Z84" s="242">
        <f t="shared" si="7"/>
        <v>-50000</v>
      </c>
      <c r="AA84" s="332"/>
      <c r="AB84" s="241"/>
      <c r="AC84" s="260"/>
      <c r="AD84" s="332">
        <v>15871.46</v>
      </c>
      <c r="AE84" s="241"/>
      <c r="AF84" s="260" t="s">
        <v>8025</v>
      </c>
      <c r="AG84" s="150"/>
      <c r="AH84" s="150"/>
    </row>
    <row r="85" spans="2:37" x14ac:dyDescent="0.25">
      <c r="J85" s="140">
        <v>42716</v>
      </c>
      <c r="K85" s="270">
        <v>23620</v>
      </c>
      <c r="L85" s="136" t="s">
        <v>4223</v>
      </c>
      <c r="M85" s="131">
        <v>15516.56</v>
      </c>
      <c r="N85" s="293">
        <v>42724</v>
      </c>
      <c r="O85" s="292">
        <f t="shared" si="13"/>
        <v>15516.56</v>
      </c>
      <c r="P85" s="71">
        <f t="shared" si="11"/>
        <v>-50000</v>
      </c>
      <c r="Q85" s="287">
        <v>42723</v>
      </c>
      <c r="T85" s="243">
        <v>43612</v>
      </c>
      <c r="U85" s="244">
        <v>53722</v>
      </c>
      <c r="V85" s="261" t="s">
        <v>4352</v>
      </c>
      <c r="W85" s="262">
        <v>18542.48</v>
      </c>
      <c r="X85" s="263">
        <v>43631</v>
      </c>
      <c r="Y85" s="353">
        <v>18542.48</v>
      </c>
      <c r="Z85" s="242">
        <f t="shared" si="7"/>
        <v>-50000</v>
      </c>
      <c r="AA85" s="332">
        <v>43251</v>
      </c>
      <c r="AB85" s="241">
        <v>18542.48</v>
      </c>
      <c r="AC85" s="256"/>
      <c r="AD85" s="332">
        <v>15871.46</v>
      </c>
      <c r="AE85" s="241"/>
      <c r="AF85" s="256" t="s">
        <v>8026</v>
      </c>
      <c r="AG85" s="184"/>
      <c r="AH85" s="150"/>
    </row>
    <row r="86" spans="2:37" x14ac:dyDescent="0.25">
      <c r="C86" s="66"/>
      <c r="D86" s="65"/>
      <c r="E86" s="65"/>
      <c r="F86" s="64"/>
      <c r="G86" s="63"/>
      <c r="J86" s="140">
        <v>42723</v>
      </c>
      <c r="K86" s="270">
        <v>23961</v>
      </c>
      <c r="L86" s="136" t="s">
        <v>4224</v>
      </c>
      <c r="M86" s="131">
        <v>25281.78</v>
      </c>
      <c r="N86" s="293">
        <v>42753</v>
      </c>
      <c r="O86" s="292">
        <f t="shared" si="13"/>
        <v>25281.78</v>
      </c>
      <c r="P86" s="71">
        <f t="shared" si="11"/>
        <v>-50000</v>
      </c>
      <c r="Q86" s="287">
        <v>42733</v>
      </c>
      <c r="T86" s="247">
        <v>43626</v>
      </c>
      <c r="U86" s="244">
        <v>54121</v>
      </c>
      <c r="V86" s="245" t="s">
        <v>4353</v>
      </c>
      <c r="W86" s="264">
        <v>10993.4</v>
      </c>
      <c r="X86" s="263">
        <v>43638</v>
      </c>
      <c r="Y86" s="246">
        <v>10993.4</v>
      </c>
      <c r="Z86" s="242">
        <f t="shared" si="7"/>
        <v>-50000</v>
      </c>
      <c r="AA86" s="349">
        <v>43268</v>
      </c>
      <c r="AB86" s="350">
        <v>10993.4</v>
      </c>
      <c r="AC86" s="256"/>
      <c r="AD86" s="332">
        <v>5473.32</v>
      </c>
      <c r="AE86" s="241"/>
      <c r="AF86" s="256" t="s">
        <v>8027</v>
      </c>
      <c r="AG86" s="184"/>
      <c r="AH86" s="150"/>
    </row>
    <row r="87" spans="2:37" x14ac:dyDescent="0.25">
      <c r="C87" s="66"/>
      <c r="D87" s="65"/>
      <c r="E87" s="65"/>
      <c r="F87" s="64"/>
      <c r="G87" s="63"/>
      <c r="J87" s="140">
        <v>42730</v>
      </c>
      <c r="K87" s="270">
        <v>24429</v>
      </c>
      <c r="L87" s="136" t="s">
        <v>4225</v>
      </c>
      <c r="M87" s="131">
        <v>10500.16</v>
      </c>
      <c r="N87" s="293">
        <v>42753</v>
      </c>
      <c r="O87" s="292">
        <f t="shared" si="13"/>
        <v>10500.16</v>
      </c>
      <c r="P87" s="71">
        <f t="shared" si="11"/>
        <v>-50000</v>
      </c>
      <c r="Q87" s="287">
        <v>42733</v>
      </c>
      <c r="T87" s="247">
        <v>43633</v>
      </c>
      <c r="U87" s="244">
        <v>54246</v>
      </c>
      <c r="V87" s="245" t="s">
        <v>4354</v>
      </c>
      <c r="W87" s="246">
        <v>17529.400000000001</v>
      </c>
      <c r="X87" s="263">
        <v>43661</v>
      </c>
      <c r="Y87" s="264">
        <v>17529.400000000001</v>
      </c>
      <c r="Z87" s="242">
        <f t="shared" si="7"/>
        <v>-50000</v>
      </c>
      <c r="AA87" s="332"/>
      <c r="AB87" s="241"/>
      <c r="AC87" s="256"/>
      <c r="AD87" s="332">
        <v>24007.64</v>
      </c>
      <c r="AE87" s="241"/>
      <c r="AF87" s="256" t="s">
        <v>8028</v>
      </c>
      <c r="AG87" s="184"/>
      <c r="AH87" s="150"/>
    </row>
    <row r="88" spans="2:37" x14ac:dyDescent="0.25">
      <c r="J88" s="4">
        <v>42738</v>
      </c>
      <c r="K88" s="270">
        <v>24851</v>
      </c>
      <c r="L88" s="6">
        <v>95777</v>
      </c>
      <c r="M88" s="3">
        <v>32218.68</v>
      </c>
      <c r="N88" s="305">
        <v>42753</v>
      </c>
      <c r="O88" s="306">
        <v>32218.68</v>
      </c>
      <c r="P88" s="71">
        <f t="shared" si="11"/>
        <v>-50000</v>
      </c>
      <c r="Q88" s="287">
        <v>42752</v>
      </c>
      <c r="T88" s="247">
        <v>43640</v>
      </c>
      <c r="U88" s="244">
        <v>54495</v>
      </c>
      <c r="V88" s="245" t="s">
        <v>4355</v>
      </c>
      <c r="W88" s="246">
        <v>18369.96</v>
      </c>
      <c r="X88" s="263">
        <v>43661</v>
      </c>
      <c r="Y88" s="264">
        <v>18369.96</v>
      </c>
      <c r="Z88" s="242">
        <f t="shared" si="7"/>
        <v>-50000</v>
      </c>
      <c r="AA88" s="332">
        <v>43279</v>
      </c>
      <c r="AB88" s="241">
        <v>35899.360000000001</v>
      </c>
      <c r="AC88" s="256"/>
      <c r="AD88" s="332">
        <v>5473.32</v>
      </c>
      <c r="AE88" s="241"/>
      <c r="AF88" s="256" t="s">
        <v>8029</v>
      </c>
      <c r="AG88" s="150"/>
      <c r="AH88" s="150"/>
    </row>
    <row r="89" spans="2:37" ht="16.5" thickBot="1" x14ac:dyDescent="0.3">
      <c r="J89" s="4">
        <v>42744</v>
      </c>
      <c r="K89" s="270">
        <v>24965</v>
      </c>
      <c r="L89" s="6">
        <v>96511</v>
      </c>
      <c r="M89" s="3">
        <v>21309.64</v>
      </c>
      <c r="N89" s="305">
        <v>42753</v>
      </c>
      <c r="O89" s="306">
        <v>21309.64</v>
      </c>
      <c r="P89" s="71">
        <f t="shared" si="11"/>
        <v>-50000</v>
      </c>
      <c r="Q89" s="287">
        <v>42752</v>
      </c>
      <c r="T89" s="247">
        <v>43662</v>
      </c>
      <c r="U89" s="249"/>
      <c r="V89" s="245" t="s">
        <v>4359</v>
      </c>
      <c r="W89" s="264">
        <v>2527.15</v>
      </c>
      <c r="X89" s="263">
        <v>43662</v>
      </c>
      <c r="Y89" s="246">
        <v>2527.15</v>
      </c>
      <c r="Z89" s="242">
        <f t="shared" si="7"/>
        <v>-50000</v>
      </c>
      <c r="AA89" s="349"/>
      <c r="AB89" s="350"/>
      <c r="AC89" s="260"/>
      <c r="AD89" s="332">
        <v>24007.64</v>
      </c>
      <c r="AE89" s="241"/>
      <c r="AF89" s="260" t="s">
        <v>8030</v>
      </c>
    </row>
    <row r="90" spans="2:37" x14ac:dyDescent="0.25">
      <c r="J90" s="4">
        <v>42751</v>
      </c>
      <c r="K90" s="270">
        <v>25164</v>
      </c>
      <c r="L90" s="6">
        <v>97422</v>
      </c>
      <c r="M90" s="3">
        <v>31851.22</v>
      </c>
      <c r="N90" s="305">
        <v>42769</v>
      </c>
      <c r="O90" s="306">
        <v>31851.22</v>
      </c>
      <c r="P90" s="197">
        <f t="shared" si="11"/>
        <v>-50000</v>
      </c>
      <c r="Q90" s="390" t="s">
        <v>8038</v>
      </c>
      <c r="T90" s="247">
        <v>43606</v>
      </c>
      <c r="U90" s="359" t="s">
        <v>8044</v>
      </c>
      <c r="V90" s="357" t="s">
        <v>8043</v>
      </c>
      <c r="W90" s="356">
        <v>21480.52</v>
      </c>
      <c r="X90" s="263">
        <v>43662</v>
      </c>
      <c r="Y90" s="143">
        <v>21480.52</v>
      </c>
      <c r="Z90" s="242">
        <f t="shared" si="7"/>
        <v>-50000</v>
      </c>
      <c r="AA90" s="332">
        <v>43671</v>
      </c>
      <c r="AB90" s="241">
        <v>24007.64</v>
      </c>
      <c r="AC90" s="231"/>
    </row>
    <row r="91" spans="2:37" x14ac:dyDescent="0.25">
      <c r="J91" s="4">
        <v>42752</v>
      </c>
      <c r="K91" s="270">
        <v>25213</v>
      </c>
      <c r="L91" s="6">
        <v>97504</v>
      </c>
      <c r="M91" s="3">
        <v>32648.080000000002</v>
      </c>
      <c r="N91" s="305">
        <v>42769</v>
      </c>
      <c r="O91" s="306">
        <v>32648.080000000002</v>
      </c>
      <c r="P91" s="197">
        <f t="shared" si="11"/>
        <v>-50000</v>
      </c>
      <c r="Q91" s="391"/>
      <c r="T91" s="360">
        <v>43598</v>
      </c>
      <c r="U91" s="361">
        <v>53383</v>
      </c>
      <c r="V91" s="362" t="s">
        <v>4350</v>
      </c>
      <c r="W91" s="363">
        <v>14657.36</v>
      </c>
      <c r="X91" s="336">
        <v>43668</v>
      </c>
      <c r="Y91" s="262"/>
      <c r="Z91" s="242">
        <f t="shared" ref="Z91:Z135" si="14">Z90+W91-Y91</f>
        <v>-35342.639999999999</v>
      </c>
      <c r="AA91" s="332"/>
      <c r="AB91" s="241"/>
      <c r="AC91" s="231"/>
      <c r="AF91" s="358"/>
      <c r="AG91" s="354"/>
      <c r="AH91" s="355"/>
      <c r="AI91" s="355"/>
    </row>
    <row r="92" spans="2:37" x14ac:dyDescent="0.25">
      <c r="J92" s="4">
        <v>42758</v>
      </c>
      <c r="K92" s="270">
        <v>25420</v>
      </c>
      <c r="L92" s="6">
        <v>98297</v>
      </c>
      <c r="M92" s="3">
        <v>28437.3</v>
      </c>
      <c r="N92" s="305">
        <v>42769</v>
      </c>
      <c r="O92" s="306">
        <v>28437.3</v>
      </c>
      <c r="P92" s="197">
        <f t="shared" si="11"/>
        <v>-50000</v>
      </c>
      <c r="Q92" s="391"/>
      <c r="T92" s="360">
        <v>43606</v>
      </c>
      <c r="U92" s="361"/>
      <c r="V92" s="362" t="s">
        <v>4351</v>
      </c>
      <c r="W92" s="363">
        <v>575.51</v>
      </c>
      <c r="X92" s="336">
        <v>43668</v>
      </c>
      <c r="Y92" s="262"/>
      <c r="Z92" s="242">
        <f t="shared" si="14"/>
        <v>-34767.129999999997</v>
      </c>
      <c r="AA92" s="367" t="s">
        <v>8048</v>
      </c>
      <c r="AB92" s="368"/>
      <c r="AC92" s="369"/>
      <c r="AD92" s="370"/>
      <c r="AF92" s="208" t="s">
        <v>8045</v>
      </c>
      <c r="AG92" s="209" t="s">
        <v>8046</v>
      </c>
      <c r="AH92" s="210">
        <v>203347</v>
      </c>
      <c r="AI92" s="210">
        <v>4897.8100000000004</v>
      </c>
      <c r="AJ92" s="209" t="s">
        <v>8047</v>
      </c>
      <c r="AK92" s="210">
        <v>4897.8100000000004</v>
      </c>
    </row>
    <row r="93" spans="2:37" ht="16.5" thickBot="1" x14ac:dyDescent="0.3">
      <c r="J93" s="4">
        <v>42765</v>
      </c>
      <c r="K93" s="270">
        <v>25716</v>
      </c>
      <c r="L93" s="6">
        <v>99190</v>
      </c>
      <c r="M93" s="3">
        <v>16692.64</v>
      </c>
      <c r="N93" s="305">
        <v>42769</v>
      </c>
      <c r="O93" s="306">
        <v>16692.64</v>
      </c>
      <c r="P93" s="197">
        <f t="shared" si="11"/>
        <v>-50000</v>
      </c>
      <c r="Q93" s="392"/>
      <c r="T93" s="360">
        <v>43591</v>
      </c>
      <c r="U93" s="364" t="s">
        <v>8044</v>
      </c>
      <c r="V93" s="365" t="s">
        <v>8046</v>
      </c>
      <c r="W93" s="366">
        <v>4897.8100000000004</v>
      </c>
      <c r="X93" s="336">
        <v>43668</v>
      </c>
      <c r="Y93" s="143"/>
      <c r="Z93" s="242">
        <f t="shared" si="14"/>
        <v>-29869.319999999996</v>
      </c>
      <c r="AA93" s="332"/>
      <c r="AB93" s="241"/>
      <c r="AC93" s="231"/>
      <c r="AD93" s="150"/>
      <c r="AE93" s="184"/>
      <c r="AF93" s="185"/>
      <c r="AG93" s="184"/>
      <c r="AH93" s="185"/>
    </row>
    <row r="94" spans="2:37" x14ac:dyDescent="0.25">
      <c r="J94" s="58"/>
      <c r="K94" s="270"/>
      <c r="L94" s="58"/>
      <c r="M94"/>
      <c r="N94" s="162"/>
      <c r="O94"/>
      <c r="P94" s="71">
        <f t="shared" si="11"/>
        <v>-50000</v>
      </c>
      <c r="Q94" s="287"/>
      <c r="T94" s="247">
        <v>43647</v>
      </c>
      <c r="U94" s="244">
        <v>54752</v>
      </c>
      <c r="V94" s="245" t="s">
        <v>4356</v>
      </c>
      <c r="W94" s="246">
        <v>15637</v>
      </c>
      <c r="X94" s="263">
        <v>43668</v>
      </c>
      <c r="Y94" s="264">
        <v>15637</v>
      </c>
      <c r="Z94" s="242">
        <f t="shared" ref="Z94:Z124" si="15">Z93+W94-Y94</f>
        <v>-29869.319999999996</v>
      </c>
      <c r="AA94" s="332"/>
      <c r="AB94" s="241"/>
      <c r="AC94" s="231"/>
      <c r="AD94" s="150"/>
      <c r="AE94" s="184"/>
      <c r="AF94" s="150"/>
      <c r="AG94" s="184"/>
      <c r="AH94" s="150"/>
    </row>
    <row r="95" spans="2:37" x14ac:dyDescent="0.25">
      <c r="J95" s="15">
        <v>42779</v>
      </c>
      <c r="K95" s="270">
        <v>26335</v>
      </c>
      <c r="L95" s="6" t="s">
        <v>278</v>
      </c>
      <c r="M95" s="3">
        <v>27688.32</v>
      </c>
      <c r="N95" s="307">
        <v>42788</v>
      </c>
      <c r="O95" s="306">
        <f>M95</f>
        <v>27688.32</v>
      </c>
      <c r="P95" s="71">
        <f t="shared" si="11"/>
        <v>-50000</v>
      </c>
      <c r="Q95" s="287">
        <v>42781</v>
      </c>
      <c r="T95" s="247">
        <v>43654</v>
      </c>
      <c r="U95" s="244">
        <v>54898</v>
      </c>
      <c r="V95" s="245" t="s">
        <v>4357</v>
      </c>
      <c r="W95" s="246">
        <v>16875.04</v>
      </c>
      <c r="X95" s="263">
        <v>43668</v>
      </c>
      <c r="Y95" s="264">
        <v>16875.04</v>
      </c>
      <c r="Z95" s="242">
        <f t="shared" si="15"/>
        <v>-29869.319999999996</v>
      </c>
      <c r="AA95" s="332">
        <v>43663</v>
      </c>
      <c r="AB95" s="241">
        <v>41774.92</v>
      </c>
      <c r="AC95" s="256"/>
      <c r="AD95" s="150"/>
      <c r="AE95" s="184"/>
      <c r="AF95" s="150"/>
      <c r="AG95" s="184"/>
      <c r="AH95" s="150"/>
    </row>
    <row r="96" spans="2:37" ht="16.5" thickBot="1" x14ac:dyDescent="0.3">
      <c r="J96" s="15">
        <v>42772</v>
      </c>
      <c r="K96" s="270">
        <v>26108</v>
      </c>
      <c r="L96" s="6" t="s">
        <v>8037</v>
      </c>
      <c r="M96" s="3">
        <v>25658.36</v>
      </c>
      <c r="N96" s="307">
        <v>42788</v>
      </c>
      <c r="O96" s="306">
        <f>M96</f>
        <v>25658.36</v>
      </c>
      <c r="P96" s="71">
        <f t="shared" si="11"/>
        <v>-50000</v>
      </c>
      <c r="Q96" s="287">
        <v>42781</v>
      </c>
      <c r="T96" s="247">
        <v>43661</v>
      </c>
      <c r="U96" s="244">
        <v>55025</v>
      </c>
      <c r="V96" s="245" t="s">
        <v>4358</v>
      </c>
      <c r="W96" s="246">
        <v>9262.8799999999992</v>
      </c>
      <c r="X96" s="263">
        <v>43668</v>
      </c>
      <c r="Y96" s="264">
        <v>9262.8799999999992</v>
      </c>
      <c r="Z96" s="242">
        <f t="shared" si="15"/>
        <v>-29869.319999999992</v>
      </c>
      <c r="AA96" s="332"/>
      <c r="AB96" s="241"/>
      <c r="AC96" s="256"/>
      <c r="AD96" s="150"/>
      <c r="AE96" s="184"/>
      <c r="AF96" s="150"/>
      <c r="AG96" s="184"/>
      <c r="AH96" s="150"/>
    </row>
    <row r="97" spans="9:34" ht="16.5" thickTop="1" x14ac:dyDescent="0.25">
      <c r="J97" s="15">
        <v>42786</v>
      </c>
      <c r="K97" s="270">
        <v>26638</v>
      </c>
      <c r="L97" s="6" t="s">
        <v>282</v>
      </c>
      <c r="M97" s="3">
        <v>20072.2</v>
      </c>
      <c r="N97" s="307">
        <v>42802</v>
      </c>
      <c r="O97" s="306">
        <f>M97</f>
        <v>20072.2</v>
      </c>
      <c r="P97" s="197">
        <f t="shared" si="11"/>
        <v>-50000</v>
      </c>
      <c r="Q97" s="393">
        <v>42797</v>
      </c>
      <c r="T97" s="247">
        <v>43668</v>
      </c>
      <c r="U97" s="244">
        <v>55201</v>
      </c>
      <c r="V97" s="245" t="s">
        <v>4360</v>
      </c>
      <c r="W97" s="264">
        <v>14511.44</v>
      </c>
      <c r="X97" s="263">
        <v>43680</v>
      </c>
      <c r="Y97" s="246">
        <v>14511.44</v>
      </c>
      <c r="Z97" s="242">
        <f t="shared" si="15"/>
        <v>-29869.319999999992</v>
      </c>
      <c r="AA97" s="332">
        <v>43677</v>
      </c>
      <c r="AB97" s="241">
        <v>31261.46</v>
      </c>
      <c r="AC97" s="256"/>
      <c r="AD97" s="150"/>
      <c r="AE97" s="184"/>
      <c r="AF97" s="150"/>
      <c r="AG97" s="184"/>
      <c r="AH97" s="150"/>
    </row>
    <row r="98" spans="9:34" x14ac:dyDescent="0.25">
      <c r="J98" s="15">
        <v>42786</v>
      </c>
      <c r="K98" s="270">
        <v>26574</v>
      </c>
      <c r="L98" s="6" t="s">
        <v>283</v>
      </c>
      <c r="M98" s="3">
        <v>1464</v>
      </c>
      <c r="N98" s="307">
        <v>42802</v>
      </c>
      <c r="O98" s="306">
        <f>M98</f>
        <v>1464</v>
      </c>
      <c r="P98" s="197">
        <f t="shared" si="11"/>
        <v>-50000</v>
      </c>
      <c r="Q98" s="394"/>
      <c r="T98" s="247">
        <v>43675</v>
      </c>
      <c r="U98" s="244">
        <v>55439</v>
      </c>
      <c r="V98" s="245" t="s">
        <v>4361</v>
      </c>
      <c r="W98" s="264">
        <v>16750.02</v>
      </c>
      <c r="X98" s="263">
        <v>43680</v>
      </c>
      <c r="Y98" s="246">
        <v>16750.02</v>
      </c>
      <c r="Z98" s="242">
        <f t="shared" si="15"/>
        <v>-29869.319999999992</v>
      </c>
      <c r="AA98" s="332"/>
      <c r="AB98" s="241"/>
      <c r="AC98" s="256"/>
      <c r="AD98" s="150"/>
      <c r="AE98" s="184"/>
      <c r="AF98" s="150"/>
      <c r="AG98" s="184"/>
      <c r="AH98" s="150"/>
    </row>
    <row r="99" spans="9:34" ht="16.5" thickBot="1" x14ac:dyDescent="0.3">
      <c r="J99" s="15">
        <v>42793</v>
      </c>
      <c r="K99" s="270">
        <v>26846</v>
      </c>
      <c r="L99" s="6" t="s">
        <v>288</v>
      </c>
      <c r="M99" s="3">
        <v>11881.08</v>
      </c>
      <c r="N99" s="307">
        <v>42802</v>
      </c>
      <c r="O99" s="306">
        <f>M99</f>
        <v>11881.08</v>
      </c>
      <c r="P99" s="197">
        <f t="shared" si="11"/>
        <v>-50000</v>
      </c>
      <c r="Q99" s="395"/>
      <c r="T99" s="247">
        <v>43682</v>
      </c>
      <c r="U99" s="244">
        <v>55739</v>
      </c>
      <c r="V99" s="245" t="s">
        <v>4362</v>
      </c>
      <c r="W99" s="246">
        <v>10608.84</v>
      </c>
      <c r="X99" s="263">
        <v>43703</v>
      </c>
      <c r="Y99" s="264">
        <v>10608.84</v>
      </c>
      <c r="Z99" s="242">
        <f t="shared" si="15"/>
        <v>-29869.319999999992</v>
      </c>
      <c r="AA99" s="332"/>
      <c r="AB99" s="241"/>
      <c r="AC99" s="256"/>
      <c r="AD99" s="150"/>
      <c r="AE99" s="184"/>
      <c r="AF99" s="150"/>
      <c r="AG99" s="184"/>
      <c r="AH99" s="150"/>
    </row>
    <row r="100" spans="9:34" ht="16.5" thickTop="1" x14ac:dyDescent="0.25">
      <c r="J100" s="58"/>
      <c r="K100" s="270"/>
      <c r="L100" s="58"/>
      <c r="M100"/>
      <c r="N100" s="162"/>
      <c r="O100"/>
      <c r="P100" s="71">
        <f t="shared" si="11"/>
        <v>-50000</v>
      </c>
      <c r="T100" s="247">
        <v>43689</v>
      </c>
      <c r="U100" s="244"/>
      <c r="V100" s="245" t="s">
        <v>4363</v>
      </c>
      <c r="W100" s="246">
        <v>0</v>
      </c>
      <c r="X100" s="371" t="s">
        <v>37</v>
      </c>
      <c r="Y100" s="264">
        <v>0</v>
      </c>
      <c r="Z100" s="242">
        <f t="shared" si="15"/>
        <v>-29869.319999999992</v>
      </c>
      <c r="AA100" s="332">
        <v>43693</v>
      </c>
      <c r="AB100" s="241">
        <v>24906.720000000001</v>
      </c>
      <c r="AC100" s="256"/>
      <c r="AD100" s="150"/>
      <c r="AE100" s="184"/>
      <c r="AF100" s="150"/>
      <c r="AG100" s="184"/>
      <c r="AH100" s="150"/>
    </row>
    <row r="101" spans="9:34" x14ac:dyDescent="0.25">
      <c r="J101" s="40">
        <v>42800</v>
      </c>
      <c r="K101" s="270">
        <v>27177</v>
      </c>
      <c r="L101" s="41" t="s">
        <v>960</v>
      </c>
      <c r="M101" s="3">
        <v>28859.1</v>
      </c>
      <c r="N101" s="308">
        <v>42828</v>
      </c>
      <c r="O101" s="306">
        <f t="shared" ref="O101:O109" si="16">M101</f>
        <v>28859.1</v>
      </c>
      <c r="P101" s="71">
        <f t="shared" si="11"/>
        <v>-50000</v>
      </c>
      <c r="T101" s="247">
        <v>43689</v>
      </c>
      <c r="U101" s="244">
        <v>55871</v>
      </c>
      <c r="V101" s="245" t="s">
        <v>4364</v>
      </c>
      <c r="W101" s="246">
        <v>14297.88</v>
      </c>
      <c r="X101" s="263">
        <v>43703</v>
      </c>
      <c r="Y101" s="264">
        <v>14297.88</v>
      </c>
      <c r="Z101" s="242">
        <f t="shared" si="15"/>
        <v>-29869.319999999992</v>
      </c>
      <c r="AA101" s="332"/>
      <c r="AB101" s="241"/>
      <c r="AC101" s="256"/>
      <c r="AD101" s="150"/>
      <c r="AE101" s="184"/>
      <c r="AF101" s="150"/>
      <c r="AG101" s="184"/>
      <c r="AH101" s="150"/>
    </row>
    <row r="102" spans="9:34" x14ac:dyDescent="0.25">
      <c r="J102" s="40">
        <v>42807</v>
      </c>
      <c r="K102" s="270">
        <v>27396</v>
      </c>
      <c r="L102" s="41" t="s">
        <v>1774</v>
      </c>
      <c r="M102" s="3">
        <v>27522.639999999999</v>
      </c>
      <c r="N102" s="308">
        <v>42828</v>
      </c>
      <c r="O102" s="306">
        <f t="shared" si="16"/>
        <v>27522.639999999999</v>
      </c>
      <c r="P102" s="71">
        <f t="shared" si="11"/>
        <v>-50000</v>
      </c>
      <c r="Q102" s="313">
        <v>42824</v>
      </c>
      <c r="T102" s="247">
        <v>43696</v>
      </c>
      <c r="U102" s="244">
        <v>56070</v>
      </c>
      <c r="V102" s="245" t="s">
        <v>4365</v>
      </c>
      <c r="W102" s="264">
        <v>12237.52</v>
      </c>
      <c r="X102" s="263">
        <v>43708</v>
      </c>
      <c r="Y102" s="246">
        <v>12237.52</v>
      </c>
      <c r="Z102" s="242">
        <f t="shared" si="15"/>
        <v>-29869.319999999992</v>
      </c>
      <c r="AA102" s="332"/>
      <c r="AB102" s="241"/>
      <c r="AC102" s="256"/>
      <c r="AD102" s="150"/>
      <c r="AE102" s="184"/>
    </row>
    <row r="103" spans="9:34" ht="22.5" customHeight="1" x14ac:dyDescent="0.25">
      <c r="J103" s="40">
        <v>42814</v>
      </c>
      <c r="K103" s="270">
        <v>27687</v>
      </c>
      <c r="L103" s="41" t="s">
        <v>2650</v>
      </c>
      <c r="M103" s="3">
        <v>26927.18</v>
      </c>
      <c r="N103" s="308">
        <v>42828</v>
      </c>
      <c r="O103" s="306">
        <f t="shared" si="16"/>
        <v>26927.18</v>
      </c>
      <c r="P103" s="71">
        <f t="shared" si="11"/>
        <v>-50000</v>
      </c>
      <c r="Q103" s="313">
        <v>42809</v>
      </c>
      <c r="T103" s="247">
        <v>43703</v>
      </c>
      <c r="U103" s="244">
        <v>56206</v>
      </c>
      <c r="V103" s="245" t="s">
        <v>4366</v>
      </c>
      <c r="W103" s="264">
        <v>20710.759999999998</v>
      </c>
      <c r="X103" s="263">
        <v>43708</v>
      </c>
      <c r="Y103" s="246">
        <v>20710.759999999998</v>
      </c>
      <c r="Z103" s="242">
        <f t="shared" si="15"/>
        <v>-29869.319999999992</v>
      </c>
      <c r="AA103" s="332">
        <v>43707</v>
      </c>
      <c r="AB103" s="241">
        <v>32948.28</v>
      </c>
      <c r="AC103" s="256"/>
    </row>
    <row r="104" spans="9:34" ht="45" x14ac:dyDescent="0.25">
      <c r="J104" s="40">
        <v>42821</v>
      </c>
      <c r="K104" s="270"/>
      <c r="L104" s="41" t="s">
        <v>3498</v>
      </c>
      <c r="M104" s="2">
        <v>0</v>
      </c>
      <c r="N104" s="190" t="s">
        <v>37</v>
      </c>
      <c r="O104" s="2">
        <f t="shared" si="16"/>
        <v>0</v>
      </c>
      <c r="P104" s="71">
        <f t="shared" si="11"/>
        <v>-50000</v>
      </c>
      <c r="Q104" s="314" t="s">
        <v>8039</v>
      </c>
      <c r="T104" s="247">
        <v>43710</v>
      </c>
      <c r="U104" s="244">
        <v>56529</v>
      </c>
      <c r="V104" s="245" t="s">
        <v>4367</v>
      </c>
      <c r="W104" s="246">
        <v>13896.22</v>
      </c>
      <c r="X104" s="263">
        <v>43722</v>
      </c>
      <c r="Y104" s="264">
        <v>13896.22</v>
      </c>
      <c r="Z104" s="242">
        <f t="shared" si="15"/>
        <v>-29869.319999999992</v>
      </c>
      <c r="AA104" s="332">
        <v>43721</v>
      </c>
      <c r="AB104" s="241">
        <v>28505.7</v>
      </c>
      <c r="AC104" s="256"/>
      <c r="AF104" s="185"/>
      <c r="AG104" s="184"/>
      <c r="AH104" s="185"/>
    </row>
    <row r="105" spans="9:34" x14ac:dyDescent="0.25">
      <c r="I105"/>
      <c r="J105" s="40">
        <v>42821</v>
      </c>
      <c r="K105" s="270">
        <v>27955</v>
      </c>
      <c r="L105" s="41" t="s">
        <v>3499</v>
      </c>
      <c r="M105" s="70">
        <v>19177.12</v>
      </c>
      <c r="N105" s="309">
        <v>42828</v>
      </c>
      <c r="O105" s="310">
        <f t="shared" si="16"/>
        <v>19177.12</v>
      </c>
      <c r="P105" s="71">
        <f t="shared" si="11"/>
        <v>-50000</v>
      </c>
      <c r="T105" s="247">
        <v>43717</v>
      </c>
      <c r="U105" s="244">
        <v>56715</v>
      </c>
      <c r="V105" s="245" t="s">
        <v>4368</v>
      </c>
      <c r="W105" s="246">
        <v>14609.48</v>
      </c>
      <c r="X105" s="263">
        <v>43722</v>
      </c>
      <c r="Y105" s="264">
        <v>14609.48</v>
      </c>
      <c r="Z105" s="242">
        <f t="shared" si="15"/>
        <v>-29869.319999999992</v>
      </c>
      <c r="AA105" s="332"/>
      <c r="AB105" s="241"/>
      <c r="AC105" s="231"/>
      <c r="AD105" s="332">
        <v>5625.52</v>
      </c>
      <c r="AE105" s="241"/>
      <c r="AF105" s="231" t="s">
        <v>8034</v>
      </c>
      <c r="AG105" s="184"/>
      <c r="AH105" s="185"/>
    </row>
    <row r="106" spans="9:34" ht="15.75" customHeight="1" x14ac:dyDescent="0.25">
      <c r="J106" s="40">
        <v>42828</v>
      </c>
      <c r="K106" s="270">
        <v>28271</v>
      </c>
      <c r="L106" s="148" t="s">
        <v>4226</v>
      </c>
      <c r="M106" s="70">
        <v>26920.34</v>
      </c>
      <c r="N106" s="311">
        <v>42844</v>
      </c>
      <c r="O106" s="310">
        <f t="shared" si="16"/>
        <v>26920.34</v>
      </c>
      <c r="P106" s="71">
        <f t="shared" si="11"/>
        <v>-50000</v>
      </c>
      <c r="Q106" s="312">
        <v>42842</v>
      </c>
      <c r="T106" s="247">
        <v>43724</v>
      </c>
      <c r="U106" s="244">
        <v>57121</v>
      </c>
      <c r="V106" s="245" t="s">
        <v>4369</v>
      </c>
      <c r="W106" s="264">
        <v>5625.52</v>
      </c>
      <c r="X106" s="263">
        <v>43739</v>
      </c>
      <c r="Y106" s="246">
        <v>5625.52</v>
      </c>
      <c r="Z106" s="242">
        <f t="shared" si="15"/>
        <v>-29869.319999999992</v>
      </c>
      <c r="AA106" s="332"/>
      <c r="AB106" s="241"/>
      <c r="AC106" s="231"/>
      <c r="AD106" s="332">
        <v>5625.52</v>
      </c>
      <c r="AE106" s="241"/>
      <c r="AF106" s="231" t="s">
        <v>8032</v>
      </c>
      <c r="AG106" s="184"/>
      <c r="AH106" s="185"/>
    </row>
    <row r="107" spans="9:34" ht="15.75" customHeight="1" x14ac:dyDescent="0.25">
      <c r="J107" s="40">
        <v>42835</v>
      </c>
      <c r="K107" s="270">
        <v>28504</v>
      </c>
      <c r="L107" s="148" t="s">
        <v>4227</v>
      </c>
      <c r="M107" s="70">
        <v>19354.919999999998</v>
      </c>
      <c r="N107" s="311">
        <v>42844</v>
      </c>
      <c r="O107" s="310">
        <f t="shared" si="16"/>
        <v>19354.919999999998</v>
      </c>
      <c r="P107" s="71">
        <f t="shared" si="11"/>
        <v>-50000</v>
      </c>
      <c r="T107" s="247">
        <v>43731</v>
      </c>
      <c r="U107" s="244">
        <v>56957</v>
      </c>
      <c r="V107" s="245" t="s">
        <v>4370</v>
      </c>
      <c r="W107" s="264">
        <v>18907.28</v>
      </c>
      <c r="X107" s="263">
        <v>43739</v>
      </c>
      <c r="Y107" s="246">
        <v>18907.28</v>
      </c>
      <c r="Z107" s="242">
        <f t="shared" si="15"/>
        <v>-29869.319999999992</v>
      </c>
      <c r="AA107" s="332">
        <v>43738</v>
      </c>
      <c r="AB107" s="241">
        <v>24532.799999999999</v>
      </c>
      <c r="AC107" s="256"/>
      <c r="AD107" s="332">
        <v>18907.28</v>
      </c>
      <c r="AE107" s="241"/>
      <c r="AF107" s="256" t="s">
        <v>8031</v>
      </c>
      <c r="AG107" s="184"/>
      <c r="AH107" s="185"/>
    </row>
    <row r="108" spans="9:34" ht="15.75" customHeight="1" x14ac:dyDescent="0.25">
      <c r="J108" s="40">
        <v>42842</v>
      </c>
      <c r="K108" s="270">
        <v>28680</v>
      </c>
      <c r="L108" s="148" t="s">
        <v>4228</v>
      </c>
      <c r="M108" s="70">
        <v>7684.36</v>
      </c>
      <c r="N108" s="311">
        <v>42865</v>
      </c>
      <c r="O108" s="310">
        <f t="shared" si="16"/>
        <v>7684.36</v>
      </c>
      <c r="P108" s="71">
        <f t="shared" si="11"/>
        <v>-50000</v>
      </c>
      <c r="Q108" s="283">
        <v>42853</v>
      </c>
      <c r="T108" s="247">
        <v>43740</v>
      </c>
      <c r="U108" s="244"/>
      <c r="V108" s="245" t="s">
        <v>4371</v>
      </c>
      <c r="W108" s="246">
        <v>0</v>
      </c>
      <c r="X108" s="265" t="s">
        <v>37</v>
      </c>
      <c r="Y108" s="246">
        <v>0</v>
      </c>
      <c r="Z108" s="242">
        <f t="shared" si="15"/>
        <v>-29869.319999999992</v>
      </c>
      <c r="AA108" s="332"/>
      <c r="AB108" s="241"/>
      <c r="AC108" s="256"/>
      <c r="AD108" s="332">
        <v>18907.28</v>
      </c>
      <c r="AE108" s="241"/>
      <c r="AF108" s="256" t="s">
        <v>8033</v>
      </c>
      <c r="AG108" s="184"/>
      <c r="AH108" s="185"/>
    </row>
    <row r="109" spans="9:34" ht="18.75" x14ac:dyDescent="0.25">
      <c r="J109" s="40">
        <v>42849</v>
      </c>
      <c r="K109" s="270">
        <v>29027</v>
      </c>
      <c r="L109" s="148" t="s">
        <v>4229</v>
      </c>
      <c r="M109" s="70">
        <v>14176.66</v>
      </c>
      <c r="N109" s="311">
        <v>42865</v>
      </c>
      <c r="O109" s="310">
        <f t="shared" si="16"/>
        <v>14176.66</v>
      </c>
      <c r="P109" s="71">
        <f t="shared" si="11"/>
        <v>-50000</v>
      </c>
      <c r="T109" s="247">
        <v>43745</v>
      </c>
      <c r="U109" s="335">
        <v>57687</v>
      </c>
      <c r="V109" s="245" t="s">
        <v>4372</v>
      </c>
      <c r="W109" s="264">
        <v>12699.68</v>
      </c>
      <c r="X109" s="263">
        <v>43750</v>
      </c>
      <c r="Y109" s="246">
        <v>12699.68</v>
      </c>
      <c r="Z109" s="242">
        <f t="shared" si="15"/>
        <v>-29869.319999999992</v>
      </c>
      <c r="AA109" s="332"/>
      <c r="AB109" s="241"/>
      <c r="AC109" s="256"/>
      <c r="AD109" s="150"/>
      <c r="AE109" s="184"/>
      <c r="AF109" s="185"/>
      <c r="AG109" s="184"/>
      <c r="AH109" s="185"/>
    </row>
    <row r="110" spans="9:34" ht="18.75" x14ac:dyDescent="0.25">
      <c r="J110" s="145">
        <v>42856</v>
      </c>
      <c r="K110" s="277">
        <v>29368</v>
      </c>
      <c r="L110" s="151" t="s">
        <v>4230</v>
      </c>
      <c r="M110" s="82">
        <v>30349.46</v>
      </c>
      <c r="N110" s="315">
        <v>42884</v>
      </c>
      <c r="O110" s="310">
        <v>30349.46</v>
      </c>
      <c r="P110" s="71">
        <f t="shared" si="11"/>
        <v>-50000</v>
      </c>
      <c r="T110" s="247">
        <v>43749</v>
      </c>
      <c r="U110" s="335"/>
      <c r="V110" s="245" t="s">
        <v>4373</v>
      </c>
      <c r="W110" s="264">
        <v>597.63</v>
      </c>
      <c r="X110" s="263">
        <v>43750</v>
      </c>
      <c r="Y110" s="246">
        <v>597.63</v>
      </c>
      <c r="Z110" s="242">
        <f t="shared" si="15"/>
        <v>-29869.319999999992</v>
      </c>
      <c r="AA110" s="332">
        <v>43749</v>
      </c>
      <c r="AB110" s="241">
        <v>14193.76</v>
      </c>
      <c r="AC110" s="256"/>
      <c r="AD110" s="150"/>
      <c r="AE110" s="184"/>
      <c r="AF110" s="150"/>
      <c r="AG110" s="150"/>
      <c r="AH110" s="150"/>
    </row>
    <row r="111" spans="9:34" ht="18.75" x14ac:dyDescent="0.25">
      <c r="J111" s="145">
        <v>42863</v>
      </c>
      <c r="K111" s="277">
        <v>29591</v>
      </c>
      <c r="L111" s="151" t="s">
        <v>4231</v>
      </c>
      <c r="M111" s="82">
        <v>27015.72</v>
      </c>
      <c r="N111" s="315">
        <v>42884</v>
      </c>
      <c r="O111" s="310">
        <v>27015.72</v>
      </c>
      <c r="P111" s="71">
        <f t="shared" si="11"/>
        <v>-50000</v>
      </c>
      <c r="Q111" s="283">
        <v>42872</v>
      </c>
      <c r="T111" s="247">
        <v>43750</v>
      </c>
      <c r="U111" s="335"/>
      <c r="V111" s="245" t="s">
        <v>4374</v>
      </c>
      <c r="W111" s="264">
        <v>899.44</v>
      </c>
      <c r="X111" s="263">
        <v>43750</v>
      </c>
      <c r="Y111" s="246">
        <v>899.44</v>
      </c>
      <c r="Z111" s="242">
        <f t="shared" si="15"/>
        <v>-29869.319999999992</v>
      </c>
      <c r="AA111" s="332"/>
      <c r="AB111" s="241"/>
      <c r="AC111" s="256"/>
      <c r="AD111" s="150"/>
      <c r="AE111" s="150"/>
      <c r="AF111" s="214"/>
      <c r="AG111" s="215"/>
      <c r="AH111" s="214"/>
    </row>
    <row r="112" spans="9:34" x14ac:dyDescent="0.25">
      <c r="J112" s="145">
        <v>42870</v>
      </c>
      <c r="K112" s="277">
        <v>29886</v>
      </c>
      <c r="L112" s="152" t="s">
        <v>4232</v>
      </c>
      <c r="M112" s="147">
        <v>30235.84</v>
      </c>
      <c r="N112" s="316">
        <v>42884</v>
      </c>
      <c r="O112" s="317">
        <v>30235.84</v>
      </c>
      <c r="P112" s="71">
        <f t="shared" si="11"/>
        <v>-50000</v>
      </c>
      <c r="T112" s="247">
        <v>43752</v>
      </c>
      <c r="U112" s="244">
        <v>57910</v>
      </c>
      <c r="V112" s="245" t="s">
        <v>4375</v>
      </c>
      <c r="W112" s="246">
        <v>16838.939999999999</v>
      </c>
      <c r="X112" s="263">
        <v>43757</v>
      </c>
      <c r="Y112" s="264">
        <v>16838.939999999999</v>
      </c>
      <c r="Z112" s="242">
        <f t="shared" si="15"/>
        <v>-29869.319999999992</v>
      </c>
      <c r="AA112" s="332">
        <v>43756</v>
      </c>
      <c r="AB112" s="241">
        <v>16838.939999999999</v>
      </c>
      <c r="AC112" s="256"/>
      <c r="AD112" s="214"/>
      <c r="AE112" s="215"/>
      <c r="AF112" s="150"/>
      <c r="AG112" s="184"/>
      <c r="AH112" s="150"/>
    </row>
    <row r="113" spans="10:34" x14ac:dyDescent="0.25">
      <c r="J113" s="145">
        <v>42877</v>
      </c>
      <c r="K113" s="277">
        <v>30199</v>
      </c>
      <c r="L113" s="153" t="s">
        <v>4233</v>
      </c>
      <c r="M113" s="143">
        <v>27149.1</v>
      </c>
      <c r="N113" s="164">
        <v>42895</v>
      </c>
      <c r="O113" s="146">
        <v>27149.1</v>
      </c>
      <c r="P113" s="71">
        <f t="shared" si="11"/>
        <v>-50000</v>
      </c>
      <c r="T113" s="247">
        <v>43766</v>
      </c>
      <c r="U113" s="244">
        <v>58205</v>
      </c>
      <c r="V113" s="245" t="s">
        <v>4376</v>
      </c>
      <c r="W113" s="264">
        <v>23799.4</v>
      </c>
      <c r="X113" s="263">
        <v>43773</v>
      </c>
      <c r="Y113" s="246">
        <v>23799.4</v>
      </c>
      <c r="Z113" s="242">
        <f t="shared" si="15"/>
        <v>-29869.319999999992</v>
      </c>
      <c r="AA113" s="349">
        <v>43770</v>
      </c>
      <c r="AB113" s="350">
        <v>23799.4</v>
      </c>
      <c r="AC113" s="260"/>
      <c r="AD113" s="150"/>
      <c r="AE113" s="184"/>
      <c r="AF113" s="150"/>
      <c r="AG113" s="184"/>
      <c r="AH113" s="150"/>
    </row>
    <row r="114" spans="10:34" x14ac:dyDescent="0.25">
      <c r="J114" s="145">
        <v>42884</v>
      </c>
      <c r="K114" s="277"/>
      <c r="L114" s="153" t="s">
        <v>4234</v>
      </c>
      <c r="M114" s="143">
        <v>0</v>
      </c>
      <c r="N114" s="207" t="s">
        <v>37</v>
      </c>
      <c r="O114" s="143">
        <v>0</v>
      </c>
      <c r="P114" s="71">
        <f t="shared" si="11"/>
        <v>-50000</v>
      </c>
      <c r="Q114" s="283">
        <v>42886</v>
      </c>
      <c r="T114" s="133">
        <v>43773</v>
      </c>
      <c r="U114" s="253">
        <v>58554</v>
      </c>
      <c r="V114" s="254" t="s">
        <v>4527</v>
      </c>
      <c r="W114" s="241">
        <v>20696.32</v>
      </c>
      <c r="X114" s="372">
        <v>43780</v>
      </c>
      <c r="Y114" s="264">
        <v>20696.32</v>
      </c>
      <c r="Z114" s="242">
        <f t="shared" si="15"/>
        <v>-29869.319999999992</v>
      </c>
      <c r="AA114" s="332">
        <v>43777</v>
      </c>
      <c r="AB114" s="241">
        <v>20696.32</v>
      </c>
      <c r="AC114" s="258"/>
      <c r="AD114" s="150"/>
      <c r="AE114" s="184"/>
      <c r="AF114" s="150"/>
      <c r="AG114" s="184"/>
      <c r="AH114" s="150"/>
    </row>
    <row r="115" spans="10:34" x14ac:dyDescent="0.25">
      <c r="J115" s="145">
        <v>42884</v>
      </c>
      <c r="K115" s="277">
        <v>30603</v>
      </c>
      <c r="L115" s="153" t="s">
        <v>4235</v>
      </c>
      <c r="M115" s="143">
        <v>28388.66</v>
      </c>
      <c r="N115" s="164">
        <v>42895</v>
      </c>
      <c r="O115" s="146">
        <v>28388.66</v>
      </c>
      <c r="P115" s="71">
        <f t="shared" si="11"/>
        <v>-50000</v>
      </c>
      <c r="T115" s="133">
        <v>43787</v>
      </c>
      <c r="U115" s="253">
        <v>58888</v>
      </c>
      <c r="V115" s="254" t="s">
        <v>4564</v>
      </c>
      <c r="W115" s="264">
        <v>11952.08</v>
      </c>
      <c r="X115" s="372">
        <v>43792</v>
      </c>
      <c r="Y115" s="241">
        <v>11952.08</v>
      </c>
      <c r="Z115" s="242">
        <f t="shared" si="15"/>
        <v>-29869.319999999992</v>
      </c>
      <c r="AA115" s="349">
        <v>43791</v>
      </c>
      <c r="AB115" s="350">
        <v>11952.08</v>
      </c>
      <c r="AC115" s="256"/>
      <c r="AD115" s="150"/>
      <c r="AE115" s="184"/>
      <c r="AF115" s="150"/>
      <c r="AG115" s="184"/>
      <c r="AH115" s="150"/>
    </row>
    <row r="116" spans="10:34" x14ac:dyDescent="0.25">
      <c r="J116" s="8">
        <v>42891</v>
      </c>
      <c r="K116" s="270">
        <v>30804</v>
      </c>
      <c r="L116" s="6" t="s">
        <v>4236</v>
      </c>
      <c r="M116" s="3">
        <v>29521.82</v>
      </c>
      <c r="N116" s="296">
        <v>42927</v>
      </c>
      <c r="O116" s="297">
        <v>29521.82</v>
      </c>
      <c r="P116" s="197">
        <f t="shared" si="11"/>
        <v>-50000</v>
      </c>
      <c r="Q116" s="385"/>
      <c r="T116" s="133">
        <v>43794</v>
      </c>
      <c r="U116" s="253">
        <v>59077</v>
      </c>
      <c r="V116" s="254" t="s">
        <v>4595</v>
      </c>
      <c r="W116" s="241">
        <v>20364.2</v>
      </c>
      <c r="X116" s="372">
        <v>43801</v>
      </c>
      <c r="Y116" s="264">
        <v>20364.2</v>
      </c>
      <c r="Z116" s="242">
        <f t="shared" si="15"/>
        <v>-29869.319999999992</v>
      </c>
      <c r="AA116" s="332">
        <v>43798</v>
      </c>
      <c r="AB116" s="241">
        <v>20364.2</v>
      </c>
      <c r="AC116" s="256"/>
      <c r="AD116" s="150"/>
      <c r="AE116" s="184"/>
      <c r="AF116" s="150"/>
      <c r="AG116" s="184"/>
      <c r="AH116" s="150"/>
    </row>
    <row r="117" spans="10:34" x14ac:dyDescent="0.25">
      <c r="J117" s="8">
        <v>42898</v>
      </c>
      <c r="K117" s="270">
        <v>31057</v>
      </c>
      <c r="L117" s="6" t="s">
        <v>4237</v>
      </c>
      <c r="M117" s="3">
        <v>19917.32</v>
      </c>
      <c r="N117" s="296">
        <v>42927</v>
      </c>
      <c r="O117" s="297">
        <v>19917.32</v>
      </c>
      <c r="P117" s="197">
        <f t="shared" si="11"/>
        <v>-50000</v>
      </c>
      <c r="Q117" s="385"/>
      <c r="T117" s="133">
        <v>43780</v>
      </c>
      <c r="U117" s="253">
        <v>58718</v>
      </c>
      <c r="V117" s="254" t="s">
        <v>4607</v>
      </c>
      <c r="W117" s="264">
        <v>17351.82</v>
      </c>
      <c r="X117" s="372">
        <v>43786</v>
      </c>
      <c r="Y117" s="241">
        <v>17351.82</v>
      </c>
      <c r="Z117" s="242">
        <f t="shared" si="15"/>
        <v>-29869.319999999992</v>
      </c>
      <c r="AA117" s="332">
        <v>43784</v>
      </c>
      <c r="AB117" s="241">
        <v>17351.82</v>
      </c>
      <c r="AC117" s="256"/>
      <c r="AD117" s="150"/>
      <c r="AE117" s="184"/>
      <c r="AF117" s="150"/>
      <c r="AG117" s="184"/>
      <c r="AH117" s="150"/>
    </row>
    <row r="118" spans="10:34" x14ac:dyDescent="0.25">
      <c r="J118" s="154">
        <v>42905</v>
      </c>
      <c r="K118" s="270">
        <v>31306</v>
      </c>
      <c r="L118" s="6" t="s">
        <v>4238</v>
      </c>
      <c r="M118" s="3">
        <v>14329.04</v>
      </c>
      <c r="N118" s="296">
        <v>42927</v>
      </c>
      <c r="O118" s="297">
        <v>14329.04</v>
      </c>
      <c r="P118" s="71">
        <f t="shared" si="11"/>
        <v>-50000</v>
      </c>
      <c r="Q118" s="3"/>
      <c r="T118" s="243">
        <v>43801</v>
      </c>
      <c r="U118" s="244">
        <v>59473</v>
      </c>
      <c r="V118" s="245" t="s">
        <v>4619</v>
      </c>
      <c r="W118" s="246">
        <v>12125.95</v>
      </c>
      <c r="X118" s="372">
        <v>43808</v>
      </c>
      <c r="Y118" s="264">
        <v>12125.95</v>
      </c>
      <c r="Z118" s="242">
        <f t="shared" si="15"/>
        <v>-29869.319999999992</v>
      </c>
      <c r="AA118" s="349">
        <v>43805</v>
      </c>
      <c r="AB118" s="350">
        <v>12125.95</v>
      </c>
      <c r="AC118" s="256"/>
      <c r="AD118" s="150"/>
      <c r="AE118" s="184"/>
      <c r="AF118" s="150"/>
      <c r="AG118" s="150"/>
      <c r="AH118" s="150"/>
    </row>
    <row r="119" spans="10:34" x14ac:dyDescent="0.25">
      <c r="J119" s="144">
        <v>42919</v>
      </c>
      <c r="K119" s="270">
        <v>31905</v>
      </c>
      <c r="L119" s="156" t="s">
        <v>4239</v>
      </c>
      <c r="M119" s="157">
        <v>28431.599999999999</v>
      </c>
      <c r="N119" s="298">
        <v>42934</v>
      </c>
      <c r="O119" s="299">
        <v>28431.599999999999</v>
      </c>
      <c r="P119" s="71">
        <f t="shared" si="11"/>
        <v>-50000</v>
      </c>
      <c r="T119" s="243">
        <v>43808</v>
      </c>
      <c r="U119" s="244">
        <v>59712</v>
      </c>
      <c r="V119" s="245" t="s">
        <v>4624</v>
      </c>
      <c r="W119" s="264">
        <v>10563.62</v>
      </c>
      <c r="X119" s="372">
        <v>43819</v>
      </c>
      <c r="Y119" s="246">
        <v>10563.62</v>
      </c>
      <c r="Z119" s="242">
        <f t="shared" si="15"/>
        <v>-29869.319999999992</v>
      </c>
      <c r="AA119" s="332">
        <v>43812</v>
      </c>
      <c r="AB119" s="241">
        <v>10563.62</v>
      </c>
      <c r="AC119" s="256"/>
      <c r="AD119" s="150"/>
      <c r="AE119" s="150"/>
      <c r="AF119" s="150"/>
      <c r="AG119" s="150"/>
      <c r="AH119" s="150"/>
    </row>
    <row r="120" spans="10:34" x14ac:dyDescent="0.25">
      <c r="J120" s="145">
        <v>42926</v>
      </c>
      <c r="K120" s="277">
        <v>32197</v>
      </c>
      <c r="L120" s="153" t="s">
        <v>4240</v>
      </c>
      <c r="M120" s="159">
        <v>11501.08</v>
      </c>
      <c r="N120" s="298">
        <v>42934</v>
      </c>
      <c r="O120" s="299">
        <v>11501.08</v>
      </c>
      <c r="P120" s="71">
        <f t="shared" si="11"/>
        <v>-50000</v>
      </c>
      <c r="T120" s="243">
        <v>43815</v>
      </c>
      <c r="U120" s="244">
        <v>59887</v>
      </c>
      <c r="V120" s="245" t="s">
        <v>4627</v>
      </c>
      <c r="W120" s="246">
        <v>18697.52</v>
      </c>
      <c r="X120" s="372">
        <v>43829</v>
      </c>
      <c r="Y120" s="264">
        <v>18697.52</v>
      </c>
      <c r="Z120" s="242">
        <f t="shared" si="15"/>
        <v>-29869.319999999992</v>
      </c>
      <c r="AA120" s="332">
        <v>43819</v>
      </c>
      <c r="AB120" s="241">
        <v>18697.52</v>
      </c>
      <c r="AC120" s="256"/>
      <c r="AD120" s="150"/>
      <c r="AE120" s="150"/>
    </row>
    <row r="121" spans="10:34" x14ac:dyDescent="0.25">
      <c r="J121" s="145">
        <v>42933</v>
      </c>
      <c r="K121" s="277">
        <v>32385</v>
      </c>
      <c r="L121" s="153" t="s">
        <v>4241</v>
      </c>
      <c r="M121" s="159">
        <v>7682.84</v>
      </c>
      <c r="N121" s="298">
        <v>42959</v>
      </c>
      <c r="O121" s="299">
        <v>7682.84</v>
      </c>
      <c r="P121" s="71">
        <f t="shared" si="11"/>
        <v>-50000</v>
      </c>
      <c r="Q121" s="283">
        <v>42948</v>
      </c>
      <c r="R121" s="318">
        <v>26883.48</v>
      </c>
      <c r="T121" s="243">
        <v>43822</v>
      </c>
      <c r="U121" s="244">
        <v>60157</v>
      </c>
      <c r="V121" s="245" t="s">
        <v>4637</v>
      </c>
      <c r="W121" s="264">
        <v>13431.48</v>
      </c>
      <c r="X121" s="372">
        <v>43829</v>
      </c>
      <c r="Y121" s="246">
        <v>13431.48</v>
      </c>
      <c r="Z121" s="242">
        <f t="shared" si="15"/>
        <v>-29869.319999999992</v>
      </c>
      <c r="AA121" s="332">
        <v>43826</v>
      </c>
      <c r="AB121" s="241">
        <v>13431.48</v>
      </c>
      <c r="AC121" s="260"/>
      <c r="AF121" s="213"/>
      <c r="AG121" s="212"/>
      <c r="AH121" s="213"/>
    </row>
    <row r="122" spans="10:34" x14ac:dyDescent="0.25">
      <c r="J122" s="145">
        <v>42940</v>
      </c>
      <c r="K122" s="277">
        <v>32647</v>
      </c>
      <c r="L122" s="153" t="s">
        <v>4242</v>
      </c>
      <c r="M122" s="159">
        <v>7758.84</v>
      </c>
      <c r="N122" s="298">
        <v>42959</v>
      </c>
      <c r="O122" s="299">
        <v>7758.84</v>
      </c>
      <c r="P122" s="71">
        <f t="shared" si="11"/>
        <v>-50000</v>
      </c>
      <c r="T122" s="243">
        <v>43829</v>
      </c>
      <c r="U122" s="244">
        <v>60388</v>
      </c>
      <c r="V122" s="245" t="s">
        <v>4647</v>
      </c>
      <c r="W122" s="246">
        <v>26387.200000000001</v>
      </c>
      <c r="X122" s="267">
        <v>43851</v>
      </c>
      <c r="Y122" s="246">
        <v>26387.200000000001</v>
      </c>
      <c r="Z122" s="242">
        <f t="shared" si="15"/>
        <v>-29869.319999999992</v>
      </c>
      <c r="AA122" s="332">
        <v>43836</v>
      </c>
      <c r="AB122" s="241">
        <v>26387.200000000001</v>
      </c>
      <c r="AC122" s="260"/>
      <c r="AE122" s="221"/>
      <c r="AF122" s="213"/>
      <c r="AG122" s="212"/>
      <c r="AH122" s="213"/>
    </row>
    <row r="123" spans="10:34" x14ac:dyDescent="0.25">
      <c r="J123" s="145">
        <v>42947</v>
      </c>
      <c r="K123" s="277">
        <v>32920</v>
      </c>
      <c r="L123" s="153" t="s">
        <v>4243</v>
      </c>
      <c r="M123" s="159">
        <v>11441.8</v>
      </c>
      <c r="N123" s="298">
        <v>42959</v>
      </c>
      <c r="O123" s="299">
        <v>11441.8</v>
      </c>
      <c r="P123" s="71">
        <f t="shared" si="11"/>
        <v>-50000</v>
      </c>
      <c r="T123" s="133">
        <v>43836</v>
      </c>
      <c r="U123" s="253">
        <v>60679</v>
      </c>
      <c r="V123" s="268" t="s">
        <v>7476</v>
      </c>
      <c r="W123" s="241">
        <v>14792.26</v>
      </c>
      <c r="X123" s="266">
        <v>43851</v>
      </c>
      <c r="Y123" s="241">
        <v>14792.26</v>
      </c>
      <c r="Z123" s="242">
        <f t="shared" si="15"/>
        <v>-29869.319999999992</v>
      </c>
      <c r="AA123" s="332">
        <v>43840</v>
      </c>
      <c r="AB123" s="241">
        <v>14792.26</v>
      </c>
      <c r="AC123" s="231"/>
    </row>
    <row r="124" spans="10:34" x14ac:dyDescent="0.25">
      <c r="J124" s="145">
        <v>42954</v>
      </c>
      <c r="K124" s="277">
        <v>33191</v>
      </c>
      <c r="L124" s="153" t="s">
        <v>4244</v>
      </c>
      <c r="M124" s="143">
        <v>8147.2</v>
      </c>
      <c r="N124" s="319">
        <v>42977</v>
      </c>
      <c r="O124" s="320">
        <v>8147.2</v>
      </c>
      <c r="P124" s="71">
        <f t="shared" si="11"/>
        <v>-50000</v>
      </c>
      <c r="T124" s="133">
        <v>43857</v>
      </c>
      <c r="U124" s="253" t="s">
        <v>8035</v>
      </c>
      <c r="V124" s="268" t="s">
        <v>6728</v>
      </c>
      <c r="W124" s="241">
        <v>4194.4399999999996</v>
      </c>
      <c r="X124" s="269">
        <v>43865</v>
      </c>
      <c r="Y124" s="241">
        <v>4194.4399999999996</v>
      </c>
      <c r="Z124" s="242">
        <f t="shared" si="15"/>
        <v>-29869.319999999992</v>
      </c>
      <c r="AA124" s="332">
        <v>43865</v>
      </c>
      <c r="AB124" s="241">
        <v>4194.4399999999996</v>
      </c>
      <c r="AC124" s="258"/>
    </row>
    <row r="125" spans="10:34" x14ac:dyDescent="0.25">
      <c r="J125" s="145">
        <v>42961</v>
      </c>
      <c r="K125" s="277">
        <v>33409</v>
      </c>
      <c r="L125" s="153" t="s">
        <v>4245</v>
      </c>
      <c r="M125" s="143">
        <v>9257.56</v>
      </c>
      <c r="N125" s="319">
        <v>42977</v>
      </c>
      <c r="O125" s="320">
        <v>9257.56</v>
      </c>
      <c r="P125" s="71">
        <f t="shared" si="11"/>
        <v>-50000</v>
      </c>
      <c r="Q125" s="283">
        <v>42965</v>
      </c>
      <c r="R125" s="318">
        <v>17404.759999999998</v>
      </c>
      <c r="T125" s="374"/>
      <c r="U125" s="375"/>
      <c r="V125" s="373" t="s">
        <v>8049</v>
      </c>
      <c r="W125" s="147">
        <v>20559.52</v>
      </c>
      <c r="X125" s="228">
        <v>43868</v>
      </c>
      <c r="Y125" s="147">
        <v>20559.52</v>
      </c>
      <c r="Z125" s="71">
        <f t="shared" si="14"/>
        <v>-29869.319999999992</v>
      </c>
      <c r="AA125" s="334">
        <v>43868</v>
      </c>
      <c r="AB125" s="3">
        <v>20559.52</v>
      </c>
    </row>
    <row r="126" spans="10:34" x14ac:dyDescent="0.25">
      <c r="J126" s="145">
        <v>42968</v>
      </c>
      <c r="K126" s="277">
        <v>33624</v>
      </c>
      <c r="L126" s="153" t="s">
        <v>4246</v>
      </c>
      <c r="M126" s="143">
        <v>8875.2800000000007</v>
      </c>
      <c r="N126" s="319">
        <v>42993</v>
      </c>
      <c r="O126" s="320">
        <v>8875.2800000000007</v>
      </c>
      <c r="P126" s="71">
        <f t="shared" si="11"/>
        <v>-50000</v>
      </c>
      <c r="T126" s="187">
        <v>43871</v>
      </c>
      <c r="U126" s="225"/>
      <c r="V126" s="376" t="s">
        <v>8051</v>
      </c>
      <c r="W126" s="143">
        <v>15966.08</v>
      </c>
      <c r="X126" s="160"/>
      <c r="Y126" s="143"/>
      <c r="Z126" s="71">
        <f t="shared" si="14"/>
        <v>-13903.239999999993</v>
      </c>
      <c r="AA126" s="334"/>
    </row>
    <row r="127" spans="10:34" x14ac:dyDescent="0.25">
      <c r="J127" s="145">
        <v>42975</v>
      </c>
      <c r="K127" s="277">
        <v>33949</v>
      </c>
      <c r="L127" s="153" t="s">
        <v>4247</v>
      </c>
      <c r="M127" s="143">
        <v>5384.22</v>
      </c>
      <c r="N127" s="319">
        <v>42993</v>
      </c>
      <c r="O127" s="320">
        <v>5384.22</v>
      </c>
      <c r="P127" s="71">
        <f t="shared" si="11"/>
        <v>-50000</v>
      </c>
      <c r="Q127" s="283">
        <v>42979</v>
      </c>
      <c r="R127" s="318">
        <v>14259.5</v>
      </c>
      <c r="T127" s="196">
        <v>43878</v>
      </c>
      <c r="U127" s="224"/>
      <c r="V127" s="377" t="s">
        <v>8052</v>
      </c>
      <c r="W127" s="142">
        <v>14506.16</v>
      </c>
      <c r="X127" s="158"/>
      <c r="Y127" s="142"/>
      <c r="Z127" s="71">
        <f t="shared" si="14"/>
        <v>602.92000000000735</v>
      </c>
      <c r="AA127" s="334"/>
    </row>
    <row r="128" spans="10:34" x14ac:dyDescent="0.25">
      <c r="J128" s="144">
        <v>42982</v>
      </c>
      <c r="K128" s="270">
        <v>34252</v>
      </c>
      <c r="L128" s="156" t="s">
        <v>4248</v>
      </c>
      <c r="M128" s="142">
        <v>5466.3</v>
      </c>
      <c r="N128" s="158">
        <v>43011</v>
      </c>
      <c r="O128" s="142">
        <v>5466.3</v>
      </c>
      <c r="P128" s="71">
        <f t="shared" si="11"/>
        <v>-50000</v>
      </c>
      <c r="T128" s="187"/>
      <c r="U128" s="225"/>
      <c r="V128" s="153"/>
      <c r="W128" s="143"/>
      <c r="X128" s="160"/>
      <c r="Y128" s="143"/>
      <c r="Z128" s="71">
        <f t="shared" si="14"/>
        <v>602.92000000000735</v>
      </c>
      <c r="AA128" s="334"/>
    </row>
    <row r="129" spans="10:27" x14ac:dyDescent="0.25">
      <c r="J129" s="145">
        <v>42989</v>
      </c>
      <c r="K129" s="277">
        <v>34500</v>
      </c>
      <c r="L129" s="153" t="s">
        <v>4249</v>
      </c>
      <c r="M129" s="143">
        <v>5535.84</v>
      </c>
      <c r="N129" s="160">
        <v>43011</v>
      </c>
      <c r="O129" s="143">
        <v>5535.84</v>
      </c>
      <c r="P129" s="71">
        <f t="shared" si="11"/>
        <v>-50000</v>
      </c>
      <c r="Q129" s="283">
        <v>42996</v>
      </c>
      <c r="R129" s="318">
        <v>11002.14</v>
      </c>
      <c r="T129" s="187"/>
      <c r="U129" s="225"/>
      <c r="V129" s="153"/>
      <c r="W129" s="143"/>
      <c r="X129" s="160"/>
      <c r="Y129" s="143"/>
      <c r="Z129" s="71">
        <f t="shared" si="14"/>
        <v>602.92000000000735</v>
      </c>
      <c r="AA129" s="334"/>
    </row>
    <row r="130" spans="10:27" x14ac:dyDescent="0.25">
      <c r="J130" s="145">
        <v>42996</v>
      </c>
      <c r="K130" s="277">
        <v>34741</v>
      </c>
      <c r="L130" s="153" t="s">
        <v>4250</v>
      </c>
      <c r="M130" s="143">
        <v>3366.8</v>
      </c>
      <c r="N130" s="160">
        <v>43011</v>
      </c>
      <c r="O130" s="143">
        <v>3366.8</v>
      </c>
      <c r="P130" s="71">
        <f t="shared" si="11"/>
        <v>-50000</v>
      </c>
      <c r="T130" s="187"/>
      <c r="U130" s="225"/>
      <c r="V130" s="153"/>
      <c r="W130" s="143"/>
      <c r="X130" s="186"/>
      <c r="Y130" s="143"/>
      <c r="Z130" s="71">
        <f t="shared" si="14"/>
        <v>602.92000000000735</v>
      </c>
      <c r="AA130" s="334"/>
    </row>
    <row r="131" spans="10:27" x14ac:dyDescent="0.25">
      <c r="J131" s="145">
        <v>43003</v>
      </c>
      <c r="K131" s="277"/>
      <c r="L131" s="153" t="s">
        <v>4251</v>
      </c>
      <c r="M131" s="143">
        <v>0</v>
      </c>
      <c r="N131" s="186" t="s">
        <v>37</v>
      </c>
      <c r="O131" s="143">
        <v>0</v>
      </c>
      <c r="P131" s="71">
        <f t="shared" si="11"/>
        <v>-50000</v>
      </c>
      <c r="Q131" s="283">
        <v>43010</v>
      </c>
      <c r="R131" s="318">
        <v>12526.7</v>
      </c>
      <c r="T131" s="187"/>
      <c r="U131" s="225"/>
      <c r="V131" s="153"/>
      <c r="W131" s="143"/>
      <c r="X131" s="160"/>
      <c r="Y131" s="143"/>
      <c r="Z131" s="71">
        <f t="shared" si="14"/>
        <v>602.92000000000735</v>
      </c>
      <c r="AA131" s="334"/>
    </row>
    <row r="132" spans="10:27" x14ac:dyDescent="0.25">
      <c r="J132" s="145">
        <v>43005</v>
      </c>
      <c r="K132" s="277">
        <v>35150</v>
      </c>
      <c r="L132" s="153" t="s">
        <v>4252</v>
      </c>
      <c r="M132" s="143">
        <v>9159.9</v>
      </c>
      <c r="N132" s="160">
        <v>43011</v>
      </c>
      <c r="O132" s="143">
        <v>9159.9</v>
      </c>
      <c r="P132" s="71">
        <f t="shared" si="11"/>
        <v>-50000</v>
      </c>
      <c r="T132" s="187"/>
      <c r="U132" s="225"/>
      <c r="V132" s="153"/>
      <c r="W132" s="143"/>
      <c r="X132" s="160"/>
      <c r="Y132" s="143"/>
      <c r="Z132" s="71">
        <f t="shared" si="14"/>
        <v>602.92000000000735</v>
      </c>
      <c r="AA132" s="334"/>
    </row>
    <row r="133" spans="10:27" x14ac:dyDescent="0.25">
      <c r="J133" s="187">
        <v>43010</v>
      </c>
      <c r="K133" s="277">
        <v>35409</v>
      </c>
      <c r="L133" s="153" t="s">
        <v>4253</v>
      </c>
      <c r="M133" s="143">
        <v>9229.44</v>
      </c>
      <c r="N133" s="182">
        <v>43039</v>
      </c>
      <c r="O133" s="320">
        <v>9229.44</v>
      </c>
      <c r="P133" s="71">
        <f t="shared" si="11"/>
        <v>-50000</v>
      </c>
      <c r="T133" s="187"/>
      <c r="U133" s="225"/>
      <c r="V133" s="153"/>
      <c r="W133" s="143"/>
      <c r="X133" s="160"/>
      <c r="Y133" s="143"/>
      <c r="Z133" s="71">
        <f t="shared" si="14"/>
        <v>602.92000000000735</v>
      </c>
      <c r="AA133" s="334"/>
    </row>
    <row r="134" spans="10:27" x14ac:dyDescent="0.25">
      <c r="J134" s="187">
        <v>43017</v>
      </c>
      <c r="K134" s="277">
        <v>35629</v>
      </c>
      <c r="L134" s="153" t="s">
        <v>4254</v>
      </c>
      <c r="M134" s="143">
        <v>7782.4</v>
      </c>
      <c r="N134" s="182">
        <v>43039</v>
      </c>
      <c r="O134" s="320">
        <v>7782.4</v>
      </c>
      <c r="P134" s="71">
        <f t="shared" si="11"/>
        <v>-50000</v>
      </c>
      <c r="Q134" s="283">
        <v>43026</v>
      </c>
      <c r="R134" s="318">
        <v>34870.32</v>
      </c>
      <c r="T134" s="187"/>
      <c r="U134" s="225"/>
      <c r="V134" s="153"/>
      <c r="W134" s="143"/>
      <c r="X134" s="160"/>
      <c r="Y134" s="143"/>
      <c r="Z134" s="71">
        <f t="shared" si="14"/>
        <v>602.92000000000735</v>
      </c>
      <c r="AA134" s="334"/>
    </row>
    <row r="135" spans="10:27" x14ac:dyDescent="0.25">
      <c r="J135" s="187">
        <v>43020</v>
      </c>
      <c r="K135" s="277">
        <v>35847</v>
      </c>
      <c r="L135" s="153" t="s">
        <v>4255</v>
      </c>
      <c r="M135" s="143">
        <v>9006.76</v>
      </c>
      <c r="N135" s="182">
        <v>43039</v>
      </c>
      <c r="O135" s="320">
        <v>9006.76</v>
      </c>
      <c r="P135" s="71">
        <f t="shared" si="11"/>
        <v>-50000</v>
      </c>
      <c r="T135" s="187"/>
      <c r="U135" s="225"/>
      <c r="V135" s="153"/>
      <c r="W135" s="143"/>
      <c r="X135" s="160"/>
      <c r="Y135" s="143"/>
      <c r="Z135" s="71">
        <f t="shared" si="14"/>
        <v>602.92000000000735</v>
      </c>
      <c r="AA135" s="334"/>
    </row>
    <row r="136" spans="10:27" x14ac:dyDescent="0.25">
      <c r="J136" s="187">
        <v>43022</v>
      </c>
      <c r="K136" s="277">
        <v>35848</v>
      </c>
      <c r="L136" s="153" t="s">
        <v>4256</v>
      </c>
      <c r="M136" s="143">
        <v>2948.04</v>
      </c>
      <c r="N136" s="182">
        <v>43039</v>
      </c>
      <c r="O136" s="320">
        <v>2948.04</v>
      </c>
      <c r="P136" s="71">
        <f t="shared" si="11"/>
        <v>-50000</v>
      </c>
      <c r="T136" s="187"/>
      <c r="U136" s="225"/>
      <c r="V136" s="153"/>
      <c r="W136" s="143"/>
      <c r="X136" s="160"/>
      <c r="Y136" s="143"/>
      <c r="Z136" s="71">
        <f t="shared" ref="Z136:Z176" si="17">Z135+W136-Y136</f>
        <v>602.92000000000735</v>
      </c>
      <c r="AA136" s="334"/>
    </row>
    <row r="137" spans="10:27" x14ac:dyDescent="0.25">
      <c r="J137" s="187">
        <v>43022</v>
      </c>
      <c r="K137" s="277">
        <v>35849</v>
      </c>
      <c r="L137" s="153" t="s">
        <v>4257</v>
      </c>
      <c r="M137" s="143">
        <v>5903.68</v>
      </c>
      <c r="N137" s="182">
        <v>43039</v>
      </c>
      <c r="O137" s="320">
        <v>5903.68</v>
      </c>
      <c r="P137" s="71">
        <f t="shared" si="11"/>
        <v>-50000</v>
      </c>
      <c r="T137" s="187"/>
      <c r="U137" s="225"/>
      <c r="V137" s="153"/>
      <c r="W137" s="143"/>
      <c r="X137" s="160"/>
      <c r="Y137" s="143"/>
      <c r="Z137" s="71">
        <f t="shared" si="17"/>
        <v>602.92000000000735</v>
      </c>
      <c r="AA137" s="334"/>
    </row>
    <row r="138" spans="10:27" x14ac:dyDescent="0.25">
      <c r="J138" s="187">
        <v>43024</v>
      </c>
      <c r="K138" s="277">
        <v>35850</v>
      </c>
      <c r="L138" s="153" t="s">
        <v>4258</v>
      </c>
      <c r="M138" s="143">
        <v>2659.24</v>
      </c>
      <c r="N138" s="319">
        <v>43060</v>
      </c>
      <c r="O138" s="320">
        <v>2659.24</v>
      </c>
      <c r="P138" s="71">
        <f t="shared" si="11"/>
        <v>-50000</v>
      </c>
      <c r="T138" s="187"/>
      <c r="U138" s="225"/>
      <c r="V138" s="153"/>
      <c r="W138" s="143"/>
      <c r="X138" s="160"/>
      <c r="Y138" s="143"/>
      <c r="Z138" s="71">
        <f t="shared" si="17"/>
        <v>602.92000000000735</v>
      </c>
      <c r="AA138" s="334"/>
    </row>
    <row r="139" spans="10:27" x14ac:dyDescent="0.25">
      <c r="J139" s="187">
        <v>43031</v>
      </c>
      <c r="K139" s="277">
        <v>36062</v>
      </c>
      <c r="L139" s="153" t="s">
        <v>4259</v>
      </c>
      <c r="M139" s="143">
        <v>11648.52</v>
      </c>
      <c r="N139" s="319">
        <v>43060</v>
      </c>
      <c r="O139" s="320">
        <v>11648.52</v>
      </c>
      <c r="P139" s="71">
        <f t="shared" si="11"/>
        <v>-50000</v>
      </c>
      <c r="Q139" s="283">
        <v>43040</v>
      </c>
      <c r="R139" s="318">
        <v>25388.94</v>
      </c>
      <c r="T139" s="192"/>
      <c r="U139" s="225"/>
      <c r="V139" s="193"/>
      <c r="W139" s="194"/>
      <c r="X139" s="205"/>
      <c r="Y139" s="194"/>
      <c r="Z139" s="71">
        <f t="shared" si="17"/>
        <v>602.92000000000735</v>
      </c>
      <c r="AA139" s="334"/>
    </row>
    <row r="140" spans="10:27" x14ac:dyDescent="0.25">
      <c r="J140" s="192">
        <v>43038</v>
      </c>
      <c r="K140" s="277">
        <v>36473</v>
      </c>
      <c r="L140" s="193" t="s">
        <v>4260</v>
      </c>
      <c r="M140" s="194">
        <v>11081.18</v>
      </c>
      <c r="N140" s="322">
        <v>43060</v>
      </c>
      <c r="O140" s="323">
        <v>11081.18</v>
      </c>
      <c r="P140" s="71">
        <f t="shared" si="11"/>
        <v>-50000</v>
      </c>
      <c r="T140" s="204"/>
      <c r="U140" s="226"/>
      <c r="V140" s="151"/>
      <c r="W140" s="82"/>
      <c r="X140" s="183"/>
      <c r="Y140" s="82"/>
      <c r="Z140" s="71">
        <f t="shared" si="17"/>
        <v>602.92000000000735</v>
      </c>
      <c r="AA140" s="334"/>
    </row>
    <row r="141" spans="10:27" x14ac:dyDescent="0.25">
      <c r="J141" s="183">
        <v>43045</v>
      </c>
      <c r="K141" s="278">
        <v>36622</v>
      </c>
      <c r="L141" s="151" t="s">
        <v>4265</v>
      </c>
      <c r="M141" s="82">
        <v>10857.36</v>
      </c>
      <c r="N141" s="163">
        <v>43085</v>
      </c>
      <c r="O141" s="310">
        <v>10857.36</v>
      </c>
      <c r="P141" s="71">
        <f t="shared" ref="P141:P151" si="18">P140+M141-O141</f>
        <v>-50000</v>
      </c>
      <c r="T141" s="204"/>
      <c r="U141" s="226"/>
      <c r="V141" s="151"/>
      <c r="W141" s="82"/>
      <c r="X141" s="183"/>
      <c r="Y141" s="82"/>
      <c r="Z141" s="71">
        <f t="shared" si="17"/>
        <v>602.92000000000735</v>
      </c>
      <c r="AA141" s="334"/>
    </row>
    <row r="142" spans="10:27" x14ac:dyDescent="0.25">
      <c r="J142" s="183">
        <v>43052</v>
      </c>
      <c r="K142" s="278">
        <v>36938</v>
      </c>
      <c r="L142" s="151" t="s">
        <v>4261</v>
      </c>
      <c r="M142" s="82">
        <v>8684.52</v>
      </c>
      <c r="N142" s="163">
        <v>43085</v>
      </c>
      <c r="O142" s="310">
        <v>8684.52</v>
      </c>
      <c r="P142" s="71">
        <f t="shared" si="18"/>
        <v>-50000</v>
      </c>
      <c r="T142" s="204"/>
      <c r="U142" s="226"/>
      <c r="V142" s="151"/>
      <c r="W142" s="82"/>
      <c r="X142" s="183"/>
      <c r="Y142" s="82"/>
      <c r="Z142" s="71">
        <f t="shared" si="17"/>
        <v>602.92000000000735</v>
      </c>
      <c r="AA142" s="334"/>
    </row>
    <row r="143" spans="10:27" x14ac:dyDescent="0.25">
      <c r="J143" s="183">
        <v>43059</v>
      </c>
      <c r="K143" s="278">
        <v>36939</v>
      </c>
      <c r="L143" s="151" t="s">
        <v>4262</v>
      </c>
      <c r="M143" s="82">
        <v>13535.98</v>
      </c>
      <c r="N143" s="163">
        <v>43085</v>
      </c>
      <c r="O143" s="310">
        <v>13535.98</v>
      </c>
      <c r="P143" s="71">
        <f t="shared" si="18"/>
        <v>-50000</v>
      </c>
      <c r="Q143" s="283">
        <v>43068</v>
      </c>
      <c r="R143" s="318">
        <v>36199.94</v>
      </c>
      <c r="T143" s="204"/>
      <c r="U143" s="226"/>
      <c r="V143" s="151"/>
      <c r="W143" s="82"/>
      <c r="X143" s="206"/>
      <c r="Y143" s="82"/>
      <c r="Z143" s="71">
        <f t="shared" si="17"/>
        <v>602.92000000000735</v>
      </c>
      <c r="AA143" s="334"/>
    </row>
    <row r="144" spans="10:27" x14ac:dyDescent="0.25">
      <c r="J144" s="183">
        <v>43066</v>
      </c>
      <c r="K144" s="278"/>
      <c r="L144" s="151" t="s">
        <v>4263</v>
      </c>
      <c r="M144" s="82">
        <v>0</v>
      </c>
      <c r="N144" s="195" t="s">
        <v>37</v>
      </c>
      <c r="O144" s="82">
        <v>0</v>
      </c>
      <c r="P144" s="71">
        <f t="shared" si="18"/>
        <v>-50000</v>
      </c>
      <c r="T144" s="204"/>
      <c r="U144" s="226"/>
      <c r="V144" s="151"/>
      <c r="W144" s="82"/>
      <c r="X144" s="183"/>
      <c r="Y144" s="82"/>
      <c r="Z144" s="71">
        <f t="shared" si="17"/>
        <v>602.92000000000735</v>
      </c>
      <c r="AA144" s="334"/>
    </row>
    <row r="145" spans="10:27" x14ac:dyDescent="0.25">
      <c r="J145" s="183">
        <v>43066</v>
      </c>
      <c r="K145" s="278">
        <v>37296</v>
      </c>
      <c r="L145" s="151" t="s">
        <v>4264</v>
      </c>
      <c r="M145" s="82">
        <v>3122.08</v>
      </c>
      <c r="N145" s="163">
        <v>43085</v>
      </c>
      <c r="O145" s="310">
        <v>3122.08</v>
      </c>
      <c r="P145" s="71">
        <f t="shared" si="18"/>
        <v>-50000</v>
      </c>
      <c r="T145" s="196"/>
      <c r="U145" s="224"/>
      <c r="V145" s="156"/>
      <c r="W145" s="142"/>
      <c r="X145" s="158"/>
      <c r="Y145" s="142"/>
      <c r="Z145" s="71">
        <f t="shared" si="17"/>
        <v>602.92000000000735</v>
      </c>
      <c r="AA145" s="334"/>
    </row>
    <row r="146" spans="10:27" x14ac:dyDescent="0.25">
      <c r="J146" s="196">
        <v>43073</v>
      </c>
      <c r="K146" s="270">
        <v>37534</v>
      </c>
      <c r="L146" s="156" t="s">
        <v>4266</v>
      </c>
      <c r="M146" s="320">
        <v>5039.9399999999996</v>
      </c>
      <c r="N146" s="319">
        <v>43085</v>
      </c>
      <c r="O146" s="142">
        <v>5039.9399999999996</v>
      </c>
      <c r="P146" s="71">
        <f t="shared" si="18"/>
        <v>-50000</v>
      </c>
      <c r="Q146" s="283">
        <v>43084</v>
      </c>
      <c r="R146" s="318">
        <v>18616.2</v>
      </c>
      <c r="T146" s="196"/>
      <c r="U146" s="224"/>
      <c r="V146" s="156"/>
      <c r="W146" s="142"/>
      <c r="X146" s="158"/>
      <c r="Y146" s="142"/>
      <c r="Z146" s="71">
        <f t="shared" si="17"/>
        <v>602.92000000000735</v>
      </c>
      <c r="AA146" s="334"/>
    </row>
    <row r="147" spans="10:27" x14ac:dyDescent="0.25">
      <c r="J147" s="196">
        <v>43080</v>
      </c>
      <c r="K147" s="270">
        <v>37788</v>
      </c>
      <c r="L147" s="156" t="s">
        <v>4267</v>
      </c>
      <c r="M147" s="320">
        <v>13576.26</v>
      </c>
      <c r="N147" s="319">
        <v>43085</v>
      </c>
      <c r="O147" s="142">
        <v>13576.26</v>
      </c>
      <c r="P147" s="71">
        <f t="shared" si="18"/>
        <v>-50000</v>
      </c>
      <c r="T147" s="196"/>
      <c r="U147" s="224"/>
      <c r="V147" s="156"/>
      <c r="W147" s="142"/>
      <c r="X147" s="158"/>
      <c r="Y147" s="142"/>
      <c r="Z147" s="71">
        <f t="shared" si="17"/>
        <v>602.92000000000735</v>
      </c>
      <c r="AA147" s="334"/>
    </row>
    <row r="148" spans="10:27" x14ac:dyDescent="0.25">
      <c r="J148" s="196">
        <v>43087</v>
      </c>
      <c r="K148" s="270">
        <v>38111</v>
      </c>
      <c r="L148" s="156" t="s">
        <v>4268</v>
      </c>
      <c r="M148" s="142">
        <v>13305.32</v>
      </c>
      <c r="N148" s="325">
        <v>43115</v>
      </c>
      <c r="O148" s="326">
        <v>13305.32</v>
      </c>
      <c r="P148" s="71">
        <f t="shared" si="18"/>
        <v>-50000</v>
      </c>
      <c r="Q148" s="324">
        <v>43098</v>
      </c>
      <c r="T148" s="196"/>
      <c r="U148" s="224"/>
      <c r="V148" s="156"/>
      <c r="W148" s="142"/>
      <c r="X148" s="158"/>
      <c r="Y148" s="142"/>
      <c r="Z148" s="71">
        <f t="shared" si="17"/>
        <v>602.92000000000735</v>
      </c>
      <c r="AA148" s="334"/>
    </row>
    <row r="149" spans="10:27" x14ac:dyDescent="0.25">
      <c r="J149" s="187"/>
      <c r="K149" s="277"/>
      <c r="L149" s="153"/>
      <c r="M149" s="143"/>
      <c r="N149" s="182"/>
      <c r="O149" s="143"/>
      <c r="P149" s="71">
        <f t="shared" si="18"/>
        <v>-50000</v>
      </c>
      <c r="Q149" s="327"/>
      <c r="R149" s="328"/>
      <c r="S149" s="328"/>
      <c r="T149" s="196"/>
      <c r="U149" s="224"/>
      <c r="V149" s="156"/>
      <c r="W149" s="142"/>
      <c r="X149" s="158"/>
      <c r="Y149" s="142"/>
      <c r="Z149" s="71">
        <f t="shared" si="17"/>
        <v>602.92000000000735</v>
      </c>
      <c r="AA149" s="334"/>
    </row>
    <row r="150" spans="10:27" x14ac:dyDescent="0.25">
      <c r="J150" s="196">
        <v>43095</v>
      </c>
      <c r="K150" s="270">
        <v>38433</v>
      </c>
      <c r="L150" s="156" t="s">
        <v>4269</v>
      </c>
      <c r="M150" s="142">
        <v>18691.060000000001</v>
      </c>
      <c r="N150" s="325">
        <v>43115</v>
      </c>
      <c r="O150" s="326">
        <v>18691.060000000001</v>
      </c>
      <c r="P150" s="71">
        <f t="shared" si="18"/>
        <v>-50000</v>
      </c>
      <c r="Q150" s="324">
        <v>43098</v>
      </c>
      <c r="R150" s="318">
        <v>31996.38</v>
      </c>
      <c r="T150" s="196"/>
      <c r="U150" s="224"/>
      <c r="V150" s="156"/>
      <c r="W150" s="142"/>
      <c r="X150" s="158"/>
      <c r="Y150" s="142"/>
      <c r="Z150" s="71">
        <f t="shared" si="17"/>
        <v>602.92000000000735</v>
      </c>
      <c r="AA150" s="334"/>
    </row>
    <row r="151" spans="10:27" x14ac:dyDescent="0.25">
      <c r="J151" s="196">
        <v>43098</v>
      </c>
      <c r="K151" s="279">
        <v>38967</v>
      </c>
      <c r="L151" s="153" t="s">
        <v>4270</v>
      </c>
      <c r="M151" s="143">
        <v>12834.88</v>
      </c>
      <c r="N151" s="182">
        <v>43122</v>
      </c>
      <c r="O151" s="143">
        <v>12834.88</v>
      </c>
      <c r="P151" s="71">
        <f t="shared" si="18"/>
        <v>-50000</v>
      </c>
      <c r="U151" s="224"/>
      <c r="Z151" s="71">
        <f t="shared" si="17"/>
        <v>602.92000000000735</v>
      </c>
      <c r="AA151" s="334"/>
    </row>
    <row r="152" spans="10:27" x14ac:dyDescent="0.25">
      <c r="J152" s="199"/>
      <c r="K152" s="275"/>
      <c r="L152" s="200"/>
      <c r="M152" s="201"/>
      <c r="N152" s="202"/>
      <c r="O152" s="201"/>
      <c r="P152" s="203"/>
      <c r="U152" s="224"/>
      <c r="Z152" s="71">
        <f t="shared" si="17"/>
        <v>602.92000000000735</v>
      </c>
      <c r="AA152" s="334"/>
    </row>
    <row r="153" spans="10:27" x14ac:dyDescent="0.25">
      <c r="J153" s="40"/>
      <c r="M153" s="3"/>
      <c r="O153" s="3"/>
      <c r="P153" s="197"/>
      <c r="U153" s="224"/>
      <c r="Z153" s="71">
        <f t="shared" si="17"/>
        <v>602.92000000000735</v>
      </c>
      <c r="AA153" s="334"/>
    </row>
    <row r="154" spans="10:27" x14ac:dyDescent="0.25">
      <c r="O154" s="3"/>
      <c r="P154" s="197"/>
      <c r="U154" s="224"/>
      <c r="Z154" s="71">
        <f t="shared" si="17"/>
        <v>602.92000000000735</v>
      </c>
      <c r="AA154" s="334"/>
    </row>
    <row r="155" spans="10:27" x14ac:dyDescent="0.25">
      <c r="P155" s="197"/>
      <c r="U155" s="224"/>
      <c r="Z155" s="71">
        <f t="shared" si="17"/>
        <v>602.92000000000735</v>
      </c>
      <c r="AA155" s="334"/>
    </row>
    <row r="156" spans="10:27" x14ac:dyDescent="0.25">
      <c r="P156" s="197"/>
      <c r="U156" s="224"/>
      <c r="Z156" s="71">
        <f t="shared" si="17"/>
        <v>602.92000000000735</v>
      </c>
      <c r="AA156" s="334"/>
    </row>
    <row r="157" spans="10:27" x14ac:dyDescent="0.25">
      <c r="P157" s="197"/>
      <c r="U157" s="224"/>
      <c r="Z157" s="71">
        <f t="shared" si="17"/>
        <v>602.92000000000735</v>
      </c>
      <c r="AA157" s="334"/>
    </row>
    <row r="158" spans="10:27" x14ac:dyDescent="0.25">
      <c r="P158" s="197"/>
      <c r="U158" s="224"/>
      <c r="Z158" s="71">
        <f t="shared" si="17"/>
        <v>602.92000000000735</v>
      </c>
      <c r="AA158" s="334"/>
    </row>
    <row r="159" spans="10:27" x14ac:dyDescent="0.25">
      <c r="P159" s="197"/>
      <c r="U159" s="224"/>
      <c r="Z159" s="71">
        <f t="shared" si="17"/>
        <v>602.92000000000735</v>
      </c>
      <c r="AA159" s="334"/>
    </row>
    <row r="160" spans="10:27" x14ac:dyDescent="0.25">
      <c r="P160" s="197"/>
      <c r="U160" s="224"/>
      <c r="Z160" s="71">
        <f t="shared" si="17"/>
        <v>602.92000000000735</v>
      </c>
      <c r="AA160" s="334"/>
    </row>
    <row r="161" spans="16:27" x14ac:dyDescent="0.25">
      <c r="P161" s="197"/>
      <c r="U161" s="224"/>
      <c r="Z161" s="71">
        <f t="shared" si="17"/>
        <v>602.92000000000735</v>
      </c>
      <c r="AA161" s="334"/>
    </row>
    <row r="162" spans="16:27" x14ac:dyDescent="0.25">
      <c r="P162" s="197"/>
      <c r="U162" s="224"/>
      <c r="Z162" s="71">
        <f t="shared" si="17"/>
        <v>602.92000000000735</v>
      </c>
      <c r="AA162" s="334"/>
    </row>
    <row r="163" spans="16:27" x14ac:dyDescent="0.25">
      <c r="P163" s="197"/>
      <c r="U163" s="224"/>
      <c r="Z163" s="71">
        <f t="shared" si="17"/>
        <v>602.92000000000735</v>
      </c>
      <c r="AA163" s="334"/>
    </row>
    <row r="164" spans="16:27" x14ac:dyDescent="0.25">
      <c r="P164" s="197"/>
      <c r="U164" s="224"/>
      <c r="Z164" s="71">
        <f t="shared" si="17"/>
        <v>602.92000000000735</v>
      </c>
      <c r="AA164" s="334"/>
    </row>
    <row r="165" spans="16:27" x14ac:dyDescent="0.25">
      <c r="P165" s="197"/>
      <c r="U165" s="224"/>
      <c r="Z165" s="71">
        <f t="shared" si="17"/>
        <v>602.92000000000735</v>
      </c>
      <c r="AA165" s="334"/>
    </row>
    <row r="166" spans="16:27" x14ac:dyDescent="0.25">
      <c r="P166" s="197"/>
      <c r="U166" s="224"/>
      <c r="Z166" s="71">
        <f t="shared" si="17"/>
        <v>602.92000000000735</v>
      </c>
      <c r="AA166" s="334"/>
    </row>
    <row r="167" spans="16:27" x14ac:dyDescent="0.25">
      <c r="P167" s="197"/>
      <c r="U167" s="224"/>
      <c r="Z167" s="71">
        <f t="shared" si="17"/>
        <v>602.92000000000735</v>
      </c>
      <c r="AA167" s="334"/>
    </row>
    <row r="168" spans="16:27" x14ac:dyDescent="0.25">
      <c r="P168" s="197"/>
      <c r="Z168" s="71">
        <f t="shared" si="17"/>
        <v>602.92000000000735</v>
      </c>
      <c r="AA168" s="334"/>
    </row>
    <row r="169" spans="16:27" x14ac:dyDescent="0.25">
      <c r="P169" s="197"/>
      <c r="Z169" s="71">
        <f t="shared" si="17"/>
        <v>602.92000000000735</v>
      </c>
      <c r="AA169" s="334"/>
    </row>
    <row r="170" spans="16:27" x14ac:dyDescent="0.25">
      <c r="P170" s="197"/>
      <c r="Z170" s="71">
        <f t="shared" si="17"/>
        <v>602.92000000000735</v>
      </c>
      <c r="AA170" s="334"/>
    </row>
    <row r="171" spans="16:27" x14ac:dyDescent="0.25">
      <c r="P171" s="197"/>
      <c r="Z171" s="71">
        <f t="shared" si="17"/>
        <v>602.92000000000735</v>
      </c>
      <c r="AA171" s="334"/>
    </row>
    <row r="172" spans="16:27" x14ac:dyDescent="0.25">
      <c r="P172" s="197"/>
      <c r="Z172" s="71">
        <f t="shared" si="17"/>
        <v>602.92000000000735</v>
      </c>
      <c r="AA172" s="334"/>
    </row>
    <row r="173" spans="16:27" x14ac:dyDescent="0.25">
      <c r="P173" s="197"/>
      <c r="Z173" s="71">
        <f t="shared" si="17"/>
        <v>602.92000000000735</v>
      </c>
      <c r="AA173" s="334"/>
    </row>
    <row r="174" spans="16:27" x14ac:dyDescent="0.25">
      <c r="P174" s="197"/>
      <c r="Z174" s="71">
        <f t="shared" si="17"/>
        <v>602.92000000000735</v>
      </c>
      <c r="AA174" s="334"/>
    </row>
    <row r="175" spans="16:27" x14ac:dyDescent="0.25">
      <c r="P175" s="197"/>
      <c r="Z175" s="71">
        <f t="shared" si="17"/>
        <v>602.92000000000735</v>
      </c>
    </row>
    <row r="176" spans="16:27" x14ac:dyDescent="0.25">
      <c r="P176" s="197"/>
      <c r="Z176" s="71">
        <f t="shared" si="17"/>
        <v>602.92000000000735</v>
      </c>
    </row>
    <row r="177" spans="16:16" x14ac:dyDescent="0.25">
      <c r="P177" s="198"/>
    </row>
  </sheetData>
  <sortState ref="T85:Y94">
    <sortCondition ref="X85:X94"/>
  </sortState>
  <mergeCells count="14">
    <mergeCell ref="E82:G82"/>
    <mergeCell ref="B1:H1"/>
    <mergeCell ref="J1:P1"/>
    <mergeCell ref="C2:H2"/>
    <mergeCell ref="L2:P2"/>
    <mergeCell ref="E3:H3"/>
    <mergeCell ref="M3:P3"/>
    <mergeCell ref="Q116:Q117"/>
    <mergeCell ref="T1:Z1"/>
    <mergeCell ref="V2:Z2"/>
    <mergeCell ref="W3:Z3"/>
    <mergeCell ref="U22:U23"/>
    <mergeCell ref="Q90:Q93"/>
    <mergeCell ref="Q97:Q99"/>
  </mergeCells>
  <pageMargins left="0.15748031496062992" right="0.11811023622047245" top="0.35433070866141736" bottom="0.35433070866141736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4499"/>
  <sheetViews>
    <sheetView topLeftCell="A475" workbookViewId="0">
      <selection activeCell="C495" sqref="C495"/>
    </sheetView>
  </sheetViews>
  <sheetFormatPr baseColWidth="10" defaultRowHeight="15" x14ac:dyDescent="0.25"/>
  <cols>
    <col min="1" max="1" width="14.85546875" style="150" customWidth="1"/>
    <col min="2" max="2" width="9.28515625" style="223" customWidth="1"/>
    <col min="3" max="3" width="50" style="150" bestFit="1" customWidth="1"/>
    <col min="4" max="16384" width="11.42578125" style="150"/>
  </cols>
  <sheetData>
    <row r="2" spans="1:8" x14ac:dyDescent="0.25">
      <c r="A2" s="191"/>
      <c r="B2" s="219"/>
    </row>
    <row r="3" spans="1:8" x14ac:dyDescent="0.25">
      <c r="A3" s="211" t="s">
        <v>4642</v>
      </c>
      <c r="B3" s="221" t="s">
        <v>4816</v>
      </c>
      <c r="C3" s="212" t="s">
        <v>4472</v>
      </c>
      <c r="D3" s="213">
        <v>6440</v>
      </c>
      <c r="E3" s="212" t="s">
        <v>4642</v>
      </c>
      <c r="F3" s="213">
        <v>6440</v>
      </c>
      <c r="G3" s="213">
        <v>0</v>
      </c>
      <c r="H3" s="212" t="s">
        <v>4378</v>
      </c>
    </row>
    <row r="4" spans="1:8" x14ac:dyDescent="0.25">
      <c r="A4" s="208" t="s">
        <v>4632</v>
      </c>
      <c r="B4" s="220" t="s">
        <v>6805</v>
      </c>
      <c r="C4" s="209" t="s">
        <v>4472</v>
      </c>
      <c r="D4" s="210">
        <v>6900</v>
      </c>
      <c r="E4" s="209" t="s">
        <v>4638</v>
      </c>
      <c r="F4" s="210">
        <v>6900</v>
      </c>
      <c r="G4" s="210">
        <v>0</v>
      </c>
      <c r="H4" s="209" t="s">
        <v>4378</v>
      </c>
    </row>
    <row r="5" spans="1:8" x14ac:dyDescent="0.25">
      <c r="A5" s="211" t="s">
        <v>4649</v>
      </c>
      <c r="B5" s="221" t="s">
        <v>7578</v>
      </c>
      <c r="C5" s="212" t="s">
        <v>4472</v>
      </c>
      <c r="D5" s="213">
        <v>4700</v>
      </c>
      <c r="E5" s="212" t="s">
        <v>4646</v>
      </c>
      <c r="F5" s="213">
        <v>4700</v>
      </c>
      <c r="G5" s="213">
        <v>0</v>
      </c>
      <c r="H5" s="212" t="s">
        <v>4378</v>
      </c>
    </row>
    <row r="6" spans="1:8" x14ac:dyDescent="0.25">
      <c r="A6" s="211" t="s">
        <v>4646</v>
      </c>
      <c r="B6" s="221" t="s">
        <v>7716</v>
      </c>
      <c r="C6" s="212" t="s">
        <v>4472</v>
      </c>
      <c r="D6" s="213">
        <v>4700</v>
      </c>
      <c r="E6" s="212" t="s">
        <v>4633</v>
      </c>
      <c r="F6" s="213">
        <v>4700</v>
      </c>
      <c r="G6" s="213">
        <v>0</v>
      </c>
      <c r="H6" s="212" t="s">
        <v>4378</v>
      </c>
    </row>
    <row r="7" spans="1:8" x14ac:dyDescent="0.25">
      <c r="A7" s="208" t="s">
        <v>4633</v>
      </c>
      <c r="B7" s="220" t="s">
        <v>7830</v>
      </c>
      <c r="C7" s="209" t="s">
        <v>4472</v>
      </c>
      <c r="D7" s="210">
        <v>3760</v>
      </c>
      <c r="E7" s="209" t="s">
        <v>4635</v>
      </c>
      <c r="F7" s="210">
        <v>3760</v>
      </c>
      <c r="G7" s="210">
        <v>0</v>
      </c>
      <c r="H7" s="209" t="s">
        <v>4378</v>
      </c>
    </row>
    <row r="8" spans="1:8" x14ac:dyDescent="0.25">
      <c r="A8" s="211" t="s">
        <v>4635</v>
      </c>
      <c r="B8" s="221" t="s">
        <v>8002</v>
      </c>
      <c r="C8" s="212" t="s">
        <v>4472</v>
      </c>
      <c r="D8" s="213">
        <v>6270</v>
      </c>
      <c r="E8" s="212" t="s">
        <v>4634</v>
      </c>
      <c r="F8" s="213">
        <v>6270</v>
      </c>
      <c r="G8" s="213">
        <v>0</v>
      </c>
      <c r="H8" s="212" t="s">
        <v>4378</v>
      </c>
    </row>
    <row r="9" spans="1:8" x14ac:dyDescent="0.25">
      <c r="A9" s="208" t="s">
        <v>4634</v>
      </c>
      <c r="B9" s="220" t="s">
        <v>4798</v>
      </c>
      <c r="C9" s="209" t="s">
        <v>4472</v>
      </c>
      <c r="D9" s="210">
        <v>7050</v>
      </c>
      <c r="E9" s="209" t="s">
        <v>4634</v>
      </c>
      <c r="F9" s="210">
        <v>7050</v>
      </c>
      <c r="G9" s="210">
        <v>0</v>
      </c>
      <c r="H9" s="209" t="s">
        <v>4378</v>
      </c>
    </row>
    <row r="10" spans="1:8" x14ac:dyDescent="0.25">
      <c r="A10" s="211" t="s">
        <v>4604</v>
      </c>
      <c r="B10" s="221" t="s">
        <v>5010</v>
      </c>
      <c r="C10" s="212" t="s">
        <v>4472</v>
      </c>
      <c r="D10" s="213">
        <v>2400</v>
      </c>
      <c r="E10" s="212" t="s">
        <v>4640</v>
      </c>
      <c r="F10" s="213">
        <v>2400</v>
      </c>
      <c r="G10" s="213">
        <v>0</v>
      </c>
      <c r="H10" s="212" t="s">
        <v>4378</v>
      </c>
    </row>
    <row r="11" spans="1:8" x14ac:dyDescent="0.25">
      <c r="A11" s="208" t="s">
        <v>4746</v>
      </c>
      <c r="B11" s="220" t="s">
        <v>5263</v>
      </c>
      <c r="C11" s="209" t="s">
        <v>4472</v>
      </c>
      <c r="D11" s="210">
        <v>1920</v>
      </c>
      <c r="E11" s="209" t="s">
        <v>4639</v>
      </c>
      <c r="F11" s="210">
        <v>1920</v>
      </c>
      <c r="G11" s="210">
        <v>0</v>
      </c>
      <c r="H11" s="209" t="s">
        <v>4378</v>
      </c>
    </row>
    <row r="12" spans="1:8" x14ac:dyDescent="0.25">
      <c r="A12" s="211" t="s">
        <v>4639</v>
      </c>
      <c r="B12" s="221" t="s">
        <v>5406</v>
      </c>
      <c r="C12" s="212" t="s">
        <v>4472</v>
      </c>
      <c r="D12" s="213">
        <v>3840</v>
      </c>
      <c r="E12" s="212" t="s">
        <v>4630</v>
      </c>
      <c r="F12" s="213">
        <v>3840</v>
      </c>
      <c r="G12" s="213">
        <v>0</v>
      </c>
      <c r="H12" s="212" t="s">
        <v>4378</v>
      </c>
    </row>
    <row r="13" spans="1:8" x14ac:dyDescent="0.25">
      <c r="A13" s="211" t="s">
        <v>4630</v>
      </c>
      <c r="B13" s="221" t="s">
        <v>5577</v>
      </c>
      <c r="C13" s="212" t="s">
        <v>4472</v>
      </c>
      <c r="D13" s="213">
        <v>4953.8999999999996</v>
      </c>
      <c r="E13" s="212" t="s">
        <v>4641</v>
      </c>
      <c r="F13" s="213">
        <v>4953.8999999999996</v>
      </c>
      <c r="G13" s="213">
        <v>0</v>
      </c>
      <c r="H13" s="212" t="s">
        <v>4378</v>
      </c>
    </row>
    <row r="14" spans="1:8" x14ac:dyDescent="0.25">
      <c r="A14" s="211" t="s">
        <v>4641</v>
      </c>
      <c r="B14" s="221" t="s">
        <v>5702</v>
      </c>
      <c r="C14" s="212" t="s">
        <v>4472</v>
      </c>
      <c r="D14" s="213">
        <v>8670</v>
      </c>
      <c r="E14" s="212" t="s">
        <v>4645</v>
      </c>
      <c r="F14" s="213">
        <v>8670</v>
      </c>
      <c r="G14" s="213">
        <v>0</v>
      </c>
      <c r="H14" s="212" t="s">
        <v>4378</v>
      </c>
    </row>
    <row r="15" spans="1:8" x14ac:dyDescent="0.25">
      <c r="A15" s="208" t="s">
        <v>4643</v>
      </c>
      <c r="B15" s="220" t="s">
        <v>5886</v>
      </c>
      <c r="C15" s="209" t="s">
        <v>4472</v>
      </c>
      <c r="D15" s="210">
        <v>2600</v>
      </c>
      <c r="E15" s="209" t="s">
        <v>4648</v>
      </c>
      <c r="F15" s="210">
        <v>2600</v>
      </c>
      <c r="G15" s="210">
        <v>0</v>
      </c>
      <c r="H15" s="209" t="s">
        <v>4378</v>
      </c>
    </row>
    <row r="16" spans="1:8" x14ac:dyDescent="0.25">
      <c r="A16" s="211" t="s">
        <v>4821</v>
      </c>
      <c r="B16" s="221" t="s">
        <v>6114</v>
      </c>
      <c r="C16" s="212" t="s">
        <v>4472</v>
      </c>
      <c r="D16" s="213">
        <v>2600</v>
      </c>
      <c r="E16" s="212" t="s">
        <v>5793</v>
      </c>
      <c r="F16" s="213">
        <v>2600</v>
      </c>
      <c r="G16" s="213">
        <v>0</v>
      </c>
      <c r="H16" s="212" t="s">
        <v>4378</v>
      </c>
    </row>
    <row r="17" spans="1:8" x14ac:dyDescent="0.25">
      <c r="A17" s="211" t="s">
        <v>4696</v>
      </c>
      <c r="B17" s="221" t="s">
        <v>6391</v>
      </c>
      <c r="C17" s="212" t="s">
        <v>4472</v>
      </c>
      <c r="D17" s="213">
        <v>6240</v>
      </c>
      <c r="E17" s="212" t="s">
        <v>5395</v>
      </c>
      <c r="F17" s="213">
        <v>6240</v>
      </c>
      <c r="G17" s="213">
        <v>0</v>
      </c>
      <c r="H17" s="212" t="s">
        <v>4378</v>
      </c>
    </row>
    <row r="18" spans="1:8" x14ac:dyDescent="0.25">
      <c r="A18" s="208" t="s">
        <v>5395</v>
      </c>
      <c r="B18" s="220" t="s">
        <v>6510</v>
      </c>
      <c r="C18" s="209" t="s">
        <v>4472</v>
      </c>
      <c r="D18" s="210">
        <v>7800</v>
      </c>
      <c r="E18" s="209" t="s">
        <v>5838</v>
      </c>
      <c r="F18" s="210">
        <v>7800</v>
      </c>
      <c r="G18" s="210">
        <v>0</v>
      </c>
      <c r="H18" s="209" t="s">
        <v>4378</v>
      </c>
    </row>
    <row r="19" spans="1:8" x14ac:dyDescent="0.25">
      <c r="A19" s="208" t="s">
        <v>5838</v>
      </c>
      <c r="B19" s="220" t="s">
        <v>6731</v>
      </c>
      <c r="C19" s="209" t="s">
        <v>4472</v>
      </c>
      <c r="D19" s="210">
        <v>2600</v>
      </c>
      <c r="E19" s="209" t="s">
        <v>5092</v>
      </c>
      <c r="F19" s="210">
        <v>2600</v>
      </c>
      <c r="G19" s="210">
        <v>0</v>
      </c>
      <c r="H19" s="209" t="s">
        <v>4378</v>
      </c>
    </row>
    <row r="20" spans="1:8" x14ac:dyDescent="0.25">
      <c r="A20" s="211" t="s">
        <v>5092</v>
      </c>
      <c r="B20" s="221" t="s">
        <v>6845</v>
      </c>
      <c r="C20" s="212" t="s">
        <v>4472</v>
      </c>
      <c r="D20" s="213">
        <v>2631.2</v>
      </c>
      <c r="E20" s="212" t="s">
        <v>5244</v>
      </c>
      <c r="F20" s="213">
        <v>2631.2</v>
      </c>
      <c r="G20" s="213">
        <v>0</v>
      </c>
      <c r="H20" s="212" t="s">
        <v>4378</v>
      </c>
    </row>
    <row r="21" spans="1:8" x14ac:dyDescent="0.25">
      <c r="A21" s="211" t="s">
        <v>5244</v>
      </c>
      <c r="B21" s="221" t="s">
        <v>6965</v>
      </c>
      <c r="C21" s="212" t="s">
        <v>4472</v>
      </c>
      <c r="D21" s="213">
        <v>2600</v>
      </c>
      <c r="E21" s="212" t="s">
        <v>5066</v>
      </c>
      <c r="F21" s="213">
        <v>2600</v>
      </c>
      <c r="G21" s="213">
        <v>0</v>
      </c>
      <c r="H21" s="212" t="s">
        <v>4378</v>
      </c>
    </row>
    <row r="22" spans="1:8" x14ac:dyDescent="0.25">
      <c r="A22" s="211" t="s">
        <v>5066</v>
      </c>
      <c r="B22" s="221" t="s">
        <v>7084</v>
      </c>
      <c r="C22" s="212" t="s">
        <v>4472</v>
      </c>
      <c r="D22" s="213">
        <v>2600</v>
      </c>
      <c r="E22" s="212" t="s">
        <v>6803</v>
      </c>
      <c r="F22" s="213">
        <v>2600</v>
      </c>
      <c r="G22" s="213">
        <v>0</v>
      </c>
      <c r="H22" s="212" t="s">
        <v>4378</v>
      </c>
    </row>
    <row r="23" spans="1:8" x14ac:dyDescent="0.25">
      <c r="A23" s="211" t="s">
        <v>6803</v>
      </c>
      <c r="B23" s="221" t="s">
        <v>7229</v>
      </c>
      <c r="C23" s="212" t="s">
        <v>4472</v>
      </c>
      <c r="D23" s="213">
        <v>6760</v>
      </c>
      <c r="E23" s="212" t="s">
        <v>6039</v>
      </c>
      <c r="F23" s="213">
        <v>6760</v>
      </c>
      <c r="G23" s="213">
        <v>0</v>
      </c>
      <c r="H23" s="212" t="s">
        <v>4378</v>
      </c>
    </row>
    <row r="24" spans="1:8" x14ac:dyDescent="0.25">
      <c r="A24" s="208" t="s">
        <v>4642</v>
      </c>
      <c r="B24" s="220" t="s">
        <v>4874</v>
      </c>
      <c r="C24" s="209" t="s">
        <v>4558</v>
      </c>
      <c r="D24" s="210">
        <v>1610</v>
      </c>
      <c r="E24" s="209" t="s">
        <v>4642</v>
      </c>
      <c r="F24" s="210">
        <v>1610</v>
      </c>
      <c r="G24" s="210">
        <v>0</v>
      </c>
      <c r="H24" s="209" t="s">
        <v>4378</v>
      </c>
    </row>
    <row r="25" spans="1:8" x14ac:dyDescent="0.25">
      <c r="A25" s="208" t="s">
        <v>4642</v>
      </c>
      <c r="B25" s="220" t="s">
        <v>7757</v>
      </c>
      <c r="C25" s="209" t="s">
        <v>4558</v>
      </c>
      <c r="D25" s="210">
        <v>4395</v>
      </c>
      <c r="E25" s="209" t="s">
        <v>4632</v>
      </c>
      <c r="F25" s="210">
        <v>4395</v>
      </c>
      <c r="G25" s="210">
        <v>0</v>
      </c>
      <c r="H25" s="209" t="s">
        <v>4378</v>
      </c>
    </row>
    <row r="26" spans="1:8" x14ac:dyDescent="0.25">
      <c r="A26" s="211" t="s">
        <v>4653</v>
      </c>
      <c r="B26" s="221" t="s">
        <v>7294</v>
      </c>
      <c r="C26" s="212" t="s">
        <v>4558</v>
      </c>
      <c r="D26" s="213">
        <v>19167.599999999999</v>
      </c>
      <c r="E26" s="212" t="s">
        <v>4653</v>
      </c>
      <c r="F26" s="213">
        <v>19167.599999999999</v>
      </c>
      <c r="G26" s="213">
        <v>0</v>
      </c>
      <c r="H26" s="212" t="s">
        <v>4378</v>
      </c>
    </row>
    <row r="27" spans="1:8" x14ac:dyDescent="0.25">
      <c r="A27" s="211" t="s">
        <v>4638</v>
      </c>
      <c r="B27" s="221" t="s">
        <v>7448</v>
      </c>
      <c r="C27" s="212" t="s">
        <v>4558</v>
      </c>
      <c r="D27" s="213">
        <v>13872.4</v>
      </c>
      <c r="E27" s="212" t="s">
        <v>4649</v>
      </c>
      <c r="F27" s="213">
        <v>13872.4</v>
      </c>
      <c r="G27" s="213">
        <v>0</v>
      </c>
      <c r="H27" s="212" t="s">
        <v>4378</v>
      </c>
    </row>
    <row r="28" spans="1:8" x14ac:dyDescent="0.25">
      <c r="A28" s="211" t="s">
        <v>4649</v>
      </c>
      <c r="B28" s="221" t="s">
        <v>7556</v>
      </c>
      <c r="C28" s="212" t="s">
        <v>4558</v>
      </c>
      <c r="D28" s="213">
        <v>4280.6400000000003</v>
      </c>
      <c r="E28" s="212" t="s">
        <v>4646</v>
      </c>
      <c r="F28" s="213">
        <v>4280.6400000000003</v>
      </c>
      <c r="G28" s="213">
        <v>0</v>
      </c>
      <c r="H28" s="212" t="s">
        <v>4378</v>
      </c>
    </row>
    <row r="29" spans="1:8" x14ac:dyDescent="0.25">
      <c r="A29" s="211" t="s">
        <v>4635</v>
      </c>
      <c r="B29" s="221" t="s">
        <v>4671</v>
      </c>
      <c r="C29" s="212" t="s">
        <v>4558</v>
      </c>
      <c r="D29" s="213">
        <v>705</v>
      </c>
      <c r="E29" s="212" t="s">
        <v>4635</v>
      </c>
      <c r="F29" s="213">
        <v>705</v>
      </c>
      <c r="G29" s="213">
        <v>0</v>
      </c>
      <c r="H29" s="212" t="s">
        <v>4378</v>
      </c>
    </row>
    <row r="30" spans="1:8" x14ac:dyDescent="0.25">
      <c r="A30" s="208" t="s">
        <v>4636</v>
      </c>
      <c r="B30" s="220" t="s">
        <v>4863</v>
      </c>
      <c r="C30" s="209" t="s">
        <v>4558</v>
      </c>
      <c r="D30" s="210">
        <v>4971.1000000000004</v>
      </c>
      <c r="E30" s="209" t="s">
        <v>4636</v>
      </c>
      <c r="F30" s="210">
        <v>4971.1000000000004</v>
      </c>
      <c r="G30" s="210">
        <v>0</v>
      </c>
      <c r="H30" s="209" t="s">
        <v>4378</v>
      </c>
    </row>
    <row r="31" spans="1:8" x14ac:dyDescent="0.25">
      <c r="A31" s="211" t="s">
        <v>4746</v>
      </c>
      <c r="B31" s="221" t="s">
        <v>5249</v>
      </c>
      <c r="C31" s="212" t="s">
        <v>4558</v>
      </c>
      <c r="D31" s="213">
        <v>480</v>
      </c>
      <c r="E31" s="212" t="s">
        <v>4746</v>
      </c>
      <c r="F31" s="213">
        <v>480</v>
      </c>
      <c r="G31" s="213">
        <v>0</v>
      </c>
      <c r="H31" s="212" t="s">
        <v>4378</v>
      </c>
    </row>
    <row r="32" spans="1:8" x14ac:dyDescent="0.25">
      <c r="A32" s="211" t="s">
        <v>4630</v>
      </c>
      <c r="B32" s="221" t="s">
        <v>5579</v>
      </c>
      <c r="C32" s="212" t="s">
        <v>4558</v>
      </c>
      <c r="D32" s="213">
        <v>2075</v>
      </c>
      <c r="E32" s="212" t="s">
        <v>4630</v>
      </c>
      <c r="F32" s="213">
        <v>2075</v>
      </c>
      <c r="G32" s="213">
        <v>0</v>
      </c>
      <c r="H32" s="212" t="s">
        <v>4378</v>
      </c>
    </row>
    <row r="33" spans="1:8" x14ac:dyDescent="0.25">
      <c r="A33" s="208" t="s">
        <v>4696</v>
      </c>
      <c r="B33" s="220" t="s">
        <v>6382</v>
      </c>
      <c r="C33" s="209" t="s">
        <v>4558</v>
      </c>
      <c r="D33" s="210">
        <v>1040</v>
      </c>
      <c r="E33" s="209" t="s">
        <v>4696</v>
      </c>
      <c r="F33" s="210">
        <v>1040</v>
      </c>
      <c r="G33" s="210">
        <v>0</v>
      </c>
      <c r="H33" s="209" t="s">
        <v>4378</v>
      </c>
    </row>
    <row r="34" spans="1:8" x14ac:dyDescent="0.25">
      <c r="A34" s="211" t="s">
        <v>5395</v>
      </c>
      <c r="B34" s="221" t="s">
        <v>6537</v>
      </c>
      <c r="C34" s="212" t="s">
        <v>4558</v>
      </c>
      <c r="D34" s="213">
        <v>1323.7</v>
      </c>
      <c r="E34" s="212" t="s">
        <v>5395</v>
      </c>
      <c r="F34" s="213">
        <v>1323.7</v>
      </c>
      <c r="G34" s="213">
        <v>0</v>
      </c>
      <c r="H34" s="212" t="s">
        <v>4378</v>
      </c>
    </row>
    <row r="35" spans="1:8" x14ac:dyDescent="0.25">
      <c r="A35" s="211" t="s">
        <v>4642</v>
      </c>
      <c r="B35" s="221" t="s">
        <v>6804</v>
      </c>
      <c r="C35" s="212" t="s">
        <v>4534</v>
      </c>
      <c r="D35" s="213">
        <v>2845.8</v>
      </c>
      <c r="E35" s="212" t="s">
        <v>4642</v>
      </c>
      <c r="F35" s="213">
        <v>2845.8</v>
      </c>
      <c r="G35" s="213">
        <v>0</v>
      </c>
      <c r="H35" s="212" t="s">
        <v>4378</v>
      </c>
    </row>
    <row r="36" spans="1:8" x14ac:dyDescent="0.25">
      <c r="A36" s="211" t="s">
        <v>4632</v>
      </c>
      <c r="B36" s="221" t="s">
        <v>6108</v>
      </c>
      <c r="C36" s="212" t="s">
        <v>4534</v>
      </c>
      <c r="D36" s="213">
        <v>36050.400000000001</v>
      </c>
      <c r="E36" s="212" t="s">
        <v>4632</v>
      </c>
      <c r="F36" s="213">
        <v>36050.400000000001</v>
      </c>
      <c r="G36" s="213">
        <v>0</v>
      </c>
      <c r="H36" s="212" t="s">
        <v>4378</v>
      </c>
    </row>
    <row r="37" spans="1:8" x14ac:dyDescent="0.25">
      <c r="A37" s="211" t="s">
        <v>4653</v>
      </c>
      <c r="B37" s="221" t="s">
        <v>7152</v>
      </c>
      <c r="C37" s="212" t="s">
        <v>4534</v>
      </c>
      <c r="D37" s="213">
        <v>540</v>
      </c>
      <c r="E37" s="212" t="s">
        <v>4653</v>
      </c>
      <c r="F37" s="213">
        <v>540</v>
      </c>
      <c r="G37" s="213">
        <v>0</v>
      </c>
      <c r="H37" s="212" t="s">
        <v>4378</v>
      </c>
    </row>
    <row r="38" spans="1:8" x14ac:dyDescent="0.25">
      <c r="A38" s="211" t="s">
        <v>4638</v>
      </c>
      <c r="B38" s="221" t="s">
        <v>7337</v>
      </c>
      <c r="C38" s="212" t="s">
        <v>4534</v>
      </c>
      <c r="D38" s="213">
        <v>33360.480000000003</v>
      </c>
      <c r="E38" s="212" t="s">
        <v>4638</v>
      </c>
      <c r="F38" s="213">
        <v>33360.480000000003</v>
      </c>
      <c r="G38" s="213">
        <v>0</v>
      </c>
      <c r="H38" s="212" t="s">
        <v>4378</v>
      </c>
    </row>
    <row r="39" spans="1:8" x14ac:dyDescent="0.25">
      <c r="A39" s="211" t="s">
        <v>4638</v>
      </c>
      <c r="B39" s="221" t="s">
        <v>7442</v>
      </c>
      <c r="C39" s="212" t="s">
        <v>4534</v>
      </c>
      <c r="D39" s="213">
        <v>2108.4</v>
      </c>
      <c r="E39" s="212" t="s">
        <v>4638</v>
      </c>
      <c r="F39" s="213">
        <v>2108.4</v>
      </c>
      <c r="G39" s="213">
        <v>0</v>
      </c>
      <c r="H39" s="212" t="s">
        <v>4378</v>
      </c>
    </row>
    <row r="40" spans="1:8" x14ac:dyDescent="0.25">
      <c r="A40" s="211" t="s">
        <v>4649</v>
      </c>
      <c r="B40" s="221" t="s">
        <v>7562</v>
      </c>
      <c r="C40" s="212" t="s">
        <v>4534</v>
      </c>
      <c r="D40" s="213">
        <v>1507.6</v>
      </c>
      <c r="E40" s="212" t="s">
        <v>4649</v>
      </c>
      <c r="F40" s="213">
        <v>1507.6</v>
      </c>
      <c r="G40" s="213">
        <v>0</v>
      </c>
      <c r="H40" s="212" t="s">
        <v>4378</v>
      </c>
    </row>
    <row r="41" spans="1:8" x14ac:dyDescent="0.25">
      <c r="A41" s="211" t="s">
        <v>4635</v>
      </c>
      <c r="B41" s="221" t="s">
        <v>7986</v>
      </c>
      <c r="C41" s="212" t="s">
        <v>4534</v>
      </c>
      <c r="D41" s="213">
        <v>3849.6</v>
      </c>
      <c r="E41" s="212" t="s">
        <v>4635</v>
      </c>
      <c r="F41" s="213">
        <v>3849.6</v>
      </c>
      <c r="G41" s="213">
        <v>0</v>
      </c>
      <c r="H41" s="212" t="s">
        <v>4378</v>
      </c>
    </row>
    <row r="42" spans="1:8" x14ac:dyDescent="0.25">
      <c r="A42" s="211" t="s">
        <v>4634</v>
      </c>
      <c r="B42" s="221" t="s">
        <v>4717</v>
      </c>
      <c r="C42" s="212" t="s">
        <v>4534</v>
      </c>
      <c r="D42" s="213">
        <v>1808.4</v>
      </c>
      <c r="E42" s="212" t="s">
        <v>4634</v>
      </c>
      <c r="F42" s="213">
        <v>1808.4</v>
      </c>
      <c r="G42" s="213">
        <v>0</v>
      </c>
      <c r="H42" s="212" t="s">
        <v>4378</v>
      </c>
    </row>
    <row r="43" spans="1:8" x14ac:dyDescent="0.25">
      <c r="A43" s="208" t="s">
        <v>4604</v>
      </c>
      <c r="B43" s="220" t="s">
        <v>4938</v>
      </c>
      <c r="C43" s="209" t="s">
        <v>4534</v>
      </c>
      <c r="D43" s="210">
        <v>2064.6</v>
      </c>
      <c r="E43" s="209" t="s">
        <v>4604</v>
      </c>
      <c r="F43" s="210">
        <v>2064.6</v>
      </c>
      <c r="G43" s="210">
        <v>0</v>
      </c>
      <c r="H43" s="209" t="s">
        <v>4378</v>
      </c>
    </row>
    <row r="44" spans="1:8" x14ac:dyDescent="0.25">
      <c r="A44" s="208" t="s">
        <v>4640</v>
      </c>
      <c r="B44" s="220" t="s">
        <v>5071</v>
      </c>
      <c r="C44" s="209" t="s">
        <v>4534</v>
      </c>
      <c r="D44" s="210">
        <v>1923.6</v>
      </c>
      <c r="E44" s="209" t="s">
        <v>4640</v>
      </c>
      <c r="F44" s="210">
        <v>1923.6</v>
      </c>
      <c r="G44" s="210">
        <v>0</v>
      </c>
      <c r="H44" s="209" t="s">
        <v>4378</v>
      </c>
    </row>
    <row r="45" spans="1:8" x14ac:dyDescent="0.25">
      <c r="A45" s="211" t="s">
        <v>4746</v>
      </c>
      <c r="B45" s="221" t="s">
        <v>5214</v>
      </c>
      <c r="C45" s="212" t="s">
        <v>4534</v>
      </c>
      <c r="D45" s="213">
        <v>1821</v>
      </c>
      <c r="E45" s="212" t="s">
        <v>4746</v>
      </c>
      <c r="F45" s="213">
        <v>1821</v>
      </c>
      <c r="G45" s="213">
        <v>0</v>
      </c>
      <c r="H45" s="212" t="s">
        <v>4378</v>
      </c>
    </row>
    <row r="46" spans="1:8" x14ac:dyDescent="0.25">
      <c r="A46" s="211" t="s">
        <v>4639</v>
      </c>
      <c r="B46" s="221" t="s">
        <v>5402</v>
      </c>
      <c r="C46" s="212" t="s">
        <v>4534</v>
      </c>
      <c r="D46" s="213">
        <v>540</v>
      </c>
      <c r="E46" s="212" t="s">
        <v>4639</v>
      </c>
      <c r="F46" s="213">
        <v>540</v>
      </c>
      <c r="G46" s="213">
        <v>0</v>
      </c>
      <c r="H46" s="212" t="s">
        <v>4378</v>
      </c>
    </row>
    <row r="47" spans="1:8" x14ac:dyDescent="0.25">
      <c r="A47" s="211" t="s">
        <v>5092</v>
      </c>
      <c r="B47" s="221" t="s">
        <v>6841</v>
      </c>
      <c r="C47" s="212" t="s">
        <v>4534</v>
      </c>
      <c r="D47" s="213">
        <v>1927.8</v>
      </c>
      <c r="E47" s="212" t="s">
        <v>5092</v>
      </c>
      <c r="F47" s="213">
        <v>1927.8</v>
      </c>
      <c r="G47" s="213">
        <v>0</v>
      </c>
      <c r="H47" s="212" t="s">
        <v>4378</v>
      </c>
    </row>
    <row r="48" spans="1:8" x14ac:dyDescent="0.25">
      <c r="A48" s="208" t="s">
        <v>4638</v>
      </c>
      <c r="B48" s="220" t="s">
        <v>7386</v>
      </c>
      <c r="C48" s="209" t="s">
        <v>4383</v>
      </c>
      <c r="D48" s="210">
        <v>313.7</v>
      </c>
      <c r="E48" s="209" t="s">
        <v>4638</v>
      </c>
      <c r="F48" s="210">
        <v>313.7</v>
      </c>
      <c r="G48" s="210">
        <v>0</v>
      </c>
      <c r="H48" s="209" t="s">
        <v>4378</v>
      </c>
    </row>
    <row r="49" spans="1:8" x14ac:dyDescent="0.25">
      <c r="A49" s="208" t="s">
        <v>4635</v>
      </c>
      <c r="B49" s="220" t="s">
        <v>7920</v>
      </c>
      <c r="C49" s="209" t="s">
        <v>4383</v>
      </c>
      <c r="D49" s="210">
        <v>387.5</v>
      </c>
      <c r="E49" s="209" t="s">
        <v>4635</v>
      </c>
      <c r="F49" s="210">
        <v>387.5</v>
      </c>
      <c r="G49" s="210">
        <v>0</v>
      </c>
      <c r="H49" s="209" t="s">
        <v>4378</v>
      </c>
    </row>
    <row r="50" spans="1:8" x14ac:dyDescent="0.25">
      <c r="A50" s="211" t="s">
        <v>4604</v>
      </c>
      <c r="B50" s="221" t="s">
        <v>4935</v>
      </c>
      <c r="C50" s="212" t="s">
        <v>4383</v>
      </c>
      <c r="D50" s="213">
        <v>1207.8</v>
      </c>
      <c r="E50" s="212" t="s">
        <v>4604</v>
      </c>
      <c r="F50" s="213">
        <v>1207.8</v>
      </c>
      <c r="G50" s="213">
        <v>0</v>
      </c>
      <c r="H50" s="212" t="s">
        <v>4378</v>
      </c>
    </row>
    <row r="51" spans="1:8" x14ac:dyDescent="0.25">
      <c r="A51" s="208" t="s">
        <v>4639</v>
      </c>
      <c r="B51" s="220" t="s">
        <v>5317</v>
      </c>
      <c r="C51" s="209" t="s">
        <v>4383</v>
      </c>
      <c r="D51" s="210">
        <v>1873.5</v>
      </c>
      <c r="E51" s="209" t="s">
        <v>4639</v>
      </c>
      <c r="F51" s="210">
        <v>1873.5</v>
      </c>
      <c r="G51" s="210">
        <v>0</v>
      </c>
      <c r="H51" s="209" t="s">
        <v>4378</v>
      </c>
    </row>
    <row r="52" spans="1:8" x14ac:dyDescent="0.25">
      <c r="A52" s="208" t="s">
        <v>4821</v>
      </c>
      <c r="B52" s="220" t="s">
        <v>6072</v>
      </c>
      <c r="C52" s="209" t="s">
        <v>4383</v>
      </c>
      <c r="D52" s="210">
        <v>566.79999999999995</v>
      </c>
      <c r="E52" s="209" t="s">
        <v>4821</v>
      </c>
      <c r="F52" s="210">
        <v>566.79999999999995</v>
      </c>
      <c r="G52" s="210">
        <v>0</v>
      </c>
      <c r="H52" s="209" t="s">
        <v>4378</v>
      </c>
    </row>
    <row r="53" spans="1:8" x14ac:dyDescent="0.25">
      <c r="A53" s="211" t="s">
        <v>5838</v>
      </c>
      <c r="B53" s="221" t="s">
        <v>6708</v>
      </c>
      <c r="C53" s="212" t="s">
        <v>4383</v>
      </c>
      <c r="D53" s="213">
        <v>1154.7</v>
      </c>
      <c r="E53" s="212" t="s">
        <v>5838</v>
      </c>
      <c r="F53" s="213">
        <v>1154.7</v>
      </c>
      <c r="G53" s="213">
        <v>0</v>
      </c>
      <c r="H53" s="212" t="s">
        <v>4378</v>
      </c>
    </row>
    <row r="54" spans="1:8" x14ac:dyDescent="0.25">
      <c r="A54" s="208" t="s">
        <v>4632</v>
      </c>
      <c r="B54" s="220" t="s">
        <v>5972</v>
      </c>
      <c r="C54" s="209" t="s">
        <v>4425</v>
      </c>
      <c r="D54" s="210">
        <v>1848</v>
      </c>
      <c r="E54" s="209" t="s">
        <v>4632</v>
      </c>
      <c r="F54" s="210">
        <v>1848</v>
      </c>
      <c r="G54" s="210">
        <v>0</v>
      </c>
      <c r="H54" s="209" t="s">
        <v>4378</v>
      </c>
    </row>
    <row r="55" spans="1:8" x14ac:dyDescent="0.25">
      <c r="A55" s="211" t="s">
        <v>4638</v>
      </c>
      <c r="B55" s="221" t="s">
        <v>7385</v>
      </c>
      <c r="C55" s="212" t="s">
        <v>4425</v>
      </c>
      <c r="D55" s="213">
        <v>3762.4</v>
      </c>
      <c r="E55" s="212" t="s">
        <v>4638</v>
      </c>
      <c r="F55" s="213">
        <v>3762.4</v>
      </c>
      <c r="G55" s="213">
        <v>0</v>
      </c>
      <c r="H55" s="212" t="s">
        <v>4378</v>
      </c>
    </row>
    <row r="56" spans="1:8" x14ac:dyDescent="0.25">
      <c r="A56" s="208" t="s">
        <v>4649</v>
      </c>
      <c r="B56" s="220" t="s">
        <v>7545</v>
      </c>
      <c r="C56" s="209" t="s">
        <v>4425</v>
      </c>
      <c r="D56" s="210">
        <v>2478</v>
      </c>
      <c r="E56" s="209" t="s">
        <v>4649</v>
      </c>
      <c r="F56" s="210">
        <v>2478</v>
      </c>
      <c r="G56" s="210">
        <v>0</v>
      </c>
      <c r="H56" s="209" t="s">
        <v>4378</v>
      </c>
    </row>
    <row r="57" spans="1:8" x14ac:dyDescent="0.25">
      <c r="A57" s="211" t="s">
        <v>4633</v>
      </c>
      <c r="B57" s="221" t="s">
        <v>7795</v>
      </c>
      <c r="C57" s="212" t="s">
        <v>4425</v>
      </c>
      <c r="D57" s="213">
        <v>3480</v>
      </c>
      <c r="E57" s="212" t="s">
        <v>4633</v>
      </c>
      <c r="F57" s="213">
        <v>3480</v>
      </c>
      <c r="G57" s="213">
        <v>0</v>
      </c>
      <c r="H57" s="212" t="s">
        <v>4378</v>
      </c>
    </row>
    <row r="58" spans="1:8" x14ac:dyDescent="0.25">
      <c r="A58" s="208" t="s">
        <v>4635</v>
      </c>
      <c r="B58" s="220" t="s">
        <v>7948</v>
      </c>
      <c r="C58" s="209" t="s">
        <v>4425</v>
      </c>
      <c r="D58" s="210">
        <v>696.6</v>
      </c>
      <c r="E58" s="209" t="s">
        <v>4635</v>
      </c>
      <c r="F58" s="210">
        <v>696.6</v>
      </c>
      <c r="G58" s="210">
        <v>0</v>
      </c>
      <c r="H58" s="209" t="s">
        <v>4378</v>
      </c>
    </row>
    <row r="59" spans="1:8" x14ac:dyDescent="0.25">
      <c r="A59" s="208" t="s">
        <v>4634</v>
      </c>
      <c r="B59" s="220" t="s">
        <v>4757</v>
      </c>
      <c r="C59" s="209" t="s">
        <v>4425</v>
      </c>
      <c r="D59" s="210">
        <v>4608.3</v>
      </c>
      <c r="E59" s="209" t="s">
        <v>4634</v>
      </c>
      <c r="F59" s="210">
        <v>4608.3</v>
      </c>
      <c r="G59" s="210">
        <v>0</v>
      </c>
      <c r="H59" s="209" t="s">
        <v>4378</v>
      </c>
    </row>
    <row r="60" spans="1:8" x14ac:dyDescent="0.25">
      <c r="A60" s="208" t="s">
        <v>4604</v>
      </c>
      <c r="B60" s="220" t="s">
        <v>4945</v>
      </c>
      <c r="C60" s="209" t="s">
        <v>4425</v>
      </c>
      <c r="D60" s="210">
        <v>2702.8</v>
      </c>
      <c r="E60" s="209" t="s">
        <v>4640</v>
      </c>
      <c r="F60" s="210">
        <v>2702.8</v>
      </c>
      <c r="G60" s="210">
        <v>0</v>
      </c>
      <c r="H60" s="209" t="s">
        <v>4378</v>
      </c>
    </row>
    <row r="61" spans="1:8" x14ac:dyDescent="0.25">
      <c r="A61" s="211" t="s">
        <v>4746</v>
      </c>
      <c r="B61" s="221" t="s">
        <v>5187</v>
      </c>
      <c r="C61" s="212" t="s">
        <v>4425</v>
      </c>
      <c r="D61" s="213">
        <v>3659.8</v>
      </c>
      <c r="E61" s="212" t="s">
        <v>4746</v>
      </c>
      <c r="F61" s="213">
        <v>3659.8</v>
      </c>
      <c r="G61" s="213">
        <v>0</v>
      </c>
      <c r="H61" s="212" t="s">
        <v>4378</v>
      </c>
    </row>
    <row r="62" spans="1:8" x14ac:dyDescent="0.25">
      <c r="A62" s="211" t="s">
        <v>4639</v>
      </c>
      <c r="B62" s="221" t="s">
        <v>5344</v>
      </c>
      <c r="C62" s="212" t="s">
        <v>4425</v>
      </c>
      <c r="D62" s="213">
        <v>284</v>
      </c>
      <c r="E62" s="212" t="s">
        <v>4639</v>
      </c>
      <c r="F62" s="213">
        <v>284</v>
      </c>
      <c r="G62" s="213">
        <v>0</v>
      </c>
      <c r="H62" s="212" t="s">
        <v>4378</v>
      </c>
    </row>
    <row r="63" spans="1:8" x14ac:dyDescent="0.25">
      <c r="A63" s="208" t="s">
        <v>4630</v>
      </c>
      <c r="B63" s="220" t="s">
        <v>5474</v>
      </c>
      <c r="C63" s="209" t="s">
        <v>4425</v>
      </c>
      <c r="D63" s="210">
        <v>4070.4</v>
      </c>
      <c r="E63" s="209" t="s">
        <v>4630</v>
      </c>
      <c r="F63" s="210">
        <v>4070.4</v>
      </c>
      <c r="G63" s="210">
        <v>0</v>
      </c>
      <c r="H63" s="209" t="s">
        <v>4378</v>
      </c>
    </row>
    <row r="64" spans="1:8" x14ac:dyDescent="0.25">
      <c r="A64" s="208" t="s">
        <v>4641</v>
      </c>
      <c r="B64" s="220" t="s">
        <v>5642</v>
      </c>
      <c r="C64" s="209" t="s">
        <v>4425</v>
      </c>
      <c r="D64" s="210">
        <v>1368.8</v>
      </c>
      <c r="E64" s="209" t="s">
        <v>4641</v>
      </c>
      <c r="F64" s="210">
        <v>1368.8</v>
      </c>
      <c r="G64" s="210">
        <v>0</v>
      </c>
      <c r="H64" s="209" t="s">
        <v>4378</v>
      </c>
    </row>
    <row r="65" spans="1:8" x14ac:dyDescent="0.25">
      <c r="A65" s="211" t="s">
        <v>4643</v>
      </c>
      <c r="B65" s="221" t="s">
        <v>5847</v>
      </c>
      <c r="C65" s="212" t="s">
        <v>4425</v>
      </c>
      <c r="D65" s="213">
        <v>3514.8</v>
      </c>
      <c r="E65" s="212" t="s">
        <v>4648</v>
      </c>
      <c r="F65" s="213">
        <v>3514.8</v>
      </c>
      <c r="G65" s="213">
        <v>0</v>
      </c>
      <c r="H65" s="212" t="s">
        <v>4378</v>
      </c>
    </row>
    <row r="66" spans="1:8" x14ac:dyDescent="0.25">
      <c r="A66" s="211" t="s">
        <v>4648</v>
      </c>
      <c r="B66" s="221" t="s">
        <v>5957</v>
      </c>
      <c r="C66" s="212" t="s">
        <v>4425</v>
      </c>
      <c r="D66" s="213">
        <v>2168.1999999999998</v>
      </c>
      <c r="E66" s="212" t="s">
        <v>4648</v>
      </c>
      <c r="F66" s="213">
        <v>2168.1999999999998</v>
      </c>
      <c r="G66" s="213">
        <v>0</v>
      </c>
      <c r="H66" s="212" t="s">
        <v>4378</v>
      </c>
    </row>
    <row r="67" spans="1:8" x14ac:dyDescent="0.25">
      <c r="A67" s="211" t="s">
        <v>4821</v>
      </c>
      <c r="B67" s="221" t="s">
        <v>6061</v>
      </c>
      <c r="C67" s="212" t="s">
        <v>4425</v>
      </c>
      <c r="D67" s="213">
        <v>4176</v>
      </c>
      <c r="E67" s="212" t="s">
        <v>4821</v>
      </c>
      <c r="F67" s="213">
        <v>4176</v>
      </c>
      <c r="G67" s="213">
        <v>0</v>
      </c>
      <c r="H67" s="212" t="s">
        <v>4378</v>
      </c>
    </row>
    <row r="68" spans="1:8" x14ac:dyDescent="0.25">
      <c r="A68" s="208" t="s">
        <v>4696</v>
      </c>
      <c r="B68" s="220" t="s">
        <v>6294</v>
      </c>
      <c r="C68" s="209" t="s">
        <v>4425</v>
      </c>
      <c r="D68" s="210">
        <v>0</v>
      </c>
      <c r="E68" s="209" t="s">
        <v>4416</v>
      </c>
      <c r="F68" s="210">
        <v>0</v>
      </c>
      <c r="G68" s="210">
        <v>0</v>
      </c>
      <c r="H68" s="209" t="s">
        <v>37</v>
      </c>
    </row>
    <row r="69" spans="1:8" x14ac:dyDescent="0.25">
      <c r="A69" s="211" t="s">
        <v>4696</v>
      </c>
      <c r="B69" s="221" t="s">
        <v>6379</v>
      </c>
      <c r="C69" s="212" t="s">
        <v>4425</v>
      </c>
      <c r="D69" s="213">
        <v>2203.1999999999998</v>
      </c>
      <c r="E69" s="212" t="s">
        <v>4696</v>
      </c>
      <c r="F69" s="213">
        <v>2203.1999999999998</v>
      </c>
      <c r="G69" s="213">
        <v>0</v>
      </c>
      <c r="H69" s="212" t="s">
        <v>4378</v>
      </c>
    </row>
    <row r="70" spans="1:8" x14ac:dyDescent="0.25">
      <c r="A70" s="211" t="s">
        <v>5395</v>
      </c>
      <c r="B70" s="221" t="s">
        <v>6523</v>
      </c>
      <c r="C70" s="212" t="s">
        <v>4425</v>
      </c>
      <c r="D70" s="213">
        <v>1321.6</v>
      </c>
      <c r="E70" s="212" t="s">
        <v>5838</v>
      </c>
      <c r="F70" s="213">
        <v>1321.6</v>
      </c>
      <c r="G70" s="213">
        <v>0</v>
      </c>
      <c r="H70" s="212" t="s">
        <v>4378</v>
      </c>
    </row>
    <row r="71" spans="1:8" x14ac:dyDescent="0.25">
      <c r="A71" s="208" t="s">
        <v>5395</v>
      </c>
      <c r="B71" s="220" t="s">
        <v>6528</v>
      </c>
      <c r="C71" s="209" t="s">
        <v>4425</v>
      </c>
      <c r="D71" s="210">
        <v>480</v>
      </c>
      <c r="E71" s="209" t="s">
        <v>5838</v>
      </c>
      <c r="F71" s="210">
        <v>480</v>
      </c>
      <c r="G71" s="210">
        <v>0</v>
      </c>
      <c r="H71" s="209" t="s">
        <v>4378</v>
      </c>
    </row>
    <row r="72" spans="1:8" x14ac:dyDescent="0.25">
      <c r="A72" s="211" t="s">
        <v>5838</v>
      </c>
      <c r="B72" s="221" t="s">
        <v>6663</v>
      </c>
      <c r="C72" s="212" t="s">
        <v>4425</v>
      </c>
      <c r="D72" s="213">
        <v>5662.2</v>
      </c>
      <c r="E72" s="212" t="s">
        <v>5092</v>
      </c>
      <c r="F72" s="213">
        <v>5662.2</v>
      </c>
      <c r="G72" s="213">
        <v>0</v>
      </c>
      <c r="H72" s="212" t="s">
        <v>4378</v>
      </c>
    </row>
    <row r="73" spans="1:8" x14ac:dyDescent="0.25">
      <c r="A73" s="208" t="s">
        <v>5092</v>
      </c>
      <c r="B73" s="220" t="s">
        <v>6764</v>
      </c>
      <c r="C73" s="209" t="s">
        <v>4425</v>
      </c>
      <c r="D73" s="210">
        <v>2382</v>
      </c>
      <c r="E73" s="209" t="s">
        <v>5092</v>
      </c>
      <c r="F73" s="210">
        <v>2382</v>
      </c>
      <c r="G73" s="210">
        <v>0</v>
      </c>
      <c r="H73" s="209" t="s">
        <v>4378</v>
      </c>
    </row>
    <row r="74" spans="1:8" x14ac:dyDescent="0.25">
      <c r="A74" s="208" t="s">
        <v>5244</v>
      </c>
      <c r="B74" s="220" t="s">
        <v>6950</v>
      </c>
      <c r="C74" s="209" t="s">
        <v>4425</v>
      </c>
      <c r="D74" s="210">
        <v>3822.2</v>
      </c>
      <c r="E74" s="209" t="s">
        <v>5066</v>
      </c>
      <c r="F74" s="210">
        <v>3822.2</v>
      </c>
      <c r="G74" s="210">
        <v>0</v>
      </c>
      <c r="H74" s="209" t="s">
        <v>4378</v>
      </c>
    </row>
    <row r="75" spans="1:8" x14ac:dyDescent="0.25">
      <c r="A75" s="208" t="s">
        <v>5244</v>
      </c>
      <c r="B75" s="220" t="s">
        <v>6952</v>
      </c>
      <c r="C75" s="209" t="s">
        <v>4425</v>
      </c>
      <c r="D75" s="210">
        <v>105.6</v>
      </c>
      <c r="E75" s="209" t="s">
        <v>5066</v>
      </c>
      <c r="F75" s="210">
        <v>105.6</v>
      </c>
      <c r="G75" s="210">
        <v>0</v>
      </c>
      <c r="H75" s="209" t="s">
        <v>4378</v>
      </c>
    </row>
    <row r="76" spans="1:8" x14ac:dyDescent="0.25">
      <c r="A76" s="211" t="s">
        <v>5066</v>
      </c>
      <c r="B76" s="221" t="s">
        <v>7022</v>
      </c>
      <c r="C76" s="212" t="s">
        <v>4425</v>
      </c>
      <c r="D76" s="213">
        <v>1890.2</v>
      </c>
      <c r="E76" s="212" t="s">
        <v>5066</v>
      </c>
      <c r="F76" s="213">
        <v>1890.2</v>
      </c>
      <c r="G76" s="213">
        <v>0</v>
      </c>
      <c r="H76" s="212" t="s">
        <v>4378</v>
      </c>
    </row>
    <row r="77" spans="1:8" x14ac:dyDescent="0.25">
      <c r="A77" s="208" t="s">
        <v>4642</v>
      </c>
      <c r="B77" s="220" t="s">
        <v>6467</v>
      </c>
      <c r="C77" s="209" t="s">
        <v>4410</v>
      </c>
      <c r="D77" s="210">
        <v>3905.8</v>
      </c>
      <c r="E77" s="209" t="s">
        <v>4642</v>
      </c>
      <c r="F77" s="210">
        <v>3905.8</v>
      </c>
      <c r="G77" s="210">
        <v>0</v>
      </c>
      <c r="H77" s="209" t="s">
        <v>4378</v>
      </c>
    </row>
    <row r="78" spans="1:8" x14ac:dyDescent="0.25">
      <c r="A78" s="211" t="s">
        <v>4632</v>
      </c>
      <c r="B78" s="221" t="s">
        <v>5676</v>
      </c>
      <c r="C78" s="212" t="s">
        <v>4410</v>
      </c>
      <c r="D78" s="213">
        <v>5809.5</v>
      </c>
      <c r="E78" s="212" t="s">
        <v>4632</v>
      </c>
      <c r="F78" s="213">
        <v>5809.5</v>
      </c>
      <c r="G78" s="213">
        <v>0</v>
      </c>
      <c r="H78" s="212" t="s">
        <v>4378</v>
      </c>
    </row>
    <row r="79" spans="1:8" x14ac:dyDescent="0.25">
      <c r="A79" s="211" t="s">
        <v>4638</v>
      </c>
      <c r="B79" s="221" t="s">
        <v>7407</v>
      </c>
      <c r="C79" s="212" t="s">
        <v>4410</v>
      </c>
      <c r="D79" s="213">
        <v>4926</v>
      </c>
      <c r="E79" s="212" t="s">
        <v>4638</v>
      </c>
      <c r="F79" s="213">
        <v>4926</v>
      </c>
      <c r="G79" s="213">
        <v>0</v>
      </c>
      <c r="H79" s="212" t="s">
        <v>4378</v>
      </c>
    </row>
    <row r="80" spans="1:8" x14ac:dyDescent="0.25">
      <c r="A80" s="211" t="s">
        <v>4646</v>
      </c>
      <c r="B80" s="221" t="s">
        <v>7628</v>
      </c>
      <c r="C80" s="212" t="s">
        <v>4410</v>
      </c>
      <c r="D80" s="213">
        <v>2382</v>
      </c>
      <c r="E80" s="212" t="s">
        <v>4646</v>
      </c>
      <c r="F80" s="213">
        <v>2382</v>
      </c>
      <c r="G80" s="213">
        <v>0</v>
      </c>
      <c r="H80" s="212" t="s">
        <v>4378</v>
      </c>
    </row>
    <row r="81" spans="1:8" x14ac:dyDescent="0.25">
      <c r="A81" s="211" t="s">
        <v>4646</v>
      </c>
      <c r="B81" s="221" t="s">
        <v>7642</v>
      </c>
      <c r="C81" s="212" t="s">
        <v>4410</v>
      </c>
      <c r="D81" s="213">
        <v>3696</v>
      </c>
      <c r="E81" s="212" t="s">
        <v>4646</v>
      </c>
      <c r="F81" s="213">
        <v>3696</v>
      </c>
      <c r="G81" s="213">
        <v>0</v>
      </c>
      <c r="H81" s="212" t="s">
        <v>4378</v>
      </c>
    </row>
    <row r="82" spans="1:8" x14ac:dyDescent="0.25">
      <c r="A82" s="208" t="s">
        <v>4633</v>
      </c>
      <c r="B82" s="220" t="s">
        <v>7781</v>
      </c>
      <c r="C82" s="209" t="s">
        <v>4410</v>
      </c>
      <c r="D82" s="210">
        <v>5018.3999999999996</v>
      </c>
      <c r="E82" s="209" t="s">
        <v>4633</v>
      </c>
      <c r="F82" s="210">
        <v>5018.3999999999996</v>
      </c>
      <c r="G82" s="210">
        <v>0</v>
      </c>
      <c r="H82" s="209" t="s">
        <v>4378</v>
      </c>
    </row>
    <row r="83" spans="1:8" x14ac:dyDescent="0.25">
      <c r="A83" s="208" t="s">
        <v>4635</v>
      </c>
      <c r="B83" s="220" t="s">
        <v>7926</v>
      </c>
      <c r="C83" s="209" t="s">
        <v>4410</v>
      </c>
      <c r="D83" s="210">
        <v>4642.7</v>
      </c>
      <c r="E83" s="209" t="s">
        <v>4635</v>
      </c>
      <c r="F83" s="210">
        <v>4642.7</v>
      </c>
      <c r="G83" s="210">
        <v>0</v>
      </c>
      <c r="H83" s="209" t="s">
        <v>4378</v>
      </c>
    </row>
    <row r="84" spans="1:8" x14ac:dyDescent="0.25">
      <c r="A84" s="208" t="s">
        <v>4634</v>
      </c>
      <c r="B84" s="220" t="s">
        <v>4770</v>
      </c>
      <c r="C84" s="209" t="s">
        <v>4410</v>
      </c>
      <c r="D84" s="210">
        <v>4359.1000000000004</v>
      </c>
      <c r="E84" s="209" t="s">
        <v>4634</v>
      </c>
      <c r="F84" s="210">
        <v>4359.1000000000004</v>
      </c>
      <c r="G84" s="210">
        <v>0</v>
      </c>
      <c r="H84" s="209" t="s">
        <v>4378</v>
      </c>
    </row>
    <row r="85" spans="1:8" x14ac:dyDescent="0.25">
      <c r="A85" s="208" t="s">
        <v>4604</v>
      </c>
      <c r="B85" s="220" t="s">
        <v>4959</v>
      </c>
      <c r="C85" s="209" t="s">
        <v>4410</v>
      </c>
      <c r="D85" s="210">
        <v>5721.1</v>
      </c>
      <c r="E85" s="209" t="s">
        <v>4604</v>
      </c>
      <c r="F85" s="210">
        <v>5721.1</v>
      </c>
      <c r="G85" s="210">
        <v>0</v>
      </c>
      <c r="H85" s="209" t="s">
        <v>4378</v>
      </c>
    </row>
    <row r="86" spans="1:8" x14ac:dyDescent="0.25">
      <c r="A86" s="208" t="s">
        <v>4746</v>
      </c>
      <c r="B86" s="220" t="s">
        <v>5209</v>
      </c>
      <c r="C86" s="209" t="s">
        <v>4410</v>
      </c>
      <c r="D86" s="210">
        <v>4319.6000000000004</v>
      </c>
      <c r="E86" s="209" t="s">
        <v>4746</v>
      </c>
      <c r="F86" s="210">
        <v>4319.6000000000004</v>
      </c>
      <c r="G86" s="210">
        <v>0</v>
      </c>
      <c r="H86" s="209" t="s">
        <v>4378</v>
      </c>
    </row>
    <row r="87" spans="1:8" x14ac:dyDescent="0.25">
      <c r="A87" s="211" t="s">
        <v>4639</v>
      </c>
      <c r="B87" s="221" t="s">
        <v>5400</v>
      </c>
      <c r="C87" s="212" t="s">
        <v>4410</v>
      </c>
      <c r="D87" s="213">
        <v>4060.2</v>
      </c>
      <c r="E87" s="212" t="s">
        <v>4639</v>
      </c>
      <c r="F87" s="213">
        <v>4060.2</v>
      </c>
      <c r="G87" s="213">
        <v>0</v>
      </c>
      <c r="H87" s="212" t="s">
        <v>4378</v>
      </c>
    </row>
    <row r="88" spans="1:8" x14ac:dyDescent="0.25">
      <c r="A88" s="208" t="s">
        <v>4630</v>
      </c>
      <c r="B88" s="220" t="s">
        <v>5493</v>
      </c>
      <c r="C88" s="209" t="s">
        <v>4410</v>
      </c>
      <c r="D88" s="210">
        <v>4238.5</v>
      </c>
      <c r="E88" s="209" t="s">
        <v>4630</v>
      </c>
      <c r="F88" s="210">
        <v>4238.5</v>
      </c>
      <c r="G88" s="210">
        <v>0</v>
      </c>
      <c r="H88" s="209" t="s">
        <v>4378</v>
      </c>
    </row>
    <row r="89" spans="1:8" x14ac:dyDescent="0.25">
      <c r="A89" s="211" t="s">
        <v>4641</v>
      </c>
      <c r="B89" s="221" t="s">
        <v>5617</v>
      </c>
      <c r="C89" s="212" t="s">
        <v>4410</v>
      </c>
      <c r="D89" s="213">
        <v>4100.6000000000004</v>
      </c>
      <c r="E89" s="212" t="s">
        <v>4641</v>
      </c>
      <c r="F89" s="213">
        <v>4100.6000000000004</v>
      </c>
      <c r="G89" s="213">
        <v>0</v>
      </c>
      <c r="H89" s="212" t="s">
        <v>4378</v>
      </c>
    </row>
    <row r="90" spans="1:8" x14ac:dyDescent="0.25">
      <c r="A90" s="211" t="s">
        <v>4641</v>
      </c>
      <c r="B90" s="221" t="s">
        <v>5684</v>
      </c>
      <c r="C90" s="212" t="s">
        <v>4410</v>
      </c>
      <c r="D90" s="213">
        <v>1026.5999999999999</v>
      </c>
      <c r="E90" s="212" t="s">
        <v>4645</v>
      </c>
      <c r="F90" s="213">
        <v>1026.5999999999999</v>
      </c>
      <c r="G90" s="213">
        <v>0</v>
      </c>
      <c r="H90" s="212" t="s">
        <v>4378</v>
      </c>
    </row>
    <row r="91" spans="1:8" x14ac:dyDescent="0.25">
      <c r="A91" s="211" t="s">
        <v>4643</v>
      </c>
      <c r="B91" s="221" t="s">
        <v>5816</v>
      </c>
      <c r="C91" s="212" t="s">
        <v>4410</v>
      </c>
      <c r="D91" s="213">
        <v>8341.6</v>
      </c>
      <c r="E91" s="212" t="s">
        <v>4643</v>
      </c>
      <c r="F91" s="213">
        <v>8341.6</v>
      </c>
      <c r="G91" s="213">
        <v>0</v>
      </c>
      <c r="H91" s="212" t="s">
        <v>4378</v>
      </c>
    </row>
    <row r="92" spans="1:8" x14ac:dyDescent="0.25">
      <c r="A92" s="208" t="s">
        <v>4821</v>
      </c>
      <c r="B92" s="220" t="s">
        <v>6078</v>
      </c>
      <c r="C92" s="209" t="s">
        <v>4410</v>
      </c>
      <c r="D92" s="210">
        <v>4167.3999999999996</v>
      </c>
      <c r="E92" s="209" t="s">
        <v>4821</v>
      </c>
      <c r="F92" s="210">
        <v>4167.3999999999996</v>
      </c>
      <c r="G92" s="210">
        <v>0</v>
      </c>
      <c r="H92" s="209" t="s">
        <v>4378</v>
      </c>
    </row>
    <row r="93" spans="1:8" x14ac:dyDescent="0.25">
      <c r="A93" s="208" t="s">
        <v>5793</v>
      </c>
      <c r="B93" s="220" t="s">
        <v>6165</v>
      </c>
      <c r="C93" s="209" t="s">
        <v>4410</v>
      </c>
      <c r="D93" s="210">
        <v>1644</v>
      </c>
      <c r="E93" s="209" t="s">
        <v>5793</v>
      </c>
      <c r="F93" s="210">
        <v>1644</v>
      </c>
      <c r="G93" s="210">
        <v>0</v>
      </c>
      <c r="H93" s="209" t="s">
        <v>4378</v>
      </c>
    </row>
    <row r="94" spans="1:8" x14ac:dyDescent="0.25">
      <c r="A94" s="211" t="s">
        <v>4696</v>
      </c>
      <c r="B94" s="221" t="s">
        <v>6291</v>
      </c>
      <c r="C94" s="212" t="s">
        <v>4410</v>
      </c>
      <c r="D94" s="213">
        <v>4525</v>
      </c>
      <c r="E94" s="212" t="s">
        <v>4696</v>
      </c>
      <c r="F94" s="213">
        <v>4525</v>
      </c>
      <c r="G94" s="213">
        <v>0</v>
      </c>
      <c r="H94" s="212" t="s">
        <v>4378</v>
      </c>
    </row>
    <row r="95" spans="1:8" x14ac:dyDescent="0.25">
      <c r="A95" s="208" t="s">
        <v>5395</v>
      </c>
      <c r="B95" s="220" t="s">
        <v>6453</v>
      </c>
      <c r="C95" s="209" t="s">
        <v>4410</v>
      </c>
      <c r="D95" s="210">
        <v>4305.8</v>
      </c>
      <c r="E95" s="209" t="s">
        <v>5395</v>
      </c>
      <c r="F95" s="210">
        <v>4305.8</v>
      </c>
      <c r="G95" s="210">
        <v>0</v>
      </c>
      <c r="H95" s="209" t="s">
        <v>4378</v>
      </c>
    </row>
    <row r="96" spans="1:8" x14ac:dyDescent="0.25">
      <c r="A96" s="208" t="s">
        <v>5838</v>
      </c>
      <c r="B96" s="220" t="s">
        <v>6642</v>
      </c>
      <c r="C96" s="209" t="s">
        <v>4410</v>
      </c>
      <c r="D96" s="210">
        <v>5550.4</v>
      </c>
      <c r="E96" s="209" t="s">
        <v>5838</v>
      </c>
      <c r="F96" s="210">
        <v>5550.4</v>
      </c>
      <c r="G96" s="210">
        <v>0</v>
      </c>
      <c r="H96" s="209" t="s">
        <v>4378</v>
      </c>
    </row>
    <row r="97" spans="1:8" x14ac:dyDescent="0.25">
      <c r="A97" s="211" t="s">
        <v>5838</v>
      </c>
      <c r="B97" s="221" t="s">
        <v>6643</v>
      </c>
      <c r="C97" s="212" t="s">
        <v>4410</v>
      </c>
      <c r="D97" s="213">
        <v>670</v>
      </c>
      <c r="E97" s="212" t="s">
        <v>5838</v>
      </c>
      <c r="F97" s="213">
        <v>670</v>
      </c>
      <c r="G97" s="213">
        <v>0</v>
      </c>
      <c r="H97" s="212" t="s">
        <v>4378</v>
      </c>
    </row>
    <row r="98" spans="1:8" x14ac:dyDescent="0.25">
      <c r="A98" s="211" t="s">
        <v>5244</v>
      </c>
      <c r="B98" s="221" t="s">
        <v>6895</v>
      </c>
      <c r="C98" s="212" t="s">
        <v>4410</v>
      </c>
      <c r="D98" s="213">
        <v>1092</v>
      </c>
      <c r="E98" s="212" t="s">
        <v>5244</v>
      </c>
      <c r="F98" s="213">
        <v>1092</v>
      </c>
      <c r="G98" s="213">
        <v>0</v>
      </c>
      <c r="H98" s="212" t="s">
        <v>4378</v>
      </c>
    </row>
    <row r="99" spans="1:8" x14ac:dyDescent="0.25">
      <c r="A99" s="208" t="s">
        <v>5066</v>
      </c>
      <c r="B99" s="220" t="s">
        <v>7049</v>
      </c>
      <c r="C99" s="209" t="s">
        <v>4410</v>
      </c>
      <c r="D99" s="210">
        <v>3949.8</v>
      </c>
      <c r="E99" s="209" t="s">
        <v>5066</v>
      </c>
      <c r="F99" s="210">
        <v>3949.8</v>
      </c>
      <c r="G99" s="210">
        <v>0</v>
      </c>
      <c r="H99" s="209" t="s">
        <v>4378</v>
      </c>
    </row>
    <row r="100" spans="1:8" x14ac:dyDescent="0.25">
      <c r="A100" s="211" t="s">
        <v>6803</v>
      </c>
      <c r="B100" s="221" t="s">
        <v>7158</v>
      </c>
      <c r="C100" s="212" t="s">
        <v>4410</v>
      </c>
      <c r="D100" s="213">
        <v>4367.6000000000004</v>
      </c>
      <c r="E100" s="212" t="s">
        <v>6803</v>
      </c>
      <c r="F100" s="213">
        <v>4367.6000000000004</v>
      </c>
      <c r="G100" s="213">
        <v>0</v>
      </c>
      <c r="H100" s="212" t="s">
        <v>4378</v>
      </c>
    </row>
    <row r="101" spans="1:8" x14ac:dyDescent="0.25">
      <c r="A101" s="211" t="s">
        <v>4642</v>
      </c>
      <c r="B101" s="221" t="s">
        <v>5903</v>
      </c>
      <c r="C101" s="212" t="s">
        <v>4426</v>
      </c>
      <c r="D101" s="213">
        <v>1987.7</v>
      </c>
      <c r="E101" s="212" t="s">
        <v>4642</v>
      </c>
      <c r="F101" s="213">
        <v>1987.7</v>
      </c>
      <c r="G101" s="213">
        <v>0</v>
      </c>
      <c r="H101" s="212" t="s">
        <v>4378</v>
      </c>
    </row>
    <row r="102" spans="1:8" x14ac:dyDescent="0.25">
      <c r="A102" s="211" t="s">
        <v>4632</v>
      </c>
      <c r="B102" s="221" t="s">
        <v>5939</v>
      </c>
      <c r="C102" s="212" t="s">
        <v>4426</v>
      </c>
      <c r="D102" s="213">
        <v>1343.8</v>
      </c>
      <c r="E102" s="212" t="s">
        <v>4632</v>
      </c>
      <c r="F102" s="213">
        <v>1343.8</v>
      </c>
      <c r="G102" s="213">
        <v>0</v>
      </c>
      <c r="H102" s="212" t="s">
        <v>4378</v>
      </c>
    </row>
    <row r="103" spans="1:8" x14ac:dyDescent="0.25">
      <c r="A103" s="211" t="s">
        <v>4638</v>
      </c>
      <c r="B103" s="221" t="s">
        <v>7383</v>
      </c>
      <c r="C103" s="212" t="s">
        <v>4426</v>
      </c>
      <c r="D103" s="213">
        <v>4234.3</v>
      </c>
      <c r="E103" s="212" t="s">
        <v>4638</v>
      </c>
      <c r="F103" s="213">
        <v>4234.3</v>
      </c>
      <c r="G103" s="213">
        <v>0</v>
      </c>
      <c r="H103" s="212" t="s">
        <v>4378</v>
      </c>
    </row>
    <row r="104" spans="1:8" x14ac:dyDescent="0.25">
      <c r="A104" s="211" t="s">
        <v>4649</v>
      </c>
      <c r="B104" s="221" t="s">
        <v>7544</v>
      </c>
      <c r="C104" s="212" t="s">
        <v>4426</v>
      </c>
      <c r="D104" s="213">
        <v>2841.6</v>
      </c>
      <c r="E104" s="212" t="s">
        <v>4649</v>
      </c>
      <c r="F104" s="213">
        <v>2841.6</v>
      </c>
      <c r="G104" s="213">
        <v>0</v>
      </c>
      <c r="H104" s="212" t="s">
        <v>4378</v>
      </c>
    </row>
    <row r="105" spans="1:8" x14ac:dyDescent="0.25">
      <c r="A105" s="208" t="s">
        <v>4646</v>
      </c>
      <c r="B105" s="220" t="s">
        <v>7669</v>
      </c>
      <c r="C105" s="209" t="s">
        <v>4426</v>
      </c>
      <c r="D105" s="210">
        <v>3984</v>
      </c>
      <c r="E105" s="209" t="s">
        <v>4646</v>
      </c>
      <c r="F105" s="210">
        <v>3984</v>
      </c>
      <c r="G105" s="210">
        <v>0</v>
      </c>
      <c r="H105" s="209" t="s">
        <v>4378</v>
      </c>
    </row>
    <row r="106" spans="1:8" x14ac:dyDescent="0.25">
      <c r="A106" s="208" t="s">
        <v>4633</v>
      </c>
      <c r="B106" s="220" t="s">
        <v>7790</v>
      </c>
      <c r="C106" s="209" t="s">
        <v>4426</v>
      </c>
      <c r="D106" s="210">
        <v>600</v>
      </c>
      <c r="E106" s="209" t="s">
        <v>4633</v>
      </c>
      <c r="F106" s="210">
        <v>600</v>
      </c>
      <c r="G106" s="210">
        <v>0</v>
      </c>
      <c r="H106" s="209" t="s">
        <v>4378</v>
      </c>
    </row>
    <row r="107" spans="1:8" x14ac:dyDescent="0.25">
      <c r="A107" s="211" t="s">
        <v>4635</v>
      </c>
      <c r="B107" s="221" t="s">
        <v>7941</v>
      </c>
      <c r="C107" s="212" t="s">
        <v>4426</v>
      </c>
      <c r="D107" s="213">
        <v>4342.6000000000004</v>
      </c>
      <c r="E107" s="212" t="s">
        <v>4635</v>
      </c>
      <c r="F107" s="213">
        <v>4342.6000000000004</v>
      </c>
      <c r="G107" s="213">
        <v>0</v>
      </c>
      <c r="H107" s="212" t="s">
        <v>4378</v>
      </c>
    </row>
    <row r="108" spans="1:8" x14ac:dyDescent="0.25">
      <c r="A108" s="211" t="s">
        <v>4634</v>
      </c>
      <c r="B108" s="221" t="s">
        <v>4737</v>
      </c>
      <c r="C108" s="212" t="s">
        <v>4426</v>
      </c>
      <c r="D108" s="213">
        <v>2108.4</v>
      </c>
      <c r="E108" s="212" t="s">
        <v>4634</v>
      </c>
      <c r="F108" s="213">
        <v>2108.4</v>
      </c>
      <c r="G108" s="213">
        <v>0</v>
      </c>
      <c r="H108" s="212" t="s">
        <v>4378</v>
      </c>
    </row>
    <row r="109" spans="1:8" x14ac:dyDescent="0.25">
      <c r="A109" s="211" t="s">
        <v>4604</v>
      </c>
      <c r="B109" s="221" t="s">
        <v>4946</v>
      </c>
      <c r="C109" s="212" t="s">
        <v>4426</v>
      </c>
      <c r="D109" s="213">
        <v>2402.1999999999998</v>
      </c>
      <c r="E109" s="212" t="s">
        <v>4604</v>
      </c>
      <c r="F109" s="213">
        <v>2402.1999999999998</v>
      </c>
      <c r="G109" s="213">
        <v>0</v>
      </c>
      <c r="H109" s="212" t="s">
        <v>4378</v>
      </c>
    </row>
    <row r="110" spans="1:8" x14ac:dyDescent="0.25">
      <c r="A110" s="211" t="s">
        <v>4640</v>
      </c>
      <c r="B110" s="221" t="s">
        <v>5070</v>
      </c>
      <c r="C110" s="212" t="s">
        <v>4426</v>
      </c>
      <c r="D110" s="213">
        <v>4106.3999999999996</v>
      </c>
      <c r="E110" s="212" t="s">
        <v>4640</v>
      </c>
      <c r="F110" s="213">
        <v>4106.3999999999996</v>
      </c>
      <c r="G110" s="213">
        <v>0</v>
      </c>
      <c r="H110" s="212" t="s">
        <v>4378</v>
      </c>
    </row>
    <row r="111" spans="1:8" x14ac:dyDescent="0.25">
      <c r="A111" s="208" t="s">
        <v>4639</v>
      </c>
      <c r="B111" s="220" t="s">
        <v>5343</v>
      </c>
      <c r="C111" s="209" t="s">
        <v>4426</v>
      </c>
      <c r="D111" s="210">
        <v>6454.8</v>
      </c>
      <c r="E111" s="209" t="s">
        <v>4639</v>
      </c>
      <c r="F111" s="210">
        <v>6454.8</v>
      </c>
      <c r="G111" s="210">
        <v>0</v>
      </c>
      <c r="H111" s="209" t="s">
        <v>4378</v>
      </c>
    </row>
    <row r="112" spans="1:8" x14ac:dyDescent="0.25">
      <c r="A112" s="208" t="s">
        <v>4639</v>
      </c>
      <c r="B112" s="220" t="s">
        <v>5355</v>
      </c>
      <c r="C112" s="209" t="s">
        <v>4426</v>
      </c>
      <c r="D112" s="210">
        <v>1644</v>
      </c>
      <c r="E112" s="209" t="s">
        <v>4639</v>
      </c>
      <c r="F112" s="210">
        <v>1644</v>
      </c>
      <c r="G112" s="210">
        <v>0</v>
      </c>
      <c r="H112" s="209" t="s">
        <v>4378</v>
      </c>
    </row>
    <row r="113" spans="1:8" x14ac:dyDescent="0.25">
      <c r="A113" s="211" t="s">
        <v>4630</v>
      </c>
      <c r="B113" s="221" t="s">
        <v>5477</v>
      </c>
      <c r="C113" s="212" t="s">
        <v>4426</v>
      </c>
      <c r="D113" s="213">
        <v>3700.4</v>
      </c>
      <c r="E113" s="212" t="s">
        <v>4630</v>
      </c>
      <c r="F113" s="213">
        <v>3700.4</v>
      </c>
      <c r="G113" s="213">
        <v>0</v>
      </c>
      <c r="H113" s="212" t="s">
        <v>4378</v>
      </c>
    </row>
    <row r="114" spans="1:8" x14ac:dyDescent="0.25">
      <c r="A114" s="211" t="s">
        <v>4641</v>
      </c>
      <c r="B114" s="221" t="s">
        <v>5643</v>
      </c>
      <c r="C114" s="212" t="s">
        <v>4426</v>
      </c>
      <c r="D114" s="213">
        <v>1206.4000000000001</v>
      </c>
      <c r="E114" s="212" t="s">
        <v>4641</v>
      </c>
      <c r="F114" s="213">
        <v>1206.4000000000001</v>
      </c>
      <c r="G114" s="213">
        <v>0</v>
      </c>
      <c r="H114" s="212" t="s">
        <v>4378</v>
      </c>
    </row>
    <row r="115" spans="1:8" x14ac:dyDescent="0.25">
      <c r="A115" s="208" t="s">
        <v>4643</v>
      </c>
      <c r="B115" s="220" t="s">
        <v>5854</v>
      </c>
      <c r="C115" s="209" t="s">
        <v>4426</v>
      </c>
      <c r="D115" s="210">
        <v>710.8</v>
      </c>
      <c r="E115" s="209" t="s">
        <v>4643</v>
      </c>
      <c r="F115" s="210">
        <v>710.8</v>
      </c>
      <c r="G115" s="210">
        <v>0</v>
      </c>
      <c r="H115" s="209" t="s">
        <v>4378</v>
      </c>
    </row>
    <row r="116" spans="1:8" x14ac:dyDescent="0.25">
      <c r="A116" s="211" t="s">
        <v>4648</v>
      </c>
      <c r="B116" s="221" t="s">
        <v>5953</v>
      </c>
      <c r="C116" s="212" t="s">
        <v>4426</v>
      </c>
      <c r="D116" s="213">
        <v>1908</v>
      </c>
      <c r="E116" s="212" t="s">
        <v>4648</v>
      </c>
      <c r="F116" s="213">
        <v>1908</v>
      </c>
      <c r="G116" s="213">
        <v>0</v>
      </c>
      <c r="H116" s="212" t="s">
        <v>4378</v>
      </c>
    </row>
    <row r="117" spans="1:8" x14ac:dyDescent="0.25">
      <c r="A117" s="208" t="s">
        <v>5793</v>
      </c>
      <c r="B117" s="220" t="s">
        <v>6167</v>
      </c>
      <c r="C117" s="209" t="s">
        <v>4426</v>
      </c>
      <c r="D117" s="210">
        <v>3871.9</v>
      </c>
      <c r="E117" s="209" t="s">
        <v>5793</v>
      </c>
      <c r="F117" s="210">
        <v>3871.9</v>
      </c>
      <c r="G117" s="210">
        <v>0</v>
      </c>
      <c r="H117" s="209" t="s">
        <v>4378</v>
      </c>
    </row>
    <row r="118" spans="1:8" x14ac:dyDescent="0.25">
      <c r="A118" s="211" t="s">
        <v>4696</v>
      </c>
      <c r="B118" s="221" t="s">
        <v>6293</v>
      </c>
      <c r="C118" s="212" t="s">
        <v>4426</v>
      </c>
      <c r="D118" s="213">
        <v>5147.2</v>
      </c>
      <c r="E118" s="212" t="s">
        <v>4696</v>
      </c>
      <c r="F118" s="213">
        <v>5147.2</v>
      </c>
      <c r="G118" s="213">
        <v>0</v>
      </c>
      <c r="H118" s="212" t="s">
        <v>4378</v>
      </c>
    </row>
    <row r="119" spans="1:8" x14ac:dyDescent="0.25">
      <c r="A119" s="208" t="s">
        <v>5838</v>
      </c>
      <c r="B119" s="220" t="s">
        <v>6662</v>
      </c>
      <c r="C119" s="209" t="s">
        <v>4426</v>
      </c>
      <c r="D119" s="210">
        <v>12394.1</v>
      </c>
      <c r="E119" s="209" t="s">
        <v>5838</v>
      </c>
      <c r="F119" s="210">
        <v>12394.1</v>
      </c>
      <c r="G119" s="210">
        <v>0</v>
      </c>
      <c r="H119" s="209" t="s">
        <v>4378</v>
      </c>
    </row>
    <row r="120" spans="1:8" x14ac:dyDescent="0.25">
      <c r="A120" s="211" t="s">
        <v>5092</v>
      </c>
      <c r="B120" s="221" t="s">
        <v>6769</v>
      </c>
      <c r="C120" s="212" t="s">
        <v>4426</v>
      </c>
      <c r="D120" s="213">
        <v>927.2</v>
      </c>
      <c r="E120" s="212" t="s">
        <v>5092</v>
      </c>
      <c r="F120" s="213">
        <v>927.2</v>
      </c>
      <c r="G120" s="213">
        <v>0</v>
      </c>
      <c r="H120" s="212" t="s">
        <v>4378</v>
      </c>
    </row>
    <row r="121" spans="1:8" x14ac:dyDescent="0.25">
      <c r="A121" s="208" t="s">
        <v>5244</v>
      </c>
      <c r="B121" s="220" t="s">
        <v>6956</v>
      </c>
      <c r="C121" s="209" t="s">
        <v>4426</v>
      </c>
      <c r="D121" s="210">
        <v>3328.6</v>
      </c>
      <c r="E121" s="209" t="s">
        <v>5066</v>
      </c>
      <c r="F121" s="210">
        <v>3328.6</v>
      </c>
      <c r="G121" s="210">
        <v>0</v>
      </c>
      <c r="H121" s="209" t="s">
        <v>4378</v>
      </c>
    </row>
    <row r="122" spans="1:8" x14ac:dyDescent="0.25">
      <c r="A122" s="211" t="s">
        <v>5066</v>
      </c>
      <c r="B122" s="221" t="s">
        <v>7024</v>
      </c>
      <c r="C122" s="212" t="s">
        <v>4426</v>
      </c>
      <c r="D122" s="213">
        <v>1428.4</v>
      </c>
      <c r="E122" s="212" t="s">
        <v>5066</v>
      </c>
      <c r="F122" s="213">
        <v>1428.4</v>
      </c>
      <c r="G122" s="213">
        <v>0</v>
      </c>
      <c r="H122" s="212" t="s">
        <v>4378</v>
      </c>
    </row>
    <row r="123" spans="1:8" x14ac:dyDescent="0.25">
      <c r="A123" s="211" t="s">
        <v>6803</v>
      </c>
      <c r="B123" s="221" t="s">
        <v>7148</v>
      </c>
      <c r="C123" s="212" t="s">
        <v>4426</v>
      </c>
      <c r="D123" s="213">
        <v>3236.4</v>
      </c>
      <c r="E123" s="212" t="s">
        <v>6803</v>
      </c>
      <c r="F123" s="213">
        <v>3236.4</v>
      </c>
      <c r="G123" s="213">
        <v>0</v>
      </c>
      <c r="H123" s="212" t="s">
        <v>4378</v>
      </c>
    </row>
    <row r="124" spans="1:8" x14ac:dyDescent="0.25">
      <c r="A124" s="211" t="s">
        <v>6803</v>
      </c>
      <c r="B124" s="221" t="s">
        <v>7233</v>
      </c>
      <c r="C124" s="212" t="s">
        <v>4426</v>
      </c>
      <c r="D124" s="213">
        <v>939.6</v>
      </c>
      <c r="E124" s="212" t="s">
        <v>6803</v>
      </c>
      <c r="F124" s="213">
        <v>939.6</v>
      </c>
      <c r="G124" s="213">
        <v>0</v>
      </c>
      <c r="H124" s="212" t="s">
        <v>4378</v>
      </c>
    </row>
    <row r="125" spans="1:8" x14ac:dyDescent="0.25">
      <c r="A125" s="208" t="s">
        <v>4632</v>
      </c>
      <c r="B125" s="220" t="s">
        <v>6445</v>
      </c>
      <c r="C125" s="209" t="s">
        <v>4579</v>
      </c>
      <c r="D125" s="210">
        <v>33426.6</v>
      </c>
      <c r="E125" s="209" t="s">
        <v>4632</v>
      </c>
      <c r="F125" s="210">
        <v>33426.6</v>
      </c>
      <c r="G125" s="210">
        <v>0</v>
      </c>
      <c r="H125" s="209" t="s">
        <v>4378</v>
      </c>
    </row>
    <row r="126" spans="1:8" x14ac:dyDescent="0.25">
      <c r="A126" s="211" t="s">
        <v>4632</v>
      </c>
      <c r="B126" s="221" t="s">
        <v>6714</v>
      </c>
      <c r="C126" s="212" t="s">
        <v>4579</v>
      </c>
      <c r="D126" s="213">
        <v>45126</v>
      </c>
      <c r="E126" s="212" t="s">
        <v>4632</v>
      </c>
      <c r="F126" s="213">
        <v>45126</v>
      </c>
      <c r="G126" s="213">
        <v>0</v>
      </c>
      <c r="H126" s="212" t="s">
        <v>4378</v>
      </c>
    </row>
    <row r="127" spans="1:8" x14ac:dyDescent="0.25">
      <c r="A127" s="211" t="s">
        <v>4633</v>
      </c>
      <c r="B127" s="221" t="s">
        <v>7845</v>
      </c>
      <c r="C127" s="212" t="s">
        <v>4579</v>
      </c>
      <c r="D127" s="213">
        <v>15196.4</v>
      </c>
      <c r="E127" s="212" t="s">
        <v>4633</v>
      </c>
      <c r="F127" s="213">
        <v>15196.4</v>
      </c>
      <c r="G127" s="213">
        <v>0</v>
      </c>
      <c r="H127" s="212" t="s">
        <v>4378</v>
      </c>
    </row>
    <row r="128" spans="1:8" x14ac:dyDescent="0.25">
      <c r="A128" s="208" t="s">
        <v>4641</v>
      </c>
      <c r="B128" s="220" t="s">
        <v>5659</v>
      </c>
      <c r="C128" s="209" t="s">
        <v>4579</v>
      </c>
      <c r="D128" s="210">
        <v>3764.2</v>
      </c>
      <c r="E128" s="209" t="s">
        <v>4641</v>
      </c>
      <c r="F128" s="210">
        <v>3764.2</v>
      </c>
      <c r="G128" s="210">
        <v>0</v>
      </c>
      <c r="H128" s="209" t="s">
        <v>4378</v>
      </c>
    </row>
    <row r="129" spans="1:8" x14ac:dyDescent="0.25">
      <c r="A129" s="211" t="s">
        <v>6803</v>
      </c>
      <c r="B129" s="221" t="s">
        <v>7262</v>
      </c>
      <c r="C129" s="212" t="s">
        <v>4579</v>
      </c>
      <c r="D129" s="213">
        <v>9369.6</v>
      </c>
      <c r="E129" s="212" t="s">
        <v>4416</v>
      </c>
      <c r="F129" s="213">
        <v>0</v>
      </c>
      <c r="G129" s="213">
        <v>9369.6</v>
      </c>
      <c r="H129" s="212" t="s">
        <v>4294</v>
      </c>
    </row>
    <row r="130" spans="1:8" x14ac:dyDescent="0.25">
      <c r="A130" s="208" t="s">
        <v>4642</v>
      </c>
      <c r="B130" s="220" t="s">
        <v>7535</v>
      </c>
      <c r="C130" s="209" t="s">
        <v>4417</v>
      </c>
      <c r="D130" s="210">
        <v>4769.8</v>
      </c>
      <c r="E130" s="209" t="s">
        <v>4642</v>
      </c>
      <c r="F130" s="210">
        <v>4769.8</v>
      </c>
      <c r="G130" s="210">
        <v>0</v>
      </c>
      <c r="H130" s="209" t="s">
        <v>4378</v>
      </c>
    </row>
    <row r="131" spans="1:8" x14ac:dyDescent="0.25">
      <c r="A131" s="208" t="s">
        <v>4653</v>
      </c>
      <c r="B131" s="220" t="s">
        <v>7277</v>
      </c>
      <c r="C131" s="209" t="s">
        <v>4417</v>
      </c>
      <c r="D131" s="210">
        <v>571.20000000000005</v>
      </c>
      <c r="E131" s="209" t="s">
        <v>4653</v>
      </c>
      <c r="F131" s="210">
        <v>571.20000000000005</v>
      </c>
      <c r="G131" s="210">
        <v>0</v>
      </c>
      <c r="H131" s="209" t="s">
        <v>4378</v>
      </c>
    </row>
    <row r="132" spans="1:8" x14ac:dyDescent="0.25">
      <c r="A132" s="208" t="s">
        <v>4638</v>
      </c>
      <c r="B132" s="220" t="s">
        <v>7372</v>
      </c>
      <c r="C132" s="209" t="s">
        <v>4417</v>
      </c>
      <c r="D132" s="210">
        <v>6344</v>
      </c>
      <c r="E132" s="209" t="s">
        <v>4638</v>
      </c>
      <c r="F132" s="210">
        <v>6344</v>
      </c>
      <c r="G132" s="210">
        <v>0</v>
      </c>
      <c r="H132" s="209" t="s">
        <v>4378</v>
      </c>
    </row>
    <row r="133" spans="1:8" x14ac:dyDescent="0.25">
      <c r="A133" s="208" t="s">
        <v>4649</v>
      </c>
      <c r="B133" s="220" t="s">
        <v>7597</v>
      </c>
      <c r="C133" s="209" t="s">
        <v>4417</v>
      </c>
      <c r="D133" s="210">
        <v>308.2</v>
      </c>
      <c r="E133" s="209" t="s">
        <v>4649</v>
      </c>
      <c r="F133" s="210">
        <v>308.2</v>
      </c>
      <c r="G133" s="210">
        <v>0</v>
      </c>
      <c r="H133" s="209" t="s">
        <v>4378</v>
      </c>
    </row>
    <row r="134" spans="1:8" x14ac:dyDescent="0.25">
      <c r="A134" s="211" t="s">
        <v>4635</v>
      </c>
      <c r="B134" s="221" t="s">
        <v>7982</v>
      </c>
      <c r="C134" s="212" t="s">
        <v>4417</v>
      </c>
      <c r="D134" s="213">
        <v>3065.6</v>
      </c>
      <c r="E134" s="212" t="s">
        <v>4635</v>
      </c>
      <c r="F134" s="213">
        <v>3065.6</v>
      </c>
      <c r="G134" s="213">
        <v>0</v>
      </c>
      <c r="H134" s="212" t="s">
        <v>4378</v>
      </c>
    </row>
    <row r="135" spans="1:8" x14ac:dyDescent="0.25">
      <c r="A135" s="211" t="s">
        <v>4634</v>
      </c>
      <c r="B135" s="221" t="s">
        <v>4767</v>
      </c>
      <c r="C135" s="212" t="s">
        <v>4417</v>
      </c>
      <c r="D135" s="213">
        <v>694.6</v>
      </c>
      <c r="E135" s="212" t="s">
        <v>4634</v>
      </c>
      <c r="F135" s="213">
        <v>694.6</v>
      </c>
      <c r="G135" s="213">
        <v>0</v>
      </c>
      <c r="H135" s="212" t="s">
        <v>4378</v>
      </c>
    </row>
    <row r="136" spans="1:8" x14ac:dyDescent="0.25">
      <c r="A136" s="211" t="s">
        <v>4636</v>
      </c>
      <c r="B136" s="221" t="s">
        <v>4850</v>
      </c>
      <c r="C136" s="212" t="s">
        <v>4417</v>
      </c>
      <c r="D136" s="213">
        <v>96.2</v>
      </c>
      <c r="E136" s="212" t="s">
        <v>4636</v>
      </c>
      <c r="F136" s="213">
        <v>96.2</v>
      </c>
      <c r="G136" s="213">
        <v>0</v>
      </c>
      <c r="H136" s="212" t="s">
        <v>4378</v>
      </c>
    </row>
    <row r="137" spans="1:8" x14ac:dyDescent="0.25">
      <c r="A137" s="211" t="s">
        <v>4640</v>
      </c>
      <c r="B137" s="221" t="s">
        <v>5080</v>
      </c>
      <c r="C137" s="212" t="s">
        <v>4417</v>
      </c>
      <c r="D137" s="213">
        <v>859.6</v>
      </c>
      <c r="E137" s="212" t="s">
        <v>4640</v>
      </c>
      <c r="F137" s="213">
        <v>859.6</v>
      </c>
      <c r="G137" s="213">
        <v>0</v>
      </c>
      <c r="H137" s="212" t="s">
        <v>4378</v>
      </c>
    </row>
    <row r="138" spans="1:8" x14ac:dyDescent="0.25">
      <c r="A138" s="211" t="s">
        <v>4746</v>
      </c>
      <c r="B138" s="221" t="s">
        <v>5226</v>
      </c>
      <c r="C138" s="212" t="s">
        <v>4417</v>
      </c>
      <c r="D138" s="213">
        <v>926.4</v>
      </c>
      <c r="E138" s="212" t="s">
        <v>4746</v>
      </c>
      <c r="F138" s="213">
        <v>926.4</v>
      </c>
      <c r="G138" s="213">
        <v>0</v>
      </c>
      <c r="H138" s="212" t="s">
        <v>4378</v>
      </c>
    </row>
    <row r="139" spans="1:8" x14ac:dyDescent="0.25">
      <c r="A139" s="211" t="s">
        <v>4641</v>
      </c>
      <c r="B139" s="221" t="s">
        <v>5653</v>
      </c>
      <c r="C139" s="212" t="s">
        <v>4417</v>
      </c>
      <c r="D139" s="213">
        <v>1276.4000000000001</v>
      </c>
      <c r="E139" s="212" t="s">
        <v>4641</v>
      </c>
      <c r="F139" s="213">
        <v>1276.4000000000001</v>
      </c>
      <c r="G139" s="213">
        <v>0</v>
      </c>
      <c r="H139" s="212" t="s">
        <v>4378</v>
      </c>
    </row>
    <row r="140" spans="1:8" x14ac:dyDescent="0.25">
      <c r="A140" s="208" t="s">
        <v>4645</v>
      </c>
      <c r="B140" s="220" t="s">
        <v>5737</v>
      </c>
      <c r="C140" s="209" t="s">
        <v>4417</v>
      </c>
      <c r="D140" s="210">
        <v>3711.1</v>
      </c>
      <c r="E140" s="209" t="s">
        <v>4645</v>
      </c>
      <c r="F140" s="210">
        <v>3711.1</v>
      </c>
      <c r="G140" s="210">
        <v>0</v>
      </c>
      <c r="H140" s="209" t="s">
        <v>4378</v>
      </c>
    </row>
    <row r="141" spans="1:8" x14ac:dyDescent="0.25">
      <c r="A141" s="208" t="s">
        <v>4821</v>
      </c>
      <c r="B141" s="220" t="s">
        <v>6095</v>
      </c>
      <c r="C141" s="209" t="s">
        <v>4417</v>
      </c>
      <c r="D141" s="210">
        <v>813</v>
      </c>
      <c r="E141" s="209" t="s">
        <v>4821</v>
      </c>
      <c r="F141" s="210">
        <v>813</v>
      </c>
      <c r="G141" s="210">
        <v>0</v>
      </c>
      <c r="H141" s="209" t="s">
        <v>4378</v>
      </c>
    </row>
    <row r="142" spans="1:8" x14ac:dyDescent="0.25">
      <c r="A142" s="208" t="s">
        <v>5793</v>
      </c>
      <c r="B142" s="220" t="s">
        <v>6255</v>
      </c>
      <c r="C142" s="209" t="s">
        <v>4417</v>
      </c>
      <c r="D142" s="210">
        <v>791.4</v>
      </c>
      <c r="E142" s="209" t="s">
        <v>5793</v>
      </c>
      <c r="F142" s="210">
        <v>791.4</v>
      </c>
      <c r="G142" s="210">
        <v>0</v>
      </c>
      <c r="H142" s="209" t="s">
        <v>4378</v>
      </c>
    </row>
    <row r="143" spans="1:8" x14ac:dyDescent="0.25">
      <c r="A143" s="211" t="s">
        <v>5395</v>
      </c>
      <c r="B143" s="221" t="s">
        <v>6446</v>
      </c>
      <c r="C143" s="212" t="s">
        <v>4417</v>
      </c>
      <c r="D143" s="213">
        <v>2095.1999999999998</v>
      </c>
      <c r="E143" s="212" t="s">
        <v>5395</v>
      </c>
      <c r="F143" s="213">
        <v>2095.1999999999998</v>
      </c>
      <c r="G143" s="213">
        <v>0</v>
      </c>
      <c r="H143" s="212" t="s">
        <v>4378</v>
      </c>
    </row>
    <row r="144" spans="1:8" x14ac:dyDescent="0.25">
      <c r="A144" s="211" t="s">
        <v>5395</v>
      </c>
      <c r="B144" s="221" t="s">
        <v>6482</v>
      </c>
      <c r="C144" s="212" t="s">
        <v>4417</v>
      </c>
      <c r="D144" s="213">
        <v>592.79999999999995</v>
      </c>
      <c r="E144" s="212" t="s">
        <v>5395</v>
      </c>
      <c r="F144" s="213">
        <v>592.79999999999995</v>
      </c>
      <c r="G144" s="213">
        <v>0</v>
      </c>
      <c r="H144" s="212" t="s">
        <v>4378</v>
      </c>
    </row>
    <row r="145" spans="1:8" x14ac:dyDescent="0.25">
      <c r="A145" s="211" t="s">
        <v>6409</v>
      </c>
      <c r="B145" s="221" t="s">
        <v>6571</v>
      </c>
      <c r="C145" s="212" t="s">
        <v>4417</v>
      </c>
      <c r="D145" s="213">
        <v>630.4</v>
      </c>
      <c r="E145" s="212" t="s">
        <v>6409</v>
      </c>
      <c r="F145" s="213">
        <v>630.4</v>
      </c>
      <c r="G145" s="213">
        <v>0</v>
      </c>
      <c r="H145" s="212" t="s">
        <v>4378</v>
      </c>
    </row>
    <row r="146" spans="1:8" x14ac:dyDescent="0.25">
      <c r="A146" s="211" t="s">
        <v>4638</v>
      </c>
      <c r="B146" s="221" t="s">
        <v>7420</v>
      </c>
      <c r="C146" s="212" t="s">
        <v>4610</v>
      </c>
      <c r="D146" s="213">
        <v>13161.2</v>
      </c>
      <c r="E146" s="212" t="s">
        <v>4638</v>
      </c>
      <c r="F146" s="213">
        <v>13161.2</v>
      </c>
      <c r="G146" s="213">
        <v>0</v>
      </c>
      <c r="H146" s="212" t="s">
        <v>4378</v>
      </c>
    </row>
    <row r="147" spans="1:8" x14ac:dyDescent="0.25">
      <c r="A147" s="211" t="s">
        <v>4604</v>
      </c>
      <c r="B147" s="221" t="s">
        <v>4980</v>
      </c>
      <c r="C147" s="212" t="s">
        <v>4610</v>
      </c>
      <c r="D147" s="213">
        <v>8900.85</v>
      </c>
      <c r="E147" s="212" t="s">
        <v>4604</v>
      </c>
      <c r="F147" s="213">
        <v>8900.85</v>
      </c>
      <c r="G147" s="213">
        <v>0</v>
      </c>
      <c r="H147" s="212" t="s">
        <v>4378</v>
      </c>
    </row>
    <row r="148" spans="1:8" x14ac:dyDescent="0.25">
      <c r="A148" s="208" t="s">
        <v>4643</v>
      </c>
      <c r="B148" s="220" t="s">
        <v>5860</v>
      </c>
      <c r="C148" s="209" t="s">
        <v>4610</v>
      </c>
      <c r="D148" s="210">
        <v>6535.2</v>
      </c>
      <c r="E148" s="209" t="s">
        <v>4643</v>
      </c>
      <c r="F148" s="210">
        <v>6535.2</v>
      </c>
      <c r="G148" s="210">
        <v>0</v>
      </c>
      <c r="H148" s="209" t="s">
        <v>4378</v>
      </c>
    </row>
    <row r="149" spans="1:8" x14ac:dyDescent="0.25">
      <c r="A149" s="211" t="s">
        <v>4632</v>
      </c>
      <c r="B149" s="221" t="s">
        <v>6412</v>
      </c>
      <c r="C149" s="212" t="s">
        <v>4505</v>
      </c>
      <c r="D149" s="213">
        <v>1074.2</v>
      </c>
      <c r="E149" s="212" t="s">
        <v>4632</v>
      </c>
      <c r="F149" s="213">
        <v>1074.2</v>
      </c>
      <c r="G149" s="213">
        <v>0</v>
      </c>
      <c r="H149" s="212" t="s">
        <v>4378</v>
      </c>
    </row>
    <row r="150" spans="1:8" x14ac:dyDescent="0.25">
      <c r="A150" s="211" t="s">
        <v>4653</v>
      </c>
      <c r="B150" s="221" t="s">
        <v>7290</v>
      </c>
      <c r="C150" s="212" t="s">
        <v>4505</v>
      </c>
      <c r="D150" s="213">
        <v>1565.8</v>
      </c>
      <c r="E150" s="212" t="s">
        <v>4653</v>
      </c>
      <c r="F150" s="213">
        <v>1565.8</v>
      </c>
      <c r="G150" s="213">
        <v>0</v>
      </c>
      <c r="H150" s="212" t="s">
        <v>4378</v>
      </c>
    </row>
    <row r="151" spans="1:8" x14ac:dyDescent="0.25">
      <c r="A151" s="208" t="s">
        <v>4638</v>
      </c>
      <c r="B151" s="220" t="s">
        <v>7431</v>
      </c>
      <c r="C151" s="209" t="s">
        <v>4505</v>
      </c>
      <c r="D151" s="210">
        <v>11653.6</v>
      </c>
      <c r="E151" s="209" t="s">
        <v>5793</v>
      </c>
      <c r="F151" s="210">
        <v>11653.6</v>
      </c>
      <c r="G151" s="210">
        <v>0</v>
      </c>
      <c r="H151" s="209" t="s">
        <v>4378</v>
      </c>
    </row>
    <row r="152" spans="1:8" x14ac:dyDescent="0.25">
      <c r="A152" s="208" t="s">
        <v>4646</v>
      </c>
      <c r="B152" s="220" t="s">
        <v>7703</v>
      </c>
      <c r="C152" s="209" t="s">
        <v>4505</v>
      </c>
      <c r="D152" s="210">
        <v>824.6</v>
      </c>
      <c r="E152" s="209" t="s">
        <v>4646</v>
      </c>
      <c r="F152" s="210">
        <v>824.6</v>
      </c>
      <c r="G152" s="210">
        <v>0</v>
      </c>
      <c r="H152" s="209" t="s">
        <v>4378</v>
      </c>
    </row>
    <row r="153" spans="1:8" x14ac:dyDescent="0.25">
      <c r="A153" s="208" t="s">
        <v>4646</v>
      </c>
      <c r="B153" s="220" t="s">
        <v>7705</v>
      </c>
      <c r="C153" s="209" t="s">
        <v>4505</v>
      </c>
      <c r="D153" s="210">
        <v>18</v>
      </c>
      <c r="E153" s="209" t="s">
        <v>4646</v>
      </c>
      <c r="F153" s="210">
        <v>18</v>
      </c>
      <c r="G153" s="210">
        <v>0</v>
      </c>
      <c r="H153" s="209" t="s">
        <v>4378</v>
      </c>
    </row>
    <row r="154" spans="1:8" x14ac:dyDescent="0.25">
      <c r="A154" s="208" t="s">
        <v>4633</v>
      </c>
      <c r="B154" s="220" t="s">
        <v>7888</v>
      </c>
      <c r="C154" s="209" t="s">
        <v>4505</v>
      </c>
      <c r="D154" s="210">
        <v>995.6</v>
      </c>
      <c r="E154" s="209" t="s">
        <v>4633</v>
      </c>
      <c r="F154" s="210">
        <v>995.6</v>
      </c>
      <c r="G154" s="210">
        <v>0</v>
      </c>
      <c r="H154" s="209" t="s">
        <v>4378</v>
      </c>
    </row>
    <row r="155" spans="1:8" x14ac:dyDescent="0.25">
      <c r="A155" s="211" t="s">
        <v>4635</v>
      </c>
      <c r="B155" s="221" t="s">
        <v>4663</v>
      </c>
      <c r="C155" s="212" t="s">
        <v>4505</v>
      </c>
      <c r="D155" s="213">
        <v>0</v>
      </c>
      <c r="E155" s="212" t="s">
        <v>4416</v>
      </c>
      <c r="F155" s="213">
        <v>0</v>
      </c>
      <c r="G155" s="213">
        <v>0</v>
      </c>
      <c r="H155" s="212" t="s">
        <v>37</v>
      </c>
    </row>
    <row r="156" spans="1:8" x14ac:dyDescent="0.25">
      <c r="A156" s="208" t="s">
        <v>4635</v>
      </c>
      <c r="B156" s="220" t="s">
        <v>4664</v>
      </c>
      <c r="C156" s="209" t="s">
        <v>4505</v>
      </c>
      <c r="D156" s="210">
        <v>2886.7</v>
      </c>
      <c r="E156" s="209" t="s">
        <v>4635</v>
      </c>
      <c r="F156" s="210">
        <v>2886.7</v>
      </c>
      <c r="G156" s="210">
        <v>0</v>
      </c>
      <c r="H156" s="209" t="s">
        <v>4378</v>
      </c>
    </row>
    <row r="157" spans="1:8" x14ac:dyDescent="0.25">
      <c r="A157" s="208" t="s">
        <v>4604</v>
      </c>
      <c r="B157" s="220" t="s">
        <v>4987</v>
      </c>
      <c r="C157" s="209" t="s">
        <v>4505</v>
      </c>
      <c r="D157" s="210">
        <v>2472.6</v>
      </c>
      <c r="E157" s="209" t="s">
        <v>4604</v>
      </c>
      <c r="F157" s="210">
        <v>2472.6</v>
      </c>
      <c r="G157" s="210">
        <v>0</v>
      </c>
      <c r="H157" s="209" t="s">
        <v>4378</v>
      </c>
    </row>
    <row r="158" spans="1:8" x14ac:dyDescent="0.25">
      <c r="A158" s="208" t="s">
        <v>4746</v>
      </c>
      <c r="B158" s="220" t="s">
        <v>5241</v>
      </c>
      <c r="C158" s="209" t="s">
        <v>4505</v>
      </c>
      <c r="D158" s="210">
        <v>1236.3</v>
      </c>
      <c r="E158" s="209" t="s">
        <v>4746</v>
      </c>
      <c r="F158" s="210">
        <v>1236.3</v>
      </c>
      <c r="G158" s="210">
        <v>0</v>
      </c>
      <c r="H158" s="209" t="s">
        <v>4378</v>
      </c>
    </row>
    <row r="159" spans="1:8" x14ac:dyDescent="0.25">
      <c r="A159" s="208" t="s">
        <v>4639</v>
      </c>
      <c r="B159" s="220" t="s">
        <v>5376</v>
      </c>
      <c r="C159" s="209" t="s">
        <v>4505</v>
      </c>
      <c r="D159" s="210">
        <v>4273.04</v>
      </c>
      <c r="E159" s="209" t="s">
        <v>4639</v>
      </c>
      <c r="F159" s="210">
        <v>4273.04</v>
      </c>
      <c r="G159" s="210">
        <v>0</v>
      </c>
      <c r="H159" s="209" t="s">
        <v>4378</v>
      </c>
    </row>
    <row r="160" spans="1:8" x14ac:dyDescent="0.25">
      <c r="A160" s="208" t="s">
        <v>4630</v>
      </c>
      <c r="B160" s="220" t="s">
        <v>5544</v>
      </c>
      <c r="C160" s="209" t="s">
        <v>4505</v>
      </c>
      <c r="D160" s="210">
        <v>448.5</v>
      </c>
      <c r="E160" s="209" t="s">
        <v>4630</v>
      </c>
      <c r="F160" s="210">
        <v>448.5</v>
      </c>
      <c r="G160" s="210">
        <v>0</v>
      </c>
      <c r="H160" s="209" t="s">
        <v>4378</v>
      </c>
    </row>
    <row r="161" spans="1:8" x14ac:dyDescent="0.25">
      <c r="A161" s="211" t="s">
        <v>4643</v>
      </c>
      <c r="B161" s="221" t="s">
        <v>5879</v>
      </c>
      <c r="C161" s="212" t="s">
        <v>4505</v>
      </c>
      <c r="D161" s="213">
        <v>2402.4</v>
      </c>
      <c r="E161" s="212" t="s">
        <v>4643</v>
      </c>
      <c r="F161" s="213">
        <v>2402.4</v>
      </c>
      <c r="G161" s="213">
        <v>0</v>
      </c>
      <c r="H161" s="212" t="s">
        <v>4378</v>
      </c>
    </row>
    <row r="162" spans="1:8" x14ac:dyDescent="0.25">
      <c r="A162" s="211" t="s">
        <v>4821</v>
      </c>
      <c r="B162" s="221" t="s">
        <v>6122</v>
      </c>
      <c r="C162" s="212" t="s">
        <v>4505</v>
      </c>
      <c r="D162" s="213">
        <v>1573.8</v>
      </c>
      <c r="E162" s="212" t="s">
        <v>4821</v>
      </c>
      <c r="F162" s="213">
        <v>1573.8</v>
      </c>
      <c r="G162" s="213">
        <v>0</v>
      </c>
      <c r="H162" s="212" t="s">
        <v>4378</v>
      </c>
    </row>
    <row r="163" spans="1:8" x14ac:dyDescent="0.25">
      <c r="A163" s="211" t="s">
        <v>5793</v>
      </c>
      <c r="B163" s="221" t="s">
        <v>6200</v>
      </c>
      <c r="C163" s="212" t="s">
        <v>4505</v>
      </c>
      <c r="D163" s="213">
        <v>0</v>
      </c>
      <c r="E163" s="212" t="s">
        <v>4416</v>
      </c>
      <c r="F163" s="213">
        <v>0</v>
      </c>
      <c r="G163" s="213">
        <v>0</v>
      </c>
      <c r="H163" s="212" t="s">
        <v>37</v>
      </c>
    </row>
    <row r="164" spans="1:8" x14ac:dyDescent="0.25">
      <c r="A164" s="211" t="s">
        <v>5793</v>
      </c>
      <c r="B164" s="221" t="s">
        <v>6248</v>
      </c>
      <c r="C164" s="212" t="s">
        <v>4505</v>
      </c>
      <c r="D164" s="213">
        <v>15666</v>
      </c>
      <c r="E164" s="212" t="s">
        <v>5838</v>
      </c>
      <c r="F164" s="213">
        <v>15666</v>
      </c>
      <c r="G164" s="213">
        <v>0</v>
      </c>
      <c r="H164" s="212" t="s">
        <v>4378</v>
      </c>
    </row>
    <row r="165" spans="1:8" x14ac:dyDescent="0.25">
      <c r="A165" s="211" t="s">
        <v>5793</v>
      </c>
      <c r="B165" s="221" t="s">
        <v>6254</v>
      </c>
      <c r="C165" s="212" t="s">
        <v>4505</v>
      </c>
      <c r="D165" s="213">
        <v>5324.8</v>
      </c>
      <c r="E165" s="212" t="s">
        <v>4696</v>
      </c>
      <c r="F165" s="213">
        <v>5324.8</v>
      </c>
      <c r="G165" s="213">
        <v>0</v>
      </c>
      <c r="H165" s="212" t="s">
        <v>4378</v>
      </c>
    </row>
    <row r="166" spans="1:8" x14ac:dyDescent="0.25">
      <c r="A166" s="208" t="s">
        <v>5838</v>
      </c>
      <c r="B166" s="220" t="s">
        <v>6711</v>
      </c>
      <c r="C166" s="209" t="s">
        <v>4505</v>
      </c>
      <c r="D166" s="210">
        <v>7265.7</v>
      </c>
      <c r="E166" s="209" t="s">
        <v>5066</v>
      </c>
      <c r="F166" s="210">
        <v>7265.7</v>
      </c>
      <c r="G166" s="210">
        <v>0</v>
      </c>
      <c r="H166" s="209" t="s">
        <v>4378</v>
      </c>
    </row>
    <row r="167" spans="1:8" x14ac:dyDescent="0.25">
      <c r="A167" s="211" t="s">
        <v>5066</v>
      </c>
      <c r="B167" s="221" t="s">
        <v>7088</v>
      </c>
      <c r="C167" s="212" t="s">
        <v>4505</v>
      </c>
      <c r="D167" s="213">
        <v>18037.599999999999</v>
      </c>
      <c r="E167" s="212" t="s">
        <v>5716</v>
      </c>
      <c r="F167" s="213">
        <v>18037.599999999999</v>
      </c>
      <c r="G167" s="213">
        <v>0</v>
      </c>
      <c r="H167" s="212" t="s">
        <v>4378</v>
      </c>
    </row>
    <row r="168" spans="1:8" x14ac:dyDescent="0.25">
      <c r="A168" s="208" t="s">
        <v>4642</v>
      </c>
      <c r="B168" s="220" t="s">
        <v>7334</v>
      </c>
      <c r="C168" s="209" t="s">
        <v>4437</v>
      </c>
      <c r="D168" s="210">
        <v>2942.4</v>
      </c>
      <c r="E168" s="209" t="s">
        <v>4642</v>
      </c>
      <c r="F168" s="210">
        <v>2942.4</v>
      </c>
      <c r="G168" s="210">
        <v>0</v>
      </c>
      <c r="H168" s="209" t="s">
        <v>4378</v>
      </c>
    </row>
    <row r="169" spans="1:8" x14ac:dyDescent="0.25">
      <c r="A169" s="211" t="s">
        <v>4653</v>
      </c>
      <c r="B169" s="221" t="s">
        <v>7276</v>
      </c>
      <c r="C169" s="212" t="s">
        <v>4437</v>
      </c>
      <c r="D169" s="213">
        <v>4302.2</v>
      </c>
      <c r="E169" s="212" t="s">
        <v>4653</v>
      </c>
      <c r="F169" s="213">
        <v>4302.2</v>
      </c>
      <c r="G169" s="213">
        <v>0</v>
      </c>
      <c r="H169" s="212" t="s">
        <v>4378</v>
      </c>
    </row>
    <row r="170" spans="1:8" x14ac:dyDescent="0.25">
      <c r="A170" s="211" t="s">
        <v>4638</v>
      </c>
      <c r="B170" s="221" t="s">
        <v>7369</v>
      </c>
      <c r="C170" s="212" t="s">
        <v>4437</v>
      </c>
      <c r="D170" s="213">
        <v>3621.1</v>
      </c>
      <c r="E170" s="212" t="s">
        <v>4638</v>
      </c>
      <c r="F170" s="213">
        <v>3621.1</v>
      </c>
      <c r="G170" s="213">
        <v>0</v>
      </c>
      <c r="H170" s="212" t="s">
        <v>4378</v>
      </c>
    </row>
    <row r="171" spans="1:8" x14ac:dyDescent="0.25">
      <c r="A171" s="208" t="s">
        <v>4649</v>
      </c>
      <c r="B171" s="220" t="s">
        <v>7521</v>
      </c>
      <c r="C171" s="209" t="s">
        <v>4437</v>
      </c>
      <c r="D171" s="210">
        <v>3096.8</v>
      </c>
      <c r="E171" s="209" t="s">
        <v>4649</v>
      </c>
      <c r="F171" s="210">
        <v>3096.8</v>
      </c>
      <c r="G171" s="210">
        <v>0</v>
      </c>
      <c r="H171" s="209" t="s">
        <v>4378</v>
      </c>
    </row>
    <row r="172" spans="1:8" x14ac:dyDescent="0.25">
      <c r="A172" s="208" t="s">
        <v>4646</v>
      </c>
      <c r="B172" s="220" t="s">
        <v>7641</v>
      </c>
      <c r="C172" s="209" t="s">
        <v>4437</v>
      </c>
      <c r="D172" s="210">
        <v>3652.1</v>
      </c>
      <c r="E172" s="209" t="s">
        <v>4646</v>
      </c>
      <c r="F172" s="210">
        <v>3652.1</v>
      </c>
      <c r="G172" s="210">
        <v>0</v>
      </c>
      <c r="H172" s="209" t="s">
        <v>4378</v>
      </c>
    </row>
    <row r="173" spans="1:8" x14ac:dyDescent="0.25">
      <c r="A173" s="211" t="s">
        <v>4633</v>
      </c>
      <c r="B173" s="221" t="s">
        <v>7805</v>
      </c>
      <c r="C173" s="212" t="s">
        <v>4437</v>
      </c>
      <c r="D173" s="213">
        <v>3077.2</v>
      </c>
      <c r="E173" s="212" t="s">
        <v>4633</v>
      </c>
      <c r="F173" s="213">
        <v>3077.2</v>
      </c>
      <c r="G173" s="213">
        <v>0</v>
      </c>
      <c r="H173" s="212" t="s">
        <v>4378</v>
      </c>
    </row>
    <row r="174" spans="1:8" x14ac:dyDescent="0.25">
      <c r="A174" s="208" t="s">
        <v>4634</v>
      </c>
      <c r="B174" s="220" t="s">
        <v>4780</v>
      </c>
      <c r="C174" s="209" t="s">
        <v>4437</v>
      </c>
      <c r="D174" s="210">
        <v>4401.3999999999996</v>
      </c>
      <c r="E174" s="209" t="s">
        <v>4634</v>
      </c>
      <c r="F174" s="210">
        <v>4401.3999999999996</v>
      </c>
      <c r="G174" s="210">
        <v>0</v>
      </c>
      <c r="H174" s="209" t="s">
        <v>4378</v>
      </c>
    </row>
    <row r="175" spans="1:8" x14ac:dyDescent="0.25">
      <c r="A175" s="208" t="s">
        <v>4604</v>
      </c>
      <c r="B175" s="220" t="s">
        <v>4965</v>
      </c>
      <c r="C175" s="209" t="s">
        <v>4437</v>
      </c>
      <c r="D175" s="210">
        <v>1947</v>
      </c>
      <c r="E175" s="209" t="s">
        <v>4604</v>
      </c>
      <c r="F175" s="210">
        <v>1947</v>
      </c>
      <c r="G175" s="210">
        <v>0</v>
      </c>
      <c r="H175" s="209" t="s">
        <v>4378</v>
      </c>
    </row>
    <row r="176" spans="1:8" x14ac:dyDescent="0.25">
      <c r="A176" s="208" t="s">
        <v>4640</v>
      </c>
      <c r="B176" s="220" t="s">
        <v>5060</v>
      </c>
      <c r="C176" s="209" t="s">
        <v>4437</v>
      </c>
      <c r="D176" s="210">
        <v>3888.1</v>
      </c>
      <c r="E176" s="209" t="s">
        <v>4640</v>
      </c>
      <c r="F176" s="210">
        <v>3888.1</v>
      </c>
      <c r="G176" s="210">
        <v>0</v>
      </c>
      <c r="H176" s="209" t="s">
        <v>4378</v>
      </c>
    </row>
    <row r="177" spans="1:8" x14ac:dyDescent="0.25">
      <c r="A177" s="208" t="s">
        <v>4746</v>
      </c>
      <c r="B177" s="220" t="s">
        <v>5205</v>
      </c>
      <c r="C177" s="209" t="s">
        <v>4437</v>
      </c>
      <c r="D177" s="210">
        <v>0</v>
      </c>
      <c r="E177" s="209" t="s">
        <v>4416</v>
      </c>
      <c r="F177" s="210">
        <v>0</v>
      </c>
      <c r="G177" s="210">
        <v>0</v>
      </c>
      <c r="H177" s="209" t="s">
        <v>37</v>
      </c>
    </row>
    <row r="178" spans="1:8" x14ac:dyDescent="0.25">
      <c r="A178" s="208" t="s">
        <v>4639</v>
      </c>
      <c r="B178" s="220" t="s">
        <v>5315</v>
      </c>
      <c r="C178" s="209" t="s">
        <v>4437</v>
      </c>
      <c r="D178" s="210">
        <v>3915</v>
      </c>
      <c r="E178" s="209" t="s">
        <v>4639</v>
      </c>
      <c r="F178" s="210">
        <v>3915</v>
      </c>
      <c r="G178" s="210">
        <v>0</v>
      </c>
      <c r="H178" s="209" t="s">
        <v>4378</v>
      </c>
    </row>
    <row r="179" spans="1:8" x14ac:dyDescent="0.25">
      <c r="A179" s="208" t="s">
        <v>4630</v>
      </c>
      <c r="B179" s="220" t="s">
        <v>5517</v>
      </c>
      <c r="C179" s="209" t="s">
        <v>4437</v>
      </c>
      <c r="D179" s="210">
        <v>4041.5</v>
      </c>
      <c r="E179" s="209" t="s">
        <v>4630</v>
      </c>
      <c r="F179" s="210">
        <v>4041.5</v>
      </c>
      <c r="G179" s="210">
        <v>0</v>
      </c>
      <c r="H179" s="209" t="s">
        <v>4378</v>
      </c>
    </row>
    <row r="180" spans="1:8" x14ac:dyDescent="0.25">
      <c r="A180" s="211" t="s">
        <v>4643</v>
      </c>
      <c r="B180" s="221" t="s">
        <v>5832</v>
      </c>
      <c r="C180" s="212" t="s">
        <v>4437</v>
      </c>
      <c r="D180" s="213">
        <v>3864</v>
      </c>
      <c r="E180" s="212" t="s">
        <v>4643</v>
      </c>
      <c r="F180" s="213">
        <v>3864</v>
      </c>
      <c r="G180" s="213">
        <v>0</v>
      </c>
      <c r="H180" s="212" t="s">
        <v>4378</v>
      </c>
    </row>
    <row r="181" spans="1:8" x14ac:dyDescent="0.25">
      <c r="A181" s="208" t="s">
        <v>4821</v>
      </c>
      <c r="B181" s="220" t="s">
        <v>6066</v>
      </c>
      <c r="C181" s="209" t="s">
        <v>4437</v>
      </c>
      <c r="D181" s="210">
        <v>3852</v>
      </c>
      <c r="E181" s="209" t="s">
        <v>4821</v>
      </c>
      <c r="F181" s="210">
        <v>3852</v>
      </c>
      <c r="G181" s="210">
        <v>0</v>
      </c>
      <c r="H181" s="209" t="s">
        <v>4378</v>
      </c>
    </row>
    <row r="182" spans="1:8" x14ac:dyDescent="0.25">
      <c r="A182" s="211" t="s">
        <v>5793</v>
      </c>
      <c r="B182" s="221" t="s">
        <v>6174</v>
      </c>
      <c r="C182" s="212" t="s">
        <v>4437</v>
      </c>
      <c r="D182" s="213">
        <v>3852</v>
      </c>
      <c r="E182" s="212" t="s">
        <v>5793</v>
      </c>
      <c r="F182" s="213">
        <v>3852</v>
      </c>
      <c r="G182" s="213">
        <v>0</v>
      </c>
      <c r="H182" s="212" t="s">
        <v>4378</v>
      </c>
    </row>
    <row r="183" spans="1:8" x14ac:dyDescent="0.25">
      <c r="A183" s="211" t="s">
        <v>4696</v>
      </c>
      <c r="B183" s="221" t="s">
        <v>6283</v>
      </c>
      <c r="C183" s="212" t="s">
        <v>4437</v>
      </c>
      <c r="D183" s="213">
        <v>4224</v>
      </c>
      <c r="E183" s="212" t="s">
        <v>4696</v>
      </c>
      <c r="F183" s="213">
        <v>4224</v>
      </c>
      <c r="G183" s="213">
        <v>0</v>
      </c>
      <c r="H183" s="212" t="s">
        <v>4378</v>
      </c>
    </row>
    <row r="184" spans="1:8" x14ac:dyDescent="0.25">
      <c r="A184" s="208" t="s">
        <v>6409</v>
      </c>
      <c r="B184" s="220" t="s">
        <v>6584</v>
      </c>
      <c r="C184" s="209" t="s">
        <v>4437</v>
      </c>
      <c r="D184" s="210">
        <v>3882</v>
      </c>
      <c r="E184" s="209" t="s">
        <v>6409</v>
      </c>
      <c r="F184" s="210">
        <v>3882</v>
      </c>
      <c r="G184" s="210">
        <v>0</v>
      </c>
      <c r="H184" s="209" t="s">
        <v>4378</v>
      </c>
    </row>
    <row r="185" spans="1:8" x14ac:dyDescent="0.25">
      <c r="A185" s="208" t="s">
        <v>5838</v>
      </c>
      <c r="B185" s="220" t="s">
        <v>6721</v>
      </c>
      <c r="C185" s="209" t="s">
        <v>4437</v>
      </c>
      <c r="D185" s="210">
        <v>3990</v>
      </c>
      <c r="E185" s="209" t="s">
        <v>5092</v>
      </c>
      <c r="F185" s="210">
        <v>3990</v>
      </c>
      <c r="G185" s="210">
        <v>0</v>
      </c>
      <c r="H185" s="209" t="s">
        <v>4378</v>
      </c>
    </row>
    <row r="186" spans="1:8" x14ac:dyDescent="0.25">
      <c r="A186" s="211" t="s">
        <v>5244</v>
      </c>
      <c r="B186" s="221" t="s">
        <v>6897</v>
      </c>
      <c r="C186" s="212" t="s">
        <v>4437</v>
      </c>
      <c r="D186" s="213">
        <v>3894</v>
      </c>
      <c r="E186" s="212" t="s">
        <v>5244</v>
      </c>
      <c r="F186" s="213">
        <v>3894</v>
      </c>
      <c r="G186" s="213">
        <v>0</v>
      </c>
      <c r="H186" s="212" t="s">
        <v>4378</v>
      </c>
    </row>
    <row r="187" spans="1:8" x14ac:dyDescent="0.25">
      <c r="A187" s="211" t="s">
        <v>5066</v>
      </c>
      <c r="B187" s="221" t="s">
        <v>7058</v>
      </c>
      <c r="C187" s="212" t="s">
        <v>4437</v>
      </c>
      <c r="D187" s="213">
        <v>3930</v>
      </c>
      <c r="E187" s="212" t="s">
        <v>5066</v>
      </c>
      <c r="F187" s="213">
        <v>3930</v>
      </c>
      <c r="G187" s="213">
        <v>0</v>
      </c>
      <c r="H187" s="212" t="s">
        <v>4378</v>
      </c>
    </row>
    <row r="188" spans="1:8" x14ac:dyDescent="0.25">
      <c r="A188" s="211" t="s">
        <v>4642</v>
      </c>
      <c r="B188" s="221" t="s">
        <v>7791</v>
      </c>
      <c r="C188" s="212" t="s">
        <v>4562</v>
      </c>
      <c r="D188" s="213">
        <v>3220</v>
      </c>
      <c r="E188" s="212" t="s">
        <v>4642</v>
      </c>
      <c r="F188" s="213">
        <v>3220</v>
      </c>
      <c r="G188" s="213">
        <v>0</v>
      </c>
      <c r="H188" s="212" t="s">
        <v>4378</v>
      </c>
    </row>
    <row r="189" spans="1:8" x14ac:dyDescent="0.25">
      <c r="A189" s="208" t="s">
        <v>4632</v>
      </c>
      <c r="B189" s="220" t="s">
        <v>5733</v>
      </c>
      <c r="C189" s="209" t="s">
        <v>4562</v>
      </c>
      <c r="D189" s="210">
        <v>4600</v>
      </c>
      <c r="E189" s="209" t="s">
        <v>4632</v>
      </c>
      <c r="F189" s="210">
        <v>4600</v>
      </c>
      <c r="G189" s="210">
        <v>0</v>
      </c>
      <c r="H189" s="209" t="s">
        <v>4378</v>
      </c>
    </row>
    <row r="190" spans="1:8" x14ac:dyDescent="0.25">
      <c r="A190" s="211" t="s">
        <v>4653</v>
      </c>
      <c r="B190" s="221" t="s">
        <v>7274</v>
      </c>
      <c r="C190" s="212" t="s">
        <v>4562</v>
      </c>
      <c r="D190" s="213">
        <v>4140</v>
      </c>
      <c r="E190" s="212" t="s">
        <v>4653</v>
      </c>
      <c r="F190" s="213">
        <v>4140</v>
      </c>
      <c r="G190" s="213">
        <v>0</v>
      </c>
      <c r="H190" s="212" t="s">
        <v>4378</v>
      </c>
    </row>
    <row r="191" spans="1:8" x14ac:dyDescent="0.25">
      <c r="A191" s="211" t="s">
        <v>4638</v>
      </c>
      <c r="B191" s="221" t="s">
        <v>7331</v>
      </c>
      <c r="C191" s="212" t="s">
        <v>4562</v>
      </c>
      <c r="D191" s="213">
        <v>2585</v>
      </c>
      <c r="E191" s="212" t="s">
        <v>4638</v>
      </c>
      <c r="F191" s="213">
        <v>2585</v>
      </c>
      <c r="G191" s="213">
        <v>0</v>
      </c>
      <c r="H191" s="212" t="s">
        <v>4378</v>
      </c>
    </row>
    <row r="192" spans="1:8" x14ac:dyDescent="0.25">
      <c r="A192" s="211" t="s">
        <v>4649</v>
      </c>
      <c r="B192" s="221" t="s">
        <v>7500</v>
      </c>
      <c r="C192" s="212" t="s">
        <v>4562</v>
      </c>
      <c r="D192" s="213">
        <v>2585</v>
      </c>
      <c r="E192" s="212" t="s">
        <v>4649</v>
      </c>
      <c r="F192" s="213">
        <v>2585</v>
      </c>
      <c r="G192" s="213">
        <v>0</v>
      </c>
      <c r="H192" s="212" t="s">
        <v>4378</v>
      </c>
    </row>
    <row r="193" spans="1:8" x14ac:dyDescent="0.25">
      <c r="A193" s="208" t="s">
        <v>4633</v>
      </c>
      <c r="B193" s="220" t="s">
        <v>7771</v>
      </c>
      <c r="C193" s="209" t="s">
        <v>4562</v>
      </c>
      <c r="D193" s="210">
        <v>2585</v>
      </c>
      <c r="E193" s="209" t="s">
        <v>4633</v>
      </c>
      <c r="F193" s="210">
        <v>2585</v>
      </c>
      <c r="G193" s="210">
        <v>0</v>
      </c>
      <c r="H193" s="209" t="s">
        <v>4378</v>
      </c>
    </row>
    <row r="194" spans="1:8" x14ac:dyDescent="0.25">
      <c r="A194" s="208" t="s">
        <v>4635</v>
      </c>
      <c r="B194" s="220" t="s">
        <v>7928</v>
      </c>
      <c r="C194" s="209" t="s">
        <v>4562</v>
      </c>
      <c r="D194" s="210">
        <v>2350</v>
      </c>
      <c r="E194" s="209" t="s">
        <v>4635</v>
      </c>
      <c r="F194" s="210">
        <v>2350</v>
      </c>
      <c r="G194" s="210">
        <v>0</v>
      </c>
      <c r="H194" s="209" t="s">
        <v>4378</v>
      </c>
    </row>
    <row r="195" spans="1:8" x14ac:dyDescent="0.25">
      <c r="A195" s="208" t="s">
        <v>4634</v>
      </c>
      <c r="B195" s="220" t="s">
        <v>4774</v>
      </c>
      <c r="C195" s="209" t="s">
        <v>4562</v>
      </c>
      <c r="D195" s="210">
        <v>4700</v>
      </c>
      <c r="E195" s="209" t="s">
        <v>4634</v>
      </c>
      <c r="F195" s="210">
        <v>4700</v>
      </c>
      <c r="G195" s="210">
        <v>0</v>
      </c>
      <c r="H195" s="209" t="s">
        <v>4378</v>
      </c>
    </row>
    <row r="196" spans="1:8" x14ac:dyDescent="0.25">
      <c r="A196" s="211" t="s">
        <v>4636</v>
      </c>
      <c r="B196" s="221" t="s">
        <v>4854</v>
      </c>
      <c r="C196" s="212" t="s">
        <v>4562</v>
      </c>
      <c r="D196" s="213">
        <v>4800</v>
      </c>
      <c r="E196" s="212" t="s">
        <v>4636</v>
      </c>
      <c r="F196" s="213">
        <v>4800</v>
      </c>
      <c r="G196" s="213">
        <v>0</v>
      </c>
      <c r="H196" s="212" t="s">
        <v>4378</v>
      </c>
    </row>
    <row r="197" spans="1:8" x14ac:dyDescent="0.25">
      <c r="A197" s="211" t="s">
        <v>4604</v>
      </c>
      <c r="B197" s="221" t="s">
        <v>4921</v>
      </c>
      <c r="C197" s="212" t="s">
        <v>4562</v>
      </c>
      <c r="D197" s="213">
        <v>2640</v>
      </c>
      <c r="E197" s="212" t="s">
        <v>4604</v>
      </c>
      <c r="F197" s="213">
        <v>2640</v>
      </c>
      <c r="G197" s="213">
        <v>0</v>
      </c>
      <c r="H197" s="212" t="s">
        <v>4378</v>
      </c>
    </row>
    <row r="198" spans="1:8" x14ac:dyDescent="0.25">
      <c r="A198" s="208" t="s">
        <v>4640</v>
      </c>
      <c r="B198" s="220" t="s">
        <v>5056</v>
      </c>
      <c r="C198" s="209" t="s">
        <v>4562</v>
      </c>
      <c r="D198" s="210">
        <v>1440</v>
      </c>
      <c r="E198" s="209" t="s">
        <v>4640</v>
      </c>
      <c r="F198" s="210">
        <v>1440</v>
      </c>
      <c r="G198" s="210">
        <v>0</v>
      </c>
      <c r="H198" s="209" t="s">
        <v>4378</v>
      </c>
    </row>
    <row r="199" spans="1:8" x14ac:dyDescent="0.25">
      <c r="A199" s="211" t="s">
        <v>4639</v>
      </c>
      <c r="B199" s="221" t="s">
        <v>5308</v>
      </c>
      <c r="C199" s="212" t="s">
        <v>4562</v>
      </c>
      <c r="D199" s="213">
        <v>2640</v>
      </c>
      <c r="E199" s="212" t="s">
        <v>4639</v>
      </c>
      <c r="F199" s="213">
        <v>2640</v>
      </c>
      <c r="G199" s="213">
        <v>0</v>
      </c>
      <c r="H199" s="212" t="s">
        <v>4378</v>
      </c>
    </row>
    <row r="200" spans="1:8" x14ac:dyDescent="0.25">
      <c r="A200" s="211" t="s">
        <v>4630</v>
      </c>
      <c r="B200" s="221" t="s">
        <v>5520</v>
      </c>
      <c r="C200" s="212" t="s">
        <v>4562</v>
      </c>
      <c r="D200" s="213">
        <v>2695</v>
      </c>
      <c r="E200" s="212" t="s">
        <v>4630</v>
      </c>
      <c r="F200" s="213">
        <v>2695</v>
      </c>
      <c r="G200" s="213">
        <v>0</v>
      </c>
      <c r="H200" s="212" t="s">
        <v>4378</v>
      </c>
    </row>
    <row r="201" spans="1:8" x14ac:dyDescent="0.25">
      <c r="A201" s="211" t="s">
        <v>4641</v>
      </c>
      <c r="B201" s="221" t="s">
        <v>5686</v>
      </c>
      <c r="C201" s="212" t="s">
        <v>4562</v>
      </c>
      <c r="D201" s="213">
        <v>5100</v>
      </c>
      <c r="E201" s="212" t="s">
        <v>4645</v>
      </c>
      <c r="F201" s="213">
        <v>5100</v>
      </c>
      <c r="G201" s="213">
        <v>0</v>
      </c>
      <c r="H201" s="212" t="s">
        <v>4378</v>
      </c>
    </row>
    <row r="202" spans="1:8" x14ac:dyDescent="0.25">
      <c r="A202" s="211" t="s">
        <v>4645</v>
      </c>
      <c r="B202" s="221" t="s">
        <v>5765</v>
      </c>
      <c r="C202" s="212" t="s">
        <v>4562</v>
      </c>
      <c r="D202" s="213">
        <v>4160</v>
      </c>
      <c r="E202" s="212" t="s">
        <v>4643</v>
      </c>
      <c r="F202" s="213">
        <v>4160</v>
      </c>
      <c r="G202" s="213">
        <v>0</v>
      </c>
      <c r="H202" s="212" t="s">
        <v>4378</v>
      </c>
    </row>
    <row r="203" spans="1:8" x14ac:dyDescent="0.25">
      <c r="A203" s="208" t="s">
        <v>4643</v>
      </c>
      <c r="B203" s="220" t="s">
        <v>5809</v>
      </c>
      <c r="C203" s="209" t="s">
        <v>4562</v>
      </c>
      <c r="D203" s="210">
        <v>1825.2</v>
      </c>
      <c r="E203" s="209" t="s">
        <v>4643</v>
      </c>
      <c r="F203" s="210">
        <v>1825.2</v>
      </c>
      <c r="G203" s="210">
        <v>0</v>
      </c>
      <c r="H203" s="209" t="s">
        <v>4378</v>
      </c>
    </row>
    <row r="204" spans="1:8" x14ac:dyDescent="0.25">
      <c r="A204" s="208" t="s">
        <v>4648</v>
      </c>
      <c r="B204" s="220" t="s">
        <v>5942</v>
      </c>
      <c r="C204" s="209" t="s">
        <v>4562</v>
      </c>
      <c r="D204" s="210">
        <v>1300</v>
      </c>
      <c r="E204" s="209" t="s">
        <v>4648</v>
      </c>
      <c r="F204" s="210">
        <v>1300</v>
      </c>
      <c r="G204" s="210">
        <v>0</v>
      </c>
      <c r="H204" s="209" t="s">
        <v>4378</v>
      </c>
    </row>
    <row r="205" spans="1:8" x14ac:dyDescent="0.25">
      <c r="A205" s="211" t="s">
        <v>4821</v>
      </c>
      <c r="B205" s="221" t="s">
        <v>6084</v>
      </c>
      <c r="C205" s="212" t="s">
        <v>4562</v>
      </c>
      <c r="D205" s="213">
        <v>2470</v>
      </c>
      <c r="E205" s="212" t="s">
        <v>4821</v>
      </c>
      <c r="F205" s="213">
        <v>2470</v>
      </c>
      <c r="G205" s="213">
        <v>0</v>
      </c>
      <c r="H205" s="212" t="s">
        <v>4378</v>
      </c>
    </row>
    <row r="206" spans="1:8" x14ac:dyDescent="0.25">
      <c r="A206" s="211" t="s">
        <v>5793</v>
      </c>
      <c r="B206" s="221" t="s">
        <v>6170</v>
      </c>
      <c r="C206" s="212" t="s">
        <v>4562</v>
      </c>
      <c r="D206" s="213">
        <v>2584.4</v>
      </c>
      <c r="E206" s="212" t="s">
        <v>5793</v>
      </c>
      <c r="F206" s="213">
        <v>2584.4</v>
      </c>
      <c r="G206" s="213">
        <v>0</v>
      </c>
      <c r="H206" s="212" t="s">
        <v>4378</v>
      </c>
    </row>
    <row r="207" spans="1:8" x14ac:dyDescent="0.25">
      <c r="A207" s="211" t="s">
        <v>4696</v>
      </c>
      <c r="B207" s="221" t="s">
        <v>6297</v>
      </c>
      <c r="C207" s="212" t="s">
        <v>4562</v>
      </c>
      <c r="D207" s="213">
        <v>3120</v>
      </c>
      <c r="E207" s="212" t="s">
        <v>4696</v>
      </c>
      <c r="F207" s="213">
        <v>3120</v>
      </c>
      <c r="G207" s="213">
        <v>0</v>
      </c>
      <c r="H207" s="212" t="s">
        <v>4378</v>
      </c>
    </row>
    <row r="208" spans="1:8" x14ac:dyDescent="0.25">
      <c r="A208" s="208" t="s">
        <v>5395</v>
      </c>
      <c r="B208" s="220" t="s">
        <v>6433</v>
      </c>
      <c r="C208" s="209" t="s">
        <v>4562</v>
      </c>
      <c r="D208" s="210">
        <v>5205.2</v>
      </c>
      <c r="E208" s="209" t="s">
        <v>5395</v>
      </c>
      <c r="F208" s="210">
        <v>5205.2</v>
      </c>
      <c r="G208" s="210">
        <v>0</v>
      </c>
      <c r="H208" s="209" t="s">
        <v>4378</v>
      </c>
    </row>
    <row r="209" spans="1:8" x14ac:dyDescent="0.25">
      <c r="A209" s="211" t="s">
        <v>6409</v>
      </c>
      <c r="B209" s="221" t="s">
        <v>6587</v>
      </c>
      <c r="C209" s="212" t="s">
        <v>4562</v>
      </c>
      <c r="D209" s="213">
        <v>5205.2</v>
      </c>
      <c r="E209" s="212" t="s">
        <v>6409</v>
      </c>
      <c r="F209" s="213">
        <v>5205.2</v>
      </c>
      <c r="G209" s="213">
        <v>0</v>
      </c>
      <c r="H209" s="212" t="s">
        <v>4378</v>
      </c>
    </row>
    <row r="210" spans="1:8" x14ac:dyDescent="0.25">
      <c r="A210" s="211" t="s">
        <v>5838</v>
      </c>
      <c r="B210" s="221" t="s">
        <v>6653</v>
      </c>
      <c r="C210" s="212" t="s">
        <v>4562</v>
      </c>
      <c r="D210" s="213">
        <v>2610.4</v>
      </c>
      <c r="E210" s="212" t="s">
        <v>5838</v>
      </c>
      <c r="F210" s="213">
        <v>2610.4</v>
      </c>
      <c r="G210" s="213">
        <v>0</v>
      </c>
      <c r="H210" s="212" t="s">
        <v>4378</v>
      </c>
    </row>
    <row r="211" spans="1:8" x14ac:dyDescent="0.25">
      <c r="A211" s="211" t="s">
        <v>5244</v>
      </c>
      <c r="B211" s="221" t="s">
        <v>6899</v>
      </c>
      <c r="C211" s="212" t="s">
        <v>4562</v>
      </c>
      <c r="D211" s="213">
        <v>2080</v>
      </c>
      <c r="E211" s="212" t="s">
        <v>5244</v>
      </c>
      <c r="F211" s="213">
        <v>2080</v>
      </c>
      <c r="G211" s="213">
        <v>0</v>
      </c>
      <c r="H211" s="212" t="s">
        <v>4378</v>
      </c>
    </row>
    <row r="212" spans="1:8" x14ac:dyDescent="0.25">
      <c r="A212" s="208" t="s">
        <v>5066</v>
      </c>
      <c r="B212" s="220" t="s">
        <v>7037</v>
      </c>
      <c r="C212" s="209" t="s">
        <v>4562</v>
      </c>
      <c r="D212" s="210">
        <v>2350.4</v>
      </c>
      <c r="E212" s="209" t="s">
        <v>5066</v>
      </c>
      <c r="F212" s="210">
        <v>2350.4</v>
      </c>
      <c r="G212" s="210">
        <v>0</v>
      </c>
      <c r="H212" s="209" t="s">
        <v>4378</v>
      </c>
    </row>
    <row r="213" spans="1:8" x14ac:dyDescent="0.25">
      <c r="A213" s="211" t="s">
        <v>6803</v>
      </c>
      <c r="B213" s="221" t="s">
        <v>7168</v>
      </c>
      <c r="C213" s="212" t="s">
        <v>4562</v>
      </c>
      <c r="D213" s="213">
        <v>3380</v>
      </c>
      <c r="E213" s="212" t="s">
        <v>6803</v>
      </c>
      <c r="F213" s="213">
        <v>3380</v>
      </c>
      <c r="G213" s="213">
        <v>0</v>
      </c>
      <c r="H213" s="212" t="s">
        <v>4378</v>
      </c>
    </row>
    <row r="214" spans="1:8" x14ac:dyDescent="0.25">
      <c r="A214" s="208" t="s">
        <v>4646</v>
      </c>
      <c r="B214" s="220" t="s">
        <v>7685</v>
      </c>
      <c r="C214" s="209" t="s">
        <v>4424</v>
      </c>
      <c r="D214" s="210">
        <v>33559</v>
      </c>
      <c r="E214" s="209" t="s">
        <v>4646</v>
      </c>
      <c r="F214" s="210">
        <v>33559</v>
      </c>
      <c r="G214" s="210">
        <v>0</v>
      </c>
      <c r="H214" s="209" t="s">
        <v>4378</v>
      </c>
    </row>
    <row r="215" spans="1:8" x14ac:dyDescent="0.25">
      <c r="A215" s="208" t="s">
        <v>4696</v>
      </c>
      <c r="B215" s="220" t="s">
        <v>6338</v>
      </c>
      <c r="C215" s="209" t="s">
        <v>4424</v>
      </c>
      <c r="D215" s="210">
        <v>37611</v>
      </c>
      <c r="E215" s="209" t="s">
        <v>4696</v>
      </c>
      <c r="F215" s="210">
        <v>37611</v>
      </c>
      <c r="G215" s="210">
        <v>0</v>
      </c>
      <c r="H215" s="209" t="s">
        <v>4378</v>
      </c>
    </row>
    <row r="216" spans="1:8" x14ac:dyDescent="0.25">
      <c r="A216" s="211" t="s">
        <v>6803</v>
      </c>
      <c r="B216" s="221" t="s">
        <v>7190</v>
      </c>
      <c r="C216" s="212" t="s">
        <v>4424</v>
      </c>
      <c r="D216" s="213">
        <v>2907.3</v>
      </c>
      <c r="E216" s="212" t="s">
        <v>6803</v>
      </c>
      <c r="F216" s="213">
        <v>2907.3</v>
      </c>
      <c r="G216" s="213">
        <v>0</v>
      </c>
      <c r="H216" s="212" t="s">
        <v>4378</v>
      </c>
    </row>
    <row r="217" spans="1:8" x14ac:dyDescent="0.25">
      <c r="A217" s="211" t="s">
        <v>4642</v>
      </c>
      <c r="B217" s="221" t="s">
        <v>4665</v>
      </c>
      <c r="C217" s="212" t="s">
        <v>4467</v>
      </c>
      <c r="D217" s="213">
        <v>1650</v>
      </c>
      <c r="E217" s="212" t="s">
        <v>4632</v>
      </c>
      <c r="F217" s="213">
        <v>1650</v>
      </c>
      <c r="G217" s="213">
        <v>0</v>
      </c>
      <c r="H217" s="212" t="s">
        <v>4378</v>
      </c>
    </row>
    <row r="218" spans="1:8" x14ac:dyDescent="0.25">
      <c r="A218" s="211" t="s">
        <v>4642</v>
      </c>
      <c r="B218" s="221" t="s">
        <v>4756</v>
      </c>
      <c r="C218" s="212" t="s">
        <v>4467</v>
      </c>
      <c r="D218" s="213">
        <v>18000</v>
      </c>
      <c r="E218" s="212" t="s">
        <v>4632</v>
      </c>
      <c r="F218" s="213">
        <v>18000</v>
      </c>
      <c r="G218" s="213">
        <v>0</v>
      </c>
      <c r="H218" s="212" t="s">
        <v>4378</v>
      </c>
    </row>
    <row r="219" spans="1:8" x14ac:dyDescent="0.25">
      <c r="A219" s="208" t="s">
        <v>4632</v>
      </c>
      <c r="B219" s="220" t="s">
        <v>6524</v>
      </c>
      <c r="C219" s="209" t="s">
        <v>4467</v>
      </c>
      <c r="D219" s="210">
        <v>62498</v>
      </c>
      <c r="E219" s="209" t="s">
        <v>4641</v>
      </c>
      <c r="F219" s="210">
        <v>62498</v>
      </c>
      <c r="G219" s="210">
        <v>0</v>
      </c>
      <c r="H219" s="209" t="s">
        <v>4378</v>
      </c>
    </row>
    <row r="220" spans="1:8" x14ac:dyDescent="0.25">
      <c r="A220" s="211" t="s">
        <v>4632</v>
      </c>
      <c r="B220" s="221" t="s">
        <v>6680</v>
      </c>
      <c r="C220" s="212" t="s">
        <v>4467</v>
      </c>
      <c r="D220" s="213">
        <v>1033.5999999999999</v>
      </c>
      <c r="E220" s="212" t="s">
        <v>4632</v>
      </c>
      <c r="F220" s="213">
        <v>1033.5999999999999</v>
      </c>
      <c r="G220" s="213">
        <v>0</v>
      </c>
      <c r="H220" s="212" t="s">
        <v>4378</v>
      </c>
    </row>
    <row r="221" spans="1:8" x14ac:dyDescent="0.25">
      <c r="A221" s="211" t="s">
        <v>4653</v>
      </c>
      <c r="B221" s="221" t="s">
        <v>7304</v>
      </c>
      <c r="C221" s="212" t="s">
        <v>4467</v>
      </c>
      <c r="D221" s="213">
        <v>22500</v>
      </c>
      <c r="E221" s="212" t="s">
        <v>4641</v>
      </c>
      <c r="F221" s="213">
        <v>22500</v>
      </c>
      <c r="G221" s="213">
        <v>0</v>
      </c>
      <c r="H221" s="212" t="s">
        <v>4378</v>
      </c>
    </row>
    <row r="222" spans="1:8" x14ac:dyDescent="0.25">
      <c r="A222" s="208" t="s">
        <v>4638</v>
      </c>
      <c r="B222" s="220" t="s">
        <v>7441</v>
      </c>
      <c r="C222" s="209" t="s">
        <v>4467</v>
      </c>
      <c r="D222" s="210">
        <v>22935.599999999999</v>
      </c>
      <c r="E222" s="209" t="s">
        <v>4648</v>
      </c>
      <c r="F222" s="210">
        <v>22935.599999999999</v>
      </c>
      <c r="G222" s="210">
        <v>0</v>
      </c>
      <c r="H222" s="209" t="s">
        <v>4378</v>
      </c>
    </row>
    <row r="223" spans="1:8" x14ac:dyDescent="0.25">
      <c r="A223" s="211" t="s">
        <v>4649</v>
      </c>
      <c r="B223" s="221" t="s">
        <v>7566</v>
      </c>
      <c r="C223" s="212" t="s">
        <v>4467</v>
      </c>
      <c r="D223" s="213">
        <v>2053.6</v>
      </c>
      <c r="E223" s="212" t="s">
        <v>4643</v>
      </c>
      <c r="F223" s="213">
        <v>2053.6</v>
      </c>
      <c r="G223" s="213">
        <v>0</v>
      </c>
      <c r="H223" s="212" t="s">
        <v>4378</v>
      </c>
    </row>
    <row r="224" spans="1:8" x14ac:dyDescent="0.25">
      <c r="A224" s="208" t="s">
        <v>4649</v>
      </c>
      <c r="B224" s="220" t="s">
        <v>7571</v>
      </c>
      <c r="C224" s="209" t="s">
        <v>4467</v>
      </c>
      <c r="D224" s="210">
        <v>21660.9</v>
      </c>
      <c r="E224" s="209" t="s">
        <v>4643</v>
      </c>
      <c r="F224" s="210">
        <v>21660.9</v>
      </c>
      <c r="G224" s="210">
        <v>0</v>
      </c>
      <c r="H224" s="209" t="s">
        <v>4378</v>
      </c>
    </row>
    <row r="225" spans="1:8" x14ac:dyDescent="0.25">
      <c r="A225" s="208" t="s">
        <v>4649</v>
      </c>
      <c r="B225" s="220" t="s">
        <v>7585</v>
      </c>
      <c r="C225" s="209" t="s">
        <v>4467</v>
      </c>
      <c r="D225" s="210">
        <v>116088</v>
      </c>
      <c r="E225" s="209" t="s">
        <v>4696</v>
      </c>
      <c r="F225" s="210">
        <v>116088</v>
      </c>
      <c r="G225" s="210">
        <v>0</v>
      </c>
      <c r="H225" s="209" t="s">
        <v>4378</v>
      </c>
    </row>
    <row r="226" spans="1:8" x14ac:dyDescent="0.25">
      <c r="A226" s="208" t="s">
        <v>4646</v>
      </c>
      <c r="B226" s="220" t="s">
        <v>7719</v>
      </c>
      <c r="C226" s="209" t="s">
        <v>4467</v>
      </c>
      <c r="D226" s="210">
        <v>18354</v>
      </c>
      <c r="E226" s="209" t="s">
        <v>4696</v>
      </c>
      <c r="F226" s="210">
        <v>18354</v>
      </c>
      <c r="G226" s="210">
        <v>0</v>
      </c>
      <c r="H226" s="209" t="s">
        <v>4378</v>
      </c>
    </row>
    <row r="227" spans="1:8" x14ac:dyDescent="0.25">
      <c r="A227" s="211" t="s">
        <v>4633</v>
      </c>
      <c r="B227" s="221" t="s">
        <v>7875</v>
      </c>
      <c r="C227" s="212" t="s">
        <v>4467</v>
      </c>
      <c r="D227" s="213">
        <v>27600</v>
      </c>
      <c r="E227" s="212" t="s">
        <v>4633</v>
      </c>
      <c r="F227" s="213">
        <v>27600</v>
      </c>
      <c r="G227" s="213">
        <v>0</v>
      </c>
      <c r="H227" s="212" t="s">
        <v>4378</v>
      </c>
    </row>
    <row r="228" spans="1:8" x14ac:dyDescent="0.25">
      <c r="A228" s="208" t="s">
        <v>4633</v>
      </c>
      <c r="B228" s="220" t="s">
        <v>7876</v>
      </c>
      <c r="C228" s="209" t="s">
        <v>4467</v>
      </c>
      <c r="D228" s="210">
        <v>2649.6</v>
      </c>
      <c r="E228" s="209" t="s">
        <v>4633</v>
      </c>
      <c r="F228" s="210">
        <v>2649.6</v>
      </c>
      <c r="G228" s="210">
        <v>0</v>
      </c>
      <c r="H228" s="209" t="s">
        <v>4378</v>
      </c>
    </row>
    <row r="229" spans="1:8" x14ac:dyDescent="0.25">
      <c r="A229" s="211" t="s">
        <v>4635</v>
      </c>
      <c r="B229" s="221" t="s">
        <v>4659</v>
      </c>
      <c r="C229" s="212" t="s">
        <v>4467</v>
      </c>
      <c r="D229" s="213">
        <v>9187.2000000000007</v>
      </c>
      <c r="E229" s="212" t="s">
        <v>4643</v>
      </c>
      <c r="F229" s="213">
        <v>9187.2000000000007</v>
      </c>
      <c r="G229" s="213">
        <v>0</v>
      </c>
      <c r="H229" s="212" t="s">
        <v>4378</v>
      </c>
    </row>
    <row r="230" spans="1:8" x14ac:dyDescent="0.25">
      <c r="A230" s="208" t="s">
        <v>4635</v>
      </c>
      <c r="B230" s="220" t="s">
        <v>8013</v>
      </c>
      <c r="C230" s="209" t="s">
        <v>4467</v>
      </c>
      <c r="D230" s="210">
        <v>23110.400000000001</v>
      </c>
      <c r="E230" s="209" t="s">
        <v>4696</v>
      </c>
      <c r="F230" s="210">
        <v>23110.400000000001</v>
      </c>
      <c r="G230" s="210">
        <v>0</v>
      </c>
      <c r="H230" s="209" t="s">
        <v>4378</v>
      </c>
    </row>
    <row r="231" spans="1:8" x14ac:dyDescent="0.25">
      <c r="A231" s="208" t="s">
        <v>4634</v>
      </c>
      <c r="B231" s="220" t="s">
        <v>4788</v>
      </c>
      <c r="C231" s="209" t="s">
        <v>4467</v>
      </c>
      <c r="D231" s="210">
        <v>23000</v>
      </c>
      <c r="E231" s="209" t="s">
        <v>4696</v>
      </c>
      <c r="F231" s="210">
        <v>23000</v>
      </c>
      <c r="G231" s="210">
        <v>0</v>
      </c>
      <c r="H231" s="209" t="s">
        <v>4378</v>
      </c>
    </row>
    <row r="232" spans="1:8" x14ac:dyDescent="0.25">
      <c r="A232" s="211" t="s">
        <v>4636</v>
      </c>
      <c r="B232" s="221" t="s">
        <v>4877</v>
      </c>
      <c r="C232" s="212" t="s">
        <v>4467</v>
      </c>
      <c r="D232" s="213">
        <v>19315.2</v>
      </c>
      <c r="E232" s="212" t="s">
        <v>4643</v>
      </c>
      <c r="F232" s="213">
        <v>19315.2</v>
      </c>
      <c r="G232" s="213">
        <v>0</v>
      </c>
      <c r="H232" s="212" t="s">
        <v>4378</v>
      </c>
    </row>
    <row r="233" spans="1:8" x14ac:dyDescent="0.25">
      <c r="A233" s="208" t="s">
        <v>4604</v>
      </c>
      <c r="B233" s="220" t="s">
        <v>4963</v>
      </c>
      <c r="C233" s="209" t="s">
        <v>4467</v>
      </c>
      <c r="D233" s="210">
        <v>23528.2</v>
      </c>
      <c r="E233" s="209" t="s">
        <v>4696</v>
      </c>
      <c r="F233" s="210">
        <v>23528.2</v>
      </c>
      <c r="G233" s="210">
        <v>0</v>
      </c>
      <c r="H233" s="209" t="s">
        <v>4378</v>
      </c>
    </row>
    <row r="234" spans="1:8" x14ac:dyDescent="0.25">
      <c r="A234" s="208" t="s">
        <v>4640</v>
      </c>
      <c r="B234" s="220" t="s">
        <v>5102</v>
      </c>
      <c r="C234" s="209" t="s">
        <v>4467</v>
      </c>
      <c r="D234" s="210">
        <v>17841.599999999999</v>
      </c>
      <c r="E234" s="209" t="s">
        <v>4643</v>
      </c>
      <c r="F234" s="210">
        <v>17841.599999999999</v>
      </c>
      <c r="G234" s="210">
        <v>0</v>
      </c>
      <c r="H234" s="209" t="s">
        <v>4378</v>
      </c>
    </row>
    <row r="235" spans="1:8" x14ac:dyDescent="0.25">
      <c r="A235" s="208" t="s">
        <v>4746</v>
      </c>
      <c r="B235" s="220" t="s">
        <v>5243</v>
      </c>
      <c r="C235" s="209" t="s">
        <v>4467</v>
      </c>
      <c r="D235" s="210">
        <v>257620.47</v>
      </c>
      <c r="E235" s="209" t="s">
        <v>5244</v>
      </c>
      <c r="F235" s="210">
        <v>257620.47</v>
      </c>
      <c r="G235" s="210">
        <v>0</v>
      </c>
      <c r="H235" s="209" t="s">
        <v>4378</v>
      </c>
    </row>
    <row r="236" spans="1:8" x14ac:dyDescent="0.25">
      <c r="A236" s="208" t="s">
        <v>4639</v>
      </c>
      <c r="B236" s="220" t="s">
        <v>5335</v>
      </c>
      <c r="C236" s="209" t="s">
        <v>4467</v>
      </c>
      <c r="D236" s="210">
        <v>1844.4</v>
      </c>
      <c r="E236" s="209" t="s">
        <v>4643</v>
      </c>
      <c r="F236" s="210">
        <v>1844.4</v>
      </c>
      <c r="G236" s="210">
        <v>0</v>
      </c>
      <c r="H236" s="209" t="s">
        <v>4378</v>
      </c>
    </row>
    <row r="237" spans="1:8" x14ac:dyDescent="0.25">
      <c r="A237" s="211" t="s">
        <v>4639</v>
      </c>
      <c r="B237" s="221" t="s">
        <v>5375</v>
      </c>
      <c r="C237" s="212" t="s">
        <v>4467</v>
      </c>
      <c r="D237" s="213">
        <v>23791.4</v>
      </c>
      <c r="E237" s="212" t="s">
        <v>4696</v>
      </c>
      <c r="F237" s="213">
        <v>23791.4</v>
      </c>
      <c r="G237" s="213">
        <v>0</v>
      </c>
      <c r="H237" s="212" t="s">
        <v>4378</v>
      </c>
    </row>
    <row r="238" spans="1:8" x14ac:dyDescent="0.25">
      <c r="A238" s="211" t="s">
        <v>4639</v>
      </c>
      <c r="B238" s="221" t="s">
        <v>5387</v>
      </c>
      <c r="C238" s="212" t="s">
        <v>4467</v>
      </c>
      <c r="D238" s="213">
        <v>675</v>
      </c>
      <c r="E238" s="212" t="s">
        <v>4643</v>
      </c>
      <c r="F238" s="213">
        <v>675</v>
      </c>
      <c r="G238" s="213">
        <v>0</v>
      </c>
      <c r="H238" s="212" t="s">
        <v>4378</v>
      </c>
    </row>
    <row r="239" spans="1:8" x14ac:dyDescent="0.25">
      <c r="A239" s="211" t="s">
        <v>4639</v>
      </c>
      <c r="B239" s="221" t="s">
        <v>5396</v>
      </c>
      <c r="C239" s="212" t="s">
        <v>4467</v>
      </c>
      <c r="D239" s="213">
        <v>24031.1</v>
      </c>
      <c r="E239" s="212" t="s">
        <v>5395</v>
      </c>
      <c r="F239" s="213">
        <v>24031.1</v>
      </c>
      <c r="G239" s="213">
        <v>0</v>
      </c>
      <c r="H239" s="212" t="s">
        <v>4378</v>
      </c>
    </row>
    <row r="240" spans="1:8" x14ac:dyDescent="0.25">
      <c r="A240" s="208" t="s">
        <v>4630</v>
      </c>
      <c r="B240" s="220" t="s">
        <v>5548</v>
      </c>
      <c r="C240" s="209" t="s">
        <v>4467</v>
      </c>
      <c r="D240" s="210">
        <v>20373.599999999999</v>
      </c>
      <c r="E240" s="209" t="s">
        <v>4696</v>
      </c>
      <c r="F240" s="210">
        <v>20373.599999999999</v>
      </c>
      <c r="G240" s="210">
        <v>0</v>
      </c>
      <c r="H240" s="209" t="s">
        <v>4378</v>
      </c>
    </row>
    <row r="241" spans="1:8" x14ac:dyDescent="0.25">
      <c r="A241" s="211" t="s">
        <v>4630</v>
      </c>
      <c r="B241" s="221" t="s">
        <v>5553</v>
      </c>
      <c r="C241" s="212" t="s">
        <v>4467</v>
      </c>
      <c r="D241" s="213">
        <v>2239.8000000000002</v>
      </c>
      <c r="E241" s="212" t="s">
        <v>4643</v>
      </c>
      <c r="F241" s="213">
        <v>2239.8000000000002</v>
      </c>
      <c r="G241" s="213">
        <v>0</v>
      </c>
      <c r="H241" s="212" t="s">
        <v>4378</v>
      </c>
    </row>
    <row r="242" spans="1:8" x14ac:dyDescent="0.25">
      <c r="A242" s="208" t="s">
        <v>4630</v>
      </c>
      <c r="B242" s="220" t="s">
        <v>5578</v>
      </c>
      <c r="C242" s="209" t="s">
        <v>4467</v>
      </c>
      <c r="D242" s="210">
        <v>24288</v>
      </c>
      <c r="E242" s="209" t="s">
        <v>5395</v>
      </c>
      <c r="F242" s="210">
        <v>24288</v>
      </c>
      <c r="G242" s="210">
        <v>0</v>
      </c>
      <c r="H242" s="209" t="s">
        <v>4378</v>
      </c>
    </row>
    <row r="243" spans="1:8" x14ac:dyDescent="0.25">
      <c r="A243" s="208" t="s">
        <v>4641</v>
      </c>
      <c r="B243" s="220" t="s">
        <v>5715</v>
      </c>
      <c r="C243" s="209" t="s">
        <v>4467</v>
      </c>
      <c r="D243" s="210">
        <v>250036.06</v>
      </c>
      <c r="E243" s="209" t="s">
        <v>5716</v>
      </c>
      <c r="F243" s="210">
        <v>250036.06</v>
      </c>
      <c r="G243" s="210">
        <v>0</v>
      </c>
      <c r="H243" s="209" t="s">
        <v>4378</v>
      </c>
    </row>
    <row r="244" spans="1:8" x14ac:dyDescent="0.25">
      <c r="A244" s="211" t="s">
        <v>4643</v>
      </c>
      <c r="B244" s="221" t="s">
        <v>5877</v>
      </c>
      <c r="C244" s="212" t="s">
        <v>4467</v>
      </c>
      <c r="D244" s="213">
        <v>27320.6</v>
      </c>
      <c r="E244" s="212" t="s">
        <v>5395</v>
      </c>
      <c r="F244" s="213">
        <v>27320.6</v>
      </c>
      <c r="G244" s="213">
        <v>0</v>
      </c>
      <c r="H244" s="212" t="s">
        <v>4378</v>
      </c>
    </row>
    <row r="245" spans="1:8" x14ac:dyDescent="0.25">
      <c r="A245" s="211" t="s">
        <v>4648</v>
      </c>
      <c r="B245" s="221" t="s">
        <v>5933</v>
      </c>
      <c r="C245" s="212" t="s">
        <v>4467</v>
      </c>
      <c r="D245" s="213">
        <v>52104</v>
      </c>
      <c r="E245" s="212" t="s">
        <v>4416</v>
      </c>
      <c r="F245" s="213">
        <v>36927.47</v>
      </c>
      <c r="G245" s="213">
        <v>15176.53</v>
      </c>
      <c r="H245" s="212" t="s">
        <v>4518</v>
      </c>
    </row>
    <row r="246" spans="1:8" x14ac:dyDescent="0.25">
      <c r="A246" s="208" t="s">
        <v>4648</v>
      </c>
      <c r="B246" s="220" t="s">
        <v>5946</v>
      </c>
      <c r="C246" s="209" t="s">
        <v>4467</v>
      </c>
      <c r="D246" s="210">
        <v>1611.2</v>
      </c>
      <c r="E246" s="209" t="s">
        <v>4696</v>
      </c>
      <c r="F246" s="210">
        <v>1611.2</v>
      </c>
      <c r="G246" s="210">
        <v>0</v>
      </c>
      <c r="H246" s="209" t="s">
        <v>4378</v>
      </c>
    </row>
    <row r="247" spans="1:8" x14ac:dyDescent="0.25">
      <c r="A247" s="211" t="s">
        <v>4821</v>
      </c>
      <c r="B247" s="221" t="s">
        <v>6118</v>
      </c>
      <c r="C247" s="212" t="s">
        <v>4467</v>
      </c>
      <c r="D247" s="213">
        <v>19032</v>
      </c>
      <c r="E247" s="212" t="s">
        <v>4696</v>
      </c>
      <c r="F247" s="213">
        <v>19032</v>
      </c>
      <c r="G247" s="213">
        <v>0</v>
      </c>
      <c r="H247" s="212" t="s">
        <v>4378</v>
      </c>
    </row>
    <row r="248" spans="1:8" x14ac:dyDescent="0.25">
      <c r="A248" s="208" t="s">
        <v>5793</v>
      </c>
      <c r="B248" s="220" t="s">
        <v>6195</v>
      </c>
      <c r="C248" s="209" t="s">
        <v>4467</v>
      </c>
      <c r="D248" s="210">
        <v>52509.599999999999</v>
      </c>
      <c r="E248" s="209" t="s">
        <v>4416</v>
      </c>
      <c r="F248" s="210">
        <v>0</v>
      </c>
      <c r="G248" s="210">
        <v>52509.599999999999</v>
      </c>
      <c r="H248" s="209" t="s">
        <v>4294</v>
      </c>
    </row>
    <row r="249" spans="1:8" x14ac:dyDescent="0.25">
      <c r="A249" s="208" t="s">
        <v>4696</v>
      </c>
      <c r="B249" s="220" t="s">
        <v>6396</v>
      </c>
      <c r="C249" s="209" t="s">
        <v>4467</v>
      </c>
      <c r="D249" s="210">
        <v>235525.32</v>
      </c>
      <c r="E249" s="209" t="s">
        <v>4416</v>
      </c>
      <c r="F249" s="210">
        <v>0</v>
      </c>
      <c r="G249" s="210">
        <v>235525.32</v>
      </c>
      <c r="H249" s="209" t="s">
        <v>4294</v>
      </c>
    </row>
    <row r="250" spans="1:8" x14ac:dyDescent="0.25">
      <c r="A250" s="211" t="s">
        <v>5395</v>
      </c>
      <c r="B250" s="221" t="s">
        <v>6462</v>
      </c>
      <c r="C250" s="212" t="s">
        <v>4467</v>
      </c>
      <c r="D250" s="213">
        <v>56170.400000000001</v>
      </c>
      <c r="E250" s="212" t="s">
        <v>4416</v>
      </c>
      <c r="F250" s="213">
        <v>0</v>
      </c>
      <c r="G250" s="213">
        <v>56170.400000000001</v>
      </c>
      <c r="H250" s="212" t="s">
        <v>4294</v>
      </c>
    </row>
    <row r="251" spans="1:8" x14ac:dyDescent="0.25">
      <c r="A251" s="211" t="s">
        <v>5395</v>
      </c>
      <c r="B251" s="221" t="s">
        <v>6494</v>
      </c>
      <c r="C251" s="212" t="s">
        <v>4467</v>
      </c>
      <c r="D251" s="213">
        <v>3879.6</v>
      </c>
      <c r="E251" s="212" t="s">
        <v>4416</v>
      </c>
      <c r="F251" s="213">
        <v>0</v>
      </c>
      <c r="G251" s="213">
        <v>3879.6</v>
      </c>
      <c r="H251" s="212" t="s">
        <v>4294</v>
      </c>
    </row>
    <row r="252" spans="1:8" x14ac:dyDescent="0.25">
      <c r="A252" s="211" t="s">
        <v>6409</v>
      </c>
      <c r="B252" s="221" t="s">
        <v>6599</v>
      </c>
      <c r="C252" s="212" t="s">
        <v>4467</v>
      </c>
      <c r="D252" s="213">
        <v>10701.6</v>
      </c>
      <c r="E252" s="212" t="s">
        <v>4416</v>
      </c>
      <c r="F252" s="213">
        <v>0</v>
      </c>
      <c r="G252" s="213">
        <v>10701.6</v>
      </c>
      <c r="H252" s="212" t="s">
        <v>4294</v>
      </c>
    </row>
    <row r="253" spans="1:8" x14ac:dyDescent="0.25">
      <c r="A253" s="208" t="s">
        <v>6409</v>
      </c>
      <c r="B253" s="220" t="s">
        <v>6600</v>
      </c>
      <c r="C253" s="209" t="s">
        <v>4467</v>
      </c>
      <c r="D253" s="210">
        <v>5475.6</v>
      </c>
      <c r="E253" s="209" t="s">
        <v>4416</v>
      </c>
      <c r="F253" s="210">
        <v>0</v>
      </c>
      <c r="G253" s="210">
        <v>5475.6</v>
      </c>
      <c r="H253" s="209" t="s">
        <v>4294</v>
      </c>
    </row>
    <row r="254" spans="1:8" x14ac:dyDescent="0.25">
      <c r="A254" s="211" t="s">
        <v>5838</v>
      </c>
      <c r="B254" s="221" t="s">
        <v>6720</v>
      </c>
      <c r="C254" s="212" t="s">
        <v>4467</v>
      </c>
      <c r="D254" s="213">
        <v>0</v>
      </c>
      <c r="E254" s="212" t="s">
        <v>4416</v>
      </c>
      <c r="F254" s="213">
        <v>0</v>
      </c>
      <c r="G254" s="213">
        <v>0</v>
      </c>
      <c r="H254" s="212" t="s">
        <v>37</v>
      </c>
    </row>
    <row r="255" spans="1:8" x14ac:dyDescent="0.25">
      <c r="A255" s="211" t="s">
        <v>5838</v>
      </c>
      <c r="B255" s="221" t="s">
        <v>6749</v>
      </c>
      <c r="C255" s="212" t="s">
        <v>4467</v>
      </c>
      <c r="D255" s="213">
        <v>17824.599999999999</v>
      </c>
      <c r="E255" s="212" t="s">
        <v>4416</v>
      </c>
      <c r="F255" s="213">
        <v>0</v>
      </c>
      <c r="G255" s="213">
        <v>17824.599999999999</v>
      </c>
      <c r="H255" s="212" t="s">
        <v>4294</v>
      </c>
    </row>
    <row r="256" spans="1:8" x14ac:dyDescent="0.25">
      <c r="A256" s="211" t="s">
        <v>5092</v>
      </c>
      <c r="B256" s="221" t="s">
        <v>6810</v>
      </c>
      <c r="C256" s="212" t="s">
        <v>4467</v>
      </c>
      <c r="D256" s="213">
        <v>56232.800000000003</v>
      </c>
      <c r="E256" s="212" t="s">
        <v>4416</v>
      </c>
      <c r="F256" s="213">
        <v>0</v>
      </c>
      <c r="G256" s="213">
        <v>56232.800000000003</v>
      </c>
      <c r="H256" s="212" t="s">
        <v>4294</v>
      </c>
    </row>
    <row r="257" spans="1:8" x14ac:dyDescent="0.25">
      <c r="A257" s="211" t="s">
        <v>5244</v>
      </c>
      <c r="B257" s="221" t="s">
        <v>6969</v>
      </c>
      <c r="C257" s="212" t="s">
        <v>4467</v>
      </c>
      <c r="D257" s="213">
        <v>169088.4</v>
      </c>
      <c r="E257" s="212" t="s">
        <v>4416</v>
      </c>
      <c r="F257" s="213">
        <v>0</v>
      </c>
      <c r="G257" s="213">
        <v>169088.4</v>
      </c>
      <c r="H257" s="212" t="s">
        <v>4294</v>
      </c>
    </row>
    <row r="258" spans="1:8" x14ac:dyDescent="0.25">
      <c r="A258" s="208" t="s">
        <v>5244</v>
      </c>
      <c r="B258" s="220" t="s">
        <v>6974</v>
      </c>
      <c r="C258" s="209" t="s">
        <v>4467</v>
      </c>
      <c r="D258" s="210">
        <v>26093.599999999999</v>
      </c>
      <c r="E258" s="209" t="s">
        <v>4416</v>
      </c>
      <c r="F258" s="210">
        <v>0</v>
      </c>
      <c r="G258" s="210">
        <v>26093.599999999999</v>
      </c>
      <c r="H258" s="209" t="s">
        <v>4294</v>
      </c>
    </row>
    <row r="259" spans="1:8" x14ac:dyDescent="0.25">
      <c r="A259" s="208" t="s">
        <v>5244</v>
      </c>
      <c r="B259" s="220" t="s">
        <v>6989</v>
      </c>
      <c r="C259" s="209" t="s">
        <v>4467</v>
      </c>
      <c r="D259" s="210">
        <v>173797.75</v>
      </c>
      <c r="E259" s="209" t="s">
        <v>4416</v>
      </c>
      <c r="F259" s="210">
        <v>0</v>
      </c>
      <c r="G259" s="210">
        <v>173797.75</v>
      </c>
      <c r="H259" s="209" t="s">
        <v>4294</v>
      </c>
    </row>
    <row r="260" spans="1:8" x14ac:dyDescent="0.25">
      <c r="A260" s="211" t="s">
        <v>5066</v>
      </c>
      <c r="B260" s="221" t="s">
        <v>7092</v>
      </c>
      <c r="C260" s="212" t="s">
        <v>4467</v>
      </c>
      <c r="D260" s="213">
        <v>31653.200000000001</v>
      </c>
      <c r="E260" s="212" t="s">
        <v>4416</v>
      </c>
      <c r="F260" s="213">
        <v>0</v>
      </c>
      <c r="G260" s="213">
        <v>31653.200000000001</v>
      </c>
      <c r="H260" s="212" t="s">
        <v>4294</v>
      </c>
    </row>
    <row r="261" spans="1:8" x14ac:dyDescent="0.25">
      <c r="A261" s="211" t="s">
        <v>6803</v>
      </c>
      <c r="B261" s="221" t="s">
        <v>7124</v>
      </c>
      <c r="C261" s="212" t="s">
        <v>4467</v>
      </c>
      <c r="D261" s="213">
        <v>53768</v>
      </c>
      <c r="E261" s="212" t="s">
        <v>4416</v>
      </c>
      <c r="F261" s="213">
        <v>0</v>
      </c>
      <c r="G261" s="213">
        <v>53768</v>
      </c>
      <c r="H261" s="212" t="s">
        <v>4294</v>
      </c>
    </row>
    <row r="262" spans="1:8" x14ac:dyDescent="0.25">
      <c r="A262" s="208" t="s">
        <v>4640</v>
      </c>
      <c r="B262" s="220" t="s">
        <v>5051</v>
      </c>
      <c r="C262" s="209" t="s">
        <v>5052</v>
      </c>
      <c r="D262" s="210">
        <v>8044</v>
      </c>
      <c r="E262" s="209" t="s">
        <v>4640</v>
      </c>
      <c r="F262" s="210">
        <v>8044</v>
      </c>
      <c r="G262" s="210">
        <v>0</v>
      </c>
      <c r="H262" s="209" t="s">
        <v>4378</v>
      </c>
    </row>
    <row r="263" spans="1:8" x14ac:dyDescent="0.25">
      <c r="A263" s="208" t="s">
        <v>4746</v>
      </c>
      <c r="B263" s="220" t="s">
        <v>5164</v>
      </c>
      <c r="C263" s="209" t="s">
        <v>5052</v>
      </c>
      <c r="D263" s="210">
        <v>3680</v>
      </c>
      <c r="E263" s="209" t="s">
        <v>4746</v>
      </c>
      <c r="F263" s="210">
        <v>3680</v>
      </c>
      <c r="G263" s="210">
        <v>0</v>
      </c>
      <c r="H263" s="209" t="s">
        <v>4378</v>
      </c>
    </row>
    <row r="264" spans="1:8" x14ac:dyDescent="0.25">
      <c r="A264" s="208" t="s">
        <v>4639</v>
      </c>
      <c r="B264" s="220" t="s">
        <v>5319</v>
      </c>
      <c r="C264" s="209" t="s">
        <v>5052</v>
      </c>
      <c r="D264" s="210">
        <v>7139.2</v>
      </c>
      <c r="E264" s="209" t="s">
        <v>4639</v>
      </c>
      <c r="F264" s="210">
        <v>7139.2</v>
      </c>
      <c r="G264" s="210">
        <v>0</v>
      </c>
      <c r="H264" s="209" t="s">
        <v>4378</v>
      </c>
    </row>
    <row r="265" spans="1:8" x14ac:dyDescent="0.25">
      <c r="A265" s="208" t="s">
        <v>4630</v>
      </c>
      <c r="B265" s="220" t="s">
        <v>5491</v>
      </c>
      <c r="C265" s="209" t="s">
        <v>5052</v>
      </c>
      <c r="D265" s="210">
        <v>0</v>
      </c>
      <c r="E265" s="209" t="s">
        <v>4416</v>
      </c>
      <c r="F265" s="210">
        <v>0</v>
      </c>
      <c r="G265" s="210">
        <v>0</v>
      </c>
      <c r="H265" s="209" t="s">
        <v>37</v>
      </c>
    </row>
    <row r="266" spans="1:8" x14ac:dyDescent="0.25">
      <c r="A266" s="208" t="s">
        <v>4630</v>
      </c>
      <c r="B266" s="220" t="s">
        <v>5495</v>
      </c>
      <c r="C266" s="209" t="s">
        <v>5052</v>
      </c>
      <c r="D266" s="210">
        <v>9459.2000000000007</v>
      </c>
      <c r="E266" s="209" t="s">
        <v>4630</v>
      </c>
      <c r="F266" s="210">
        <v>9459.2000000000007</v>
      </c>
      <c r="G266" s="210">
        <v>0</v>
      </c>
      <c r="H266" s="209" t="s">
        <v>4378</v>
      </c>
    </row>
    <row r="267" spans="1:8" x14ac:dyDescent="0.25">
      <c r="A267" s="208" t="s">
        <v>4641</v>
      </c>
      <c r="B267" s="220" t="s">
        <v>5634</v>
      </c>
      <c r="C267" s="209" t="s">
        <v>5052</v>
      </c>
      <c r="D267" s="210">
        <v>8170.8</v>
      </c>
      <c r="E267" s="209" t="s">
        <v>4641</v>
      </c>
      <c r="F267" s="210">
        <v>8170.8</v>
      </c>
      <c r="G267" s="210">
        <v>0</v>
      </c>
      <c r="H267" s="209" t="s">
        <v>4378</v>
      </c>
    </row>
    <row r="268" spans="1:8" x14ac:dyDescent="0.25">
      <c r="A268" s="208" t="s">
        <v>4641</v>
      </c>
      <c r="B268" s="220" t="s">
        <v>5685</v>
      </c>
      <c r="C268" s="209" t="s">
        <v>5052</v>
      </c>
      <c r="D268" s="210">
        <v>113.4</v>
      </c>
      <c r="E268" s="209" t="s">
        <v>4645</v>
      </c>
      <c r="F268" s="210">
        <v>113.4</v>
      </c>
      <c r="G268" s="210">
        <v>0</v>
      </c>
      <c r="H268" s="209" t="s">
        <v>4378</v>
      </c>
    </row>
    <row r="269" spans="1:8" x14ac:dyDescent="0.25">
      <c r="A269" s="211" t="s">
        <v>4643</v>
      </c>
      <c r="B269" s="221" t="s">
        <v>5834</v>
      </c>
      <c r="C269" s="212" t="s">
        <v>5052</v>
      </c>
      <c r="D269" s="213">
        <v>11116.2</v>
      </c>
      <c r="E269" s="212" t="s">
        <v>4643</v>
      </c>
      <c r="F269" s="213">
        <v>11116.2</v>
      </c>
      <c r="G269" s="213">
        <v>0</v>
      </c>
      <c r="H269" s="212" t="s">
        <v>4378</v>
      </c>
    </row>
    <row r="270" spans="1:8" x14ac:dyDescent="0.25">
      <c r="A270" s="211" t="s">
        <v>4821</v>
      </c>
      <c r="B270" s="221" t="s">
        <v>6075</v>
      </c>
      <c r="C270" s="212" t="s">
        <v>5052</v>
      </c>
      <c r="D270" s="213">
        <v>9695</v>
      </c>
      <c r="E270" s="212" t="s">
        <v>4821</v>
      </c>
      <c r="F270" s="213">
        <v>9695</v>
      </c>
      <c r="G270" s="213">
        <v>0</v>
      </c>
      <c r="H270" s="212" t="s">
        <v>4378</v>
      </c>
    </row>
    <row r="271" spans="1:8" x14ac:dyDescent="0.25">
      <c r="A271" s="211" t="s">
        <v>4696</v>
      </c>
      <c r="B271" s="221" t="s">
        <v>6347</v>
      </c>
      <c r="C271" s="212" t="s">
        <v>5052</v>
      </c>
      <c r="D271" s="213">
        <v>7042.9</v>
      </c>
      <c r="E271" s="212" t="s">
        <v>4696</v>
      </c>
      <c r="F271" s="213">
        <v>7042.9</v>
      </c>
      <c r="G271" s="213">
        <v>0</v>
      </c>
      <c r="H271" s="212" t="s">
        <v>4378</v>
      </c>
    </row>
    <row r="272" spans="1:8" x14ac:dyDescent="0.25">
      <c r="A272" s="211" t="s">
        <v>5395</v>
      </c>
      <c r="B272" s="221" t="s">
        <v>6460</v>
      </c>
      <c r="C272" s="212" t="s">
        <v>5052</v>
      </c>
      <c r="D272" s="213">
        <v>12092.7</v>
      </c>
      <c r="E272" s="212" t="s">
        <v>5395</v>
      </c>
      <c r="F272" s="213">
        <v>12092.7</v>
      </c>
      <c r="G272" s="213">
        <v>0</v>
      </c>
      <c r="H272" s="212" t="s">
        <v>4378</v>
      </c>
    </row>
    <row r="273" spans="1:8" x14ac:dyDescent="0.25">
      <c r="A273" s="211" t="s">
        <v>5838</v>
      </c>
      <c r="B273" s="221" t="s">
        <v>6716</v>
      </c>
      <c r="C273" s="212" t="s">
        <v>5052</v>
      </c>
      <c r="D273" s="213">
        <v>0</v>
      </c>
      <c r="E273" s="212" t="s">
        <v>4416</v>
      </c>
      <c r="F273" s="213">
        <v>0</v>
      </c>
      <c r="G273" s="213">
        <v>0</v>
      </c>
      <c r="H273" s="212" t="s">
        <v>37</v>
      </c>
    </row>
    <row r="274" spans="1:8" x14ac:dyDescent="0.25">
      <c r="A274" s="208" t="s">
        <v>5838</v>
      </c>
      <c r="B274" s="220" t="s">
        <v>6719</v>
      </c>
      <c r="C274" s="209" t="s">
        <v>5052</v>
      </c>
      <c r="D274" s="210">
        <v>7907.6</v>
      </c>
      <c r="E274" s="209" t="s">
        <v>5092</v>
      </c>
      <c r="F274" s="210">
        <v>7907.6</v>
      </c>
      <c r="G274" s="210">
        <v>0</v>
      </c>
      <c r="H274" s="209" t="s">
        <v>4378</v>
      </c>
    </row>
    <row r="275" spans="1:8" x14ac:dyDescent="0.25">
      <c r="A275" s="211" t="s">
        <v>5244</v>
      </c>
      <c r="B275" s="221" t="s">
        <v>6901</v>
      </c>
      <c r="C275" s="212" t="s">
        <v>5052</v>
      </c>
      <c r="D275" s="213">
        <v>8036.1</v>
      </c>
      <c r="E275" s="212" t="s">
        <v>5244</v>
      </c>
      <c r="F275" s="213">
        <v>8036.1</v>
      </c>
      <c r="G275" s="213">
        <v>0</v>
      </c>
      <c r="H275" s="212" t="s">
        <v>4378</v>
      </c>
    </row>
    <row r="276" spans="1:8" x14ac:dyDescent="0.25">
      <c r="A276" s="211" t="s">
        <v>6803</v>
      </c>
      <c r="B276" s="221" t="s">
        <v>7188</v>
      </c>
      <c r="C276" s="212" t="s">
        <v>5052</v>
      </c>
      <c r="D276" s="213">
        <v>8590.6</v>
      </c>
      <c r="E276" s="212" t="s">
        <v>6803</v>
      </c>
      <c r="F276" s="213">
        <v>8590.6</v>
      </c>
      <c r="G276" s="213">
        <v>0</v>
      </c>
      <c r="H276" s="212" t="s">
        <v>4378</v>
      </c>
    </row>
    <row r="277" spans="1:8" x14ac:dyDescent="0.25">
      <c r="A277" s="208" t="s">
        <v>4642</v>
      </c>
      <c r="B277" s="220" t="s">
        <v>7557</v>
      </c>
      <c r="C277" s="209" t="s">
        <v>4434</v>
      </c>
      <c r="D277" s="210">
        <v>7304.3</v>
      </c>
      <c r="E277" s="209" t="s">
        <v>4642</v>
      </c>
      <c r="F277" s="210">
        <v>7304.3</v>
      </c>
      <c r="G277" s="210">
        <v>0</v>
      </c>
      <c r="H277" s="209" t="s">
        <v>4378</v>
      </c>
    </row>
    <row r="278" spans="1:8" x14ac:dyDescent="0.25">
      <c r="A278" s="211" t="s">
        <v>4632</v>
      </c>
      <c r="B278" s="221" t="s">
        <v>6164</v>
      </c>
      <c r="C278" s="212" t="s">
        <v>4434</v>
      </c>
      <c r="D278" s="213">
        <v>18210.3</v>
      </c>
      <c r="E278" s="212" t="s">
        <v>4632</v>
      </c>
      <c r="F278" s="213">
        <v>18210.3</v>
      </c>
      <c r="G278" s="213">
        <v>0</v>
      </c>
      <c r="H278" s="212" t="s">
        <v>4378</v>
      </c>
    </row>
    <row r="279" spans="1:8" x14ac:dyDescent="0.25">
      <c r="A279" s="208" t="s">
        <v>4638</v>
      </c>
      <c r="B279" s="220" t="s">
        <v>7396</v>
      </c>
      <c r="C279" s="209" t="s">
        <v>4434</v>
      </c>
      <c r="D279" s="210">
        <v>9751.5</v>
      </c>
      <c r="E279" s="209" t="s">
        <v>4638</v>
      </c>
      <c r="F279" s="210">
        <v>9751.5</v>
      </c>
      <c r="G279" s="210">
        <v>0</v>
      </c>
      <c r="H279" s="209" t="s">
        <v>4378</v>
      </c>
    </row>
    <row r="280" spans="1:8" x14ac:dyDescent="0.25">
      <c r="A280" s="211" t="s">
        <v>4649</v>
      </c>
      <c r="B280" s="221" t="s">
        <v>7526</v>
      </c>
      <c r="C280" s="212" t="s">
        <v>4434</v>
      </c>
      <c r="D280" s="213">
        <v>10478.5</v>
      </c>
      <c r="E280" s="212" t="s">
        <v>4649</v>
      </c>
      <c r="F280" s="213">
        <v>10478.5</v>
      </c>
      <c r="G280" s="213">
        <v>0</v>
      </c>
      <c r="H280" s="212" t="s">
        <v>4378</v>
      </c>
    </row>
    <row r="281" spans="1:8" x14ac:dyDescent="0.25">
      <c r="A281" s="211" t="s">
        <v>4646</v>
      </c>
      <c r="B281" s="221" t="s">
        <v>7670</v>
      </c>
      <c r="C281" s="212" t="s">
        <v>4434</v>
      </c>
      <c r="D281" s="213">
        <v>12017.8</v>
      </c>
      <c r="E281" s="212" t="s">
        <v>4646</v>
      </c>
      <c r="F281" s="213">
        <v>12017.8</v>
      </c>
      <c r="G281" s="213">
        <v>0</v>
      </c>
      <c r="H281" s="212" t="s">
        <v>4378</v>
      </c>
    </row>
    <row r="282" spans="1:8" x14ac:dyDescent="0.25">
      <c r="A282" s="208" t="s">
        <v>4633</v>
      </c>
      <c r="B282" s="220" t="s">
        <v>7808</v>
      </c>
      <c r="C282" s="209" t="s">
        <v>4434</v>
      </c>
      <c r="D282" s="210">
        <v>9937.6</v>
      </c>
      <c r="E282" s="209" t="s">
        <v>4633</v>
      </c>
      <c r="F282" s="210">
        <v>9937.6</v>
      </c>
      <c r="G282" s="210">
        <v>0</v>
      </c>
      <c r="H282" s="209" t="s">
        <v>4378</v>
      </c>
    </row>
    <row r="283" spans="1:8" x14ac:dyDescent="0.25">
      <c r="A283" s="211" t="s">
        <v>4635</v>
      </c>
      <c r="B283" s="221" t="s">
        <v>7976</v>
      </c>
      <c r="C283" s="212" t="s">
        <v>4434</v>
      </c>
      <c r="D283" s="213">
        <v>12120.6</v>
      </c>
      <c r="E283" s="212" t="s">
        <v>4635</v>
      </c>
      <c r="F283" s="213">
        <v>12120.6</v>
      </c>
      <c r="G283" s="213">
        <v>0</v>
      </c>
      <c r="H283" s="212" t="s">
        <v>4378</v>
      </c>
    </row>
    <row r="284" spans="1:8" x14ac:dyDescent="0.25">
      <c r="A284" s="211" t="s">
        <v>4634</v>
      </c>
      <c r="B284" s="221" t="s">
        <v>4779</v>
      </c>
      <c r="C284" s="212" t="s">
        <v>4434</v>
      </c>
      <c r="D284" s="213">
        <v>7281</v>
      </c>
      <c r="E284" s="212" t="s">
        <v>4634</v>
      </c>
      <c r="F284" s="213">
        <v>7281</v>
      </c>
      <c r="G284" s="213">
        <v>0</v>
      </c>
      <c r="H284" s="212" t="s">
        <v>4378</v>
      </c>
    </row>
    <row r="285" spans="1:8" x14ac:dyDescent="0.25">
      <c r="A285" s="211" t="s">
        <v>4636</v>
      </c>
      <c r="B285" s="221" t="s">
        <v>4852</v>
      </c>
      <c r="C285" s="212" t="s">
        <v>4434</v>
      </c>
      <c r="D285" s="213">
        <v>1333</v>
      </c>
      <c r="E285" s="212" t="s">
        <v>4636</v>
      </c>
      <c r="F285" s="213">
        <v>1333</v>
      </c>
      <c r="G285" s="213">
        <v>0</v>
      </c>
      <c r="H285" s="212" t="s">
        <v>4378</v>
      </c>
    </row>
    <row r="286" spans="1:8" x14ac:dyDescent="0.25">
      <c r="A286" s="211" t="s">
        <v>4604</v>
      </c>
      <c r="B286" s="221" t="s">
        <v>4968</v>
      </c>
      <c r="C286" s="212" t="s">
        <v>4434</v>
      </c>
      <c r="D286" s="213">
        <v>10619.1</v>
      </c>
      <c r="E286" s="212" t="s">
        <v>4604</v>
      </c>
      <c r="F286" s="213">
        <v>10619.1</v>
      </c>
      <c r="G286" s="213">
        <v>0</v>
      </c>
      <c r="H286" s="212" t="s">
        <v>4378</v>
      </c>
    </row>
    <row r="287" spans="1:8" x14ac:dyDescent="0.25">
      <c r="A287" s="208" t="s">
        <v>4640</v>
      </c>
      <c r="B287" s="220" t="s">
        <v>5075</v>
      </c>
      <c r="C287" s="209" t="s">
        <v>4434</v>
      </c>
      <c r="D287" s="210">
        <v>3630.8</v>
      </c>
      <c r="E287" s="209" t="s">
        <v>4640</v>
      </c>
      <c r="F287" s="210">
        <v>3630.8</v>
      </c>
      <c r="G287" s="210">
        <v>0</v>
      </c>
      <c r="H287" s="209" t="s">
        <v>4378</v>
      </c>
    </row>
    <row r="288" spans="1:8" x14ac:dyDescent="0.25">
      <c r="A288" s="208" t="s">
        <v>4746</v>
      </c>
      <c r="B288" s="220" t="s">
        <v>5213</v>
      </c>
      <c r="C288" s="209" t="s">
        <v>4434</v>
      </c>
      <c r="D288" s="210">
        <v>12833.7</v>
      </c>
      <c r="E288" s="209" t="s">
        <v>4746</v>
      </c>
      <c r="F288" s="210">
        <v>12833.7</v>
      </c>
      <c r="G288" s="210">
        <v>0</v>
      </c>
      <c r="H288" s="209" t="s">
        <v>4378</v>
      </c>
    </row>
    <row r="289" spans="1:8" x14ac:dyDescent="0.25">
      <c r="A289" s="208" t="s">
        <v>4639</v>
      </c>
      <c r="B289" s="220" t="s">
        <v>5341</v>
      </c>
      <c r="C289" s="209" t="s">
        <v>4434</v>
      </c>
      <c r="D289" s="210">
        <v>10919.2</v>
      </c>
      <c r="E289" s="209" t="s">
        <v>4639</v>
      </c>
      <c r="F289" s="210">
        <v>10919.2</v>
      </c>
      <c r="G289" s="210">
        <v>0</v>
      </c>
      <c r="H289" s="209" t="s">
        <v>4378</v>
      </c>
    </row>
    <row r="290" spans="1:8" x14ac:dyDescent="0.25">
      <c r="A290" s="211" t="s">
        <v>4630</v>
      </c>
      <c r="B290" s="221" t="s">
        <v>5508</v>
      </c>
      <c r="C290" s="212" t="s">
        <v>4434</v>
      </c>
      <c r="D290" s="213">
        <v>10506</v>
      </c>
      <c r="E290" s="212" t="s">
        <v>4630</v>
      </c>
      <c r="F290" s="213">
        <v>10506</v>
      </c>
      <c r="G290" s="213">
        <v>0</v>
      </c>
      <c r="H290" s="212" t="s">
        <v>4378</v>
      </c>
    </row>
    <row r="291" spans="1:8" x14ac:dyDescent="0.25">
      <c r="A291" s="208" t="s">
        <v>4641</v>
      </c>
      <c r="B291" s="220" t="s">
        <v>5654</v>
      </c>
      <c r="C291" s="209" t="s">
        <v>4434</v>
      </c>
      <c r="D291" s="210">
        <v>8216.4</v>
      </c>
      <c r="E291" s="209" t="s">
        <v>4641</v>
      </c>
      <c r="F291" s="210">
        <v>8216.4</v>
      </c>
      <c r="G291" s="210">
        <v>0</v>
      </c>
      <c r="H291" s="209" t="s">
        <v>4378</v>
      </c>
    </row>
    <row r="292" spans="1:8" x14ac:dyDescent="0.25">
      <c r="A292" s="211" t="s">
        <v>4645</v>
      </c>
      <c r="B292" s="221" t="s">
        <v>5740</v>
      </c>
      <c r="C292" s="212" t="s">
        <v>4434</v>
      </c>
      <c r="D292" s="213">
        <v>5303.4</v>
      </c>
      <c r="E292" s="212" t="s">
        <v>4645</v>
      </c>
      <c r="F292" s="213">
        <v>5303.4</v>
      </c>
      <c r="G292" s="213">
        <v>0</v>
      </c>
      <c r="H292" s="212" t="s">
        <v>4378</v>
      </c>
    </row>
    <row r="293" spans="1:8" x14ac:dyDescent="0.25">
      <c r="A293" s="208" t="s">
        <v>4643</v>
      </c>
      <c r="B293" s="220" t="s">
        <v>5840</v>
      </c>
      <c r="C293" s="209" t="s">
        <v>4434</v>
      </c>
      <c r="D293" s="210">
        <v>2911.6</v>
      </c>
      <c r="E293" s="209" t="s">
        <v>4643</v>
      </c>
      <c r="F293" s="210">
        <v>2911.6</v>
      </c>
      <c r="G293" s="210">
        <v>0</v>
      </c>
      <c r="H293" s="209" t="s">
        <v>4378</v>
      </c>
    </row>
    <row r="294" spans="1:8" x14ac:dyDescent="0.25">
      <c r="A294" s="208" t="s">
        <v>4648</v>
      </c>
      <c r="B294" s="220" t="s">
        <v>5966</v>
      </c>
      <c r="C294" s="209" t="s">
        <v>4434</v>
      </c>
      <c r="D294" s="210">
        <v>9369.6</v>
      </c>
      <c r="E294" s="209" t="s">
        <v>4648</v>
      </c>
      <c r="F294" s="210">
        <v>9369.6</v>
      </c>
      <c r="G294" s="210">
        <v>0</v>
      </c>
      <c r="H294" s="209" t="s">
        <v>4378</v>
      </c>
    </row>
    <row r="295" spans="1:8" x14ac:dyDescent="0.25">
      <c r="A295" s="211" t="s">
        <v>4821</v>
      </c>
      <c r="B295" s="221" t="s">
        <v>6096</v>
      </c>
      <c r="C295" s="212" t="s">
        <v>4434</v>
      </c>
      <c r="D295" s="213">
        <v>9430.9</v>
      </c>
      <c r="E295" s="212" t="s">
        <v>4821</v>
      </c>
      <c r="F295" s="213">
        <v>9430.9</v>
      </c>
      <c r="G295" s="213">
        <v>0</v>
      </c>
      <c r="H295" s="212" t="s">
        <v>4378</v>
      </c>
    </row>
    <row r="296" spans="1:8" x14ac:dyDescent="0.25">
      <c r="A296" s="208" t="s">
        <v>5793</v>
      </c>
      <c r="B296" s="220" t="s">
        <v>6193</v>
      </c>
      <c r="C296" s="209" t="s">
        <v>4434</v>
      </c>
      <c r="D296" s="210">
        <v>20948.099999999999</v>
      </c>
      <c r="E296" s="209" t="s">
        <v>5793</v>
      </c>
      <c r="F296" s="210">
        <v>20948.099999999999</v>
      </c>
      <c r="G296" s="210">
        <v>0</v>
      </c>
      <c r="H296" s="209" t="s">
        <v>4378</v>
      </c>
    </row>
    <row r="297" spans="1:8" x14ac:dyDescent="0.25">
      <c r="A297" s="208" t="s">
        <v>4696</v>
      </c>
      <c r="B297" s="220" t="s">
        <v>6314</v>
      </c>
      <c r="C297" s="209" t="s">
        <v>4434</v>
      </c>
      <c r="D297" s="210">
        <v>11407</v>
      </c>
      <c r="E297" s="209" t="s">
        <v>4696</v>
      </c>
      <c r="F297" s="210">
        <v>11407</v>
      </c>
      <c r="G297" s="210">
        <v>0</v>
      </c>
      <c r="H297" s="209" t="s">
        <v>4378</v>
      </c>
    </row>
    <row r="298" spans="1:8" x14ac:dyDescent="0.25">
      <c r="A298" s="208" t="s">
        <v>5395</v>
      </c>
      <c r="B298" s="220" t="s">
        <v>6469</v>
      </c>
      <c r="C298" s="209" t="s">
        <v>4434</v>
      </c>
      <c r="D298" s="210">
        <v>10660.5</v>
      </c>
      <c r="E298" s="209" t="s">
        <v>5395</v>
      </c>
      <c r="F298" s="210">
        <v>10660.5</v>
      </c>
      <c r="G298" s="210">
        <v>0</v>
      </c>
      <c r="H298" s="209" t="s">
        <v>4378</v>
      </c>
    </row>
    <row r="299" spans="1:8" x14ac:dyDescent="0.25">
      <c r="A299" s="211" t="s">
        <v>5838</v>
      </c>
      <c r="B299" s="221" t="s">
        <v>6688</v>
      </c>
      <c r="C299" s="212" t="s">
        <v>4434</v>
      </c>
      <c r="D299" s="213">
        <v>13138.4</v>
      </c>
      <c r="E299" s="212" t="s">
        <v>5838</v>
      </c>
      <c r="F299" s="213">
        <v>13138.4</v>
      </c>
      <c r="G299" s="213">
        <v>0</v>
      </c>
      <c r="H299" s="212" t="s">
        <v>4378</v>
      </c>
    </row>
    <row r="300" spans="1:8" x14ac:dyDescent="0.25">
      <c r="A300" s="211" t="s">
        <v>5092</v>
      </c>
      <c r="B300" s="221" t="s">
        <v>6799</v>
      </c>
      <c r="C300" s="212" t="s">
        <v>4434</v>
      </c>
      <c r="D300" s="213">
        <v>12532.2</v>
      </c>
      <c r="E300" s="212" t="s">
        <v>5092</v>
      </c>
      <c r="F300" s="213">
        <v>12532.2</v>
      </c>
      <c r="G300" s="213">
        <v>0</v>
      </c>
      <c r="H300" s="212" t="s">
        <v>4378</v>
      </c>
    </row>
    <row r="301" spans="1:8" x14ac:dyDescent="0.25">
      <c r="A301" s="208" t="s">
        <v>5244</v>
      </c>
      <c r="B301" s="220" t="s">
        <v>6920</v>
      </c>
      <c r="C301" s="209" t="s">
        <v>4434</v>
      </c>
      <c r="D301" s="210">
        <v>13233.8</v>
      </c>
      <c r="E301" s="209" t="s">
        <v>5244</v>
      </c>
      <c r="F301" s="210">
        <v>13233.8</v>
      </c>
      <c r="G301" s="210">
        <v>0</v>
      </c>
      <c r="H301" s="209" t="s">
        <v>4378</v>
      </c>
    </row>
    <row r="302" spans="1:8" x14ac:dyDescent="0.25">
      <c r="A302" s="208" t="s">
        <v>5066</v>
      </c>
      <c r="B302" s="220" t="s">
        <v>7057</v>
      </c>
      <c r="C302" s="209" t="s">
        <v>4434</v>
      </c>
      <c r="D302" s="210">
        <v>10903.9</v>
      </c>
      <c r="E302" s="209" t="s">
        <v>5066</v>
      </c>
      <c r="F302" s="210">
        <v>10903.9</v>
      </c>
      <c r="G302" s="210">
        <v>0</v>
      </c>
      <c r="H302" s="209" t="s">
        <v>4378</v>
      </c>
    </row>
    <row r="303" spans="1:8" x14ac:dyDescent="0.25">
      <c r="A303" s="211" t="s">
        <v>6803</v>
      </c>
      <c r="B303" s="221" t="s">
        <v>7180</v>
      </c>
      <c r="C303" s="212" t="s">
        <v>4434</v>
      </c>
      <c r="D303" s="213">
        <v>8970.7999999999993</v>
      </c>
      <c r="E303" s="212" t="s">
        <v>6803</v>
      </c>
      <c r="F303" s="213">
        <v>8970.7999999999993</v>
      </c>
      <c r="G303" s="213">
        <v>0</v>
      </c>
      <c r="H303" s="212" t="s">
        <v>4378</v>
      </c>
    </row>
    <row r="304" spans="1:8" x14ac:dyDescent="0.25">
      <c r="A304" s="208" t="s">
        <v>4642</v>
      </c>
      <c r="B304" s="220" t="s">
        <v>4722</v>
      </c>
      <c r="C304" s="209" t="s">
        <v>4573</v>
      </c>
      <c r="D304" s="210">
        <v>360</v>
      </c>
      <c r="E304" s="209" t="s">
        <v>4642</v>
      </c>
      <c r="F304" s="210">
        <v>360</v>
      </c>
      <c r="G304" s="210">
        <v>0</v>
      </c>
      <c r="H304" s="209" t="s">
        <v>4378</v>
      </c>
    </row>
    <row r="305" spans="1:8" x14ac:dyDescent="0.25">
      <c r="A305" s="211" t="s">
        <v>4642</v>
      </c>
      <c r="B305" s="221" t="s">
        <v>6579</v>
      </c>
      <c r="C305" s="212" t="s">
        <v>4573</v>
      </c>
      <c r="D305" s="213">
        <v>1620</v>
      </c>
      <c r="E305" s="212" t="s">
        <v>4642</v>
      </c>
      <c r="F305" s="213">
        <v>1620</v>
      </c>
      <c r="G305" s="213">
        <v>0</v>
      </c>
      <c r="H305" s="212" t="s">
        <v>4378</v>
      </c>
    </row>
    <row r="306" spans="1:8" x14ac:dyDescent="0.25">
      <c r="A306" s="208" t="s">
        <v>4642</v>
      </c>
      <c r="B306" s="220" t="s">
        <v>7346</v>
      </c>
      <c r="C306" s="209" t="s">
        <v>4573</v>
      </c>
      <c r="D306" s="210">
        <v>3595.2</v>
      </c>
      <c r="E306" s="209" t="s">
        <v>4642</v>
      </c>
      <c r="F306" s="210">
        <v>3595.2</v>
      </c>
      <c r="G306" s="210">
        <v>0</v>
      </c>
      <c r="H306" s="209" t="s">
        <v>4378</v>
      </c>
    </row>
    <row r="307" spans="1:8" x14ac:dyDescent="0.25">
      <c r="A307" s="208" t="s">
        <v>4649</v>
      </c>
      <c r="B307" s="220" t="s">
        <v>7599</v>
      </c>
      <c r="C307" s="209" t="s">
        <v>4573</v>
      </c>
      <c r="D307" s="210">
        <v>2673</v>
      </c>
      <c r="E307" s="209" t="s">
        <v>4649</v>
      </c>
      <c r="F307" s="210">
        <v>2673</v>
      </c>
      <c r="G307" s="210">
        <v>0</v>
      </c>
      <c r="H307" s="209" t="s">
        <v>4378</v>
      </c>
    </row>
    <row r="308" spans="1:8" x14ac:dyDescent="0.25">
      <c r="A308" s="211" t="s">
        <v>4636</v>
      </c>
      <c r="B308" s="221" t="s">
        <v>4891</v>
      </c>
      <c r="C308" s="212" t="s">
        <v>4573</v>
      </c>
      <c r="D308" s="213">
        <v>2942.5</v>
      </c>
      <c r="E308" s="212" t="s">
        <v>4636</v>
      </c>
      <c r="F308" s="213">
        <v>2942.5</v>
      </c>
      <c r="G308" s="213">
        <v>0</v>
      </c>
      <c r="H308" s="212" t="s">
        <v>4378</v>
      </c>
    </row>
    <row r="309" spans="1:8" x14ac:dyDescent="0.25">
      <c r="A309" s="211" t="s">
        <v>4641</v>
      </c>
      <c r="B309" s="221" t="s">
        <v>5651</v>
      </c>
      <c r="C309" s="212" t="s">
        <v>4573</v>
      </c>
      <c r="D309" s="213">
        <v>1620</v>
      </c>
      <c r="E309" s="212" t="s">
        <v>4641</v>
      </c>
      <c r="F309" s="213">
        <v>1620</v>
      </c>
      <c r="G309" s="213">
        <v>0</v>
      </c>
      <c r="H309" s="212" t="s">
        <v>4378</v>
      </c>
    </row>
    <row r="310" spans="1:8" x14ac:dyDescent="0.25">
      <c r="A310" s="208" t="s">
        <v>4648</v>
      </c>
      <c r="B310" s="220" t="s">
        <v>5962</v>
      </c>
      <c r="C310" s="209" t="s">
        <v>4573</v>
      </c>
      <c r="D310" s="210">
        <v>237.6</v>
      </c>
      <c r="E310" s="209" t="s">
        <v>4648</v>
      </c>
      <c r="F310" s="210">
        <v>237.6</v>
      </c>
      <c r="G310" s="210">
        <v>0</v>
      </c>
      <c r="H310" s="209" t="s">
        <v>4378</v>
      </c>
    </row>
    <row r="311" spans="1:8" x14ac:dyDescent="0.25">
      <c r="A311" s="211" t="s">
        <v>4648</v>
      </c>
      <c r="B311" s="221" t="s">
        <v>5963</v>
      </c>
      <c r="C311" s="212" t="s">
        <v>4573</v>
      </c>
      <c r="D311" s="213">
        <v>183.6</v>
      </c>
      <c r="E311" s="212" t="s">
        <v>4648</v>
      </c>
      <c r="F311" s="213">
        <v>183.6</v>
      </c>
      <c r="G311" s="213">
        <v>0</v>
      </c>
      <c r="H311" s="212" t="s">
        <v>4378</v>
      </c>
    </row>
    <row r="312" spans="1:8" x14ac:dyDescent="0.25">
      <c r="A312" s="211" t="s">
        <v>4648</v>
      </c>
      <c r="B312" s="221" t="s">
        <v>6030</v>
      </c>
      <c r="C312" s="212" t="s">
        <v>4573</v>
      </c>
      <c r="D312" s="213">
        <v>5997.6</v>
      </c>
      <c r="E312" s="212" t="s">
        <v>4648</v>
      </c>
      <c r="F312" s="213">
        <v>5997.6</v>
      </c>
      <c r="G312" s="213">
        <v>0</v>
      </c>
      <c r="H312" s="212" t="s">
        <v>4378</v>
      </c>
    </row>
    <row r="313" spans="1:8" x14ac:dyDescent="0.25">
      <c r="A313" s="208" t="s">
        <v>4648</v>
      </c>
      <c r="B313" s="220" t="s">
        <v>6031</v>
      </c>
      <c r="C313" s="209" t="s">
        <v>4573</v>
      </c>
      <c r="D313" s="210">
        <v>1012.2</v>
      </c>
      <c r="E313" s="209" t="s">
        <v>4648</v>
      </c>
      <c r="F313" s="210">
        <v>1012.2</v>
      </c>
      <c r="G313" s="210">
        <v>0</v>
      </c>
      <c r="H313" s="209" t="s">
        <v>4378</v>
      </c>
    </row>
    <row r="314" spans="1:8" x14ac:dyDescent="0.25">
      <c r="A314" s="208" t="s">
        <v>5092</v>
      </c>
      <c r="B314" s="220" t="s">
        <v>6772</v>
      </c>
      <c r="C314" s="209" t="s">
        <v>4573</v>
      </c>
      <c r="D314" s="210">
        <v>1620</v>
      </c>
      <c r="E314" s="209" t="s">
        <v>5092</v>
      </c>
      <c r="F314" s="210">
        <v>1620</v>
      </c>
      <c r="G314" s="210">
        <v>0</v>
      </c>
      <c r="H314" s="209" t="s">
        <v>4378</v>
      </c>
    </row>
    <row r="315" spans="1:8" x14ac:dyDescent="0.25">
      <c r="A315" s="211" t="s">
        <v>4642</v>
      </c>
      <c r="B315" s="221" t="s">
        <v>7524</v>
      </c>
      <c r="C315" s="212" t="s">
        <v>4418</v>
      </c>
      <c r="D315" s="213">
        <v>2286.1999999999998</v>
      </c>
      <c r="E315" s="212" t="s">
        <v>4642</v>
      </c>
      <c r="F315" s="213">
        <v>2286.1999999999998</v>
      </c>
      <c r="G315" s="213">
        <v>0</v>
      </c>
      <c r="H315" s="212" t="s">
        <v>4378</v>
      </c>
    </row>
    <row r="316" spans="1:8" x14ac:dyDescent="0.25">
      <c r="A316" s="208" t="s">
        <v>4632</v>
      </c>
      <c r="B316" s="220" t="s">
        <v>5892</v>
      </c>
      <c r="C316" s="209" t="s">
        <v>4418</v>
      </c>
      <c r="D316" s="210">
        <v>2300</v>
      </c>
      <c r="E316" s="209" t="s">
        <v>4632</v>
      </c>
      <c r="F316" s="210">
        <v>2300</v>
      </c>
      <c r="G316" s="210">
        <v>0</v>
      </c>
      <c r="H316" s="209" t="s">
        <v>4378</v>
      </c>
    </row>
    <row r="317" spans="1:8" x14ac:dyDescent="0.25">
      <c r="A317" s="211" t="s">
        <v>4653</v>
      </c>
      <c r="B317" s="221" t="s">
        <v>7315</v>
      </c>
      <c r="C317" s="212" t="s">
        <v>4418</v>
      </c>
      <c r="D317" s="213">
        <v>1410</v>
      </c>
      <c r="E317" s="212" t="s">
        <v>4653</v>
      </c>
      <c r="F317" s="213">
        <v>1410</v>
      </c>
      <c r="G317" s="213">
        <v>0</v>
      </c>
      <c r="H317" s="212" t="s">
        <v>4378</v>
      </c>
    </row>
    <row r="318" spans="1:8" x14ac:dyDescent="0.25">
      <c r="A318" s="211" t="s">
        <v>4638</v>
      </c>
      <c r="B318" s="221" t="s">
        <v>7355</v>
      </c>
      <c r="C318" s="212" t="s">
        <v>4418</v>
      </c>
      <c r="D318" s="213">
        <v>3162.5</v>
      </c>
      <c r="E318" s="212" t="s">
        <v>4638</v>
      </c>
      <c r="F318" s="213">
        <v>3162.5</v>
      </c>
      <c r="G318" s="213">
        <v>0</v>
      </c>
      <c r="H318" s="212" t="s">
        <v>4378</v>
      </c>
    </row>
    <row r="319" spans="1:8" x14ac:dyDescent="0.25">
      <c r="A319" s="211" t="s">
        <v>4649</v>
      </c>
      <c r="B319" s="221" t="s">
        <v>7508</v>
      </c>
      <c r="C319" s="212" t="s">
        <v>4418</v>
      </c>
      <c r="D319" s="213">
        <v>1265</v>
      </c>
      <c r="E319" s="212" t="s">
        <v>4649</v>
      </c>
      <c r="F319" s="213">
        <v>1265</v>
      </c>
      <c r="G319" s="213">
        <v>0</v>
      </c>
      <c r="H319" s="212" t="s">
        <v>4378</v>
      </c>
    </row>
    <row r="320" spans="1:8" x14ac:dyDescent="0.25">
      <c r="A320" s="211" t="s">
        <v>4646</v>
      </c>
      <c r="B320" s="221" t="s">
        <v>7634</v>
      </c>
      <c r="C320" s="212" t="s">
        <v>4418</v>
      </c>
      <c r="D320" s="213">
        <v>2530</v>
      </c>
      <c r="E320" s="212" t="s">
        <v>4646</v>
      </c>
      <c r="F320" s="213">
        <v>2530</v>
      </c>
      <c r="G320" s="213">
        <v>0</v>
      </c>
      <c r="H320" s="212" t="s">
        <v>4378</v>
      </c>
    </row>
    <row r="321" spans="1:8" x14ac:dyDescent="0.25">
      <c r="A321" s="211" t="s">
        <v>4633</v>
      </c>
      <c r="B321" s="221" t="s">
        <v>7801</v>
      </c>
      <c r="C321" s="212" t="s">
        <v>4418</v>
      </c>
      <c r="D321" s="213">
        <v>1910</v>
      </c>
      <c r="E321" s="212" t="s">
        <v>4633</v>
      </c>
      <c r="F321" s="213">
        <v>1910</v>
      </c>
      <c r="G321" s="213">
        <v>0</v>
      </c>
      <c r="H321" s="212" t="s">
        <v>4378</v>
      </c>
    </row>
    <row r="322" spans="1:8" x14ac:dyDescent="0.25">
      <c r="A322" s="211" t="s">
        <v>4635</v>
      </c>
      <c r="B322" s="221" t="s">
        <v>7921</v>
      </c>
      <c r="C322" s="212" t="s">
        <v>4418</v>
      </c>
      <c r="D322" s="213">
        <v>1910</v>
      </c>
      <c r="E322" s="212" t="s">
        <v>4635</v>
      </c>
      <c r="F322" s="213">
        <v>1910</v>
      </c>
      <c r="G322" s="213">
        <v>0</v>
      </c>
      <c r="H322" s="212" t="s">
        <v>4378</v>
      </c>
    </row>
    <row r="323" spans="1:8" x14ac:dyDescent="0.25">
      <c r="A323" s="208" t="s">
        <v>4634</v>
      </c>
      <c r="B323" s="220" t="s">
        <v>4712</v>
      </c>
      <c r="C323" s="209" t="s">
        <v>4418</v>
      </c>
      <c r="D323" s="210">
        <v>1910</v>
      </c>
      <c r="E323" s="209" t="s">
        <v>4634</v>
      </c>
      <c r="F323" s="210">
        <v>1910</v>
      </c>
      <c r="G323" s="210">
        <v>0</v>
      </c>
      <c r="H323" s="209" t="s">
        <v>4378</v>
      </c>
    </row>
    <row r="324" spans="1:8" x14ac:dyDescent="0.25">
      <c r="A324" s="208" t="s">
        <v>4636</v>
      </c>
      <c r="B324" s="220" t="s">
        <v>4849</v>
      </c>
      <c r="C324" s="209" t="s">
        <v>4418</v>
      </c>
      <c r="D324" s="210">
        <v>1908</v>
      </c>
      <c r="E324" s="209" t="s">
        <v>4636</v>
      </c>
      <c r="F324" s="210">
        <v>1908</v>
      </c>
      <c r="G324" s="210">
        <v>0</v>
      </c>
      <c r="H324" s="209" t="s">
        <v>4378</v>
      </c>
    </row>
    <row r="325" spans="1:8" x14ac:dyDescent="0.25">
      <c r="A325" s="208" t="s">
        <v>4604</v>
      </c>
      <c r="B325" s="220" t="s">
        <v>4973</v>
      </c>
      <c r="C325" s="209" t="s">
        <v>4418</v>
      </c>
      <c r="D325" s="210">
        <v>1920</v>
      </c>
      <c r="E325" s="209" t="s">
        <v>4604</v>
      </c>
      <c r="F325" s="210">
        <v>1920</v>
      </c>
      <c r="G325" s="210">
        <v>0</v>
      </c>
      <c r="H325" s="209" t="s">
        <v>4378</v>
      </c>
    </row>
    <row r="326" spans="1:8" x14ac:dyDescent="0.25">
      <c r="A326" s="208" t="s">
        <v>4640</v>
      </c>
      <c r="B326" s="220" t="s">
        <v>5067</v>
      </c>
      <c r="C326" s="209" t="s">
        <v>4418</v>
      </c>
      <c r="D326" s="210">
        <v>1908</v>
      </c>
      <c r="E326" s="209" t="s">
        <v>4640</v>
      </c>
      <c r="F326" s="210">
        <v>1908</v>
      </c>
      <c r="G326" s="210">
        <v>0</v>
      </c>
      <c r="H326" s="209" t="s">
        <v>4378</v>
      </c>
    </row>
    <row r="327" spans="1:8" x14ac:dyDescent="0.25">
      <c r="A327" s="208" t="s">
        <v>4746</v>
      </c>
      <c r="B327" s="220" t="s">
        <v>5166</v>
      </c>
      <c r="C327" s="209" t="s">
        <v>4418</v>
      </c>
      <c r="D327" s="210">
        <v>1272</v>
      </c>
      <c r="E327" s="209" t="s">
        <v>4746</v>
      </c>
      <c r="F327" s="210">
        <v>1272</v>
      </c>
      <c r="G327" s="210">
        <v>0</v>
      </c>
      <c r="H327" s="209" t="s">
        <v>4378</v>
      </c>
    </row>
    <row r="328" spans="1:8" x14ac:dyDescent="0.25">
      <c r="A328" s="208" t="s">
        <v>4639</v>
      </c>
      <c r="B328" s="220" t="s">
        <v>5313</v>
      </c>
      <c r="C328" s="209" t="s">
        <v>4418</v>
      </c>
      <c r="D328" s="210">
        <v>1286.4000000000001</v>
      </c>
      <c r="E328" s="209" t="s">
        <v>4639</v>
      </c>
      <c r="F328" s="210">
        <v>1286.4000000000001</v>
      </c>
      <c r="G328" s="210">
        <v>0</v>
      </c>
      <c r="H328" s="209" t="s">
        <v>4378</v>
      </c>
    </row>
    <row r="329" spans="1:8" x14ac:dyDescent="0.25">
      <c r="A329" s="211" t="s">
        <v>4630</v>
      </c>
      <c r="B329" s="221" t="s">
        <v>5460</v>
      </c>
      <c r="C329" s="212" t="s">
        <v>4418</v>
      </c>
      <c r="D329" s="213">
        <v>2587.1999999999998</v>
      </c>
      <c r="E329" s="212" t="s">
        <v>4630</v>
      </c>
      <c r="F329" s="213">
        <v>2587.1999999999998</v>
      </c>
      <c r="G329" s="213">
        <v>0</v>
      </c>
      <c r="H329" s="212" t="s">
        <v>4378</v>
      </c>
    </row>
    <row r="330" spans="1:8" x14ac:dyDescent="0.25">
      <c r="A330" s="208" t="s">
        <v>4641</v>
      </c>
      <c r="B330" s="220" t="s">
        <v>5656</v>
      </c>
      <c r="C330" s="209" t="s">
        <v>4418</v>
      </c>
      <c r="D330" s="210">
        <v>1918.5</v>
      </c>
      <c r="E330" s="209" t="s">
        <v>4641</v>
      </c>
      <c r="F330" s="210">
        <v>1918.5</v>
      </c>
      <c r="G330" s="210">
        <v>0</v>
      </c>
      <c r="H330" s="209" t="s">
        <v>4378</v>
      </c>
    </row>
    <row r="331" spans="1:8" x14ac:dyDescent="0.25">
      <c r="A331" s="208" t="s">
        <v>4645</v>
      </c>
      <c r="B331" s="220" t="s">
        <v>5764</v>
      </c>
      <c r="C331" s="209" t="s">
        <v>4418</v>
      </c>
      <c r="D331" s="210">
        <v>1560</v>
      </c>
      <c r="E331" s="209" t="s">
        <v>4643</v>
      </c>
      <c r="F331" s="210">
        <v>1560</v>
      </c>
      <c r="G331" s="210">
        <v>0</v>
      </c>
      <c r="H331" s="209" t="s">
        <v>4378</v>
      </c>
    </row>
    <row r="332" spans="1:8" x14ac:dyDescent="0.25">
      <c r="A332" s="208" t="s">
        <v>4643</v>
      </c>
      <c r="B332" s="220" t="s">
        <v>5795</v>
      </c>
      <c r="C332" s="209" t="s">
        <v>4418</v>
      </c>
      <c r="D332" s="210">
        <v>1300</v>
      </c>
      <c r="E332" s="209" t="s">
        <v>4643</v>
      </c>
      <c r="F332" s="210">
        <v>1300</v>
      </c>
      <c r="G332" s="210">
        <v>0</v>
      </c>
      <c r="H332" s="209" t="s">
        <v>4378</v>
      </c>
    </row>
    <row r="333" spans="1:8" x14ac:dyDescent="0.25">
      <c r="A333" s="208" t="s">
        <v>4648</v>
      </c>
      <c r="B333" s="220" t="s">
        <v>5920</v>
      </c>
      <c r="C333" s="209" t="s">
        <v>4418</v>
      </c>
      <c r="D333" s="210">
        <v>1560</v>
      </c>
      <c r="E333" s="209" t="s">
        <v>4648</v>
      </c>
      <c r="F333" s="210">
        <v>1560</v>
      </c>
      <c r="G333" s="210">
        <v>0</v>
      </c>
      <c r="H333" s="209" t="s">
        <v>4378</v>
      </c>
    </row>
    <row r="334" spans="1:8" x14ac:dyDescent="0.25">
      <c r="A334" s="208" t="s">
        <v>4821</v>
      </c>
      <c r="B334" s="220" t="s">
        <v>6068</v>
      </c>
      <c r="C334" s="209" t="s">
        <v>4418</v>
      </c>
      <c r="D334" s="210">
        <v>1950</v>
      </c>
      <c r="E334" s="209" t="s">
        <v>4821</v>
      </c>
      <c r="F334" s="210">
        <v>1950</v>
      </c>
      <c r="G334" s="210">
        <v>0</v>
      </c>
      <c r="H334" s="209" t="s">
        <v>4378</v>
      </c>
    </row>
    <row r="335" spans="1:8" x14ac:dyDescent="0.25">
      <c r="A335" s="211" t="s">
        <v>5793</v>
      </c>
      <c r="B335" s="221" t="s">
        <v>6172</v>
      </c>
      <c r="C335" s="212" t="s">
        <v>4418</v>
      </c>
      <c r="D335" s="213">
        <v>1950</v>
      </c>
      <c r="E335" s="212" t="s">
        <v>5793</v>
      </c>
      <c r="F335" s="213">
        <v>1950</v>
      </c>
      <c r="G335" s="213">
        <v>0</v>
      </c>
      <c r="H335" s="212" t="s">
        <v>4378</v>
      </c>
    </row>
    <row r="336" spans="1:8" x14ac:dyDescent="0.25">
      <c r="A336" s="208" t="s">
        <v>4696</v>
      </c>
      <c r="B336" s="220" t="s">
        <v>6280</v>
      </c>
      <c r="C336" s="209" t="s">
        <v>4418</v>
      </c>
      <c r="D336" s="210">
        <v>2600</v>
      </c>
      <c r="E336" s="209" t="s">
        <v>4696</v>
      </c>
      <c r="F336" s="210">
        <v>2600</v>
      </c>
      <c r="G336" s="210">
        <v>0</v>
      </c>
      <c r="H336" s="209" t="s">
        <v>4378</v>
      </c>
    </row>
    <row r="337" spans="1:8" x14ac:dyDescent="0.25">
      <c r="A337" s="211" t="s">
        <v>5395</v>
      </c>
      <c r="B337" s="221" t="s">
        <v>6440</v>
      </c>
      <c r="C337" s="212" t="s">
        <v>4418</v>
      </c>
      <c r="D337" s="213">
        <v>1950</v>
      </c>
      <c r="E337" s="212" t="s">
        <v>5395</v>
      </c>
      <c r="F337" s="213">
        <v>1950</v>
      </c>
      <c r="G337" s="213">
        <v>0</v>
      </c>
      <c r="H337" s="212" t="s">
        <v>4378</v>
      </c>
    </row>
    <row r="338" spans="1:8" x14ac:dyDescent="0.25">
      <c r="A338" s="208" t="s">
        <v>6409</v>
      </c>
      <c r="B338" s="220" t="s">
        <v>6562</v>
      </c>
      <c r="C338" s="209" t="s">
        <v>4418</v>
      </c>
      <c r="D338" s="210">
        <v>1351.6</v>
      </c>
      <c r="E338" s="209" t="s">
        <v>6409</v>
      </c>
      <c r="F338" s="210">
        <v>1351.6</v>
      </c>
      <c r="G338" s="210">
        <v>0</v>
      </c>
      <c r="H338" s="209" t="s">
        <v>4378</v>
      </c>
    </row>
    <row r="339" spans="1:8" x14ac:dyDescent="0.25">
      <c r="A339" s="211" t="s">
        <v>5838</v>
      </c>
      <c r="B339" s="221" t="s">
        <v>6629</v>
      </c>
      <c r="C339" s="212" t="s">
        <v>4418</v>
      </c>
      <c r="D339" s="213">
        <v>1300</v>
      </c>
      <c r="E339" s="212" t="s">
        <v>5838</v>
      </c>
      <c r="F339" s="213">
        <v>1300</v>
      </c>
      <c r="G339" s="213">
        <v>0</v>
      </c>
      <c r="H339" s="212" t="s">
        <v>4378</v>
      </c>
    </row>
    <row r="340" spans="1:8" x14ac:dyDescent="0.25">
      <c r="A340" s="208" t="s">
        <v>5092</v>
      </c>
      <c r="B340" s="220" t="s">
        <v>6784</v>
      </c>
      <c r="C340" s="209" t="s">
        <v>4418</v>
      </c>
      <c r="D340" s="210">
        <v>1950</v>
      </c>
      <c r="E340" s="209" t="s">
        <v>5092</v>
      </c>
      <c r="F340" s="210">
        <v>1950</v>
      </c>
      <c r="G340" s="210">
        <v>0</v>
      </c>
      <c r="H340" s="209" t="s">
        <v>4378</v>
      </c>
    </row>
    <row r="341" spans="1:8" x14ac:dyDescent="0.25">
      <c r="A341" s="211" t="s">
        <v>5244</v>
      </c>
      <c r="B341" s="221" t="s">
        <v>6867</v>
      </c>
      <c r="C341" s="212" t="s">
        <v>4418</v>
      </c>
      <c r="D341" s="213">
        <v>1950</v>
      </c>
      <c r="E341" s="212" t="s">
        <v>5244</v>
      </c>
      <c r="F341" s="213">
        <v>1950</v>
      </c>
      <c r="G341" s="213">
        <v>0</v>
      </c>
      <c r="H341" s="212" t="s">
        <v>4378</v>
      </c>
    </row>
    <row r="342" spans="1:8" x14ac:dyDescent="0.25">
      <c r="A342" s="211" t="s">
        <v>5066</v>
      </c>
      <c r="B342" s="221" t="s">
        <v>7016</v>
      </c>
      <c r="C342" s="212" t="s">
        <v>4418</v>
      </c>
      <c r="D342" s="213">
        <v>1950</v>
      </c>
      <c r="E342" s="212" t="s">
        <v>5066</v>
      </c>
      <c r="F342" s="213">
        <v>1950</v>
      </c>
      <c r="G342" s="213">
        <v>0</v>
      </c>
      <c r="H342" s="212" t="s">
        <v>4378</v>
      </c>
    </row>
    <row r="343" spans="1:8" x14ac:dyDescent="0.25">
      <c r="A343" s="211" t="s">
        <v>6803</v>
      </c>
      <c r="B343" s="221" t="s">
        <v>7172</v>
      </c>
      <c r="C343" s="212" t="s">
        <v>4418</v>
      </c>
      <c r="D343" s="213">
        <v>2600</v>
      </c>
      <c r="E343" s="212" t="s">
        <v>6803</v>
      </c>
      <c r="F343" s="213">
        <v>2600</v>
      </c>
      <c r="G343" s="213">
        <v>0</v>
      </c>
      <c r="H343" s="212" t="s">
        <v>4378</v>
      </c>
    </row>
    <row r="344" spans="1:8" x14ac:dyDescent="0.25">
      <c r="A344" s="208" t="s">
        <v>4642</v>
      </c>
      <c r="B344" s="220" t="s">
        <v>5449</v>
      </c>
      <c r="C344" s="209" t="s">
        <v>4441</v>
      </c>
      <c r="D344" s="210">
        <v>5012.7</v>
      </c>
      <c r="E344" s="209" t="s">
        <v>4638</v>
      </c>
      <c r="F344" s="210">
        <v>5012.7</v>
      </c>
      <c r="G344" s="210">
        <v>0</v>
      </c>
      <c r="H344" s="209" t="s">
        <v>4378</v>
      </c>
    </row>
    <row r="345" spans="1:8" x14ac:dyDescent="0.25">
      <c r="A345" s="208" t="s">
        <v>4632</v>
      </c>
      <c r="B345" s="220" t="s">
        <v>5608</v>
      </c>
      <c r="C345" s="209" t="s">
        <v>4441</v>
      </c>
      <c r="D345" s="210">
        <v>10500.7</v>
      </c>
      <c r="E345" s="209" t="s">
        <v>4638</v>
      </c>
      <c r="F345" s="210">
        <v>10500.7</v>
      </c>
      <c r="G345" s="210">
        <v>0</v>
      </c>
      <c r="H345" s="209" t="s">
        <v>4378</v>
      </c>
    </row>
    <row r="346" spans="1:8" x14ac:dyDescent="0.25">
      <c r="A346" s="211" t="s">
        <v>4638</v>
      </c>
      <c r="B346" s="221" t="s">
        <v>7381</v>
      </c>
      <c r="C346" s="212" t="s">
        <v>4441</v>
      </c>
      <c r="D346" s="213">
        <v>2005.2</v>
      </c>
      <c r="E346" s="212" t="s">
        <v>4638</v>
      </c>
      <c r="F346" s="213">
        <v>2005.2</v>
      </c>
      <c r="G346" s="213">
        <v>0</v>
      </c>
      <c r="H346" s="212" t="s">
        <v>4378</v>
      </c>
    </row>
    <row r="347" spans="1:8" x14ac:dyDescent="0.25">
      <c r="A347" s="211" t="s">
        <v>4649</v>
      </c>
      <c r="B347" s="221" t="s">
        <v>7498</v>
      </c>
      <c r="C347" s="212" t="s">
        <v>4441</v>
      </c>
      <c r="D347" s="213">
        <v>4934.8</v>
      </c>
      <c r="E347" s="212" t="s">
        <v>4633</v>
      </c>
      <c r="F347" s="213">
        <v>4934.8</v>
      </c>
      <c r="G347" s="213">
        <v>0</v>
      </c>
      <c r="H347" s="212" t="s">
        <v>4378</v>
      </c>
    </row>
    <row r="348" spans="1:8" x14ac:dyDescent="0.25">
      <c r="A348" s="208" t="s">
        <v>4646</v>
      </c>
      <c r="B348" s="220" t="s">
        <v>7623</v>
      </c>
      <c r="C348" s="209" t="s">
        <v>4441</v>
      </c>
      <c r="D348" s="210">
        <v>6023.9</v>
      </c>
      <c r="E348" s="209" t="s">
        <v>4633</v>
      </c>
      <c r="F348" s="210">
        <v>6023.9</v>
      </c>
      <c r="G348" s="210">
        <v>0</v>
      </c>
      <c r="H348" s="209" t="s">
        <v>4378</v>
      </c>
    </row>
    <row r="349" spans="1:8" x14ac:dyDescent="0.25">
      <c r="A349" s="211" t="s">
        <v>4635</v>
      </c>
      <c r="B349" s="221" t="s">
        <v>7919</v>
      </c>
      <c r="C349" s="212" t="s">
        <v>4441</v>
      </c>
      <c r="D349" s="213">
        <v>9191.7999999999993</v>
      </c>
      <c r="E349" s="212" t="s">
        <v>4604</v>
      </c>
      <c r="F349" s="213">
        <v>9191.7999999999993</v>
      </c>
      <c r="G349" s="213">
        <v>0</v>
      </c>
      <c r="H349" s="212" t="s">
        <v>4378</v>
      </c>
    </row>
    <row r="350" spans="1:8" x14ac:dyDescent="0.25">
      <c r="A350" s="208" t="s">
        <v>4634</v>
      </c>
      <c r="B350" s="220" t="s">
        <v>4738</v>
      </c>
      <c r="C350" s="209" t="s">
        <v>4441</v>
      </c>
      <c r="D350" s="210">
        <v>14709.6</v>
      </c>
      <c r="E350" s="209" t="s">
        <v>4604</v>
      </c>
      <c r="F350" s="210">
        <v>14709.6</v>
      </c>
      <c r="G350" s="210">
        <v>0</v>
      </c>
      <c r="H350" s="209" t="s">
        <v>4378</v>
      </c>
    </row>
    <row r="351" spans="1:8" x14ac:dyDescent="0.25">
      <c r="A351" s="211" t="s">
        <v>4640</v>
      </c>
      <c r="B351" s="221" t="s">
        <v>5028</v>
      </c>
      <c r="C351" s="212" t="s">
        <v>4441</v>
      </c>
      <c r="D351" s="213">
        <v>5836.4</v>
      </c>
      <c r="E351" s="212" t="s">
        <v>4746</v>
      </c>
      <c r="F351" s="213">
        <v>5836.4</v>
      </c>
      <c r="G351" s="213">
        <v>0</v>
      </c>
      <c r="H351" s="212" t="s">
        <v>4378</v>
      </c>
    </row>
    <row r="352" spans="1:8" x14ac:dyDescent="0.25">
      <c r="A352" s="211" t="s">
        <v>4746</v>
      </c>
      <c r="B352" s="221" t="s">
        <v>5155</v>
      </c>
      <c r="C352" s="212" t="s">
        <v>4441</v>
      </c>
      <c r="D352" s="213">
        <v>4245.6000000000004</v>
      </c>
      <c r="E352" s="212" t="s">
        <v>4639</v>
      </c>
      <c r="F352" s="213">
        <v>4245.6000000000004</v>
      </c>
      <c r="G352" s="213">
        <v>0</v>
      </c>
      <c r="H352" s="212" t="s">
        <v>4378</v>
      </c>
    </row>
    <row r="353" spans="1:8" x14ac:dyDescent="0.25">
      <c r="A353" s="211" t="s">
        <v>4639</v>
      </c>
      <c r="B353" s="221" t="s">
        <v>5316</v>
      </c>
      <c r="C353" s="212" t="s">
        <v>4441</v>
      </c>
      <c r="D353" s="213">
        <v>4860.2</v>
      </c>
      <c r="E353" s="212" t="s">
        <v>4630</v>
      </c>
      <c r="F353" s="213">
        <v>4860.2</v>
      </c>
      <c r="G353" s="213">
        <v>0</v>
      </c>
      <c r="H353" s="212" t="s">
        <v>4378</v>
      </c>
    </row>
    <row r="354" spans="1:8" x14ac:dyDescent="0.25">
      <c r="A354" s="211" t="s">
        <v>4630</v>
      </c>
      <c r="B354" s="221" t="s">
        <v>5458</v>
      </c>
      <c r="C354" s="212" t="s">
        <v>4441</v>
      </c>
      <c r="D354" s="213">
        <v>5578.1</v>
      </c>
      <c r="E354" s="212" t="s">
        <v>4641</v>
      </c>
      <c r="F354" s="213">
        <v>5578.1</v>
      </c>
      <c r="G354" s="213">
        <v>0</v>
      </c>
      <c r="H354" s="212" t="s">
        <v>4378</v>
      </c>
    </row>
    <row r="355" spans="1:8" x14ac:dyDescent="0.25">
      <c r="A355" s="211" t="s">
        <v>4641</v>
      </c>
      <c r="B355" s="221" t="s">
        <v>5621</v>
      </c>
      <c r="C355" s="212" t="s">
        <v>4441</v>
      </c>
      <c r="D355" s="213">
        <v>11858.1</v>
      </c>
      <c r="E355" s="212" t="s">
        <v>4643</v>
      </c>
      <c r="F355" s="213">
        <v>11858.1</v>
      </c>
      <c r="G355" s="213">
        <v>0</v>
      </c>
      <c r="H355" s="212" t="s">
        <v>4378</v>
      </c>
    </row>
    <row r="356" spans="1:8" x14ac:dyDescent="0.25">
      <c r="A356" s="208" t="s">
        <v>4648</v>
      </c>
      <c r="B356" s="220" t="s">
        <v>5930</v>
      </c>
      <c r="C356" s="209" t="s">
        <v>4441</v>
      </c>
      <c r="D356" s="210">
        <v>5340.9</v>
      </c>
      <c r="E356" s="209" t="s">
        <v>4821</v>
      </c>
      <c r="F356" s="210">
        <v>5340.9</v>
      </c>
      <c r="G356" s="210">
        <v>0</v>
      </c>
      <c r="H356" s="209" t="s">
        <v>4378</v>
      </c>
    </row>
    <row r="357" spans="1:8" x14ac:dyDescent="0.25">
      <c r="A357" s="211" t="s">
        <v>4821</v>
      </c>
      <c r="B357" s="221" t="s">
        <v>6043</v>
      </c>
      <c r="C357" s="212" t="s">
        <v>4441</v>
      </c>
      <c r="D357" s="213">
        <v>5527.5</v>
      </c>
      <c r="E357" s="212" t="s">
        <v>5793</v>
      </c>
      <c r="F357" s="213">
        <v>5527.5</v>
      </c>
      <c r="G357" s="213">
        <v>0</v>
      </c>
      <c r="H357" s="212" t="s">
        <v>4378</v>
      </c>
    </row>
    <row r="358" spans="1:8" x14ac:dyDescent="0.25">
      <c r="A358" s="208" t="s">
        <v>5793</v>
      </c>
      <c r="B358" s="220" t="s">
        <v>6149</v>
      </c>
      <c r="C358" s="209" t="s">
        <v>4441</v>
      </c>
      <c r="D358" s="210">
        <v>4147.6000000000004</v>
      </c>
      <c r="E358" s="209" t="s">
        <v>4696</v>
      </c>
      <c r="F358" s="210">
        <v>4147.6000000000004</v>
      </c>
      <c r="G358" s="210">
        <v>0</v>
      </c>
      <c r="H358" s="209" t="s">
        <v>4378</v>
      </c>
    </row>
    <row r="359" spans="1:8" x14ac:dyDescent="0.25">
      <c r="A359" s="211" t="s">
        <v>5395</v>
      </c>
      <c r="B359" s="221" t="s">
        <v>6438</v>
      </c>
      <c r="C359" s="212" t="s">
        <v>4441</v>
      </c>
      <c r="D359" s="213">
        <v>11265.4</v>
      </c>
      <c r="E359" s="212" t="s">
        <v>5838</v>
      </c>
      <c r="F359" s="213">
        <v>11265.4</v>
      </c>
      <c r="G359" s="213">
        <v>0</v>
      </c>
      <c r="H359" s="212" t="s">
        <v>4378</v>
      </c>
    </row>
    <row r="360" spans="1:8" x14ac:dyDescent="0.25">
      <c r="A360" s="211" t="s">
        <v>5838</v>
      </c>
      <c r="B360" s="221" t="s">
        <v>6633</v>
      </c>
      <c r="C360" s="212" t="s">
        <v>4441</v>
      </c>
      <c r="D360" s="213">
        <v>1235</v>
      </c>
      <c r="E360" s="212" t="s">
        <v>5092</v>
      </c>
      <c r="F360" s="213">
        <v>1235</v>
      </c>
      <c r="G360" s="213">
        <v>0</v>
      </c>
      <c r="H360" s="212" t="s">
        <v>4378</v>
      </c>
    </row>
    <row r="361" spans="1:8" x14ac:dyDescent="0.25">
      <c r="A361" s="208" t="s">
        <v>5838</v>
      </c>
      <c r="B361" s="220" t="s">
        <v>6638</v>
      </c>
      <c r="C361" s="209" t="s">
        <v>4441</v>
      </c>
      <c r="D361" s="210">
        <v>8694</v>
      </c>
      <c r="E361" s="209" t="s">
        <v>5092</v>
      </c>
      <c r="F361" s="210">
        <v>8694</v>
      </c>
      <c r="G361" s="210">
        <v>0</v>
      </c>
      <c r="H361" s="209" t="s">
        <v>4378</v>
      </c>
    </row>
    <row r="362" spans="1:8" x14ac:dyDescent="0.25">
      <c r="A362" s="208" t="s">
        <v>5092</v>
      </c>
      <c r="B362" s="220" t="s">
        <v>6762</v>
      </c>
      <c r="C362" s="209" t="s">
        <v>4441</v>
      </c>
      <c r="D362" s="210">
        <v>642.5</v>
      </c>
      <c r="E362" s="209" t="s">
        <v>5244</v>
      </c>
      <c r="F362" s="210">
        <v>642.5</v>
      </c>
      <c r="G362" s="210">
        <v>0</v>
      </c>
      <c r="H362" s="209" t="s">
        <v>4378</v>
      </c>
    </row>
    <row r="363" spans="1:8" x14ac:dyDescent="0.25">
      <c r="A363" s="208" t="s">
        <v>5244</v>
      </c>
      <c r="B363" s="220" t="s">
        <v>6886</v>
      </c>
      <c r="C363" s="209" t="s">
        <v>4441</v>
      </c>
      <c r="D363" s="210">
        <v>4379.2</v>
      </c>
      <c r="E363" s="209" t="s">
        <v>5066</v>
      </c>
      <c r="F363" s="210">
        <v>4379.2</v>
      </c>
      <c r="G363" s="210">
        <v>0</v>
      </c>
      <c r="H363" s="209" t="s">
        <v>4378</v>
      </c>
    </row>
    <row r="364" spans="1:8" x14ac:dyDescent="0.25">
      <c r="A364" s="211" t="s">
        <v>5066</v>
      </c>
      <c r="B364" s="221" t="s">
        <v>7002</v>
      </c>
      <c r="C364" s="212" t="s">
        <v>4441</v>
      </c>
      <c r="D364" s="213">
        <v>5085.8599999999997</v>
      </c>
      <c r="E364" s="212" t="s">
        <v>6803</v>
      </c>
      <c r="F364" s="213">
        <v>5085.8599999999997</v>
      </c>
      <c r="G364" s="213">
        <v>0</v>
      </c>
      <c r="H364" s="212" t="s">
        <v>4378</v>
      </c>
    </row>
    <row r="365" spans="1:8" x14ac:dyDescent="0.25">
      <c r="A365" s="211" t="s">
        <v>6803</v>
      </c>
      <c r="B365" s="221" t="s">
        <v>7128</v>
      </c>
      <c r="C365" s="212" t="s">
        <v>4441</v>
      </c>
      <c r="D365" s="213">
        <v>0</v>
      </c>
      <c r="E365" s="212" t="s">
        <v>4416</v>
      </c>
      <c r="F365" s="213">
        <v>0</v>
      </c>
      <c r="G365" s="213">
        <v>0</v>
      </c>
      <c r="H365" s="212" t="s">
        <v>37</v>
      </c>
    </row>
    <row r="366" spans="1:8" x14ac:dyDescent="0.25">
      <c r="A366" s="208" t="s">
        <v>6803</v>
      </c>
      <c r="B366" s="220" t="s">
        <v>7133</v>
      </c>
      <c r="C366" s="209" t="s">
        <v>4441</v>
      </c>
      <c r="D366" s="210">
        <v>5245.2</v>
      </c>
      <c r="E366" s="209" t="s">
        <v>6039</v>
      </c>
      <c r="F366" s="210">
        <v>5245.2</v>
      </c>
      <c r="G366" s="210">
        <v>0</v>
      </c>
      <c r="H366" s="209" t="s">
        <v>4378</v>
      </c>
    </row>
    <row r="367" spans="1:8" x14ac:dyDescent="0.25">
      <c r="A367" s="211" t="s">
        <v>4642</v>
      </c>
      <c r="B367" s="221" t="s">
        <v>4919</v>
      </c>
      <c r="C367" s="212" t="s">
        <v>4455</v>
      </c>
      <c r="D367" s="213">
        <v>6285.6</v>
      </c>
      <c r="E367" s="212" t="s">
        <v>4632</v>
      </c>
      <c r="F367" s="213">
        <v>6285.6</v>
      </c>
      <c r="G367" s="213">
        <v>0</v>
      </c>
      <c r="H367" s="212" t="s">
        <v>4378</v>
      </c>
    </row>
    <row r="368" spans="1:8" x14ac:dyDescent="0.25">
      <c r="A368" s="211" t="s">
        <v>4632</v>
      </c>
      <c r="B368" s="221" t="s">
        <v>6535</v>
      </c>
      <c r="C368" s="212" t="s">
        <v>4455</v>
      </c>
      <c r="D368" s="213">
        <v>5410.8</v>
      </c>
      <c r="E368" s="212" t="s">
        <v>4646</v>
      </c>
      <c r="F368" s="213">
        <v>5410.8</v>
      </c>
      <c r="G368" s="213">
        <v>0</v>
      </c>
      <c r="H368" s="212" t="s">
        <v>4378</v>
      </c>
    </row>
    <row r="369" spans="1:8" x14ac:dyDescent="0.25">
      <c r="A369" s="208" t="s">
        <v>4646</v>
      </c>
      <c r="B369" s="220" t="s">
        <v>7715</v>
      </c>
      <c r="C369" s="209" t="s">
        <v>4455</v>
      </c>
      <c r="D369" s="210">
        <v>4972</v>
      </c>
      <c r="E369" s="209" t="s">
        <v>4646</v>
      </c>
      <c r="F369" s="210">
        <v>4972</v>
      </c>
      <c r="G369" s="210">
        <v>0</v>
      </c>
      <c r="H369" s="209" t="s">
        <v>4378</v>
      </c>
    </row>
    <row r="370" spans="1:8" x14ac:dyDescent="0.25">
      <c r="A370" s="208" t="s">
        <v>4635</v>
      </c>
      <c r="B370" s="220" t="s">
        <v>4686</v>
      </c>
      <c r="C370" s="209" t="s">
        <v>4455</v>
      </c>
      <c r="D370" s="210">
        <v>2179.6999999999998</v>
      </c>
      <c r="E370" s="209" t="s">
        <v>4635</v>
      </c>
      <c r="F370" s="210">
        <v>2179.6999999999998</v>
      </c>
      <c r="G370" s="210">
        <v>0</v>
      </c>
      <c r="H370" s="209" t="s">
        <v>4378</v>
      </c>
    </row>
    <row r="371" spans="1:8" x14ac:dyDescent="0.25">
      <c r="A371" s="211" t="s">
        <v>4604</v>
      </c>
      <c r="B371" s="221" t="s">
        <v>5004</v>
      </c>
      <c r="C371" s="212" t="s">
        <v>4455</v>
      </c>
      <c r="D371" s="213">
        <v>4149.1000000000004</v>
      </c>
      <c r="E371" s="212" t="s">
        <v>4604</v>
      </c>
      <c r="F371" s="213">
        <v>4149.1000000000004</v>
      </c>
      <c r="G371" s="213">
        <v>0</v>
      </c>
      <c r="H371" s="212" t="s">
        <v>4378</v>
      </c>
    </row>
    <row r="372" spans="1:8" x14ac:dyDescent="0.25">
      <c r="A372" s="208" t="s">
        <v>4746</v>
      </c>
      <c r="B372" s="220" t="s">
        <v>5255</v>
      </c>
      <c r="C372" s="209" t="s">
        <v>4455</v>
      </c>
      <c r="D372" s="210">
        <v>1767.8</v>
      </c>
      <c r="E372" s="209" t="s">
        <v>4746</v>
      </c>
      <c r="F372" s="210">
        <v>1767.8</v>
      </c>
      <c r="G372" s="210">
        <v>0</v>
      </c>
      <c r="H372" s="209" t="s">
        <v>4378</v>
      </c>
    </row>
    <row r="373" spans="1:8" x14ac:dyDescent="0.25">
      <c r="A373" s="208" t="s">
        <v>4639</v>
      </c>
      <c r="B373" s="220" t="s">
        <v>5390</v>
      </c>
      <c r="C373" s="209" t="s">
        <v>4455</v>
      </c>
      <c r="D373" s="210">
        <v>1148.2</v>
      </c>
      <c r="E373" s="209" t="s">
        <v>4639</v>
      </c>
      <c r="F373" s="210">
        <v>1148.2</v>
      </c>
      <c r="G373" s="210">
        <v>0</v>
      </c>
      <c r="H373" s="209" t="s">
        <v>4378</v>
      </c>
    </row>
    <row r="374" spans="1:8" x14ac:dyDescent="0.25">
      <c r="A374" s="208" t="s">
        <v>4639</v>
      </c>
      <c r="B374" s="220" t="s">
        <v>5392</v>
      </c>
      <c r="C374" s="209" t="s">
        <v>4455</v>
      </c>
      <c r="D374" s="210">
        <v>1080</v>
      </c>
      <c r="E374" s="209" t="s">
        <v>4639</v>
      </c>
      <c r="F374" s="210">
        <v>1080</v>
      </c>
      <c r="G374" s="210">
        <v>0</v>
      </c>
      <c r="H374" s="209" t="s">
        <v>4378</v>
      </c>
    </row>
    <row r="375" spans="1:8" x14ac:dyDescent="0.25">
      <c r="A375" s="208" t="s">
        <v>4639</v>
      </c>
      <c r="B375" s="220" t="s">
        <v>5403</v>
      </c>
      <c r="C375" s="209" t="s">
        <v>4455</v>
      </c>
      <c r="D375" s="210">
        <v>1076.4000000000001</v>
      </c>
      <c r="E375" s="209" t="s">
        <v>4639</v>
      </c>
      <c r="F375" s="210">
        <v>1076.4000000000001</v>
      </c>
      <c r="G375" s="210">
        <v>0</v>
      </c>
      <c r="H375" s="209" t="s">
        <v>4378</v>
      </c>
    </row>
    <row r="376" spans="1:8" x14ac:dyDescent="0.25">
      <c r="A376" s="208" t="s">
        <v>4630</v>
      </c>
      <c r="B376" s="220" t="s">
        <v>5572</v>
      </c>
      <c r="C376" s="209" t="s">
        <v>4455</v>
      </c>
      <c r="D376" s="210">
        <v>8389.7000000000007</v>
      </c>
      <c r="E376" s="209" t="s">
        <v>4630</v>
      </c>
      <c r="F376" s="210">
        <v>8389.7000000000007</v>
      </c>
      <c r="G376" s="210">
        <v>0</v>
      </c>
      <c r="H376" s="209" t="s">
        <v>4378</v>
      </c>
    </row>
    <row r="377" spans="1:8" x14ac:dyDescent="0.25">
      <c r="A377" s="208" t="s">
        <v>4641</v>
      </c>
      <c r="B377" s="220" t="s">
        <v>5683</v>
      </c>
      <c r="C377" s="209" t="s">
        <v>4455</v>
      </c>
      <c r="D377" s="210">
        <v>4666.8</v>
      </c>
      <c r="E377" s="209" t="s">
        <v>4641</v>
      </c>
      <c r="F377" s="210">
        <v>4666.8</v>
      </c>
      <c r="G377" s="210">
        <v>0</v>
      </c>
      <c r="H377" s="209" t="s">
        <v>4378</v>
      </c>
    </row>
    <row r="378" spans="1:8" x14ac:dyDescent="0.25">
      <c r="A378" s="211" t="s">
        <v>4645</v>
      </c>
      <c r="B378" s="221" t="s">
        <v>5775</v>
      </c>
      <c r="C378" s="212" t="s">
        <v>4455</v>
      </c>
      <c r="D378" s="213">
        <v>3472.9</v>
      </c>
      <c r="E378" s="212" t="s">
        <v>4645</v>
      </c>
      <c r="F378" s="213">
        <v>3472.9</v>
      </c>
      <c r="G378" s="213">
        <v>0</v>
      </c>
      <c r="H378" s="212" t="s">
        <v>4378</v>
      </c>
    </row>
    <row r="379" spans="1:8" x14ac:dyDescent="0.25">
      <c r="A379" s="208" t="s">
        <v>4643</v>
      </c>
      <c r="B379" s="220" t="s">
        <v>5890</v>
      </c>
      <c r="C379" s="209" t="s">
        <v>4455</v>
      </c>
      <c r="D379" s="210">
        <v>3248.4</v>
      </c>
      <c r="E379" s="209" t="s">
        <v>4643</v>
      </c>
      <c r="F379" s="210">
        <v>3248.4</v>
      </c>
      <c r="G379" s="210">
        <v>0</v>
      </c>
      <c r="H379" s="209" t="s">
        <v>4378</v>
      </c>
    </row>
    <row r="380" spans="1:8" x14ac:dyDescent="0.25">
      <c r="A380" s="211" t="s">
        <v>4696</v>
      </c>
      <c r="B380" s="221" t="s">
        <v>6399</v>
      </c>
      <c r="C380" s="212" t="s">
        <v>4455</v>
      </c>
      <c r="D380" s="213">
        <v>1045.2</v>
      </c>
      <c r="E380" s="212" t="s">
        <v>4696</v>
      </c>
      <c r="F380" s="213">
        <v>1045.2</v>
      </c>
      <c r="G380" s="213">
        <v>0</v>
      </c>
      <c r="H380" s="212" t="s">
        <v>4378</v>
      </c>
    </row>
    <row r="381" spans="1:8" x14ac:dyDescent="0.25">
      <c r="A381" s="208" t="s">
        <v>5395</v>
      </c>
      <c r="B381" s="220" t="s">
        <v>6514</v>
      </c>
      <c r="C381" s="209" t="s">
        <v>4455</v>
      </c>
      <c r="D381" s="210">
        <v>6004.2</v>
      </c>
      <c r="E381" s="209" t="s">
        <v>5395</v>
      </c>
      <c r="F381" s="210">
        <v>6004.2</v>
      </c>
      <c r="G381" s="210">
        <v>0</v>
      </c>
      <c r="H381" s="209" t="s">
        <v>4378</v>
      </c>
    </row>
    <row r="382" spans="1:8" x14ac:dyDescent="0.25">
      <c r="A382" s="211" t="s">
        <v>5395</v>
      </c>
      <c r="B382" s="221" t="s">
        <v>6543</v>
      </c>
      <c r="C382" s="212" t="s">
        <v>4455</v>
      </c>
      <c r="D382" s="213">
        <v>8298.4</v>
      </c>
      <c r="E382" s="212" t="s">
        <v>5395</v>
      </c>
      <c r="F382" s="213">
        <v>8298.4</v>
      </c>
      <c r="G382" s="213">
        <v>0</v>
      </c>
      <c r="H382" s="212" t="s">
        <v>4378</v>
      </c>
    </row>
    <row r="383" spans="1:8" x14ac:dyDescent="0.25">
      <c r="A383" s="208" t="s">
        <v>5838</v>
      </c>
      <c r="B383" s="220" t="s">
        <v>6737</v>
      </c>
      <c r="C383" s="209" t="s">
        <v>4455</v>
      </c>
      <c r="D383" s="210">
        <v>5408.1</v>
      </c>
      <c r="E383" s="209" t="s">
        <v>5838</v>
      </c>
      <c r="F383" s="210">
        <v>5408.1</v>
      </c>
      <c r="G383" s="210">
        <v>0</v>
      </c>
      <c r="H383" s="209" t="s">
        <v>4378</v>
      </c>
    </row>
    <row r="384" spans="1:8" x14ac:dyDescent="0.25">
      <c r="A384" s="211" t="s">
        <v>5244</v>
      </c>
      <c r="B384" s="221" t="s">
        <v>6971</v>
      </c>
      <c r="C384" s="212" t="s">
        <v>4455</v>
      </c>
      <c r="D384" s="213">
        <v>4224</v>
      </c>
      <c r="E384" s="212" t="s">
        <v>5244</v>
      </c>
      <c r="F384" s="213">
        <v>4224</v>
      </c>
      <c r="G384" s="213">
        <v>0</v>
      </c>
      <c r="H384" s="212" t="s">
        <v>4378</v>
      </c>
    </row>
    <row r="385" spans="1:8" x14ac:dyDescent="0.25">
      <c r="A385" s="208" t="s">
        <v>5244</v>
      </c>
      <c r="B385" s="220" t="s">
        <v>6972</v>
      </c>
      <c r="C385" s="209" t="s">
        <v>4455</v>
      </c>
      <c r="D385" s="210">
        <v>2891.5</v>
      </c>
      <c r="E385" s="209" t="s">
        <v>5244</v>
      </c>
      <c r="F385" s="210">
        <v>2891.5</v>
      </c>
      <c r="G385" s="210">
        <v>0</v>
      </c>
      <c r="H385" s="209" t="s">
        <v>4378</v>
      </c>
    </row>
    <row r="386" spans="1:8" x14ac:dyDescent="0.25">
      <c r="A386" s="208" t="s">
        <v>5066</v>
      </c>
      <c r="B386" s="220" t="s">
        <v>7101</v>
      </c>
      <c r="C386" s="209" t="s">
        <v>4455</v>
      </c>
      <c r="D386" s="210">
        <v>1919.8</v>
      </c>
      <c r="E386" s="209" t="s">
        <v>5066</v>
      </c>
      <c r="F386" s="210">
        <v>1919.8</v>
      </c>
      <c r="G386" s="210">
        <v>0</v>
      </c>
      <c r="H386" s="209" t="s">
        <v>4378</v>
      </c>
    </row>
    <row r="387" spans="1:8" x14ac:dyDescent="0.25">
      <c r="A387" s="211" t="s">
        <v>6803</v>
      </c>
      <c r="B387" s="221" t="s">
        <v>7237</v>
      </c>
      <c r="C387" s="212" t="s">
        <v>4455</v>
      </c>
      <c r="D387" s="213">
        <v>7917.6</v>
      </c>
      <c r="E387" s="212" t="s">
        <v>6803</v>
      </c>
      <c r="F387" s="213">
        <v>7917.6</v>
      </c>
      <c r="G387" s="213">
        <v>0</v>
      </c>
      <c r="H387" s="212" t="s">
        <v>4378</v>
      </c>
    </row>
    <row r="388" spans="1:8" x14ac:dyDescent="0.25">
      <c r="A388" s="208" t="s">
        <v>4632</v>
      </c>
      <c r="B388" s="220" t="s">
        <v>6725</v>
      </c>
      <c r="C388" s="209" t="s">
        <v>4491</v>
      </c>
      <c r="D388" s="210">
        <v>1959.6</v>
      </c>
      <c r="E388" s="209" t="s">
        <v>4632</v>
      </c>
      <c r="F388" s="210">
        <v>1959.6</v>
      </c>
      <c r="G388" s="210">
        <v>0</v>
      </c>
      <c r="H388" s="209" t="s">
        <v>4378</v>
      </c>
    </row>
    <row r="389" spans="1:8" x14ac:dyDescent="0.25">
      <c r="A389" s="208" t="s">
        <v>4634</v>
      </c>
      <c r="B389" s="220" t="s">
        <v>4809</v>
      </c>
      <c r="C389" s="209" t="s">
        <v>4491</v>
      </c>
      <c r="D389" s="210">
        <v>1947.6</v>
      </c>
      <c r="E389" s="209" t="s">
        <v>4634</v>
      </c>
      <c r="F389" s="210">
        <v>1947.6</v>
      </c>
      <c r="G389" s="210">
        <v>0</v>
      </c>
      <c r="H389" s="209" t="s">
        <v>4378</v>
      </c>
    </row>
    <row r="390" spans="1:8" x14ac:dyDescent="0.25">
      <c r="A390" s="208" t="s">
        <v>4639</v>
      </c>
      <c r="B390" s="220" t="s">
        <v>5399</v>
      </c>
      <c r="C390" s="209" t="s">
        <v>4491</v>
      </c>
      <c r="D390" s="210">
        <v>3874.8</v>
      </c>
      <c r="E390" s="209" t="s">
        <v>4639</v>
      </c>
      <c r="F390" s="210">
        <v>3874.8</v>
      </c>
      <c r="G390" s="210">
        <v>0</v>
      </c>
      <c r="H390" s="209" t="s">
        <v>4378</v>
      </c>
    </row>
    <row r="391" spans="1:8" x14ac:dyDescent="0.25">
      <c r="A391" s="211" t="s">
        <v>4641</v>
      </c>
      <c r="B391" s="221" t="s">
        <v>5714</v>
      </c>
      <c r="C391" s="212" t="s">
        <v>4491</v>
      </c>
      <c r="D391" s="213">
        <v>1072.5</v>
      </c>
      <c r="E391" s="212" t="s">
        <v>4641</v>
      </c>
      <c r="F391" s="213">
        <v>1072.5</v>
      </c>
      <c r="G391" s="213">
        <v>0</v>
      </c>
      <c r="H391" s="212" t="s">
        <v>4378</v>
      </c>
    </row>
    <row r="392" spans="1:8" x14ac:dyDescent="0.25">
      <c r="A392" s="211" t="s">
        <v>4648</v>
      </c>
      <c r="B392" s="221" t="s">
        <v>6003</v>
      </c>
      <c r="C392" s="212" t="s">
        <v>4491</v>
      </c>
      <c r="D392" s="213">
        <v>3600</v>
      </c>
      <c r="E392" s="212" t="s">
        <v>4648</v>
      </c>
      <c r="F392" s="213">
        <v>3600</v>
      </c>
      <c r="G392" s="213">
        <v>0</v>
      </c>
      <c r="H392" s="212" t="s">
        <v>4378</v>
      </c>
    </row>
    <row r="393" spans="1:8" x14ac:dyDescent="0.25">
      <c r="A393" s="211" t="s">
        <v>5793</v>
      </c>
      <c r="B393" s="221" t="s">
        <v>6222</v>
      </c>
      <c r="C393" s="212" t="s">
        <v>4491</v>
      </c>
      <c r="D393" s="213">
        <v>1253.4000000000001</v>
      </c>
      <c r="E393" s="212" t="s">
        <v>5793</v>
      </c>
      <c r="F393" s="213">
        <v>1253.4000000000001</v>
      </c>
      <c r="G393" s="213">
        <v>0</v>
      </c>
      <c r="H393" s="212" t="s">
        <v>4378</v>
      </c>
    </row>
    <row r="394" spans="1:8" x14ac:dyDescent="0.25">
      <c r="A394" s="208" t="s">
        <v>5092</v>
      </c>
      <c r="B394" s="220" t="s">
        <v>6832</v>
      </c>
      <c r="C394" s="209" t="s">
        <v>4491</v>
      </c>
      <c r="D394" s="210">
        <v>1755</v>
      </c>
      <c r="E394" s="209" t="s">
        <v>5092</v>
      </c>
      <c r="F394" s="210">
        <v>1755</v>
      </c>
      <c r="G394" s="210">
        <v>0</v>
      </c>
      <c r="H394" s="209" t="s">
        <v>4378</v>
      </c>
    </row>
    <row r="395" spans="1:8" x14ac:dyDescent="0.25">
      <c r="A395" s="208" t="s">
        <v>4642</v>
      </c>
      <c r="B395" s="220" t="s">
        <v>7679</v>
      </c>
      <c r="C395" s="209" t="s">
        <v>4408</v>
      </c>
      <c r="D395" s="210">
        <v>1156.8</v>
      </c>
      <c r="E395" s="209" t="s">
        <v>4642</v>
      </c>
      <c r="F395" s="210">
        <v>1156.8</v>
      </c>
      <c r="G395" s="210">
        <v>0</v>
      </c>
      <c r="H395" s="209" t="s">
        <v>4378</v>
      </c>
    </row>
    <row r="396" spans="1:8" x14ac:dyDescent="0.25">
      <c r="A396" s="211" t="s">
        <v>4632</v>
      </c>
      <c r="B396" s="221" t="s">
        <v>5597</v>
      </c>
      <c r="C396" s="212" t="s">
        <v>4408</v>
      </c>
      <c r="D396" s="213">
        <v>4029.7</v>
      </c>
      <c r="E396" s="212" t="s">
        <v>4632</v>
      </c>
      <c r="F396" s="213">
        <v>4029.7</v>
      </c>
      <c r="G396" s="213">
        <v>0</v>
      </c>
      <c r="H396" s="212" t="s">
        <v>4378</v>
      </c>
    </row>
    <row r="397" spans="1:8" x14ac:dyDescent="0.25">
      <c r="A397" s="211" t="s">
        <v>4638</v>
      </c>
      <c r="B397" s="221" t="s">
        <v>7405</v>
      </c>
      <c r="C397" s="212" t="s">
        <v>4408</v>
      </c>
      <c r="D397" s="213">
        <v>4848</v>
      </c>
      <c r="E397" s="212" t="s">
        <v>4638</v>
      </c>
      <c r="F397" s="213">
        <v>4848</v>
      </c>
      <c r="G397" s="213">
        <v>0</v>
      </c>
      <c r="H397" s="212" t="s">
        <v>4378</v>
      </c>
    </row>
    <row r="398" spans="1:8" x14ac:dyDescent="0.25">
      <c r="A398" s="211" t="s">
        <v>4649</v>
      </c>
      <c r="B398" s="221" t="s">
        <v>7496</v>
      </c>
      <c r="C398" s="212" t="s">
        <v>4408</v>
      </c>
      <c r="D398" s="213">
        <v>1073.5999999999999</v>
      </c>
      <c r="E398" s="212" t="s">
        <v>4649</v>
      </c>
      <c r="F398" s="213">
        <v>1073.5999999999999</v>
      </c>
      <c r="G398" s="213">
        <v>0</v>
      </c>
      <c r="H398" s="212" t="s">
        <v>4378</v>
      </c>
    </row>
    <row r="399" spans="1:8" x14ac:dyDescent="0.25">
      <c r="A399" s="211" t="s">
        <v>4646</v>
      </c>
      <c r="B399" s="221" t="s">
        <v>7630</v>
      </c>
      <c r="C399" s="212" t="s">
        <v>4408</v>
      </c>
      <c r="D399" s="213">
        <v>1480.9</v>
      </c>
      <c r="E399" s="212" t="s">
        <v>4646</v>
      </c>
      <c r="F399" s="213">
        <v>1480.9</v>
      </c>
      <c r="G399" s="213">
        <v>0</v>
      </c>
      <c r="H399" s="212" t="s">
        <v>4378</v>
      </c>
    </row>
    <row r="400" spans="1:8" x14ac:dyDescent="0.25">
      <c r="A400" s="211" t="s">
        <v>4633</v>
      </c>
      <c r="B400" s="221" t="s">
        <v>7780</v>
      </c>
      <c r="C400" s="212" t="s">
        <v>4408</v>
      </c>
      <c r="D400" s="213">
        <v>3526.4</v>
      </c>
      <c r="E400" s="212" t="s">
        <v>4633</v>
      </c>
      <c r="F400" s="213">
        <v>3526.4</v>
      </c>
      <c r="G400" s="213">
        <v>0</v>
      </c>
      <c r="H400" s="212" t="s">
        <v>4378</v>
      </c>
    </row>
    <row r="401" spans="1:8" x14ac:dyDescent="0.25">
      <c r="A401" s="211" t="s">
        <v>4635</v>
      </c>
      <c r="B401" s="221" t="s">
        <v>7927</v>
      </c>
      <c r="C401" s="212" t="s">
        <v>4408</v>
      </c>
      <c r="D401" s="213">
        <v>1392.4</v>
      </c>
      <c r="E401" s="212" t="s">
        <v>4635</v>
      </c>
      <c r="F401" s="213">
        <v>1392.4</v>
      </c>
      <c r="G401" s="213">
        <v>0</v>
      </c>
      <c r="H401" s="212" t="s">
        <v>4378</v>
      </c>
    </row>
    <row r="402" spans="1:8" x14ac:dyDescent="0.25">
      <c r="A402" s="211" t="s">
        <v>4634</v>
      </c>
      <c r="B402" s="221" t="s">
        <v>4773</v>
      </c>
      <c r="C402" s="212" t="s">
        <v>4408</v>
      </c>
      <c r="D402" s="213">
        <v>4460.1000000000004</v>
      </c>
      <c r="E402" s="212" t="s">
        <v>4634</v>
      </c>
      <c r="F402" s="213">
        <v>4460.1000000000004</v>
      </c>
      <c r="G402" s="213">
        <v>0</v>
      </c>
      <c r="H402" s="212" t="s">
        <v>4378</v>
      </c>
    </row>
    <row r="403" spans="1:8" x14ac:dyDescent="0.25">
      <c r="A403" s="208" t="s">
        <v>4604</v>
      </c>
      <c r="B403" s="220" t="s">
        <v>4934</v>
      </c>
      <c r="C403" s="209" t="s">
        <v>4408</v>
      </c>
      <c r="D403" s="210">
        <v>0</v>
      </c>
      <c r="E403" s="209" t="s">
        <v>4416</v>
      </c>
      <c r="F403" s="210">
        <v>0</v>
      </c>
      <c r="G403" s="210">
        <v>0</v>
      </c>
      <c r="H403" s="209" t="s">
        <v>37</v>
      </c>
    </row>
    <row r="404" spans="1:8" x14ac:dyDescent="0.25">
      <c r="A404" s="211" t="s">
        <v>4604</v>
      </c>
      <c r="B404" s="221" t="s">
        <v>4960</v>
      </c>
      <c r="C404" s="212" t="s">
        <v>4408</v>
      </c>
      <c r="D404" s="213">
        <v>3688.8</v>
      </c>
      <c r="E404" s="212" t="s">
        <v>4604</v>
      </c>
      <c r="F404" s="213">
        <v>3688.8</v>
      </c>
      <c r="G404" s="213">
        <v>0</v>
      </c>
      <c r="H404" s="212" t="s">
        <v>4378</v>
      </c>
    </row>
    <row r="405" spans="1:8" x14ac:dyDescent="0.25">
      <c r="A405" s="211" t="s">
        <v>4604</v>
      </c>
      <c r="B405" s="221" t="s">
        <v>4966</v>
      </c>
      <c r="C405" s="212" t="s">
        <v>4408</v>
      </c>
      <c r="D405" s="213">
        <v>360</v>
      </c>
      <c r="E405" s="212" t="s">
        <v>4604</v>
      </c>
      <c r="F405" s="213">
        <v>360</v>
      </c>
      <c r="G405" s="213">
        <v>0</v>
      </c>
      <c r="H405" s="212" t="s">
        <v>4378</v>
      </c>
    </row>
    <row r="406" spans="1:8" x14ac:dyDescent="0.25">
      <c r="A406" s="211" t="s">
        <v>4640</v>
      </c>
      <c r="B406" s="221" t="s">
        <v>5048</v>
      </c>
      <c r="C406" s="212" t="s">
        <v>4408</v>
      </c>
      <c r="D406" s="213">
        <v>1799.5</v>
      </c>
      <c r="E406" s="212" t="s">
        <v>4640</v>
      </c>
      <c r="F406" s="213">
        <v>1799.5</v>
      </c>
      <c r="G406" s="213">
        <v>0</v>
      </c>
      <c r="H406" s="212" t="s">
        <v>4378</v>
      </c>
    </row>
    <row r="407" spans="1:8" x14ac:dyDescent="0.25">
      <c r="A407" s="211" t="s">
        <v>4746</v>
      </c>
      <c r="B407" s="221" t="s">
        <v>5210</v>
      </c>
      <c r="C407" s="212" t="s">
        <v>4408</v>
      </c>
      <c r="D407" s="213">
        <v>3723.6</v>
      </c>
      <c r="E407" s="212" t="s">
        <v>4746</v>
      </c>
      <c r="F407" s="213">
        <v>3723.6</v>
      </c>
      <c r="G407" s="213">
        <v>0</v>
      </c>
      <c r="H407" s="212" t="s">
        <v>4378</v>
      </c>
    </row>
    <row r="408" spans="1:8" x14ac:dyDescent="0.25">
      <c r="A408" s="211" t="s">
        <v>4639</v>
      </c>
      <c r="B408" s="221" t="s">
        <v>5296</v>
      </c>
      <c r="C408" s="212" t="s">
        <v>4408</v>
      </c>
      <c r="D408" s="213">
        <v>700</v>
      </c>
      <c r="E408" s="212" t="s">
        <v>4639</v>
      </c>
      <c r="F408" s="213">
        <v>700</v>
      </c>
      <c r="G408" s="213">
        <v>0</v>
      </c>
      <c r="H408" s="212" t="s">
        <v>4378</v>
      </c>
    </row>
    <row r="409" spans="1:8" x14ac:dyDescent="0.25">
      <c r="A409" s="208" t="s">
        <v>4630</v>
      </c>
      <c r="B409" s="220" t="s">
        <v>5497</v>
      </c>
      <c r="C409" s="209" t="s">
        <v>4408</v>
      </c>
      <c r="D409" s="210">
        <v>3584.4</v>
      </c>
      <c r="E409" s="209" t="s">
        <v>4630</v>
      </c>
      <c r="F409" s="210">
        <v>3584.4</v>
      </c>
      <c r="G409" s="210">
        <v>0</v>
      </c>
      <c r="H409" s="209" t="s">
        <v>4378</v>
      </c>
    </row>
    <row r="410" spans="1:8" x14ac:dyDescent="0.25">
      <c r="A410" s="211" t="s">
        <v>4641</v>
      </c>
      <c r="B410" s="221" t="s">
        <v>5615</v>
      </c>
      <c r="C410" s="212" t="s">
        <v>4408</v>
      </c>
      <c r="D410" s="213">
        <v>4687.3999999999996</v>
      </c>
      <c r="E410" s="212" t="s">
        <v>4641</v>
      </c>
      <c r="F410" s="213">
        <v>4687.3999999999996</v>
      </c>
      <c r="G410" s="213">
        <v>0</v>
      </c>
      <c r="H410" s="212" t="s">
        <v>4378</v>
      </c>
    </row>
    <row r="411" spans="1:8" x14ac:dyDescent="0.25">
      <c r="A411" s="208" t="s">
        <v>4643</v>
      </c>
      <c r="B411" s="220" t="s">
        <v>5817</v>
      </c>
      <c r="C411" s="209" t="s">
        <v>4408</v>
      </c>
      <c r="D411" s="210">
        <v>1584</v>
      </c>
      <c r="E411" s="209" t="s">
        <v>4643</v>
      </c>
      <c r="F411" s="210">
        <v>1584</v>
      </c>
      <c r="G411" s="210">
        <v>0</v>
      </c>
      <c r="H411" s="209" t="s">
        <v>4378</v>
      </c>
    </row>
    <row r="412" spans="1:8" x14ac:dyDescent="0.25">
      <c r="A412" s="211" t="s">
        <v>4648</v>
      </c>
      <c r="B412" s="221" t="s">
        <v>5949</v>
      </c>
      <c r="C412" s="212" t="s">
        <v>4408</v>
      </c>
      <c r="D412" s="213">
        <v>4078.8</v>
      </c>
      <c r="E412" s="212" t="s">
        <v>4648</v>
      </c>
      <c r="F412" s="213">
        <v>4078.8</v>
      </c>
      <c r="G412" s="213">
        <v>0</v>
      </c>
      <c r="H412" s="212" t="s">
        <v>4378</v>
      </c>
    </row>
    <row r="413" spans="1:8" x14ac:dyDescent="0.25">
      <c r="A413" s="208" t="s">
        <v>4821</v>
      </c>
      <c r="B413" s="220" t="s">
        <v>6076</v>
      </c>
      <c r="C413" s="209" t="s">
        <v>4408</v>
      </c>
      <c r="D413" s="210">
        <v>3910.6</v>
      </c>
      <c r="E413" s="209" t="s">
        <v>4821</v>
      </c>
      <c r="F413" s="210">
        <v>3910.6</v>
      </c>
      <c r="G413" s="210">
        <v>0</v>
      </c>
      <c r="H413" s="209" t="s">
        <v>4378</v>
      </c>
    </row>
    <row r="414" spans="1:8" x14ac:dyDescent="0.25">
      <c r="A414" s="208" t="s">
        <v>5793</v>
      </c>
      <c r="B414" s="220" t="s">
        <v>6163</v>
      </c>
      <c r="C414" s="209" t="s">
        <v>4408</v>
      </c>
      <c r="D414" s="210">
        <v>4398.6000000000004</v>
      </c>
      <c r="E414" s="209" t="s">
        <v>5793</v>
      </c>
      <c r="F414" s="210">
        <v>4398.6000000000004</v>
      </c>
      <c r="G414" s="210">
        <v>0</v>
      </c>
      <c r="H414" s="209" t="s">
        <v>4378</v>
      </c>
    </row>
    <row r="415" spans="1:8" x14ac:dyDescent="0.25">
      <c r="A415" s="208" t="s">
        <v>4696</v>
      </c>
      <c r="B415" s="220" t="s">
        <v>6290</v>
      </c>
      <c r="C415" s="209" t="s">
        <v>4408</v>
      </c>
      <c r="D415" s="210">
        <v>4937.2</v>
      </c>
      <c r="E415" s="209" t="s">
        <v>4696</v>
      </c>
      <c r="F415" s="210">
        <v>4937.2</v>
      </c>
      <c r="G415" s="210">
        <v>0</v>
      </c>
      <c r="H415" s="209" t="s">
        <v>4378</v>
      </c>
    </row>
    <row r="416" spans="1:8" x14ac:dyDescent="0.25">
      <c r="A416" s="208" t="s">
        <v>5395</v>
      </c>
      <c r="B416" s="220" t="s">
        <v>6455</v>
      </c>
      <c r="C416" s="209" t="s">
        <v>4408</v>
      </c>
      <c r="D416" s="210">
        <v>5386</v>
      </c>
      <c r="E416" s="209" t="s">
        <v>5395</v>
      </c>
      <c r="F416" s="210">
        <v>5386</v>
      </c>
      <c r="G416" s="210">
        <v>0</v>
      </c>
      <c r="H416" s="209" t="s">
        <v>4378</v>
      </c>
    </row>
    <row r="417" spans="1:8" x14ac:dyDescent="0.25">
      <c r="A417" s="208" t="s">
        <v>5838</v>
      </c>
      <c r="B417" s="220" t="s">
        <v>6648</v>
      </c>
      <c r="C417" s="209" t="s">
        <v>4408</v>
      </c>
      <c r="D417" s="210">
        <v>4866.2</v>
      </c>
      <c r="E417" s="209" t="s">
        <v>5838</v>
      </c>
      <c r="F417" s="210">
        <v>4866.2</v>
      </c>
      <c r="G417" s="210">
        <v>0</v>
      </c>
      <c r="H417" s="209" t="s">
        <v>4378</v>
      </c>
    </row>
    <row r="418" spans="1:8" x14ac:dyDescent="0.25">
      <c r="A418" s="211" t="s">
        <v>5092</v>
      </c>
      <c r="B418" s="221" t="s">
        <v>6779</v>
      </c>
      <c r="C418" s="212" t="s">
        <v>4408</v>
      </c>
      <c r="D418" s="213">
        <v>1272</v>
      </c>
      <c r="E418" s="212" t="s">
        <v>5092</v>
      </c>
      <c r="F418" s="213">
        <v>1272</v>
      </c>
      <c r="G418" s="213">
        <v>0</v>
      </c>
      <c r="H418" s="212" t="s">
        <v>4378</v>
      </c>
    </row>
    <row r="419" spans="1:8" x14ac:dyDescent="0.25">
      <c r="A419" s="208" t="s">
        <v>5244</v>
      </c>
      <c r="B419" s="220" t="s">
        <v>6890</v>
      </c>
      <c r="C419" s="209" t="s">
        <v>4408</v>
      </c>
      <c r="D419" s="210">
        <v>4199.2</v>
      </c>
      <c r="E419" s="209" t="s">
        <v>5244</v>
      </c>
      <c r="F419" s="210">
        <v>4199.2</v>
      </c>
      <c r="G419" s="210">
        <v>0</v>
      </c>
      <c r="H419" s="209" t="s">
        <v>4378</v>
      </c>
    </row>
    <row r="420" spans="1:8" x14ac:dyDescent="0.25">
      <c r="A420" s="208" t="s">
        <v>4642</v>
      </c>
      <c r="B420" s="220" t="s">
        <v>7513</v>
      </c>
      <c r="C420" s="209" t="s">
        <v>4442</v>
      </c>
      <c r="D420" s="210">
        <v>3144</v>
      </c>
      <c r="E420" s="209" t="s">
        <v>4642</v>
      </c>
      <c r="F420" s="210">
        <v>3144</v>
      </c>
      <c r="G420" s="210">
        <v>0</v>
      </c>
      <c r="H420" s="209" t="s">
        <v>4378</v>
      </c>
    </row>
    <row r="421" spans="1:8" x14ac:dyDescent="0.25">
      <c r="A421" s="208" t="s">
        <v>4632</v>
      </c>
      <c r="B421" s="220" t="s">
        <v>5709</v>
      </c>
      <c r="C421" s="209" t="s">
        <v>4442</v>
      </c>
      <c r="D421" s="210">
        <v>2777.7</v>
      </c>
      <c r="E421" s="209" t="s">
        <v>4632</v>
      </c>
      <c r="F421" s="210">
        <v>2777.7</v>
      </c>
      <c r="G421" s="210">
        <v>0</v>
      </c>
      <c r="H421" s="209" t="s">
        <v>4378</v>
      </c>
    </row>
    <row r="422" spans="1:8" x14ac:dyDescent="0.25">
      <c r="A422" s="208" t="s">
        <v>4638</v>
      </c>
      <c r="B422" s="220" t="s">
        <v>7388</v>
      </c>
      <c r="C422" s="209" t="s">
        <v>4442</v>
      </c>
      <c r="D422" s="210">
        <v>8168.4</v>
      </c>
      <c r="E422" s="209" t="s">
        <v>4649</v>
      </c>
      <c r="F422" s="210">
        <v>8168.4</v>
      </c>
      <c r="G422" s="210">
        <v>0</v>
      </c>
      <c r="H422" s="209" t="s">
        <v>4378</v>
      </c>
    </row>
    <row r="423" spans="1:8" x14ac:dyDescent="0.25">
      <c r="A423" s="208" t="s">
        <v>4646</v>
      </c>
      <c r="B423" s="220" t="s">
        <v>7639</v>
      </c>
      <c r="C423" s="209" t="s">
        <v>4442</v>
      </c>
      <c r="D423" s="210">
        <v>3547.6</v>
      </c>
      <c r="E423" s="209" t="s">
        <v>4646</v>
      </c>
      <c r="F423" s="210">
        <v>3547.6</v>
      </c>
      <c r="G423" s="210">
        <v>0</v>
      </c>
      <c r="H423" s="209" t="s">
        <v>4378</v>
      </c>
    </row>
    <row r="424" spans="1:8" x14ac:dyDescent="0.25">
      <c r="A424" s="208" t="s">
        <v>4633</v>
      </c>
      <c r="B424" s="220" t="s">
        <v>7810</v>
      </c>
      <c r="C424" s="209" t="s">
        <v>4442</v>
      </c>
      <c r="D424" s="210">
        <v>4386</v>
      </c>
      <c r="E424" s="209" t="s">
        <v>4633</v>
      </c>
      <c r="F424" s="210">
        <v>4386</v>
      </c>
      <c r="G424" s="210">
        <v>0</v>
      </c>
      <c r="H424" s="209" t="s">
        <v>4378</v>
      </c>
    </row>
    <row r="425" spans="1:8" x14ac:dyDescent="0.25">
      <c r="A425" s="208" t="s">
        <v>4635</v>
      </c>
      <c r="B425" s="220" t="s">
        <v>7922</v>
      </c>
      <c r="C425" s="209" t="s">
        <v>4442</v>
      </c>
      <c r="D425" s="210">
        <v>8207</v>
      </c>
      <c r="E425" s="209" t="s">
        <v>4635</v>
      </c>
      <c r="F425" s="210">
        <v>8207</v>
      </c>
      <c r="G425" s="210">
        <v>0</v>
      </c>
      <c r="H425" s="209" t="s">
        <v>4378</v>
      </c>
    </row>
    <row r="426" spans="1:8" x14ac:dyDescent="0.25">
      <c r="A426" s="208" t="s">
        <v>4634</v>
      </c>
      <c r="B426" s="220" t="s">
        <v>4819</v>
      </c>
      <c r="C426" s="209" t="s">
        <v>4442</v>
      </c>
      <c r="D426" s="210">
        <v>4932.3999999999996</v>
      </c>
      <c r="E426" s="209" t="s">
        <v>4636</v>
      </c>
      <c r="F426" s="210">
        <v>4932.3999999999996</v>
      </c>
      <c r="G426" s="210">
        <v>0</v>
      </c>
      <c r="H426" s="209" t="s">
        <v>4378</v>
      </c>
    </row>
    <row r="427" spans="1:8" x14ac:dyDescent="0.25">
      <c r="A427" s="211" t="s">
        <v>4604</v>
      </c>
      <c r="B427" s="221" t="s">
        <v>5012</v>
      </c>
      <c r="C427" s="212" t="s">
        <v>4442</v>
      </c>
      <c r="D427" s="213">
        <v>2773</v>
      </c>
      <c r="E427" s="212" t="s">
        <v>4640</v>
      </c>
      <c r="F427" s="213">
        <v>2773</v>
      </c>
      <c r="G427" s="213">
        <v>0</v>
      </c>
      <c r="H427" s="212" t="s">
        <v>4378</v>
      </c>
    </row>
    <row r="428" spans="1:8" x14ac:dyDescent="0.25">
      <c r="A428" s="211" t="s">
        <v>4640</v>
      </c>
      <c r="B428" s="221" t="s">
        <v>5084</v>
      </c>
      <c r="C428" s="212" t="s">
        <v>4442</v>
      </c>
      <c r="D428" s="213">
        <v>7673.4</v>
      </c>
      <c r="E428" s="212" t="s">
        <v>4640</v>
      </c>
      <c r="F428" s="213">
        <v>7673.4</v>
      </c>
      <c r="G428" s="213">
        <v>0</v>
      </c>
      <c r="H428" s="212" t="s">
        <v>4378</v>
      </c>
    </row>
    <row r="429" spans="1:8" x14ac:dyDescent="0.25">
      <c r="A429" s="211" t="s">
        <v>4746</v>
      </c>
      <c r="B429" s="221" t="s">
        <v>5242</v>
      </c>
      <c r="C429" s="212" t="s">
        <v>4442</v>
      </c>
      <c r="D429" s="213">
        <v>0</v>
      </c>
      <c r="E429" s="212" t="s">
        <v>4416</v>
      </c>
      <c r="F429" s="213">
        <v>0</v>
      </c>
      <c r="G429" s="213">
        <v>0</v>
      </c>
      <c r="H429" s="212" t="s">
        <v>37</v>
      </c>
    </row>
    <row r="430" spans="1:8" x14ac:dyDescent="0.25">
      <c r="A430" s="208" t="s">
        <v>4639</v>
      </c>
      <c r="B430" s="220" t="s">
        <v>5397</v>
      </c>
      <c r="C430" s="209" t="s">
        <v>4442</v>
      </c>
      <c r="D430" s="210">
        <v>3930</v>
      </c>
      <c r="E430" s="209" t="s">
        <v>4639</v>
      </c>
      <c r="F430" s="210">
        <v>3930</v>
      </c>
      <c r="G430" s="210">
        <v>0</v>
      </c>
      <c r="H430" s="209" t="s">
        <v>4378</v>
      </c>
    </row>
    <row r="431" spans="1:8" x14ac:dyDescent="0.25">
      <c r="A431" s="208" t="s">
        <v>4630</v>
      </c>
      <c r="B431" s="220" t="s">
        <v>5467</v>
      </c>
      <c r="C431" s="209" t="s">
        <v>4442</v>
      </c>
      <c r="D431" s="210">
        <v>4120.8</v>
      </c>
      <c r="E431" s="209" t="s">
        <v>4630</v>
      </c>
      <c r="F431" s="210">
        <v>4120.8</v>
      </c>
      <c r="G431" s="210">
        <v>0</v>
      </c>
      <c r="H431" s="209" t="s">
        <v>4378</v>
      </c>
    </row>
    <row r="432" spans="1:8" x14ac:dyDescent="0.25">
      <c r="A432" s="211" t="s">
        <v>4648</v>
      </c>
      <c r="B432" s="221" t="s">
        <v>5925</v>
      </c>
      <c r="C432" s="212" t="s">
        <v>4442</v>
      </c>
      <c r="D432" s="213">
        <v>3488.4</v>
      </c>
      <c r="E432" s="212" t="s">
        <v>4648</v>
      </c>
      <c r="F432" s="213">
        <v>3488.4</v>
      </c>
      <c r="G432" s="213">
        <v>0</v>
      </c>
      <c r="H432" s="212" t="s">
        <v>4378</v>
      </c>
    </row>
    <row r="433" spans="1:8" x14ac:dyDescent="0.25">
      <c r="A433" s="211" t="s">
        <v>4821</v>
      </c>
      <c r="B433" s="221" t="s">
        <v>6073</v>
      </c>
      <c r="C433" s="212" t="s">
        <v>4442</v>
      </c>
      <c r="D433" s="213">
        <v>3375</v>
      </c>
      <c r="E433" s="212" t="s">
        <v>4821</v>
      </c>
      <c r="F433" s="213">
        <v>3375</v>
      </c>
      <c r="G433" s="213">
        <v>0</v>
      </c>
      <c r="H433" s="212" t="s">
        <v>4378</v>
      </c>
    </row>
    <row r="434" spans="1:8" x14ac:dyDescent="0.25">
      <c r="A434" s="211" t="s">
        <v>5395</v>
      </c>
      <c r="B434" s="221" t="s">
        <v>6442</v>
      </c>
      <c r="C434" s="212" t="s">
        <v>4442</v>
      </c>
      <c r="D434" s="213">
        <v>2025</v>
      </c>
      <c r="E434" s="212" t="s">
        <v>5395</v>
      </c>
      <c r="F434" s="213">
        <v>2025</v>
      </c>
      <c r="G434" s="213">
        <v>0</v>
      </c>
      <c r="H434" s="212" t="s">
        <v>4378</v>
      </c>
    </row>
    <row r="435" spans="1:8" x14ac:dyDescent="0.25">
      <c r="A435" s="208" t="s">
        <v>5092</v>
      </c>
      <c r="B435" s="220" t="s">
        <v>6852</v>
      </c>
      <c r="C435" s="209" t="s">
        <v>4442</v>
      </c>
      <c r="D435" s="210">
        <v>6804.4</v>
      </c>
      <c r="E435" s="209" t="s">
        <v>5066</v>
      </c>
      <c r="F435" s="210">
        <v>6804.4</v>
      </c>
      <c r="G435" s="210">
        <v>0</v>
      </c>
      <c r="H435" s="209" t="s">
        <v>4378</v>
      </c>
    </row>
    <row r="436" spans="1:8" x14ac:dyDescent="0.25">
      <c r="A436" s="208" t="s">
        <v>5244</v>
      </c>
      <c r="B436" s="220" t="s">
        <v>6902</v>
      </c>
      <c r="C436" s="209" t="s">
        <v>4442</v>
      </c>
      <c r="D436" s="210">
        <v>2489.4</v>
      </c>
      <c r="E436" s="209" t="s">
        <v>5244</v>
      </c>
      <c r="F436" s="210">
        <v>2489.4</v>
      </c>
      <c r="G436" s="210">
        <v>0</v>
      </c>
      <c r="H436" s="209" t="s">
        <v>4378</v>
      </c>
    </row>
    <row r="437" spans="1:8" x14ac:dyDescent="0.25">
      <c r="A437" s="211" t="s">
        <v>5066</v>
      </c>
      <c r="B437" s="221" t="s">
        <v>7054</v>
      </c>
      <c r="C437" s="212" t="s">
        <v>4442</v>
      </c>
      <c r="D437" s="213">
        <v>3380.4</v>
      </c>
      <c r="E437" s="212" t="s">
        <v>5066</v>
      </c>
      <c r="F437" s="213">
        <v>3380.4</v>
      </c>
      <c r="G437" s="213">
        <v>0</v>
      </c>
      <c r="H437" s="212" t="s">
        <v>4378</v>
      </c>
    </row>
    <row r="438" spans="1:8" x14ac:dyDescent="0.25">
      <c r="A438" s="208" t="s">
        <v>6803</v>
      </c>
      <c r="B438" s="220" t="s">
        <v>7232</v>
      </c>
      <c r="C438" s="209" t="s">
        <v>4442</v>
      </c>
      <c r="D438" s="210">
        <v>3699</v>
      </c>
      <c r="E438" s="209" t="s">
        <v>6803</v>
      </c>
      <c r="F438" s="210">
        <v>3699</v>
      </c>
      <c r="G438" s="210">
        <v>0</v>
      </c>
      <c r="H438" s="209" t="s">
        <v>4378</v>
      </c>
    </row>
    <row r="439" spans="1:8" x14ac:dyDescent="0.25">
      <c r="A439" s="211" t="s">
        <v>4638</v>
      </c>
      <c r="B439" s="221" t="s">
        <v>7470</v>
      </c>
      <c r="C439" s="212" t="s">
        <v>4522</v>
      </c>
      <c r="D439" s="213">
        <v>69372</v>
      </c>
      <c r="E439" s="212" t="s">
        <v>4633</v>
      </c>
      <c r="F439" s="213">
        <v>69372</v>
      </c>
      <c r="G439" s="213">
        <v>0</v>
      </c>
      <c r="H439" s="212" t="s">
        <v>4378</v>
      </c>
    </row>
    <row r="440" spans="1:8" x14ac:dyDescent="0.25">
      <c r="A440" s="208" t="s">
        <v>4604</v>
      </c>
      <c r="B440" s="220" t="s">
        <v>4995</v>
      </c>
      <c r="C440" s="209" t="s">
        <v>4522</v>
      </c>
      <c r="D440" s="210">
        <v>72694.8</v>
      </c>
      <c r="E440" s="209" t="s">
        <v>4640</v>
      </c>
      <c r="F440" s="210">
        <v>72694.8</v>
      </c>
      <c r="G440" s="210">
        <v>0</v>
      </c>
      <c r="H440" s="209" t="s">
        <v>4378</v>
      </c>
    </row>
    <row r="441" spans="1:8" x14ac:dyDescent="0.25">
      <c r="A441" s="211" t="s">
        <v>4643</v>
      </c>
      <c r="B441" s="221" t="s">
        <v>5889</v>
      </c>
      <c r="C441" s="212" t="s">
        <v>4522</v>
      </c>
      <c r="D441" s="213">
        <v>58298.58</v>
      </c>
      <c r="E441" s="212" t="s">
        <v>4648</v>
      </c>
      <c r="F441" s="213">
        <v>58298.58</v>
      </c>
      <c r="G441" s="213">
        <v>0</v>
      </c>
      <c r="H441" s="212" t="s">
        <v>4378</v>
      </c>
    </row>
    <row r="442" spans="1:8" x14ac:dyDescent="0.25">
      <c r="A442" s="208" t="s">
        <v>5838</v>
      </c>
      <c r="B442" s="220" t="s">
        <v>6741</v>
      </c>
      <c r="C442" s="209" t="s">
        <v>4522</v>
      </c>
      <c r="D442" s="210">
        <v>55663.199999999997</v>
      </c>
      <c r="E442" s="209" t="s">
        <v>5092</v>
      </c>
      <c r="F442" s="210">
        <v>55663.199999999997</v>
      </c>
      <c r="G442" s="210">
        <v>0</v>
      </c>
      <c r="H442" s="209" t="s">
        <v>4378</v>
      </c>
    </row>
    <row r="443" spans="1:8" x14ac:dyDescent="0.25">
      <c r="A443" s="211" t="s">
        <v>4642</v>
      </c>
      <c r="B443" s="221" t="s">
        <v>7140</v>
      </c>
      <c r="C443" s="212" t="s">
        <v>4414</v>
      </c>
      <c r="D443" s="213">
        <v>4758</v>
      </c>
      <c r="E443" s="212" t="s">
        <v>4642</v>
      </c>
      <c r="F443" s="213">
        <v>4758</v>
      </c>
      <c r="G443" s="213">
        <v>0</v>
      </c>
      <c r="H443" s="212" t="s">
        <v>4378</v>
      </c>
    </row>
    <row r="444" spans="1:8" x14ac:dyDescent="0.25">
      <c r="A444" s="211" t="s">
        <v>4653</v>
      </c>
      <c r="B444" s="221" t="s">
        <v>7241</v>
      </c>
      <c r="C444" s="212" t="s">
        <v>4414</v>
      </c>
      <c r="D444" s="213">
        <v>6650.4</v>
      </c>
      <c r="E444" s="212" t="s">
        <v>4653</v>
      </c>
      <c r="F444" s="213">
        <v>6650.4</v>
      </c>
      <c r="G444" s="213">
        <v>0</v>
      </c>
      <c r="H444" s="212" t="s">
        <v>4378</v>
      </c>
    </row>
    <row r="445" spans="1:8" x14ac:dyDescent="0.25">
      <c r="A445" s="208" t="s">
        <v>4638</v>
      </c>
      <c r="B445" s="220" t="s">
        <v>7376</v>
      </c>
      <c r="C445" s="209" t="s">
        <v>4414</v>
      </c>
      <c r="D445" s="210">
        <v>6411.1</v>
      </c>
      <c r="E445" s="209" t="s">
        <v>4604</v>
      </c>
      <c r="F445" s="210">
        <v>6411.1</v>
      </c>
      <c r="G445" s="210">
        <v>0</v>
      </c>
      <c r="H445" s="209" t="s">
        <v>4378</v>
      </c>
    </row>
    <row r="446" spans="1:8" x14ac:dyDescent="0.25">
      <c r="A446" s="211" t="s">
        <v>4638</v>
      </c>
      <c r="B446" s="221" t="s">
        <v>7377</v>
      </c>
      <c r="C446" s="212" t="s">
        <v>4414</v>
      </c>
      <c r="D446" s="213">
        <v>5932.1</v>
      </c>
      <c r="E446" s="212" t="s">
        <v>4638</v>
      </c>
      <c r="F446" s="213">
        <v>5932.1</v>
      </c>
      <c r="G446" s="213">
        <v>0</v>
      </c>
      <c r="H446" s="212" t="s">
        <v>4378</v>
      </c>
    </row>
    <row r="447" spans="1:8" x14ac:dyDescent="0.25">
      <c r="A447" s="211" t="s">
        <v>4649</v>
      </c>
      <c r="B447" s="221" t="s">
        <v>7532</v>
      </c>
      <c r="C447" s="212" t="s">
        <v>4414</v>
      </c>
      <c r="D447" s="213">
        <v>3532</v>
      </c>
      <c r="E447" s="212" t="s">
        <v>4649</v>
      </c>
      <c r="F447" s="213">
        <v>3532</v>
      </c>
      <c r="G447" s="213">
        <v>0</v>
      </c>
      <c r="H447" s="212" t="s">
        <v>4378</v>
      </c>
    </row>
    <row r="448" spans="1:8" x14ac:dyDescent="0.25">
      <c r="A448" s="208" t="s">
        <v>4646</v>
      </c>
      <c r="B448" s="220" t="s">
        <v>7643</v>
      </c>
      <c r="C448" s="209" t="s">
        <v>4414</v>
      </c>
      <c r="D448" s="210">
        <v>2182.6</v>
      </c>
      <c r="E448" s="209" t="s">
        <v>4646</v>
      </c>
      <c r="F448" s="210">
        <v>2182.6</v>
      </c>
      <c r="G448" s="210">
        <v>0</v>
      </c>
      <c r="H448" s="209" t="s">
        <v>4378</v>
      </c>
    </row>
    <row r="449" spans="1:8" x14ac:dyDescent="0.25">
      <c r="A449" s="211" t="s">
        <v>4633</v>
      </c>
      <c r="B449" s="221" t="s">
        <v>7819</v>
      </c>
      <c r="C449" s="212" t="s">
        <v>4414</v>
      </c>
      <c r="D449" s="213">
        <v>4040.8</v>
      </c>
      <c r="E449" s="212" t="s">
        <v>4633</v>
      </c>
      <c r="F449" s="213">
        <v>4040.8</v>
      </c>
      <c r="G449" s="213">
        <v>0</v>
      </c>
      <c r="H449" s="212" t="s">
        <v>4378</v>
      </c>
    </row>
    <row r="450" spans="1:8" x14ac:dyDescent="0.25">
      <c r="A450" s="208" t="s">
        <v>4633</v>
      </c>
      <c r="B450" s="220" t="s">
        <v>7820</v>
      </c>
      <c r="C450" s="209" t="s">
        <v>4414</v>
      </c>
      <c r="D450" s="210">
        <v>943.8</v>
      </c>
      <c r="E450" s="209" t="s">
        <v>4633</v>
      </c>
      <c r="F450" s="210">
        <v>943.8</v>
      </c>
      <c r="G450" s="210">
        <v>0</v>
      </c>
      <c r="H450" s="209" t="s">
        <v>4378</v>
      </c>
    </row>
    <row r="451" spans="1:8" x14ac:dyDescent="0.25">
      <c r="A451" s="211" t="s">
        <v>4633</v>
      </c>
      <c r="B451" s="221" t="s">
        <v>7821</v>
      </c>
      <c r="C451" s="212" t="s">
        <v>4414</v>
      </c>
      <c r="D451" s="213">
        <v>1658.8</v>
      </c>
      <c r="E451" s="212" t="s">
        <v>4633</v>
      </c>
      <c r="F451" s="213">
        <v>1658.8</v>
      </c>
      <c r="G451" s="213">
        <v>0</v>
      </c>
      <c r="H451" s="212" t="s">
        <v>4378</v>
      </c>
    </row>
    <row r="452" spans="1:8" x14ac:dyDescent="0.25">
      <c r="A452" s="211" t="s">
        <v>4635</v>
      </c>
      <c r="B452" s="221" t="s">
        <v>7958</v>
      </c>
      <c r="C452" s="212" t="s">
        <v>4414</v>
      </c>
      <c r="D452" s="213">
        <v>6115.7</v>
      </c>
      <c r="E452" s="212" t="s">
        <v>4635</v>
      </c>
      <c r="F452" s="213">
        <v>6115.7</v>
      </c>
      <c r="G452" s="213">
        <v>0</v>
      </c>
      <c r="H452" s="212" t="s">
        <v>4378</v>
      </c>
    </row>
    <row r="453" spans="1:8" x14ac:dyDescent="0.25">
      <c r="A453" s="211" t="s">
        <v>4634</v>
      </c>
      <c r="B453" s="221" t="s">
        <v>4783</v>
      </c>
      <c r="C453" s="212" t="s">
        <v>4414</v>
      </c>
      <c r="D453" s="213">
        <v>2859.5</v>
      </c>
      <c r="E453" s="212" t="s">
        <v>4634</v>
      </c>
      <c r="F453" s="213">
        <v>2859.5</v>
      </c>
      <c r="G453" s="213">
        <v>0</v>
      </c>
      <c r="H453" s="212" t="s">
        <v>4378</v>
      </c>
    </row>
    <row r="454" spans="1:8" x14ac:dyDescent="0.25">
      <c r="A454" s="208" t="s">
        <v>4636</v>
      </c>
      <c r="B454" s="220" t="s">
        <v>4869</v>
      </c>
      <c r="C454" s="209" t="s">
        <v>4414</v>
      </c>
      <c r="D454" s="210">
        <v>6181.8</v>
      </c>
      <c r="E454" s="209" t="s">
        <v>4636</v>
      </c>
      <c r="F454" s="210">
        <v>6181.8</v>
      </c>
      <c r="G454" s="210">
        <v>0</v>
      </c>
      <c r="H454" s="209" t="s">
        <v>4378</v>
      </c>
    </row>
    <row r="455" spans="1:8" x14ac:dyDescent="0.25">
      <c r="A455" s="208" t="s">
        <v>4604</v>
      </c>
      <c r="B455" s="220" t="s">
        <v>4932</v>
      </c>
      <c r="C455" s="209" t="s">
        <v>4414</v>
      </c>
      <c r="D455" s="210">
        <v>6780.6</v>
      </c>
      <c r="E455" s="209" t="s">
        <v>4604</v>
      </c>
      <c r="F455" s="210">
        <v>6780.6</v>
      </c>
      <c r="G455" s="210">
        <v>0</v>
      </c>
      <c r="H455" s="209" t="s">
        <v>4378</v>
      </c>
    </row>
    <row r="456" spans="1:8" x14ac:dyDescent="0.25">
      <c r="A456" s="211" t="s">
        <v>4604</v>
      </c>
      <c r="B456" s="221" t="s">
        <v>4933</v>
      </c>
      <c r="C456" s="212" t="s">
        <v>4414</v>
      </c>
      <c r="D456" s="213">
        <v>10059.700000000001</v>
      </c>
      <c r="E456" s="212" t="s">
        <v>4643</v>
      </c>
      <c r="F456" s="213">
        <v>10059.700000000001</v>
      </c>
      <c r="G456" s="213">
        <v>0</v>
      </c>
      <c r="H456" s="212" t="s">
        <v>4378</v>
      </c>
    </row>
    <row r="457" spans="1:8" x14ac:dyDescent="0.25">
      <c r="A457" s="211" t="s">
        <v>4640</v>
      </c>
      <c r="B457" s="221" t="s">
        <v>5068</v>
      </c>
      <c r="C457" s="212" t="s">
        <v>4414</v>
      </c>
      <c r="D457" s="213">
        <v>270</v>
      </c>
      <c r="E457" s="212" t="s">
        <v>4640</v>
      </c>
      <c r="F457" s="213">
        <v>270</v>
      </c>
      <c r="G457" s="213">
        <v>0</v>
      </c>
      <c r="H457" s="212" t="s">
        <v>4378</v>
      </c>
    </row>
    <row r="458" spans="1:8" x14ac:dyDescent="0.25">
      <c r="A458" s="208" t="s">
        <v>4746</v>
      </c>
      <c r="B458" s="220" t="s">
        <v>5227</v>
      </c>
      <c r="C458" s="209" t="s">
        <v>4414</v>
      </c>
      <c r="D458" s="210">
        <v>3403.2</v>
      </c>
      <c r="E458" s="209" t="s">
        <v>4746</v>
      </c>
      <c r="F458" s="210">
        <v>3403.2</v>
      </c>
      <c r="G458" s="210">
        <v>0</v>
      </c>
      <c r="H458" s="209" t="s">
        <v>4378</v>
      </c>
    </row>
    <row r="459" spans="1:8" x14ac:dyDescent="0.25">
      <c r="A459" s="208" t="s">
        <v>4639</v>
      </c>
      <c r="B459" s="220" t="s">
        <v>5351</v>
      </c>
      <c r="C459" s="209" t="s">
        <v>4414</v>
      </c>
      <c r="D459" s="210">
        <v>3350.1</v>
      </c>
      <c r="E459" s="209" t="s">
        <v>4639</v>
      </c>
      <c r="F459" s="210">
        <v>3350.1</v>
      </c>
      <c r="G459" s="210">
        <v>0</v>
      </c>
      <c r="H459" s="209" t="s">
        <v>4378</v>
      </c>
    </row>
    <row r="460" spans="1:8" x14ac:dyDescent="0.25">
      <c r="A460" s="211" t="s">
        <v>4639</v>
      </c>
      <c r="B460" s="221" t="s">
        <v>5352</v>
      </c>
      <c r="C460" s="212" t="s">
        <v>4414</v>
      </c>
      <c r="D460" s="213">
        <v>864</v>
      </c>
      <c r="E460" s="212" t="s">
        <v>4639</v>
      </c>
      <c r="F460" s="213">
        <v>864</v>
      </c>
      <c r="G460" s="213">
        <v>0</v>
      </c>
      <c r="H460" s="212" t="s">
        <v>4378</v>
      </c>
    </row>
    <row r="461" spans="1:8" x14ac:dyDescent="0.25">
      <c r="A461" s="208" t="s">
        <v>4639</v>
      </c>
      <c r="B461" s="220" t="s">
        <v>5353</v>
      </c>
      <c r="C461" s="209" t="s">
        <v>4414</v>
      </c>
      <c r="D461" s="210">
        <v>2146.4</v>
      </c>
      <c r="E461" s="209" t="s">
        <v>4639</v>
      </c>
      <c r="F461" s="210">
        <v>2146.4</v>
      </c>
      <c r="G461" s="210">
        <v>0</v>
      </c>
      <c r="H461" s="209" t="s">
        <v>4378</v>
      </c>
    </row>
    <row r="462" spans="1:8" x14ac:dyDescent="0.25">
      <c r="A462" s="211" t="s">
        <v>4630</v>
      </c>
      <c r="B462" s="221" t="s">
        <v>5502</v>
      </c>
      <c r="C462" s="212" t="s">
        <v>4414</v>
      </c>
      <c r="D462" s="213">
        <v>5342.1</v>
      </c>
      <c r="E462" s="212" t="s">
        <v>4630</v>
      </c>
      <c r="F462" s="213">
        <v>5342.1</v>
      </c>
      <c r="G462" s="213">
        <v>0</v>
      </c>
      <c r="H462" s="212" t="s">
        <v>4378</v>
      </c>
    </row>
    <row r="463" spans="1:8" x14ac:dyDescent="0.25">
      <c r="A463" s="208" t="s">
        <v>4641</v>
      </c>
      <c r="B463" s="220" t="s">
        <v>5640</v>
      </c>
      <c r="C463" s="209" t="s">
        <v>4414</v>
      </c>
      <c r="D463" s="210">
        <v>3021</v>
      </c>
      <c r="E463" s="209" t="s">
        <v>4641</v>
      </c>
      <c r="F463" s="210">
        <v>3021</v>
      </c>
      <c r="G463" s="210">
        <v>0</v>
      </c>
      <c r="H463" s="209" t="s">
        <v>4378</v>
      </c>
    </row>
    <row r="464" spans="1:8" x14ac:dyDescent="0.25">
      <c r="A464" s="208" t="s">
        <v>4645</v>
      </c>
      <c r="B464" s="220" t="s">
        <v>5753</v>
      </c>
      <c r="C464" s="209" t="s">
        <v>4414</v>
      </c>
      <c r="D464" s="210">
        <v>4945.6000000000004</v>
      </c>
      <c r="E464" s="209" t="s">
        <v>4645</v>
      </c>
      <c r="F464" s="210">
        <v>4945.6000000000004</v>
      </c>
      <c r="G464" s="210">
        <v>0</v>
      </c>
      <c r="H464" s="209" t="s">
        <v>4378</v>
      </c>
    </row>
    <row r="465" spans="1:8" x14ac:dyDescent="0.25">
      <c r="A465" s="208" t="s">
        <v>4643</v>
      </c>
      <c r="B465" s="220" t="s">
        <v>5837</v>
      </c>
      <c r="C465" s="209" t="s">
        <v>4414</v>
      </c>
      <c r="D465" s="210">
        <v>13157.4</v>
      </c>
      <c r="E465" s="209" t="s">
        <v>5838</v>
      </c>
      <c r="F465" s="210">
        <v>13157.4</v>
      </c>
      <c r="G465" s="210">
        <v>0</v>
      </c>
      <c r="H465" s="209" t="s">
        <v>4378</v>
      </c>
    </row>
    <row r="466" spans="1:8" x14ac:dyDescent="0.25">
      <c r="A466" s="211" t="s">
        <v>4648</v>
      </c>
      <c r="B466" s="221" t="s">
        <v>5945</v>
      </c>
      <c r="C466" s="212" t="s">
        <v>4414</v>
      </c>
      <c r="D466" s="213">
        <v>3213</v>
      </c>
      <c r="E466" s="212" t="s">
        <v>4648</v>
      </c>
      <c r="F466" s="213">
        <v>3213</v>
      </c>
      <c r="G466" s="213">
        <v>0</v>
      </c>
      <c r="H466" s="212" t="s">
        <v>4378</v>
      </c>
    </row>
    <row r="467" spans="1:8" x14ac:dyDescent="0.25">
      <c r="A467" s="211" t="s">
        <v>4821</v>
      </c>
      <c r="B467" s="221" t="s">
        <v>6088</v>
      </c>
      <c r="C467" s="212" t="s">
        <v>4414</v>
      </c>
      <c r="D467" s="213">
        <v>330</v>
      </c>
      <c r="E467" s="212" t="s">
        <v>4821</v>
      </c>
      <c r="F467" s="213">
        <v>330</v>
      </c>
      <c r="G467" s="213">
        <v>0</v>
      </c>
      <c r="H467" s="212" t="s">
        <v>4378</v>
      </c>
    </row>
    <row r="468" spans="1:8" x14ac:dyDescent="0.25">
      <c r="A468" s="208" t="s">
        <v>5793</v>
      </c>
      <c r="B468" s="220" t="s">
        <v>6187</v>
      </c>
      <c r="C468" s="209" t="s">
        <v>4414</v>
      </c>
      <c r="D468" s="210">
        <v>3186.6</v>
      </c>
      <c r="E468" s="209" t="s">
        <v>5793</v>
      </c>
      <c r="F468" s="210">
        <v>3186.6</v>
      </c>
      <c r="G468" s="210">
        <v>0</v>
      </c>
      <c r="H468" s="209" t="s">
        <v>4378</v>
      </c>
    </row>
    <row r="469" spans="1:8" x14ac:dyDescent="0.25">
      <c r="A469" s="208" t="s">
        <v>5793</v>
      </c>
      <c r="B469" s="220" t="s">
        <v>6189</v>
      </c>
      <c r="C469" s="209" t="s">
        <v>4414</v>
      </c>
      <c r="D469" s="210">
        <v>4492.3999999999996</v>
      </c>
      <c r="E469" s="209" t="s">
        <v>5793</v>
      </c>
      <c r="F469" s="210">
        <v>4492.3999999999996</v>
      </c>
      <c r="G469" s="210">
        <v>0</v>
      </c>
      <c r="H469" s="209" t="s">
        <v>4378</v>
      </c>
    </row>
    <row r="470" spans="1:8" x14ac:dyDescent="0.25">
      <c r="A470" s="211" t="s">
        <v>4696</v>
      </c>
      <c r="B470" s="221" t="s">
        <v>6327</v>
      </c>
      <c r="C470" s="212" t="s">
        <v>4414</v>
      </c>
      <c r="D470" s="213">
        <v>4131.8</v>
      </c>
      <c r="E470" s="212" t="s">
        <v>4696</v>
      </c>
      <c r="F470" s="213">
        <v>4131.8</v>
      </c>
      <c r="G470" s="213">
        <v>0</v>
      </c>
      <c r="H470" s="212" t="s">
        <v>4378</v>
      </c>
    </row>
    <row r="471" spans="1:8" x14ac:dyDescent="0.25">
      <c r="A471" s="211" t="s">
        <v>5395</v>
      </c>
      <c r="B471" s="221" t="s">
        <v>6480</v>
      </c>
      <c r="C471" s="212" t="s">
        <v>4414</v>
      </c>
      <c r="D471" s="213">
        <v>3253.8</v>
      </c>
      <c r="E471" s="212" t="s">
        <v>5395</v>
      </c>
      <c r="F471" s="213">
        <v>3253.8</v>
      </c>
      <c r="G471" s="213">
        <v>0</v>
      </c>
      <c r="H471" s="212" t="s">
        <v>4378</v>
      </c>
    </row>
    <row r="472" spans="1:8" x14ac:dyDescent="0.25">
      <c r="A472" s="208" t="s">
        <v>5838</v>
      </c>
      <c r="B472" s="220" t="s">
        <v>6683</v>
      </c>
      <c r="C472" s="209" t="s">
        <v>4414</v>
      </c>
      <c r="D472" s="210">
        <v>11171.2</v>
      </c>
      <c r="E472" s="209" t="s">
        <v>5716</v>
      </c>
      <c r="F472" s="210">
        <v>11171.2</v>
      </c>
      <c r="G472" s="210">
        <v>0</v>
      </c>
      <c r="H472" s="209" t="s">
        <v>4378</v>
      </c>
    </row>
    <row r="473" spans="1:8" x14ac:dyDescent="0.25">
      <c r="A473" s="211" t="s">
        <v>5838</v>
      </c>
      <c r="B473" s="221" t="s">
        <v>6684</v>
      </c>
      <c r="C473" s="212" t="s">
        <v>4414</v>
      </c>
      <c r="D473" s="213">
        <v>3977.6</v>
      </c>
      <c r="E473" s="212" t="s">
        <v>5838</v>
      </c>
      <c r="F473" s="213">
        <v>3977.6</v>
      </c>
      <c r="G473" s="213">
        <v>0</v>
      </c>
      <c r="H473" s="212" t="s">
        <v>4378</v>
      </c>
    </row>
    <row r="474" spans="1:8" x14ac:dyDescent="0.25">
      <c r="A474" s="208" t="s">
        <v>5092</v>
      </c>
      <c r="B474" s="220" t="s">
        <v>6811</v>
      </c>
      <c r="C474" s="209" t="s">
        <v>4414</v>
      </c>
      <c r="D474" s="210">
        <v>2980.8</v>
      </c>
      <c r="E474" s="209" t="s">
        <v>5092</v>
      </c>
      <c r="F474" s="210">
        <v>2980.8</v>
      </c>
      <c r="G474" s="210">
        <v>0</v>
      </c>
      <c r="H474" s="209" t="s">
        <v>4378</v>
      </c>
    </row>
    <row r="475" spans="1:8" x14ac:dyDescent="0.25">
      <c r="A475" s="208" t="s">
        <v>5244</v>
      </c>
      <c r="B475" s="220" t="s">
        <v>6924</v>
      </c>
      <c r="C475" s="209" t="s">
        <v>4414</v>
      </c>
      <c r="D475" s="210">
        <v>787.2</v>
      </c>
      <c r="E475" s="209" t="s">
        <v>5244</v>
      </c>
      <c r="F475" s="210">
        <v>787.2</v>
      </c>
      <c r="G475" s="210">
        <v>0</v>
      </c>
      <c r="H475" s="209" t="s">
        <v>4378</v>
      </c>
    </row>
    <row r="476" spans="1:8" x14ac:dyDescent="0.25">
      <c r="A476" s="208" t="s">
        <v>5066</v>
      </c>
      <c r="B476" s="220" t="s">
        <v>7055</v>
      </c>
      <c r="C476" s="209" t="s">
        <v>4414</v>
      </c>
      <c r="D476" s="210">
        <v>3105</v>
      </c>
      <c r="E476" s="209" t="s">
        <v>5066</v>
      </c>
      <c r="F476" s="210">
        <v>3105</v>
      </c>
      <c r="G476" s="210">
        <v>0</v>
      </c>
      <c r="H476" s="209" t="s">
        <v>4378</v>
      </c>
    </row>
    <row r="477" spans="1:8" x14ac:dyDescent="0.25">
      <c r="A477" s="211" t="s">
        <v>5066</v>
      </c>
      <c r="B477" s="221" t="s">
        <v>7056</v>
      </c>
      <c r="C477" s="212" t="s">
        <v>4414</v>
      </c>
      <c r="D477" s="213">
        <v>4431.6000000000004</v>
      </c>
      <c r="E477" s="212" t="s">
        <v>5066</v>
      </c>
      <c r="F477" s="213">
        <v>4431.6000000000004</v>
      </c>
      <c r="G477" s="213">
        <v>0</v>
      </c>
      <c r="H477" s="212" t="s">
        <v>4378</v>
      </c>
    </row>
    <row r="478" spans="1:8" x14ac:dyDescent="0.25">
      <c r="A478" s="208" t="s">
        <v>6803</v>
      </c>
      <c r="B478" s="220" t="s">
        <v>7183</v>
      </c>
      <c r="C478" s="209" t="s">
        <v>4414</v>
      </c>
      <c r="D478" s="210">
        <v>4215.2</v>
      </c>
      <c r="E478" s="209" t="s">
        <v>6803</v>
      </c>
      <c r="F478" s="210">
        <v>4215.2</v>
      </c>
      <c r="G478" s="210">
        <v>0</v>
      </c>
      <c r="H478" s="209" t="s">
        <v>4378</v>
      </c>
    </row>
    <row r="479" spans="1:8" x14ac:dyDescent="0.25">
      <c r="A479" s="211" t="s">
        <v>6803</v>
      </c>
      <c r="B479" s="221" t="s">
        <v>7184</v>
      </c>
      <c r="C479" s="212" t="s">
        <v>4414</v>
      </c>
      <c r="D479" s="213">
        <v>306.8</v>
      </c>
      <c r="E479" s="212" t="s">
        <v>6803</v>
      </c>
      <c r="F479" s="213">
        <v>306.8</v>
      </c>
      <c r="G479" s="213">
        <v>0</v>
      </c>
      <c r="H479" s="212" t="s">
        <v>4378</v>
      </c>
    </row>
    <row r="480" spans="1:8" x14ac:dyDescent="0.25">
      <c r="A480" s="208" t="s">
        <v>4642</v>
      </c>
      <c r="B480" s="220" t="s">
        <v>4676</v>
      </c>
      <c r="C480" s="209" t="s">
        <v>4600</v>
      </c>
      <c r="D480" s="210">
        <v>34324.199999999997</v>
      </c>
      <c r="E480" s="209" t="s">
        <v>4632</v>
      </c>
      <c r="F480" s="210">
        <v>34324.199999999997</v>
      </c>
      <c r="G480" s="210">
        <v>0</v>
      </c>
      <c r="H480" s="209" t="s">
        <v>4378</v>
      </c>
    </row>
    <row r="481" spans="1:8" x14ac:dyDescent="0.25">
      <c r="A481" s="211" t="s">
        <v>4638</v>
      </c>
      <c r="B481" s="221" t="s">
        <v>7375</v>
      </c>
      <c r="C481" s="212" t="s">
        <v>4584</v>
      </c>
      <c r="D481" s="213">
        <v>5265.4</v>
      </c>
      <c r="E481" s="212" t="s">
        <v>4638</v>
      </c>
      <c r="F481" s="213">
        <v>5265.4</v>
      </c>
      <c r="G481" s="213">
        <v>0</v>
      </c>
      <c r="H481" s="212" t="s">
        <v>4378</v>
      </c>
    </row>
    <row r="482" spans="1:8" x14ac:dyDescent="0.25">
      <c r="A482" s="208" t="s">
        <v>4633</v>
      </c>
      <c r="B482" s="220" t="s">
        <v>7822</v>
      </c>
      <c r="C482" s="209" t="s">
        <v>4584</v>
      </c>
      <c r="D482" s="210">
        <v>5009.6000000000004</v>
      </c>
      <c r="E482" s="209" t="s">
        <v>4633</v>
      </c>
      <c r="F482" s="210">
        <v>5009.6000000000004</v>
      </c>
      <c r="G482" s="210">
        <v>0</v>
      </c>
      <c r="H482" s="209" t="s">
        <v>4378</v>
      </c>
    </row>
    <row r="483" spans="1:8" x14ac:dyDescent="0.25">
      <c r="A483" s="211" t="s">
        <v>4639</v>
      </c>
      <c r="B483" s="221" t="s">
        <v>5363</v>
      </c>
      <c r="C483" s="212" t="s">
        <v>4584</v>
      </c>
      <c r="D483" s="213">
        <v>7903</v>
      </c>
      <c r="E483" s="212" t="s">
        <v>4639</v>
      </c>
      <c r="F483" s="213">
        <v>7903</v>
      </c>
      <c r="G483" s="213">
        <v>0</v>
      </c>
      <c r="H483" s="212" t="s">
        <v>4378</v>
      </c>
    </row>
    <row r="484" spans="1:8" x14ac:dyDescent="0.25">
      <c r="A484" s="208" t="s">
        <v>4648</v>
      </c>
      <c r="B484" s="220" t="s">
        <v>5958</v>
      </c>
      <c r="C484" s="209" t="s">
        <v>4584</v>
      </c>
      <c r="D484" s="210">
        <v>5921.4</v>
      </c>
      <c r="E484" s="209" t="s">
        <v>4648</v>
      </c>
      <c r="F484" s="210">
        <v>5921.4</v>
      </c>
      <c r="G484" s="210">
        <v>0</v>
      </c>
      <c r="H484" s="209" t="s">
        <v>4378</v>
      </c>
    </row>
    <row r="485" spans="1:8" x14ac:dyDescent="0.25">
      <c r="A485" s="211" t="s">
        <v>5793</v>
      </c>
      <c r="B485" s="221" t="s">
        <v>6194</v>
      </c>
      <c r="C485" s="212" t="s">
        <v>4584</v>
      </c>
      <c r="D485" s="213">
        <v>5960.2</v>
      </c>
      <c r="E485" s="212" t="s">
        <v>5793</v>
      </c>
      <c r="F485" s="213">
        <v>5960.2</v>
      </c>
      <c r="G485" s="213">
        <v>0</v>
      </c>
      <c r="H485" s="212" t="s">
        <v>4378</v>
      </c>
    </row>
    <row r="486" spans="1:8" x14ac:dyDescent="0.25">
      <c r="A486" s="211" t="s">
        <v>5066</v>
      </c>
      <c r="B486" s="221" t="s">
        <v>7066</v>
      </c>
      <c r="C486" s="212" t="s">
        <v>4584</v>
      </c>
      <c r="D486" s="213">
        <v>7896.84</v>
      </c>
      <c r="E486" s="212" t="s">
        <v>5066</v>
      </c>
      <c r="F486" s="213">
        <v>7896.84</v>
      </c>
      <c r="G486" s="213">
        <v>0</v>
      </c>
      <c r="H486" s="212" t="s">
        <v>4378</v>
      </c>
    </row>
    <row r="487" spans="1:8" x14ac:dyDescent="0.25">
      <c r="A487" s="211" t="s">
        <v>4638</v>
      </c>
      <c r="B487" s="221" t="s">
        <v>7476</v>
      </c>
      <c r="C487" s="212" t="s">
        <v>279</v>
      </c>
      <c r="D487" s="213">
        <v>14792.26</v>
      </c>
      <c r="E487" s="212" t="s">
        <v>4648</v>
      </c>
      <c r="F487" s="213">
        <v>14792.26</v>
      </c>
      <c r="G487" s="213">
        <v>0</v>
      </c>
      <c r="H487" s="212" t="s">
        <v>4378</v>
      </c>
    </row>
    <row r="488" spans="1:8" x14ac:dyDescent="0.25">
      <c r="A488" s="211" t="s">
        <v>5838</v>
      </c>
      <c r="B488" s="221" t="s">
        <v>6728</v>
      </c>
      <c r="C488" s="212" t="s">
        <v>279</v>
      </c>
      <c r="D488" s="213">
        <v>4194.4399999999996</v>
      </c>
      <c r="E488" s="212" t="s">
        <v>4416</v>
      </c>
      <c r="F488" s="213">
        <v>0</v>
      </c>
      <c r="G488" s="213">
        <v>4194.4399999999996</v>
      </c>
      <c r="H488" s="212" t="s">
        <v>4294</v>
      </c>
    </row>
    <row r="489" spans="1:8" x14ac:dyDescent="0.25">
      <c r="A489" s="211" t="s">
        <v>4642</v>
      </c>
      <c r="B489" s="221" t="s">
        <v>5789</v>
      </c>
      <c r="C489" s="212" t="s">
        <v>4387</v>
      </c>
      <c r="D489" s="213">
        <v>6788.4</v>
      </c>
      <c r="E489" s="212" t="s">
        <v>4642</v>
      </c>
      <c r="F489" s="213">
        <v>6788.4</v>
      </c>
      <c r="G489" s="213">
        <v>0</v>
      </c>
      <c r="H489" s="212" t="s">
        <v>4378</v>
      </c>
    </row>
    <row r="490" spans="1:8" x14ac:dyDescent="0.25">
      <c r="A490" s="208" t="s">
        <v>4632</v>
      </c>
      <c r="B490" s="220" t="s">
        <v>5259</v>
      </c>
      <c r="C490" s="209" t="s">
        <v>4387</v>
      </c>
      <c r="D490" s="210">
        <v>30788.7</v>
      </c>
      <c r="E490" s="209" t="s">
        <v>4633</v>
      </c>
      <c r="F490" s="210">
        <v>30788.7</v>
      </c>
      <c r="G490" s="210">
        <v>0</v>
      </c>
      <c r="H490" s="209" t="s">
        <v>4378</v>
      </c>
    </row>
    <row r="491" spans="1:8" x14ac:dyDescent="0.25">
      <c r="A491" s="211" t="s">
        <v>4632</v>
      </c>
      <c r="B491" s="221" t="s">
        <v>6929</v>
      </c>
      <c r="C491" s="212" t="s">
        <v>4387</v>
      </c>
      <c r="D491" s="213">
        <v>5622.6</v>
      </c>
      <c r="E491" s="212" t="s">
        <v>4632</v>
      </c>
      <c r="F491" s="213">
        <v>5622.6</v>
      </c>
      <c r="G491" s="213">
        <v>0</v>
      </c>
      <c r="H491" s="212" t="s">
        <v>4378</v>
      </c>
    </row>
    <row r="492" spans="1:8" x14ac:dyDescent="0.25">
      <c r="A492" s="211" t="s">
        <v>4638</v>
      </c>
      <c r="B492" s="221" t="s">
        <v>7327</v>
      </c>
      <c r="C492" s="212" t="s">
        <v>4387</v>
      </c>
      <c r="D492" s="213">
        <v>18940</v>
      </c>
      <c r="E492" s="212" t="s">
        <v>4638</v>
      </c>
      <c r="F492" s="213">
        <v>18940</v>
      </c>
      <c r="G492" s="213">
        <v>0</v>
      </c>
      <c r="H492" s="212" t="s">
        <v>4378</v>
      </c>
    </row>
    <row r="493" spans="1:8" x14ac:dyDescent="0.25">
      <c r="A493" s="208" t="s">
        <v>4633</v>
      </c>
      <c r="B493" s="220" t="s">
        <v>7747</v>
      </c>
      <c r="C493" s="209" t="s">
        <v>4387</v>
      </c>
      <c r="D493" s="210">
        <v>31882</v>
      </c>
      <c r="E493" s="209" t="s">
        <v>4821</v>
      </c>
      <c r="F493" s="210">
        <v>31882</v>
      </c>
      <c r="G493" s="210">
        <v>0</v>
      </c>
      <c r="H493" s="209" t="s">
        <v>4378</v>
      </c>
    </row>
    <row r="494" spans="1:8" x14ac:dyDescent="0.25">
      <c r="A494" s="208" t="s">
        <v>4634</v>
      </c>
      <c r="B494" s="220" t="s">
        <v>4710</v>
      </c>
      <c r="C494" s="209" t="s">
        <v>4387</v>
      </c>
      <c r="D494" s="210">
        <v>10676.2</v>
      </c>
      <c r="E494" s="209" t="s">
        <v>4634</v>
      </c>
      <c r="F494" s="210">
        <v>10676.2</v>
      </c>
      <c r="G494" s="210">
        <v>0</v>
      </c>
      <c r="H494" s="209" t="s">
        <v>4378</v>
      </c>
    </row>
    <row r="495" spans="1:8" x14ac:dyDescent="0.25">
      <c r="A495" s="211" t="s">
        <v>4636</v>
      </c>
      <c r="B495" s="221" t="s">
        <v>4828</v>
      </c>
      <c r="C495" s="212" t="s">
        <v>4387</v>
      </c>
      <c r="D495" s="213">
        <v>990</v>
      </c>
      <c r="E495" s="212" t="s">
        <v>4636</v>
      </c>
      <c r="F495" s="213">
        <v>990</v>
      </c>
      <c r="G495" s="213">
        <v>0</v>
      </c>
      <c r="H495" s="212" t="s">
        <v>4378</v>
      </c>
    </row>
    <row r="496" spans="1:8" x14ac:dyDescent="0.25">
      <c r="A496" s="211" t="s">
        <v>4636</v>
      </c>
      <c r="B496" s="221" t="s">
        <v>4881</v>
      </c>
      <c r="C496" s="212" t="s">
        <v>4387</v>
      </c>
      <c r="D496" s="213">
        <v>3216.8</v>
      </c>
      <c r="E496" s="212" t="s">
        <v>4636</v>
      </c>
      <c r="F496" s="213">
        <v>3216.8</v>
      </c>
      <c r="G496" s="213">
        <v>0</v>
      </c>
      <c r="H496" s="212" t="s">
        <v>4378</v>
      </c>
    </row>
    <row r="497" spans="1:8" x14ac:dyDescent="0.25">
      <c r="A497" s="208" t="s">
        <v>4636</v>
      </c>
      <c r="B497" s="220" t="s">
        <v>4882</v>
      </c>
      <c r="C497" s="209" t="s">
        <v>4387</v>
      </c>
      <c r="D497" s="210">
        <v>726.6</v>
      </c>
      <c r="E497" s="209" t="s">
        <v>4636</v>
      </c>
      <c r="F497" s="210">
        <v>726.6</v>
      </c>
      <c r="G497" s="210">
        <v>0</v>
      </c>
      <c r="H497" s="209" t="s">
        <v>4378</v>
      </c>
    </row>
    <row r="498" spans="1:8" x14ac:dyDescent="0.25">
      <c r="A498" s="208" t="s">
        <v>4639</v>
      </c>
      <c r="B498" s="220" t="s">
        <v>5407</v>
      </c>
      <c r="C498" s="209" t="s">
        <v>4387</v>
      </c>
      <c r="D498" s="210">
        <v>1739.1</v>
      </c>
      <c r="E498" s="209" t="s">
        <v>4639</v>
      </c>
      <c r="F498" s="210">
        <v>1739.1</v>
      </c>
      <c r="G498" s="210">
        <v>0</v>
      </c>
      <c r="H498" s="209" t="s">
        <v>4378</v>
      </c>
    </row>
    <row r="499" spans="1:8" x14ac:dyDescent="0.25">
      <c r="A499" s="211" t="s">
        <v>4630</v>
      </c>
      <c r="B499" s="221" t="s">
        <v>5510</v>
      </c>
      <c r="C499" s="212" t="s">
        <v>4387</v>
      </c>
      <c r="D499" s="213">
        <v>2464.8000000000002</v>
      </c>
      <c r="E499" s="212" t="s">
        <v>4630</v>
      </c>
      <c r="F499" s="213">
        <v>2464.8000000000002</v>
      </c>
      <c r="G499" s="213">
        <v>0</v>
      </c>
      <c r="H499" s="212" t="s">
        <v>4378</v>
      </c>
    </row>
    <row r="500" spans="1:8" x14ac:dyDescent="0.25">
      <c r="A500" s="208" t="s">
        <v>4641</v>
      </c>
      <c r="B500" s="220" t="s">
        <v>5600</v>
      </c>
      <c r="C500" s="209" t="s">
        <v>4387</v>
      </c>
      <c r="D500" s="210">
        <v>5089.1000000000004</v>
      </c>
      <c r="E500" s="209" t="s">
        <v>4641</v>
      </c>
      <c r="F500" s="210">
        <v>5089.1000000000004</v>
      </c>
      <c r="G500" s="210">
        <v>0</v>
      </c>
      <c r="H500" s="209" t="s">
        <v>4378</v>
      </c>
    </row>
    <row r="501" spans="1:8" x14ac:dyDescent="0.25">
      <c r="A501" s="211" t="s">
        <v>4821</v>
      </c>
      <c r="B501" s="221" t="s">
        <v>6038</v>
      </c>
      <c r="C501" s="212" t="s">
        <v>4387</v>
      </c>
      <c r="D501" s="213">
        <v>34767.800000000003</v>
      </c>
      <c r="E501" s="212" t="s">
        <v>6039</v>
      </c>
      <c r="F501" s="213">
        <v>34767.800000000003</v>
      </c>
      <c r="G501" s="213">
        <v>0</v>
      </c>
      <c r="H501" s="212" t="s">
        <v>4378</v>
      </c>
    </row>
    <row r="502" spans="1:8" x14ac:dyDescent="0.25">
      <c r="A502" s="208" t="s">
        <v>5793</v>
      </c>
      <c r="B502" s="220" t="s">
        <v>6205</v>
      </c>
      <c r="C502" s="209" t="s">
        <v>4387</v>
      </c>
      <c r="D502" s="210">
        <v>2242.6</v>
      </c>
      <c r="E502" s="209" t="s">
        <v>5793</v>
      </c>
      <c r="F502" s="210">
        <v>2242.6</v>
      </c>
      <c r="G502" s="210">
        <v>0</v>
      </c>
      <c r="H502" s="209" t="s">
        <v>4378</v>
      </c>
    </row>
    <row r="503" spans="1:8" x14ac:dyDescent="0.25">
      <c r="A503" s="211" t="s">
        <v>5395</v>
      </c>
      <c r="B503" s="221" t="s">
        <v>6410</v>
      </c>
      <c r="C503" s="212" t="s">
        <v>4387</v>
      </c>
      <c r="D503" s="213">
        <v>19202.8</v>
      </c>
      <c r="E503" s="212" t="s">
        <v>5395</v>
      </c>
      <c r="F503" s="213">
        <v>19202.8</v>
      </c>
      <c r="G503" s="213">
        <v>0</v>
      </c>
      <c r="H503" s="212" t="s">
        <v>4378</v>
      </c>
    </row>
    <row r="504" spans="1:8" x14ac:dyDescent="0.25">
      <c r="A504" s="208" t="s">
        <v>6409</v>
      </c>
      <c r="B504" s="220" t="s">
        <v>6558</v>
      </c>
      <c r="C504" s="209" t="s">
        <v>4387</v>
      </c>
      <c r="D504" s="210">
        <v>9119.2000000000007</v>
      </c>
      <c r="E504" s="209" t="s">
        <v>6409</v>
      </c>
      <c r="F504" s="210">
        <v>9119.2000000000007</v>
      </c>
      <c r="G504" s="210">
        <v>0</v>
      </c>
      <c r="H504" s="209" t="s">
        <v>4378</v>
      </c>
    </row>
    <row r="505" spans="1:8" x14ac:dyDescent="0.25">
      <c r="A505" s="208" t="s">
        <v>5838</v>
      </c>
      <c r="B505" s="220" t="s">
        <v>6650</v>
      </c>
      <c r="C505" s="209" t="s">
        <v>4387</v>
      </c>
      <c r="D505" s="210">
        <v>4842.6000000000004</v>
      </c>
      <c r="E505" s="209" t="s">
        <v>5838</v>
      </c>
      <c r="F505" s="210">
        <v>4842.6000000000004</v>
      </c>
      <c r="G505" s="210">
        <v>0</v>
      </c>
      <c r="H505" s="209" t="s">
        <v>4378</v>
      </c>
    </row>
    <row r="506" spans="1:8" x14ac:dyDescent="0.25">
      <c r="A506" s="208" t="s">
        <v>5838</v>
      </c>
      <c r="B506" s="220" t="s">
        <v>6735</v>
      </c>
      <c r="C506" s="209" t="s">
        <v>4387</v>
      </c>
      <c r="D506" s="210">
        <v>1117.9000000000001</v>
      </c>
      <c r="E506" s="209" t="s">
        <v>5838</v>
      </c>
      <c r="F506" s="210">
        <v>1117.9000000000001</v>
      </c>
      <c r="G506" s="210">
        <v>0</v>
      </c>
      <c r="H506" s="209" t="s">
        <v>4378</v>
      </c>
    </row>
    <row r="507" spans="1:8" x14ac:dyDescent="0.25">
      <c r="A507" s="211" t="s">
        <v>5092</v>
      </c>
      <c r="B507" s="221" t="s">
        <v>6835</v>
      </c>
      <c r="C507" s="212" t="s">
        <v>4387</v>
      </c>
      <c r="D507" s="213">
        <v>5221.5</v>
      </c>
      <c r="E507" s="212" t="s">
        <v>5092</v>
      </c>
      <c r="F507" s="213">
        <v>5221.5</v>
      </c>
      <c r="G507" s="213">
        <v>0</v>
      </c>
      <c r="H507" s="212" t="s">
        <v>4378</v>
      </c>
    </row>
    <row r="508" spans="1:8" x14ac:dyDescent="0.25">
      <c r="A508" s="208" t="s">
        <v>5244</v>
      </c>
      <c r="B508" s="220" t="s">
        <v>6946</v>
      </c>
      <c r="C508" s="209" t="s">
        <v>4387</v>
      </c>
      <c r="D508" s="210">
        <v>1612.8</v>
      </c>
      <c r="E508" s="209" t="s">
        <v>5244</v>
      </c>
      <c r="F508" s="210">
        <v>1612.8</v>
      </c>
      <c r="G508" s="210">
        <v>0</v>
      </c>
      <c r="H508" s="209" t="s">
        <v>4378</v>
      </c>
    </row>
    <row r="509" spans="1:8" x14ac:dyDescent="0.25">
      <c r="A509" s="208" t="s">
        <v>6803</v>
      </c>
      <c r="B509" s="220" t="s">
        <v>7245</v>
      </c>
      <c r="C509" s="209" t="s">
        <v>4387</v>
      </c>
      <c r="D509" s="210">
        <v>1919.4</v>
      </c>
      <c r="E509" s="209" t="s">
        <v>6803</v>
      </c>
      <c r="F509" s="210">
        <v>1919.4</v>
      </c>
      <c r="G509" s="210">
        <v>0</v>
      </c>
      <c r="H509" s="209" t="s">
        <v>4378</v>
      </c>
    </row>
    <row r="510" spans="1:8" x14ac:dyDescent="0.25">
      <c r="A510" s="208" t="s">
        <v>4632</v>
      </c>
      <c r="B510" s="220" t="s">
        <v>5950</v>
      </c>
      <c r="C510" s="209" t="s">
        <v>4470</v>
      </c>
      <c r="D510" s="210">
        <v>3528</v>
      </c>
      <c r="E510" s="209" t="s">
        <v>4632</v>
      </c>
      <c r="F510" s="210">
        <v>3528</v>
      </c>
      <c r="G510" s="210">
        <v>0</v>
      </c>
      <c r="H510" s="209" t="s">
        <v>4378</v>
      </c>
    </row>
    <row r="511" spans="1:8" x14ac:dyDescent="0.25">
      <c r="A511" s="211" t="s">
        <v>4632</v>
      </c>
      <c r="B511" s="221" t="s">
        <v>6005</v>
      </c>
      <c r="C511" s="212" t="s">
        <v>4470</v>
      </c>
      <c r="D511" s="213">
        <v>2381.4</v>
      </c>
      <c r="E511" s="212" t="s">
        <v>4632</v>
      </c>
      <c r="F511" s="213">
        <v>2381.4</v>
      </c>
      <c r="G511" s="213">
        <v>0</v>
      </c>
      <c r="H511" s="212" t="s">
        <v>4378</v>
      </c>
    </row>
    <row r="512" spans="1:8" x14ac:dyDescent="0.25">
      <c r="A512" s="211" t="s">
        <v>4638</v>
      </c>
      <c r="B512" s="221" t="s">
        <v>7413</v>
      </c>
      <c r="C512" s="212" t="s">
        <v>4470</v>
      </c>
      <c r="D512" s="213">
        <v>3434.3</v>
      </c>
      <c r="E512" s="212" t="s">
        <v>4638</v>
      </c>
      <c r="F512" s="213">
        <v>3434.3</v>
      </c>
      <c r="G512" s="213">
        <v>0</v>
      </c>
      <c r="H512" s="212" t="s">
        <v>4378</v>
      </c>
    </row>
    <row r="513" spans="1:8" x14ac:dyDescent="0.25">
      <c r="A513" s="208" t="s">
        <v>4635</v>
      </c>
      <c r="B513" s="220" t="s">
        <v>7965</v>
      </c>
      <c r="C513" s="209" t="s">
        <v>4470</v>
      </c>
      <c r="D513" s="210">
        <v>3390</v>
      </c>
      <c r="E513" s="209" t="s">
        <v>4635</v>
      </c>
      <c r="F513" s="210">
        <v>3390</v>
      </c>
      <c r="G513" s="210">
        <v>0</v>
      </c>
      <c r="H513" s="209" t="s">
        <v>4378</v>
      </c>
    </row>
    <row r="514" spans="1:8" x14ac:dyDescent="0.25">
      <c r="A514" s="208" t="s">
        <v>4635</v>
      </c>
      <c r="B514" s="220" t="s">
        <v>7967</v>
      </c>
      <c r="C514" s="209" t="s">
        <v>4470</v>
      </c>
      <c r="D514" s="210">
        <v>6097.5</v>
      </c>
      <c r="E514" s="209" t="s">
        <v>4635</v>
      </c>
      <c r="F514" s="210">
        <v>6097.5</v>
      </c>
      <c r="G514" s="210">
        <v>0</v>
      </c>
      <c r="H514" s="209" t="s">
        <v>4378</v>
      </c>
    </row>
    <row r="515" spans="1:8" x14ac:dyDescent="0.25">
      <c r="A515" s="208" t="s">
        <v>4604</v>
      </c>
      <c r="B515" s="220" t="s">
        <v>4943</v>
      </c>
      <c r="C515" s="209" t="s">
        <v>4470</v>
      </c>
      <c r="D515" s="210">
        <v>3618</v>
      </c>
      <c r="E515" s="209" t="s">
        <v>4604</v>
      </c>
      <c r="F515" s="210">
        <v>3618</v>
      </c>
      <c r="G515" s="210">
        <v>0</v>
      </c>
      <c r="H515" s="209" t="s">
        <v>4378</v>
      </c>
    </row>
    <row r="516" spans="1:8" x14ac:dyDescent="0.25">
      <c r="A516" s="208" t="s">
        <v>4746</v>
      </c>
      <c r="B516" s="220" t="s">
        <v>5199</v>
      </c>
      <c r="C516" s="209" t="s">
        <v>4470</v>
      </c>
      <c r="D516" s="210">
        <v>4345</v>
      </c>
      <c r="E516" s="209" t="s">
        <v>4746</v>
      </c>
      <c r="F516" s="210">
        <v>4345</v>
      </c>
      <c r="G516" s="210">
        <v>0</v>
      </c>
      <c r="H516" s="209" t="s">
        <v>4378</v>
      </c>
    </row>
    <row r="517" spans="1:8" x14ac:dyDescent="0.25">
      <c r="A517" s="208" t="s">
        <v>4630</v>
      </c>
      <c r="B517" s="220" t="s">
        <v>5489</v>
      </c>
      <c r="C517" s="209" t="s">
        <v>4470</v>
      </c>
      <c r="D517" s="210">
        <v>3240</v>
      </c>
      <c r="E517" s="209" t="s">
        <v>4630</v>
      </c>
      <c r="F517" s="210">
        <v>3240</v>
      </c>
      <c r="G517" s="210">
        <v>0</v>
      </c>
      <c r="H517" s="209" t="s">
        <v>4378</v>
      </c>
    </row>
    <row r="518" spans="1:8" x14ac:dyDescent="0.25">
      <c r="A518" s="211" t="s">
        <v>4630</v>
      </c>
      <c r="B518" s="221" t="s">
        <v>5492</v>
      </c>
      <c r="C518" s="212" t="s">
        <v>4470</v>
      </c>
      <c r="D518" s="213">
        <v>5465</v>
      </c>
      <c r="E518" s="212" t="s">
        <v>4630</v>
      </c>
      <c r="F518" s="213">
        <v>5465</v>
      </c>
      <c r="G518" s="213">
        <v>0</v>
      </c>
      <c r="H518" s="212" t="s">
        <v>4378</v>
      </c>
    </row>
    <row r="519" spans="1:8" x14ac:dyDescent="0.25">
      <c r="A519" s="208" t="s">
        <v>4645</v>
      </c>
      <c r="B519" s="220" t="s">
        <v>5739</v>
      </c>
      <c r="C519" s="209" t="s">
        <v>4470</v>
      </c>
      <c r="D519" s="210">
        <v>2952</v>
      </c>
      <c r="E519" s="209" t="s">
        <v>4645</v>
      </c>
      <c r="F519" s="210">
        <v>2952</v>
      </c>
      <c r="G519" s="210">
        <v>0</v>
      </c>
      <c r="H519" s="209" t="s">
        <v>4378</v>
      </c>
    </row>
    <row r="520" spans="1:8" x14ac:dyDescent="0.25">
      <c r="A520" s="208" t="s">
        <v>4643</v>
      </c>
      <c r="B520" s="220" t="s">
        <v>5827</v>
      </c>
      <c r="C520" s="209" t="s">
        <v>4470</v>
      </c>
      <c r="D520" s="210">
        <v>333.7</v>
      </c>
      <c r="E520" s="209" t="s">
        <v>4643</v>
      </c>
      <c r="F520" s="210">
        <v>333.7</v>
      </c>
      <c r="G520" s="210">
        <v>0</v>
      </c>
      <c r="H520" s="209" t="s">
        <v>4378</v>
      </c>
    </row>
    <row r="521" spans="1:8" x14ac:dyDescent="0.25">
      <c r="A521" s="211" t="s">
        <v>4643</v>
      </c>
      <c r="B521" s="221" t="s">
        <v>5828</v>
      </c>
      <c r="C521" s="212" t="s">
        <v>4470</v>
      </c>
      <c r="D521" s="213">
        <v>2580</v>
      </c>
      <c r="E521" s="212" t="s">
        <v>4643</v>
      </c>
      <c r="F521" s="213">
        <v>2580</v>
      </c>
      <c r="G521" s="213">
        <v>0</v>
      </c>
      <c r="H521" s="212" t="s">
        <v>4378</v>
      </c>
    </row>
    <row r="522" spans="1:8" x14ac:dyDescent="0.25">
      <c r="A522" s="211" t="s">
        <v>4643</v>
      </c>
      <c r="B522" s="221" t="s">
        <v>5899</v>
      </c>
      <c r="C522" s="212" t="s">
        <v>4470</v>
      </c>
      <c r="D522" s="213">
        <v>3502.5</v>
      </c>
      <c r="E522" s="212" t="s">
        <v>4643</v>
      </c>
      <c r="F522" s="213">
        <v>3502.5</v>
      </c>
      <c r="G522" s="213">
        <v>0</v>
      </c>
      <c r="H522" s="212" t="s">
        <v>4378</v>
      </c>
    </row>
    <row r="523" spans="1:8" x14ac:dyDescent="0.25">
      <c r="A523" s="211" t="s">
        <v>5793</v>
      </c>
      <c r="B523" s="221" t="s">
        <v>6182</v>
      </c>
      <c r="C523" s="212" t="s">
        <v>4470</v>
      </c>
      <c r="D523" s="213">
        <v>3084</v>
      </c>
      <c r="E523" s="212" t="s">
        <v>5793</v>
      </c>
      <c r="F523" s="213">
        <v>3084</v>
      </c>
      <c r="G523" s="213">
        <v>0</v>
      </c>
      <c r="H523" s="212" t="s">
        <v>4378</v>
      </c>
    </row>
    <row r="524" spans="1:8" x14ac:dyDescent="0.25">
      <c r="A524" s="211" t="s">
        <v>5793</v>
      </c>
      <c r="B524" s="221" t="s">
        <v>6184</v>
      </c>
      <c r="C524" s="212" t="s">
        <v>4470</v>
      </c>
      <c r="D524" s="213">
        <v>3975</v>
      </c>
      <c r="E524" s="212" t="s">
        <v>5793</v>
      </c>
      <c r="F524" s="213">
        <v>3975</v>
      </c>
      <c r="G524" s="213">
        <v>0</v>
      </c>
      <c r="H524" s="212" t="s">
        <v>4378</v>
      </c>
    </row>
    <row r="525" spans="1:8" x14ac:dyDescent="0.25">
      <c r="A525" s="208" t="s">
        <v>5395</v>
      </c>
      <c r="B525" s="220" t="s">
        <v>6485</v>
      </c>
      <c r="C525" s="209" t="s">
        <v>4470</v>
      </c>
      <c r="D525" s="210">
        <v>3126</v>
      </c>
      <c r="E525" s="209" t="s">
        <v>5395</v>
      </c>
      <c r="F525" s="210">
        <v>3126</v>
      </c>
      <c r="G525" s="210">
        <v>0</v>
      </c>
      <c r="H525" s="209" t="s">
        <v>4378</v>
      </c>
    </row>
    <row r="526" spans="1:8" x14ac:dyDescent="0.25">
      <c r="A526" s="208" t="s">
        <v>5838</v>
      </c>
      <c r="B526" s="220" t="s">
        <v>6685</v>
      </c>
      <c r="C526" s="209" t="s">
        <v>4470</v>
      </c>
      <c r="D526" s="210">
        <v>4516</v>
      </c>
      <c r="E526" s="209" t="s">
        <v>5838</v>
      </c>
      <c r="F526" s="210">
        <v>4516</v>
      </c>
      <c r="G526" s="210">
        <v>0</v>
      </c>
      <c r="H526" s="209" t="s">
        <v>4378</v>
      </c>
    </row>
    <row r="527" spans="1:8" x14ac:dyDescent="0.25">
      <c r="A527" s="208" t="s">
        <v>5838</v>
      </c>
      <c r="B527" s="220" t="s">
        <v>6750</v>
      </c>
      <c r="C527" s="209" t="s">
        <v>4470</v>
      </c>
      <c r="D527" s="210">
        <v>6087.5</v>
      </c>
      <c r="E527" s="209" t="s">
        <v>5838</v>
      </c>
      <c r="F527" s="210">
        <v>6087.5</v>
      </c>
      <c r="G527" s="210">
        <v>0</v>
      </c>
      <c r="H527" s="209" t="s">
        <v>4378</v>
      </c>
    </row>
    <row r="528" spans="1:8" x14ac:dyDescent="0.25">
      <c r="A528" s="208" t="s">
        <v>6803</v>
      </c>
      <c r="B528" s="220" t="s">
        <v>7205</v>
      </c>
      <c r="C528" s="209" t="s">
        <v>4470</v>
      </c>
      <c r="D528" s="210">
        <v>3612</v>
      </c>
      <c r="E528" s="209" t="s">
        <v>6803</v>
      </c>
      <c r="F528" s="210">
        <v>3612</v>
      </c>
      <c r="G528" s="210">
        <v>0</v>
      </c>
      <c r="H528" s="209" t="s">
        <v>4378</v>
      </c>
    </row>
    <row r="529" spans="1:8" x14ac:dyDescent="0.25">
      <c r="A529" s="208" t="s">
        <v>4642</v>
      </c>
      <c r="B529" s="220" t="s">
        <v>5054</v>
      </c>
      <c r="C529" s="209" t="s">
        <v>4471</v>
      </c>
      <c r="D529" s="210">
        <v>20114</v>
      </c>
      <c r="E529" s="209" t="s">
        <v>4632</v>
      </c>
      <c r="F529" s="210">
        <v>20114</v>
      </c>
      <c r="G529" s="210">
        <v>0</v>
      </c>
      <c r="H529" s="209" t="s">
        <v>4378</v>
      </c>
    </row>
    <row r="530" spans="1:8" x14ac:dyDescent="0.25">
      <c r="A530" s="211" t="s">
        <v>4632</v>
      </c>
      <c r="B530" s="221" t="s">
        <v>6759</v>
      </c>
      <c r="C530" s="212" t="s">
        <v>4471</v>
      </c>
      <c r="D530" s="213">
        <v>6352</v>
      </c>
      <c r="E530" s="212" t="s">
        <v>4632</v>
      </c>
      <c r="F530" s="213">
        <v>6352</v>
      </c>
      <c r="G530" s="213">
        <v>0</v>
      </c>
      <c r="H530" s="212" t="s">
        <v>4378</v>
      </c>
    </row>
    <row r="531" spans="1:8" x14ac:dyDescent="0.25">
      <c r="A531" s="211" t="s">
        <v>4649</v>
      </c>
      <c r="B531" s="221" t="s">
        <v>7564</v>
      </c>
      <c r="C531" s="212" t="s">
        <v>4471</v>
      </c>
      <c r="D531" s="213">
        <v>37077.5</v>
      </c>
      <c r="E531" s="212" t="s">
        <v>4646</v>
      </c>
      <c r="F531" s="213">
        <v>37077.5</v>
      </c>
      <c r="G531" s="213">
        <v>0</v>
      </c>
      <c r="H531" s="212" t="s">
        <v>4378</v>
      </c>
    </row>
    <row r="532" spans="1:8" x14ac:dyDescent="0.25">
      <c r="A532" s="211" t="s">
        <v>4646</v>
      </c>
      <c r="B532" s="221" t="s">
        <v>7714</v>
      </c>
      <c r="C532" s="212" t="s">
        <v>4471</v>
      </c>
      <c r="D532" s="213">
        <v>8964</v>
      </c>
      <c r="E532" s="212" t="s">
        <v>4633</v>
      </c>
      <c r="F532" s="213">
        <v>8964</v>
      </c>
      <c r="G532" s="213">
        <v>0</v>
      </c>
      <c r="H532" s="212" t="s">
        <v>4378</v>
      </c>
    </row>
    <row r="533" spans="1:8" x14ac:dyDescent="0.25">
      <c r="A533" s="208" t="s">
        <v>4633</v>
      </c>
      <c r="B533" s="220" t="s">
        <v>7860</v>
      </c>
      <c r="C533" s="209" t="s">
        <v>4471</v>
      </c>
      <c r="D533" s="210">
        <v>0</v>
      </c>
      <c r="E533" s="209" t="s">
        <v>4416</v>
      </c>
      <c r="F533" s="210">
        <v>0</v>
      </c>
      <c r="G533" s="210">
        <v>0</v>
      </c>
      <c r="H533" s="209" t="s">
        <v>37</v>
      </c>
    </row>
    <row r="534" spans="1:8" x14ac:dyDescent="0.25">
      <c r="A534" s="208" t="s">
        <v>4633</v>
      </c>
      <c r="B534" s="220" t="s">
        <v>7866</v>
      </c>
      <c r="C534" s="209" t="s">
        <v>4471</v>
      </c>
      <c r="D534" s="210">
        <v>12000</v>
      </c>
      <c r="E534" s="209" t="s">
        <v>4633</v>
      </c>
      <c r="F534" s="210">
        <v>12000</v>
      </c>
      <c r="G534" s="210">
        <v>0</v>
      </c>
      <c r="H534" s="209" t="s">
        <v>4378</v>
      </c>
    </row>
    <row r="535" spans="1:8" x14ac:dyDescent="0.25">
      <c r="A535" s="208" t="s">
        <v>4635</v>
      </c>
      <c r="B535" s="220" t="s">
        <v>8007</v>
      </c>
      <c r="C535" s="209" t="s">
        <v>4471</v>
      </c>
      <c r="D535" s="210">
        <v>15200</v>
      </c>
      <c r="E535" s="209" t="s">
        <v>4634</v>
      </c>
      <c r="F535" s="210">
        <v>15200</v>
      </c>
      <c r="G535" s="210">
        <v>0</v>
      </c>
      <c r="H535" s="209" t="s">
        <v>4378</v>
      </c>
    </row>
    <row r="536" spans="1:8" x14ac:dyDescent="0.25">
      <c r="A536" s="211" t="s">
        <v>4634</v>
      </c>
      <c r="B536" s="221" t="s">
        <v>4789</v>
      </c>
      <c r="C536" s="212" t="s">
        <v>4471</v>
      </c>
      <c r="D536" s="213">
        <v>9630</v>
      </c>
      <c r="E536" s="212" t="s">
        <v>4634</v>
      </c>
      <c r="F536" s="213">
        <v>9630</v>
      </c>
      <c r="G536" s="213">
        <v>0</v>
      </c>
      <c r="H536" s="212" t="s">
        <v>4378</v>
      </c>
    </row>
    <row r="537" spans="1:8" x14ac:dyDescent="0.25">
      <c r="A537" s="208" t="s">
        <v>4639</v>
      </c>
      <c r="B537" s="220" t="s">
        <v>5413</v>
      </c>
      <c r="C537" s="209" t="s">
        <v>4471</v>
      </c>
      <c r="D537" s="210">
        <v>9412.6</v>
      </c>
      <c r="E537" s="209" t="s">
        <v>4639</v>
      </c>
      <c r="F537" s="210">
        <v>9412.6</v>
      </c>
      <c r="G537" s="210">
        <v>0</v>
      </c>
      <c r="H537" s="209" t="s">
        <v>4378</v>
      </c>
    </row>
    <row r="538" spans="1:8" x14ac:dyDescent="0.25">
      <c r="A538" s="208" t="s">
        <v>4630</v>
      </c>
      <c r="B538" s="220" t="s">
        <v>5588</v>
      </c>
      <c r="C538" s="209" t="s">
        <v>4471</v>
      </c>
      <c r="D538" s="210">
        <v>27056.400000000001</v>
      </c>
      <c r="E538" s="209" t="s">
        <v>4641</v>
      </c>
      <c r="F538" s="210">
        <v>27056.400000000001</v>
      </c>
      <c r="G538" s="210">
        <v>0</v>
      </c>
      <c r="H538" s="209" t="s">
        <v>4378</v>
      </c>
    </row>
    <row r="539" spans="1:8" x14ac:dyDescent="0.25">
      <c r="A539" s="208" t="s">
        <v>4641</v>
      </c>
      <c r="B539" s="220" t="s">
        <v>5701</v>
      </c>
      <c r="C539" s="209" t="s">
        <v>4471</v>
      </c>
      <c r="D539" s="210">
        <v>10462.200000000001</v>
      </c>
      <c r="E539" s="209" t="s">
        <v>4645</v>
      </c>
      <c r="F539" s="210">
        <v>10462.200000000001</v>
      </c>
      <c r="G539" s="210">
        <v>0</v>
      </c>
      <c r="H539" s="209" t="s">
        <v>4378</v>
      </c>
    </row>
    <row r="540" spans="1:8" x14ac:dyDescent="0.25">
      <c r="A540" s="211" t="s">
        <v>5793</v>
      </c>
      <c r="B540" s="221" t="s">
        <v>6244</v>
      </c>
      <c r="C540" s="212" t="s">
        <v>4471</v>
      </c>
      <c r="D540" s="213">
        <v>15577.7</v>
      </c>
      <c r="E540" s="212" t="s">
        <v>4696</v>
      </c>
      <c r="F540" s="213">
        <v>15577.7</v>
      </c>
      <c r="G540" s="213">
        <v>0</v>
      </c>
      <c r="H540" s="212" t="s">
        <v>4378</v>
      </c>
    </row>
    <row r="541" spans="1:8" x14ac:dyDescent="0.25">
      <c r="A541" s="208" t="s">
        <v>5092</v>
      </c>
      <c r="B541" s="220" t="s">
        <v>6838</v>
      </c>
      <c r="C541" s="209" t="s">
        <v>4471</v>
      </c>
      <c r="D541" s="210">
        <v>41019.599999999999</v>
      </c>
      <c r="E541" s="209" t="s">
        <v>4416</v>
      </c>
      <c r="F541" s="210">
        <v>36000</v>
      </c>
      <c r="G541" s="210">
        <v>5019.6000000000004</v>
      </c>
      <c r="H541" s="209" t="s">
        <v>4518</v>
      </c>
    </row>
    <row r="542" spans="1:8" x14ac:dyDescent="0.25">
      <c r="A542" s="211" t="s">
        <v>4642</v>
      </c>
      <c r="B542" s="221" t="s">
        <v>7278</v>
      </c>
      <c r="C542" s="212" t="s">
        <v>4381</v>
      </c>
      <c r="D542" s="213">
        <v>6612.9</v>
      </c>
      <c r="E542" s="212" t="s">
        <v>4642</v>
      </c>
      <c r="F542" s="213">
        <v>6612.9</v>
      </c>
      <c r="G542" s="213">
        <v>0</v>
      </c>
      <c r="H542" s="212" t="s">
        <v>4378</v>
      </c>
    </row>
    <row r="543" spans="1:8" x14ac:dyDescent="0.25">
      <c r="A543" s="211" t="s">
        <v>4632</v>
      </c>
      <c r="B543" s="221" t="s">
        <v>5641</v>
      </c>
      <c r="C543" s="212" t="s">
        <v>4381</v>
      </c>
      <c r="D543" s="213">
        <v>6128.8</v>
      </c>
      <c r="E543" s="212" t="s">
        <v>4632</v>
      </c>
      <c r="F543" s="213">
        <v>6128.8</v>
      </c>
      <c r="G543" s="213">
        <v>0</v>
      </c>
      <c r="H543" s="212" t="s">
        <v>4378</v>
      </c>
    </row>
    <row r="544" spans="1:8" x14ac:dyDescent="0.25">
      <c r="A544" s="208" t="s">
        <v>4638</v>
      </c>
      <c r="B544" s="220" t="s">
        <v>7344</v>
      </c>
      <c r="C544" s="209" t="s">
        <v>4381</v>
      </c>
      <c r="D544" s="210">
        <v>4867.2</v>
      </c>
      <c r="E544" s="209" t="s">
        <v>4638</v>
      </c>
      <c r="F544" s="210">
        <v>4867.2</v>
      </c>
      <c r="G544" s="210">
        <v>0</v>
      </c>
      <c r="H544" s="209" t="s">
        <v>4378</v>
      </c>
    </row>
    <row r="545" spans="1:8" x14ac:dyDescent="0.25">
      <c r="A545" s="208" t="s">
        <v>4649</v>
      </c>
      <c r="B545" s="220" t="s">
        <v>7507</v>
      </c>
      <c r="C545" s="209" t="s">
        <v>4381</v>
      </c>
      <c r="D545" s="210">
        <v>5131.2</v>
      </c>
      <c r="E545" s="209" t="s">
        <v>4649</v>
      </c>
      <c r="F545" s="210">
        <v>5131.2</v>
      </c>
      <c r="G545" s="210">
        <v>0</v>
      </c>
      <c r="H545" s="209" t="s">
        <v>4378</v>
      </c>
    </row>
    <row r="546" spans="1:8" x14ac:dyDescent="0.25">
      <c r="A546" s="211" t="s">
        <v>4633</v>
      </c>
      <c r="B546" s="221" t="s">
        <v>7776</v>
      </c>
      <c r="C546" s="212" t="s">
        <v>4381</v>
      </c>
      <c r="D546" s="213">
        <v>10184</v>
      </c>
      <c r="E546" s="212" t="s">
        <v>4633</v>
      </c>
      <c r="F546" s="213">
        <v>10184</v>
      </c>
      <c r="G546" s="213">
        <v>0</v>
      </c>
      <c r="H546" s="212" t="s">
        <v>4378</v>
      </c>
    </row>
    <row r="547" spans="1:8" x14ac:dyDescent="0.25">
      <c r="A547" s="208" t="s">
        <v>4635</v>
      </c>
      <c r="B547" s="220" t="s">
        <v>7938</v>
      </c>
      <c r="C547" s="209" t="s">
        <v>4381</v>
      </c>
      <c r="D547" s="210">
        <v>9204.7999999999993</v>
      </c>
      <c r="E547" s="209" t="s">
        <v>4635</v>
      </c>
      <c r="F547" s="210">
        <v>9204.7999999999993</v>
      </c>
      <c r="G547" s="210">
        <v>0</v>
      </c>
      <c r="H547" s="209" t="s">
        <v>4378</v>
      </c>
    </row>
    <row r="548" spans="1:8" x14ac:dyDescent="0.25">
      <c r="A548" s="211" t="s">
        <v>4604</v>
      </c>
      <c r="B548" s="221" t="s">
        <v>4976</v>
      </c>
      <c r="C548" s="212" t="s">
        <v>4381</v>
      </c>
      <c r="D548" s="213">
        <v>5292</v>
      </c>
      <c r="E548" s="212" t="s">
        <v>4604</v>
      </c>
      <c r="F548" s="213">
        <v>5292</v>
      </c>
      <c r="G548" s="213">
        <v>0</v>
      </c>
      <c r="H548" s="212" t="s">
        <v>4378</v>
      </c>
    </row>
    <row r="549" spans="1:8" x14ac:dyDescent="0.25">
      <c r="A549" s="211" t="s">
        <v>4746</v>
      </c>
      <c r="B549" s="221" t="s">
        <v>5177</v>
      </c>
      <c r="C549" s="212" t="s">
        <v>4381</v>
      </c>
      <c r="D549" s="213">
        <v>3444.7</v>
      </c>
      <c r="E549" s="212" t="s">
        <v>4746</v>
      </c>
      <c r="F549" s="213">
        <v>3444.7</v>
      </c>
      <c r="G549" s="213">
        <v>0</v>
      </c>
      <c r="H549" s="212" t="s">
        <v>4378</v>
      </c>
    </row>
    <row r="550" spans="1:8" x14ac:dyDescent="0.25">
      <c r="A550" s="211" t="s">
        <v>4639</v>
      </c>
      <c r="B550" s="221" t="s">
        <v>5322</v>
      </c>
      <c r="C550" s="212" t="s">
        <v>4381</v>
      </c>
      <c r="D550" s="213">
        <v>4944.1000000000004</v>
      </c>
      <c r="E550" s="212" t="s">
        <v>4639</v>
      </c>
      <c r="F550" s="213">
        <v>4944.1000000000004</v>
      </c>
      <c r="G550" s="213">
        <v>0</v>
      </c>
      <c r="H550" s="212" t="s">
        <v>4378</v>
      </c>
    </row>
    <row r="551" spans="1:8" x14ac:dyDescent="0.25">
      <c r="A551" s="211" t="s">
        <v>4630</v>
      </c>
      <c r="B551" s="221" t="s">
        <v>5470</v>
      </c>
      <c r="C551" s="212" t="s">
        <v>4381</v>
      </c>
      <c r="D551" s="213">
        <v>5075</v>
      </c>
      <c r="E551" s="212" t="s">
        <v>4630</v>
      </c>
      <c r="F551" s="213">
        <v>5075</v>
      </c>
      <c r="G551" s="213">
        <v>0</v>
      </c>
      <c r="H551" s="212" t="s">
        <v>4378</v>
      </c>
    </row>
    <row r="552" spans="1:8" x14ac:dyDescent="0.25">
      <c r="A552" s="208" t="s">
        <v>4643</v>
      </c>
      <c r="B552" s="220" t="s">
        <v>5831</v>
      </c>
      <c r="C552" s="209" t="s">
        <v>4381</v>
      </c>
      <c r="D552" s="210">
        <v>5300</v>
      </c>
      <c r="E552" s="209" t="s">
        <v>4643</v>
      </c>
      <c r="F552" s="210">
        <v>5300</v>
      </c>
      <c r="G552" s="210">
        <v>0</v>
      </c>
      <c r="H552" s="209" t="s">
        <v>4378</v>
      </c>
    </row>
    <row r="553" spans="1:8" x14ac:dyDescent="0.25">
      <c r="A553" s="211" t="s">
        <v>4648</v>
      </c>
      <c r="B553" s="221" t="s">
        <v>5943</v>
      </c>
      <c r="C553" s="212" t="s">
        <v>4381</v>
      </c>
      <c r="D553" s="213">
        <v>4271.8</v>
      </c>
      <c r="E553" s="212" t="s">
        <v>4648</v>
      </c>
      <c r="F553" s="213">
        <v>4271.8</v>
      </c>
      <c r="G553" s="213">
        <v>0</v>
      </c>
      <c r="H553" s="212" t="s">
        <v>4378</v>
      </c>
    </row>
    <row r="554" spans="1:8" x14ac:dyDescent="0.25">
      <c r="A554" s="208" t="s">
        <v>5793</v>
      </c>
      <c r="B554" s="220" t="s">
        <v>6171</v>
      </c>
      <c r="C554" s="209" t="s">
        <v>4381</v>
      </c>
      <c r="D554" s="210">
        <v>5612.7</v>
      </c>
      <c r="E554" s="209" t="s">
        <v>5793</v>
      </c>
      <c r="F554" s="210">
        <v>5612.7</v>
      </c>
      <c r="G554" s="210">
        <v>0</v>
      </c>
      <c r="H554" s="209" t="s">
        <v>4378</v>
      </c>
    </row>
    <row r="555" spans="1:8" x14ac:dyDescent="0.25">
      <c r="A555" s="211" t="s">
        <v>4696</v>
      </c>
      <c r="B555" s="221" t="s">
        <v>6299</v>
      </c>
      <c r="C555" s="212" t="s">
        <v>4381</v>
      </c>
      <c r="D555" s="213">
        <v>5342.4</v>
      </c>
      <c r="E555" s="212" t="s">
        <v>4696</v>
      </c>
      <c r="F555" s="213">
        <v>5342.4</v>
      </c>
      <c r="G555" s="213">
        <v>0</v>
      </c>
      <c r="H555" s="212" t="s">
        <v>4378</v>
      </c>
    </row>
    <row r="556" spans="1:8" x14ac:dyDescent="0.25">
      <c r="A556" s="208" t="s">
        <v>5838</v>
      </c>
      <c r="B556" s="220" t="s">
        <v>6628</v>
      </c>
      <c r="C556" s="209" t="s">
        <v>4381</v>
      </c>
      <c r="D556" s="210">
        <v>6434.2</v>
      </c>
      <c r="E556" s="209" t="s">
        <v>5838</v>
      </c>
      <c r="F556" s="210">
        <v>6434.2</v>
      </c>
      <c r="G556" s="210">
        <v>0</v>
      </c>
      <c r="H556" s="209" t="s">
        <v>4378</v>
      </c>
    </row>
    <row r="557" spans="1:8" x14ac:dyDescent="0.25">
      <c r="A557" s="208" t="s">
        <v>5092</v>
      </c>
      <c r="B557" s="220" t="s">
        <v>6780</v>
      </c>
      <c r="C557" s="209" t="s">
        <v>4381</v>
      </c>
      <c r="D557" s="210">
        <v>4202.8999999999996</v>
      </c>
      <c r="E557" s="209" t="s">
        <v>5092</v>
      </c>
      <c r="F557" s="210">
        <v>4202.8999999999996</v>
      </c>
      <c r="G557" s="210">
        <v>0</v>
      </c>
      <c r="H557" s="209" t="s">
        <v>4378</v>
      </c>
    </row>
    <row r="558" spans="1:8" x14ac:dyDescent="0.25">
      <c r="A558" s="211" t="s">
        <v>5244</v>
      </c>
      <c r="B558" s="221" t="s">
        <v>6893</v>
      </c>
      <c r="C558" s="212" t="s">
        <v>4381</v>
      </c>
      <c r="D558" s="213">
        <v>4335.3999999999996</v>
      </c>
      <c r="E558" s="212" t="s">
        <v>5244</v>
      </c>
      <c r="F558" s="213">
        <v>4335.3999999999996</v>
      </c>
      <c r="G558" s="213">
        <v>0</v>
      </c>
      <c r="H558" s="212" t="s">
        <v>4378</v>
      </c>
    </row>
    <row r="559" spans="1:8" x14ac:dyDescent="0.25">
      <c r="A559" s="211" t="s">
        <v>5066</v>
      </c>
      <c r="B559" s="221" t="s">
        <v>7028</v>
      </c>
      <c r="C559" s="212" t="s">
        <v>4381</v>
      </c>
      <c r="D559" s="213">
        <v>4388.3999999999996</v>
      </c>
      <c r="E559" s="212" t="s">
        <v>5066</v>
      </c>
      <c r="F559" s="213">
        <v>4388.3999999999996</v>
      </c>
      <c r="G559" s="213">
        <v>0</v>
      </c>
      <c r="H559" s="212" t="s">
        <v>4378</v>
      </c>
    </row>
    <row r="560" spans="1:8" x14ac:dyDescent="0.25">
      <c r="A560" s="208" t="s">
        <v>6803</v>
      </c>
      <c r="B560" s="220" t="s">
        <v>7173</v>
      </c>
      <c r="C560" s="209" t="s">
        <v>4381</v>
      </c>
      <c r="D560" s="210">
        <v>7568.4</v>
      </c>
      <c r="E560" s="209" t="s">
        <v>6803</v>
      </c>
      <c r="F560" s="210">
        <v>7568.4</v>
      </c>
      <c r="G560" s="210">
        <v>0</v>
      </c>
      <c r="H560" s="209" t="s">
        <v>4378</v>
      </c>
    </row>
    <row r="561" spans="1:8" x14ac:dyDescent="0.25">
      <c r="A561" s="211" t="s">
        <v>4640</v>
      </c>
      <c r="B561" s="221" t="s">
        <v>5072</v>
      </c>
      <c r="C561" s="212" t="s">
        <v>4568</v>
      </c>
      <c r="D561" s="213">
        <v>4180.6000000000004</v>
      </c>
      <c r="E561" s="212" t="s">
        <v>4640</v>
      </c>
      <c r="F561" s="213">
        <v>4180.6000000000004</v>
      </c>
      <c r="G561" s="213">
        <v>0</v>
      </c>
      <c r="H561" s="212" t="s">
        <v>4378</v>
      </c>
    </row>
    <row r="562" spans="1:8" x14ac:dyDescent="0.25">
      <c r="A562" s="211" t="s">
        <v>4640</v>
      </c>
      <c r="B562" s="221" t="s">
        <v>5030</v>
      </c>
      <c r="C562" s="212" t="s">
        <v>4507</v>
      </c>
      <c r="D562" s="213">
        <v>729</v>
      </c>
      <c r="E562" s="212" t="s">
        <v>4640</v>
      </c>
      <c r="F562" s="213">
        <v>729</v>
      </c>
      <c r="G562" s="213">
        <v>0</v>
      </c>
      <c r="H562" s="212" t="s">
        <v>4378</v>
      </c>
    </row>
    <row r="563" spans="1:8" x14ac:dyDescent="0.25">
      <c r="A563" s="211" t="s">
        <v>4648</v>
      </c>
      <c r="B563" s="221" t="s">
        <v>5931</v>
      </c>
      <c r="C563" s="212" t="s">
        <v>4507</v>
      </c>
      <c r="D563" s="213">
        <v>354.6</v>
      </c>
      <c r="E563" s="212" t="s">
        <v>4648</v>
      </c>
      <c r="F563" s="213">
        <v>354.6</v>
      </c>
      <c r="G563" s="213">
        <v>0</v>
      </c>
      <c r="H563" s="212" t="s">
        <v>4378</v>
      </c>
    </row>
    <row r="564" spans="1:8" x14ac:dyDescent="0.25">
      <c r="A564" s="211" t="s">
        <v>5793</v>
      </c>
      <c r="B564" s="221" t="s">
        <v>6162</v>
      </c>
      <c r="C564" s="212" t="s">
        <v>4507</v>
      </c>
      <c r="D564" s="213">
        <v>662.4</v>
      </c>
      <c r="E564" s="212" t="s">
        <v>5793</v>
      </c>
      <c r="F564" s="213">
        <v>662.4</v>
      </c>
      <c r="G564" s="213">
        <v>0</v>
      </c>
      <c r="H564" s="212" t="s">
        <v>4378</v>
      </c>
    </row>
    <row r="565" spans="1:8" x14ac:dyDescent="0.25">
      <c r="A565" s="208" t="s">
        <v>5092</v>
      </c>
      <c r="B565" s="220" t="s">
        <v>6760</v>
      </c>
      <c r="C565" s="209" t="s">
        <v>4507</v>
      </c>
      <c r="D565" s="210">
        <v>646.20000000000005</v>
      </c>
      <c r="E565" s="209" t="s">
        <v>5092</v>
      </c>
      <c r="F565" s="210">
        <v>646.20000000000005</v>
      </c>
      <c r="G565" s="210">
        <v>0</v>
      </c>
      <c r="H565" s="209" t="s">
        <v>4378</v>
      </c>
    </row>
    <row r="566" spans="1:8" x14ac:dyDescent="0.25">
      <c r="A566" s="208" t="s">
        <v>6803</v>
      </c>
      <c r="B566" s="220" t="s">
        <v>7145</v>
      </c>
      <c r="C566" s="209" t="s">
        <v>4507</v>
      </c>
      <c r="D566" s="210">
        <v>648.9</v>
      </c>
      <c r="E566" s="209" t="s">
        <v>6803</v>
      </c>
      <c r="F566" s="210">
        <v>648.9</v>
      </c>
      <c r="G566" s="210">
        <v>0</v>
      </c>
      <c r="H566" s="209" t="s">
        <v>4378</v>
      </c>
    </row>
    <row r="567" spans="1:8" x14ac:dyDescent="0.25">
      <c r="A567" s="211" t="s">
        <v>4635</v>
      </c>
      <c r="B567" s="221" t="s">
        <v>7949</v>
      </c>
      <c r="C567" s="212" t="s">
        <v>4475</v>
      </c>
      <c r="D567" s="213">
        <v>4945.2</v>
      </c>
      <c r="E567" s="212" t="s">
        <v>4635</v>
      </c>
      <c r="F567" s="213">
        <v>4945.2</v>
      </c>
      <c r="G567" s="213">
        <v>0</v>
      </c>
      <c r="H567" s="212" t="s">
        <v>4378</v>
      </c>
    </row>
    <row r="568" spans="1:8" x14ac:dyDescent="0.25">
      <c r="A568" s="211" t="s">
        <v>4639</v>
      </c>
      <c r="B568" s="221" t="s">
        <v>5334</v>
      </c>
      <c r="C568" s="212" t="s">
        <v>4475</v>
      </c>
      <c r="D568" s="213">
        <v>5638</v>
      </c>
      <c r="E568" s="212" t="s">
        <v>4639</v>
      </c>
      <c r="F568" s="213">
        <v>5638</v>
      </c>
      <c r="G568" s="213">
        <v>0</v>
      </c>
      <c r="H568" s="212" t="s">
        <v>4378</v>
      </c>
    </row>
    <row r="569" spans="1:8" x14ac:dyDescent="0.25">
      <c r="A569" s="211" t="s">
        <v>4639</v>
      </c>
      <c r="B569" s="221" t="s">
        <v>5428</v>
      </c>
      <c r="C569" s="212" t="s">
        <v>4475</v>
      </c>
      <c r="D569" s="213">
        <v>410</v>
      </c>
      <c r="E569" s="212" t="s">
        <v>4630</v>
      </c>
      <c r="F569" s="213">
        <v>410</v>
      </c>
      <c r="G569" s="213">
        <v>0</v>
      </c>
      <c r="H569" s="212" t="s">
        <v>4378</v>
      </c>
    </row>
    <row r="570" spans="1:8" x14ac:dyDescent="0.25">
      <c r="A570" s="208" t="s">
        <v>4696</v>
      </c>
      <c r="B570" s="220" t="s">
        <v>6300</v>
      </c>
      <c r="C570" s="209" t="s">
        <v>4475</v>
      </c>
      <c r="D570" s="210">
        <v>4408.8</v>
      </c>
      <c r="E570" s="209" t="s">
        <v>4696</v>
      </c>
      <c r="F570" s="210">
        <v>4408.8</v>
      </c>
      <c r="G570" s="210">
        <v>0</v>
      </c>
      <c r="H570" s="209" t="s">
        <v>4378</v>
      </c>
    </row>
    <row r="571" spans="1:8" x14ac:dyDescent="0.25">
      <c r="A571" s="211" t="s">
        <v>5092</v>
      </c>
      <c r="B571" s="221" t="s">
        <v>6783</v>
      </c>
      <c r="C571" s="212" t="s">
        <v>4475</v>
      </c>
      <c r="D571" s="213">
        <v>4394.5</v>
      </c>
      <c r="E571" s="212" t="s">
        <v>5092</v>
      </c>
      <c r="F571" s="213">
        <v>4394.5</v>
      </c>
      <c r="G571" s="213">
        <v>0</v>
      </c>
      <c r="H571" s="212" t="s">
        <v>4378</v>
      </c>
    </row>
    <row r="572" spans="1:8" x14ac:dyDescent="0.25">
      <c r="A572" s="211" t="s">
        <v>5066</v>
      </c>
      <c r="B572" s="221" t="s">
        <v>7020</v>
      </c>
      <c r="C572" s="212" t="s">
        <v>4475</v>
      </c>
      <c r="D572" s="213">
        <v>4926.6000000000004</v>
      </c>
      <c r="E572" s="212" t="s">
        <v>5066</v>
      </c>
      <c r="F572" s="213">
        <v>4926.6000000000004</v>
      </c>
      <c r="G572" s="213">
        <v>0</v>
      </c>
      <c r="H572" s="212" t="s">
        <v>4378</v>
      </c>
    </row>
    <row r="573" spans="1:8" x14ac:dyDescent="0.25">
      <c r="A573" s="208" t="s">
        <v>4632</v>
      </c>
      <c r="B573" s="220" t="s">
        <v>6894</v>
      </c>
      <c r="C573" s="209" t="s">
        <v>4523</v>
      </c>
      <c r="D573" s="210">
        <v>3374.4</v>
      </c>
      <c r="E573" s="209" t="s">
        <v>4638</v>
      </c>
      <c r="F573" s="210">
        <v>3374.4</v>
      </c>
      <c r="G573" s="210">
        <v>0</v>
      </c>
      <c r="H573" s="209" t="s">
        <v>4378</v>
      </c>
    </row>
    <row r="574" spans="1:8" x14ac:dyDescent="0.25">
      <c r="A574" s="211" t="s">
        <v>4638</v>
      </c>
      <c r="B574" s="221" t="s">
        <v>7468</v>
      </c>
      <c r="C574" s="212" t="s">
        <v>4523</v>
      </c>
      <c r="D574" s="213">
        <v>9462</v>
      </c>
      <c r="E574" s="212" t="s">
        <v>4649</v>
      </c>
      <c r="F574" s="213">
        <v>9462</v>
      </c>
      <c r="G574" s="213">
        <v>0</v>
      </c>
      <c r="H574" s="212" t="s">
        <v>4378</v>
      </c>
    </row>
    <row r="575" spans="1:8" x14ac:dyDescent="0.25">
      <c r="A575" s="211" t="s">
        <v>4649</v>
      </c>
      <c r="B575" s="221" t="s">
        <v>7582</v>
      </c>
      <c r="C575" s="212" t="s">
        <v>4523</v>
      </c>
      <c r="D575" s="213">
        <v>3112.4</v>
      </c>
      <c r="E575" s="212" t="s">
        <v>4646</v>
      </c>
      <c r="F575" s="213">
        <v>3112.4</v>
      </c>
      <c r="G575" s="213">
        <v>0</v>
      </c>
      <c r="H575" s="212" t="s">
        <v>4378</v>
      </c>
    </row>
    <row r="576" spans="1:8" x14ac:dyDescent="0.25">
      <c r="A576" s="211" t="s">
        <v>4633</v>
      </c>
      <c r="B576" s="221" t="s">
        <v>7837</v>
      </c>
      <c r="C576" s="212" t="s">
        <v>4523</v>
      </c>
      <c r="D576" s="213">
        <v>11658.4</v>
      </c>
      <c r="E576" s="212" t="s">
        <v>4635</v>
      </c>
      <c r="F576" s="213">
        <v>11658.4</v>
      </c>
      <c r="G576" s="213">
        <v>0</v>
      </c>
      <c r="H576" s="212" t="s">
        <v>4378</v>
      </c>
    </row>
    <row r="577" spans="1:8" x14ac:dyDescent="0.25">
      <c r="A577" s="208" t="s">
        <v>4746</v>
      </c>
      <c r="B577" s="220" t="s">
        <v>5267</v>
      </c>
      <c r="C577" s="209" t="s">
        <v>4523</v>
      </c>
      <c r="D577" s="210">
        <v>2815.8</v>
      </c>
      <c r="E577" s="209" t="s">
        <v>4639</v>
      </c>
      <c r="F577" s="210">
        <v>2815.8</v>
      </c>
      <c r="G577" s="210">
        <v>0</v>
      </c>
      <c r="H577" s="209" t="s">
        <v>4378</v>
      </c>
    </row>
    <row r="578" spans="1:8" x14ac:dyDescent="0.25">
      <c r="A578" s="208" t="s">
        <v>4639</v>
      </c>
      <c r="B578" s="220" t="s">
        <v>5415</v>
      </c>
      <c r="C578" s="209" t="s">
        <v>4523</v>
      </c>
      <c r="D578" s="210">
        <v>11762.4</v>
      </c>
      <c r="E578" s="209" t="s">
        <v>4630</v>
      </c>
      <c r="F578" s="210">
        <v>11762.4</v>
      </c>
      <c r="G578" s="210">
        <v>0</v>
      </c>
      <c r="H578" s="209" t="s">
        <v>4378</v>
      </c>
    </row>
    <row r="579" spans="1:8" x14ac:dyDescent="0.25">
      <c r="A579" s="211" t="s">
        <v>4630</v>
      </c>
      <c r="B579" s="221" t="s">
        <v>5581</v>
      </c>
      <c r="C579" s="212" t="s">
        <v>4523</v>
      </c>
      <c r="D579" s="213">
        <v>2884</v>
      </c>
      <c r="E579" s="212" t="s">
        <v>4641</v>
      </c>
      <c r="F579" s="213">
        <v>2884</v>
      </c>
      <c r="G579" s="213">
        <v>0</v>
      </c>
      <c r="H579" s="212" t="s">
        <v>4378</v>
      </c>
    </row>
    <row r="580" spans="1:8" x14ac:dyDescent="0.25">
      <c r="A580" s="211" t="s">
        <v>4643</v>
      </c>
      <c r="B580" s="221" t="s">
        <v>5891</v>
      </c>
      <c r="C580" s="212" t="s">
        <v>4523</v>
      </c>
      <c r="D580" s="213">
        <v>10231.200000000001</v>
      </c>
      <c r="E580" s="212" t="s">
        <v>4648</v>
      </c>
      <c r="F580" s="213">
        <v>10231.200000000001</v>
      </c>
      <c r="G580" s="213">
        <v>0</v>
      </c>
      <c r="H580" s="212" t="s">
        <v>4378</v>
      </c>
    </row>
    <row r="581" spans="1:8" x14ac:dyDescent="0.25">
      <c r="A581" s="211" t="s">
        <v>4648</v>
      </c>
      <c r="B581" s="221" t="s">
        <v>6013</v>
      </c>
      <c r="C581" s="212" t="s">
        <v>4523</v>
      </c>
      <c r="D581" s="213">
        <v>3192</v>
      </c>
      <c r="E581" s="212" t="s">
        <v>4821</v>
      </c>
      <c r="F581" s="213">
        <v>3192</v>
      </c>
      <c r="G581" s="213">
        <v>0</v>
      </c>
      <c r="H581" s="212" t="s">
        <v>4378</v>
      </c>
    </row>
    <row r="582" spans="1:8" x14ac:dyDescent="0.25">
      <c r="A582" s="211" t="s">
        <v>5793</v>
      </c>
      <c r="B582" s="221" t="s">
        <v>6240</v>
      </c>
      <c r="C582" s="212" t="s">
        <v>4523</v>
      </c>
      <c r="D582" s="213">
        <v>15187.6</v>
      </c>
      <c r="E582" s="212" t="s">
        <v>4696</v>
      </c>
      <c r="F582" s="213">
        <v>15187.6</v>
      </c>
      <c r="G582" s="213">
        <v>0</v>
      </c>
      <c r="H582" s="212" t="s">
        <v>4378</v>
      </c>
    </row>
    <row r="583" spans="1:8" x14ac:dyDescent="0.25">
      <c r="A583" s="208" t="s">
        <v>5092</v>
      </c>
      <c r="B583" s="220" t="s">
        <v>6844</v>
      </c>
      <c r="C583" s="209" t="s">
        <v>4523</v>
      </c>
      <c r="D583" s="210">
        <v>18218.400000000001</v>
      </c>
      <c r="E583" s="209" t="s">
        <v>5244</v>
      </c>
      <c r="F583" s="210">
        <v>18218.400000000001</v>
      </c>
      <c r="G583" s="210">
        <v>0</v>
      </c>
      <c r="H583" s="209" t="s">
        <v>4378</v>
      </c>
    </row>
    <row r="584" spans="1:8" x14ac:dyDescent="0.25">
      <c r="A584" s="208" t="s">
        <v>5066</v>
      </c>
      <c r="B584" s="220" t="s">
        <v>7089</v>
      </c>
      <c r="C584" s="209" t="s">
        <v>4523</v>
      </c>
      <c r="D584" s="210">
        <v>2144.3000000000002</v>
      </c>
      <c r="E584" s="209" t="s">
        <v>6803</v>
      </c>
      <c r="F584" s="210">
        <v>2144.3000000000002</v>
      </c>
      <c r="G584" s="210">
        <v>0</v>
      </c>
      <c r="H584" s="209" t="s">
        <v>4378</v>
      </c>
    </row>
    <row r="585" spans="1:8" x14ac:dyDescent="0.25">
      <c r="A585" s="208" t="s">
        <v>6803</v>
      </c>
      <c r="B585" s="220" t="s">
        <v>7226</v>
      </c>
      <c r="C585" s="209" t="s">
        <v>4523</v>
      </c>
      <c r="D585" s="210">
        <v>10401</v>
      </c>
      <c r="E585" s="209" t="s">
        <v>6039</v>
      </c>
      <c r="F585" s="210">
        <v>10401</v>
      </c>
      <c r="G585" s="210">
        <v>0</v>
      </c>
      <c r="H585" s="209" t="s">
        <v>4378</v>
      </c>
    </row>
    <row r="586" spans="1:8" x14ac:dyDescent="0.25">
      <c r="A586" s="208" t="s">
        <v>4632</v>
      </c>
      <c r="B586" s="220" t="s">
        <v>6219</v>
      </c>
      <c r="C586" s="209" t="s">
        <v>4602</v>
      </c>
      <c r="D586" s="210">
        <v>8779.6</v>
      </c>
      <c r="E586" s="209" t="s">
        <v>4632</v>
      </c>
      <c r="F586" s="210">
        <v>8779.6</v>
      </c>
      <c r="G586" s="210">
        <v>0</v>
      </c>
      <c r="H586" s="209" t="s">
        <v>4378</v>
      </c>
    </row>
    <row r="587" spans="1:8" x14ac:dyDescent="0.25">
      <c r="A587" s="211" t="s">
        <v>4649</v>
      </c>
      <c r="B587" s="221" t="s">
        <v>7554</v>
      </c>
      <c r="C587" s="212" t="s">
        <v>4602</v>
      </c>
      <c r="D587" s="213">
        <v>9369.6</v>
      </c>
      <c r="E587" s="212" t="s">
        <v>4646</v>
      </c>
      <c r="F587" s="213">
        <v>9369.6</v>
      </c>
      <c r="G587" s="213">
        <v>0</v>
      </c>
      <c r="H587" s="212" t="s">
        <v>4378</v>
      </c>
    </row>
    <row r="588" spans="1:8" x14ac:dyDescent="0.25">
      <c r="A588" s="208" t="s">
        <v>4633</v>
      </c>
      <c r="B588" s="220" t="s">
        <v>7856</v>
      </c>
      <c r="C588" s="209" t="s">
        <v>4602</v>
      </c>
      <c r="D588" s="210">
        <v>11873.8</v>
      </c>
      <c r="E588" s="209" t="s">
        <v>4635</v>
      </c>
      <c r="F588" s="210">
        <v>11873.8</v>
      </c>
      <c r="G588" s="210">
        <v>0</v>
      </c>
      <c r="H588" s="209" t="s">
        <v>4378</v>
      </c>
    </row>
    <row r="589" spans="1:8" x14ac:dyDescent="0.25">
      <c r="A589" s="211" t="s">
        <v>4634</v>
      </c>
      <c r="B589" s="221" t="s">
        <v>4761</v>
      </c>
      <c r="C589" s="212" t="s">
        <v>4602</v>
      </c>
      <c r="D589" s="213">
        <v>3475.1</v>
      </c>
      <c r="E589" s="212" t="s">
        <v>4634</v>
      </c>
      <c r="F589" s="213">
        <v>3475.1</v>
      </c>
      <c r="G589" s="213">
        <v>0</v>
      </c>
      <c r="H589" s="212" t="s">
        <v>4378</v>
      </c>
    </row>
    <row r="590" spans="1:8" x14ac:dyDescent="0.25">
      <c r="A590" s="208" t="s">
        <v>4746</v>
      </c>
      <c r="B590" s="220" t="s">
        <v>5273</v>
      </c>
      <c r="C590" s="209" t="s">
        <v>4602</v>
      </c>
      <c r="D590" s="210">
        <v>9026.2000000000007</v>
      </c>
      <c r="E590" s="209" t="s">
        <v>4639</v>
      </c>
      <c r="F590" s="210">
        <v>9026.2000000000007</v>
      </c>
      <c r="G590" s="210">
        <v>0</v>
      </c>
      <c r="H590" s="209" t="s">
        <v>4378</v>
      </c>
    </row>
    <row r="591" spans="1:8" x14ac:dyDescent="0.25">
      <c r="A591" s="211" t="s">
        <v>4639</v>
      </c>
      <c r="B591" s="221" t="s">
        <v>5422</v>
      </c>
      <c r="C591" s="212" t="s">
        <v>4602</v>
      </c>
      <c r="D591" s="213">
        <v>7464</v>
      </c>
      <c r="E591" s="212" t="s">
        <v>4639</v>
      </c>
      <c r="F591" s="213">
        <v>7464</v>
      </c>
      <c r="G591" s="213">
        <v>0</v>
      </c>
      <c r="H591" s="212" t="s">
        <v>4378</v>
      </c>
    </row>
    <row r="592" spans="1:8" x14ac:dyDescent="0.25">
      <c r="A592" s="208" t="s">
        <v>4641</v>
      </c>
      <c r="B592" s="220" t="s">
        <v>5602</v>
      </c>
      <c r="C592" s="209" t="s">
        <v>4602</v>
      </c>
      <c r="D592" s="210">
        <v>3587.2</v>
      </c>
      <c r="E592" s="209" t="s">
        <v>4641</v>
      </c>
      <c r="F592" s="210">
        <v>3587.2</v>
      </c>
      <c r="G592" s="210">
        <v>0</v>
      </c>
      <c r="H592" s="209" t="s">
        <v>4378</v>
      </c>
    </row>
    <row r="593" spans="1:8" x14ac:dyDescent="0.25">
      <c r="A593" s="211" t="s">
        <v>4696</v>
      </c>
      <c r="B593" s="221" t="s">
        <v>6325</v>
      </c>
      <c r="C593" s="212" t="s">
        <v>4602</v>
      </c>
      <c r="D593" s="213">
        <v>0</v>
      </c>
      <c r="E593" s="212" t="s">
        <v>4416</v>
      </c>
      <c r="F593" s="213">
        <v>0</v>
      </c>
      <c r="G593" s="213">
        <v>0</v>
      </c>
      <c r="H593" s="212" t="s">
        <v>37</v>
      </c>
    </row>
    <row r="594" spans="1:8" x14ac:dyDescent="0.25">
      <c r="A594" s="208" t="s">
        <v>4696</v>
      </c>
      <c r="B594" s="220" t="s">
        <v>6332</v>
      </c>
      <c r="C594" s="209" t="s">
        <v>4602</v>
      </c>
      <c r="D594" s="210">
        <v>7232.6</v>
      </c>
      <c r="E594" s="209" t="s">
        <v>4696</v>
      </c>
      <c r="F594" s="210">
        <v>7232.6</v>
      </c>
      <c r="G594" s="210">
        <v>0</v>
      </c>
      <c r="H594" s="209" t="s">
        <v>4378</v>
      </c>
    </row>
    <row r="595" spans="1:8" x14ac:dyDescent="0.25">
      <c r="A595" s="208" t="s">
        <v>4638</v>
      </c>
      <c r="B595" s="220" t="s">
        <v>7467</v>
      </c>
      <c r="C595" s="209" t="s">
        <v>4524</v>
      </c>
      <c r="D595" s="210">
        <v>7552</v>
      </c>
      <c r="E595" s="209" t="s">
        <v>4649</v>
      </c>
      <c r="F595" s="210">
        <v>7552</v>
      </c>
      <c r="G595" s="210">
        <v>0</v>
      </c>
      <c r="H595" s="209" t="s">
        <v>4378</v>
      </c>
    </row>
    <row r="596" spans="1:8" x14ac:dyDescent="0.25">
      <c r="A596" s="211" t="s">
        <v>4649</v>
      </c>
      <c r="B596" s="221" t="s">
        <v>7584</v>
      </c>
      <c r="C596" s="212" t="s">
        <v>4524</v>
      </c>
      <c r="D596" s="213">
        <v>8338.5</v>
      </c>
      <c r="E596" s="212" t="s">
        <v>4646</v>
      </c>
      <c r="F596" s="213">
        <v>8338.5</v>
      </c>
      <c r="G596" s="213">
        <v>0</v>
      </c>
      <c r="H596" s="212" t="s">
        <v>4378</v>
      </c>
    </row>
    <row r="597" spans="1:8" x14ac:dyDescent="0.25">
      <c r="A597" s="211" t="s">
        <v>4604</v>
      </c>
      <c r="B597" s="221" t="s">
        <v>5006</v>
      </c>
      <c r="C597" s="212" t="s">
        <v>4524</v>
      </c>
      <c r="D597" s="213">
        <v>1000</v>
      </c>
      <c r="E597" s="212" t="s">
        <v>4640</v>
      </c>
      <c r="F597" s="213">
        <v>1000</v>
      </c>
      <c r="G597" s="213">
        <v>0</v>
      </c>
      <c r="H597" s="212" t="s">
        <v>4378</v>
      </c>
    </row>
    <row r="598" spans="1:8" x14ac:dyDescent="0.25">
      <c r="A598" s="211" t="s">
        <v>4639</v>
      </c>
      <c r="B598" s="221" t="s">
        <v>5418</v>
      </c>
      <c r="C598" s="212" t="s">
        <v>4524</v>
      </c>
      <c r="D598" s="213">
        <v>11914</v>
      </c>
      <c r="E598" s="212" t="s">
        <v>4630</v>
      </c>
      <c r="F598" s="213">
        <v>11914</v>
      </c>
      <c r="G598" s="213">
        <v>0</v>
      </c>
      <c r="H598" s="212" t="s">
        <v>4378</v>
      </c>
    </row>
    <row r="599" spans="1:8" x14ac:dyDescent="0.25">
      <c r="A599" s="208" t="s">
        <v>4630</v>
      </c>
      <c r="B599" s="220" t="s">
        <v>5580</v>
      </c>
      <c r="C599" s="209" t="s">
        <v>4524</v>
      </c>
      <c r="D599" s="210">
        <v>12690</v>
      </c>
      <c r="E599" s="209" t="s">
        <v>4641</v>
      </c>
      <c r="F599" s="210">
        <v>12690</v>
      </c>
      <c r="G599" s="210">
        <v>0</v>
      </c>
      <c r="H599" s="209" t="s">
        <v>4378</v>
      </c>
    </row>
    <row r="600" spans="1:8" x14ac:dyDescent="0.25">
      <c r="A600" s="208" t="s">
        <v>5244</v>
      </c>
      <c r="B600" s="220" t="s">
        <v>6966</v>
      </c>
      <c r="C600" s="209" t="s">
        <v>4524</v>
      </c>
      <c r="D600" s="210">
        <v>1280.8</v>
      </c>
      <c r="E600" s="209" t="s">
        <v>5066</v>
      </c>
      <c r="F600" s="210">
        <v>1280.8</v>
      </c>
      <c r="G600" s="210">
        <v>0</v>
      </c>
      <c r="H600" s="209" t="s">
        <v>4378</v>
      </c>
    </row>
    <row r="601" spans="1:8" x14ac:dyDescent="0.25">
      <c r="A601" s="211" t="s">
        <v>4696</v>
      </c>
      <c r="B601" s="221" t="s">
        <v>6401</v>
      </c>
      <c r="C601" s="212" t="s">
        <v>4620</v>
      </c>
      <c r="D601" s="213">
        <v>1979.8</v>
      </c>
      <c r="E601" s="212" t="s">
        <v>5395</v>
      </c>
      <c r="F601" s="213">
        <v>1979.8</v>
      </c>
      <c r="G601" s="213">
        <v>0</v>
      </c>
      <c r="H601" s="212" t="s">
        <v>4378</v>
      </c>
    </row>
    <row r="602" spans="1:8" x14ac:dyDescent="0.25">
      <c r="A602" s="211" t="s">
        <v>4642</v>
      </c>
      <c r="B602" s="221" t="s">
        <v>7446</v>
      </c>
      <c r="C602" s="212" t="s">
        <v>4431</v>
      </c>
      <c r="D602" s="213">
        <v>8031.4</v>
      </c>
      <c r="E602" s="212" t="s">
        <v>4642</v>
      </c>
      <c r="F602" s="213">
        <v>8031.4</v>
      </c>
      <c r="G602" s="213">
        <v>0</v>
      </c>
      <c r="H602" s="212" t="s">
        <v>4378</v>
      </c>
    </row>
    <row r="603" spans="1:8" x14ac:dyDescent="0.25">
      <c r="A603" s="211" t="s">
        <v>4635</v>
      </c>
      <c r="B603" s="221" t="s">
        <v>7972</v>
      </c>
      <c r="C603" s="212" t="s">
        <v>4431</v>
      </c>
      <c r="D603" s="213">
        <v>10181.700000000001</v>
      </c>
      <c r="E603" s="212" t="s">
        <v>4635</v>
      </c>
      <c r="F603" s="213">
        <v>10181.700000000001</v>
      </c>
      <c r="G603" s="213">
        <v>0</v>
      </c>
      <c r="H603" s="212" t="s">
        <v>4378</v>
      </c>
    </row>
    <row r="604" spans="1:8" x14ac:dyDescent="0.25">
      <c r="A604" s="211" t="s">
        <v>4639</v>
      </c>
      <c r="B604" s="221" t="s">
        <v>5342</v>
      </c>
      <c r="C604" s="212" t="s">
        <v>4431</v>
      </c>
      <c r="D604" s="213">
        <v>6039.6</v>
      </c>
      <c r="E604" s="212" t="s">
        <v>4639</v>
      </c>
      <c r="F604" s="213">
        <v>6039.6</v>
      </c>
      <c r="G604" s="213">
        <v>0</v>
      </c>
      <c r="H604" s="212" t="s">
        <v>4378</v>
      </c>
    </row>
    <row r="605" spans="1:8" x14ac:dyDescent="0.25">
      <c r="A605" s="211" t="s">
        <v>4630</v>
      </c>
      <c r="B605" s="221" t="s">
        <v>5504</v>
      </c>
      <c r="C605" s="212" t="s">
        <v>4431</v>
      </c>
      <c r="D605" s="213">
        <v>7204</v>
      </c>
      <c r="E605" s="212" t="s">
        <v>4630</v>
      </c>
      <c r="F605" s="213">
        <v>7204</v>
      </c>
      <c r="G605" s="213">
        <v>0</v>
      </c>
      <c r="H605" s="212" t="s">
        <v>4378</v>
      </c>
    </row>
    <row r="606" spans="1:8" x14ac:dyDescent="0.25">
      <c r="A606" s="211" t="s">
        <v>4696</v>
      </c>
      <c r="B606" s="221" t="s">
        <v>6311</v>
      </c>
      <c r="C606" s="212" t="s">
        <v>4431</v>
      </c>
      <c r="D606" s="213">
        <v>9696.6</v>
      </c>
      <c r="E606" s="212" t="s">
        <v>4696</v>
      </c>
      <c r="F606" s="213">
        <v>9696.6</v>
      </c>
      <c r="G606" s="213">
        <v>0</v>
      </c>
      <c r="H606" s="212" t="s">
        <v>4378</v>
      </c>
    </row>
    <row r="607" spans="1:8" x14ac:dyDescent="0.25">
      <c r="A607" s="208" t="s">
        <v>5066</v>
      </c>
      <c r="B607" s="220" t="s">
        <v>7043</v>
      </c>
      <c r="C607" s="209" t="s">
        <v>4431</v>
      </c>
      <c r="D607" s="210">
        <v>6681.8</v>
      </c>
      <c r="E607" s="209" t="s">
        <v>5066</v>
      </c>
      <c r="F607" s="210">
        <v>6681.8</v>
      </c>
      <c r="G607" s="210">
        <v>0</v>
      </c>
      <c r="H607" s="209" t="s">
        <v>4378</v>
      </c>
    </row>
    <row r="608" spans="1:8" x14ac:dyDescent="0.25">
      <c r="A608" s="208" t="s">
        <v>6803</v>
      </c>
      <c r="B608" s="220" t="s">
        <v>7167</v>
      </c>
      <c r="C608" s="209" t="s">
        <v>4431</v>
      </c>
      <c r="D608" s="210">
        <v>9615.7000000000007</v>
      </c>
      <c r="E608" s="209" t="s">
        <v>6803</v>
      </c>
      <c r="F608" s="210">
        <v>9615.7000000000007</v>
      </c>
      <c r="G608" s="210">
        <v>0</v>
      </c>
      <c r="H608" s="209" t="s">
        <v>4378</v>
      </c>
    </row>
    <row r="609" spans="1:8" x14ac:dyDescent="0.25">
      <c r="A609" s="208" t="s">
        <v>4632</v>
      </c>
      <c r="B609" s="220" t="s">
        <v>6378</v>
      </c>
      <c r="C609" s="209" t="s">
        <v>4459</v>
      </c>
      <c r="D609" s="210">
        <v>17958.8</v>
      </c>
      <c r="E609" s="209" t="s">
        <v>4649</v>
      </c>
      <c r="F609" s="210">
        <v>17958.8</v>
      </c>
      <c r="G609" s="210">
        <v>0</v>
      </c>
      <c r="H609" s="209" t="s">
        <v>4378</v>
      </c>
    </row>
    <row r="610" spans="1:8" x14ac:dyDescent="0.25">
      <c r="A610" s="208" t="s">
        <v>4638</v>
      </c>
      <c r="B610" s="220" t="s">
        <v>7417</v>
      </c>
      <c r="C610" s="209" t="s">
        <v>4459</v>
      </c>
      <c r="D610" s="210">
        <v>16458.900000000001</v>
      </c>
      <c r="E610" s="209" t="s">
        <v>4633</v>
      </c>
      <c r="F610" s="210">
        <v>16458.900000000001</v>
      </c>
      <c r="G610" s="210">
        <v>0</v>
      </c>
      <c r="H610" s="209" t="s">
        <v>4378</v>
      </c>
    </row>
    <row r="611" spans="1:8" x14ac:dyDescent="0.25">
      <c r="A611" s="211" t="s">
        <v>4646</v>
      </c>
      <c r="B611" s="221" t="s">
        <v>7678</v>
      </c>
      <c r="C611" s="212" t="s">
        <v>4459</v>
      </c>
      <c r="D611" s="213">
        <v>21167</v>
      </c>
      <c r="E611" s="212" t="s">
        <v>4634</v>
      </c>
      <c r="F611" s="213">
        <v>21167</v>
      </c>
      <c r="G611" s="213">
        <v>0</v>
      </c>
      <c r="H611" s="212" t="s">
        <v>4378</v>
      </c>
    </row>
    <row r="612" spans="1:8" x14ac:dyDescent="0.25">
      <c r="A612" s="211" t="s">
        <v>4634</v>
      </c>
      <c r="B612" s="221" t="s">
        <v>4787</v>
      </c>
      <c r="C612" s="212" t="s">
        <v>4459</v>
      </c>
      <c r="D612" s="213">
        <v>20412.900000000001</v>
      </c>
      <c r="E612" s="212" t="s">
        <v>4640</v>
      </c>
      <c r="F612" s="213">
        <v>20412.900000000001</v>
      </c>
      <c r="G612" s="213">
        <v>0</v>
      </c>
      <c r="H612" s="212" t="s">
        <v>4378</v>
      </c>
    </row>
    <row r="613" spans="1:8" x14ac:dyDescent="0.25">
      <c r="A613" s="208" t="s">
        <v>4604</v>
      </c>
      <c r="B613" s="220" t="s">
        <v>4985</v>
      </c>
      <c r="C613" s="209" t="s">
        <v>4459</v>
      </c>
      <c r="D613" s="210">
        <v>18329</v>
      </c>
      <c r="E613" s="209" t="s">
        <v>4639</v>
      </c>
      <c r="F613" s="210">
        <v>18329</v>
      </c>
      <c r="G613" s="210">
        <v>0</v>
      </c>
      <c r="H613" s="209" t="s">
        <v>4378</v>
      </c>
    </row>
    <row r="614" spans="1:8" x14ac:dyDescent="0.25">
      <c r="A614" s="211" t="s">
        <v>4746</v>
      </c>
      <c r="B614" s="221" t="s">
        <v>5222</v>
      </c>
      <c r="C614" s="212" t="s">
        <v>4459</v>
      </c>
      <c r="D614" s="213">
        <v>24755</v>
      </c>
      <c r="E614" s="212" t="s">
        <v>4643</v>
      </c>
      <c r="F614" s="213">
        <v>24755</v>
      </c>
      <c r="G614" s="213">
        <v>0</v>
      </c>
      <c r="H614" s="212" t="s">
        <v>4378</v>
      </c>
    </row>
    <row r="615" spans="1:8" x14ac:dyDescent="0.25">
      <c r="A615" s="208" t="s">
        <v>4641</v>
      </c>
      <c r="B615" s="220" t="s">
        <v>5665</v>
      </c>
      <c r="C615" s="209" t="s">
        <v>4459</v>
      </c>
      <c r="D615" s="210">
        <v>30243.200000000001</v>
      </c>
      <c r="E615" s="209" t="s">
        <v>4821</v>
      </c>
      <c r="F615" s="210">
        <v>30243.200000000001</v>
      </c>
      <c r="G615" s="210">
        <v>0</v>
      </c>
      <c r="H615" s="209" t="s">
        <v>4378</v>
      </c>
    </row>
    <row r="616" spans="1:8" x14ac:dyDescent="0.25">
      <c r="A616" s="211" t="s">
        <v>4643</v>
      </c>
      <c r="B616" s="221" t="s">
        <v>5865</v>
      </c>
      <c r="C616" s="212" t="s">
        <v>4459</v>
      </c>
      <c r="D616" s="213">
        <v>25678.65</v>
      </c>
      <c r="E616" s="212" t="s">
        <v>5793</v>
      </c>
      <c r="F616" s="213">
        <v>25678.65</v>
      </c>
      <c r="G616" s="213">
        <v>0</v>
      </c>
      <c r="H616" s="212" t="s">
        <v>4378</v>
      </c>
    </row>
    <row r="617" spans="1:8" x14ac:dyDescent="0.25">
      <c r="A617" s="208" t="s">
        <v>4821</v>
      </c>
      <c r="B617" s="220" t="s">
        <v>6101</v>
      </c>
      <c r="C617" s="209" t="s">
        <v>4459</v>
      </c>
      <c r="D617" s="210">
        <v>31788.36</v>
      </c>
      <c r="E617" s="209" t="s">
        <v>5395</v>
      </c>
      <c r="F617" s="210">
        <v>31788.36</v>
      </c>
      <c r="G617" s="210">
        <v>0</v>
      </c>
      <c r="H617" s="209" t="s">
        <v>4378</v>
      </c>
    </row>
    <row r="618" spans="1:8" x14ac:dyDescent="0.25">
      <c r="A618" s="211" t="s">
        <v>4696</v>
      </c>
      <c r="B618" s="221" t="s">
        <v>6360</v>
      </c>
      <c r="C618" s="212" t="s">
        <v>4459</v>
      </c>
      <c r="D618" s="213">
        <v>15945.6</v>
      </c>
      <c r="E618" s="212" t="s">
        <v>5092</v>
      </c>
      <c r="F618" s="213">
        <v>15945.6</v>
      </c>
      <c r="G618" s="213">
        <v>0</v>
      </c>
      <c r="H618" s="212" t="s">
        <v>4378</v>
      </c>
    </row>
    <row r="619" spans="1:8" x14ac:dyDescent="0.25">
      <c r="A619" s="208" t="s">
        <v>5838</v>
      </c>
      <c r="B619" s="220" t="s">
        <v>6670</v>
      </c>
      <c r="C619" s="209" t="s">
        <v>4459</v>
      </c>
      <c r="D619" s="210">
        <v>26498.2</v>
      </c>
      <c r="E619" s="209" t="s">
        <v>5066</v>
      </c>
      <c r="F619" s="210">
        <v>26498.2</v>
      </c>
      <c r="G619" s="210">
        <v>0</v>
      </c>
      <c r="H619" s="209" t="s">
        <v>4378</v>
      </c>
    </row>
    <row r="620" spans="1:8" x14ac:dyDescent="0.25">
      <c r="A620" s="208" t="s">
        <v>5244</v>
      </c>
      <c r="B620" s="220" t="s">
        <v>6936</v>
      </c>
      <c r="C620" s="209" t="s">
        <v>4459</v>
      </c>
      <c r="D620" s="210">
        <v>21874.2</v>
      </c>
      <c r="E620" s="209" t="s">
        <v>6039</v>
      </c>
      <c r="F620" s="210">
        <v>21874.2</v>
      </c>
      <c r="G620" s="210">
        <v>0</v>
      </c>
      <c r="H620" s="209" t="s">
        <v>4378</v>
      </c>
    </row>
    <row r="621" spans="1:8" x14ac:dyDescent="0.25">
      <c r="A621" s="211" t="s">
        <v>6803</v>
      </c>
      <c r="B621" s="221" t="s">
        <v>7206</v>
      </c>
      <c r="C621" s="212" t="s">
        <v>4459</v>
      </c>
      <c r="D621" s="213">
        <v>24922</v>
      </c>
      <c r="E621" s="212" t="s">
        <v>7207</v>
      </c>
      <c r="F621" s="213">
        <v>24922</v>
      </c>
      <c r="G621" s="213">
        <v>0</v>
      </c>
      <c r="H621" s="212" t="s">
        <v>4378</v>
      </c>
    </row>
    <row r="622" spans="1:8" x14ac:dyDescent="0.25">
      <c r="A622" s="208" t="s">
        <v>4653</v>
      </c>
      <c r="B622" s="220" t="s">
        <v>7305</v>
      </c>
      <c r="C622" s="209" t="s">
        <v>7306</v>
      </c>
      <c r="D622" s="210">
        <v>4101.3</v>
      </c>
      <c r="E622" s="209" t="s">
        <v>4653</v>
      </c>
      <c r="F622" s="210">
        <v>4101.3</v>
      </c>
      <c r="G622" s="210">
        <v>0</v>
      </c>
      <c r="H622" s="209" t="s">
        <v>4378</v>
      </c>
    </row>
    <row r="623" spans="1:8" x14ac:dyDescent="0.25">
      <c r="A623" s="211" t="s">
        <v>4653</v>
      </c>
      <c r="B623" s="221" t="s">
        <v>7307</v>
      </c>
      <c r="C623" s="212" t="s">
        <v>7306</v>
      </c>
      <c r="D623" s="213">
        <v>17.5</v>
      </c>
      <c r="E623" s="212" t="s">
        <v>4653</v>
      </c>
      <c r="F623" s="213">
        <v>17.5</v>
      </c>
      <c r="G623" s="213">
        <v>0</v>
      </c>
      <c r="H623" s="212" t="s">
        <v>4378</v>
      </c>
    </row>
    <row r="624" spans="1:8" x14ac:dyDescent="0.25">
      <c r="A624" s="208" t="s">
        <v>4646</v>
      </c>
      <c r="B624" s="220" t="s">
        <v>7675</v>
      </c>
      <c r="C624" s="209" t="s">
        <v>4545</v>
      </c>
      <c r="D624" s="210">
        <v>0</v>
      </c>
      <c r="E624" s="209" t="s">
        <v>4416</v>
      </c>
      <c r="F624" s="210">
        <v>0</v>
      </c>
      <c r="G624" s="210">
        <v>0</v>
      </c>
      <c r="H624" s="209" t="s">
        <v>37</v>
      </c>
    </row>
    <row r="625" spans="1:8" x14ac:dyDescent="0.25">
      <c r="A625" s="211" t="s">
        <v>4646</v>
      </c>
      <c r="B625" s="221" t="s">
        <v>7676</v>
      </c>
      <c r="C625" s="212" t="s">
        <v>4545</v>
      </c>
      <c r="D625" s="213">
        <v>9477.2900000000009</v>
      </c>
      <c r="E625" s="212" t="s">
        <v>4640</v>
      </c>
      <c r="F625" s="213">
        <v>9477.2900000000009</v>
      </c>
      <c r="G625" s="213">
        <v>0</v>
      </c>
      <c r="H625" s="212" t="s">
        <v>4378</v>
      </c>
    </row>
    <row r="626" spans="1:8" x14ac:dyDescent="0.25">
      <c r="A626" s="211" t="s">
        <v>4633</v>
      </c>
      <c r="B626" s="221" t="s">
        <v>7815</v>
      </c>
      <c r="C626" s="212" t="s">
        <v>4545</v>
      </c>
      <c r="D626" s="213">
        <v>9150.76</v>
      </c>
      <c r="E626" s="212" t="s">
        <v>4641</v>
      </c>
      <c r="F626" s="213">
        <v>9150.76</v>
      </c>
      <c r="G626" s="213">
        <v>0</v>
      </c>
      <c r="H626" s="212" t="s">
        <v>4378</v>
      </c>
    </row>
    <row r="627" spans="1:8" x14ac:dyDescent="0.25">
      <c r="A627" s="208" t="s">
        <v>4604</v>
      </c>
      <c r="B627" s="220" t="s">
        <v>4999</v>
      </c>
      <c r="C627" s="209" t="s">
        <v>4545</v>
      </c>
      <c r="D627" s="210">
        <v>5519.9</v>
      </c>
      <c r="E627" s="209" t="s">
        <v>4641</v>
      </c>
      <c r="F627" s="210">
        <v>5519.9</v>
      </c>
      <c r="G627" s="210">
        <v>0</v>
      </c>
      <c r="H627" s="209" t="s">
        <v>4378</v>
      </c>
    </row>
    <row r="628" spans="1:8" x14ac:dyDescent="0.25">
      <c r="A628" s="211" t="s">
        <v>4746</v>
      </c>
      <c r="B628" s="221" t="s">
        <v>5230</v>
      </c>
      <c r="C628" s="212" t="s">
        <v>4545</v>
      </c>
      <c r="D628" s="213">
        <v>10828.87</v>
      </c>
      <c r="E628" s="212" t="s">
        <v>4416</v>
      </c>
      <c r="F628" s="213">
        <v>0</v>
      </c>
      <c r="G628" s="213">
        <v>10828.87</v>
      </c>
      <c r="H628" s="212" t="s">
        <v>4294</v>
      </c>
    </row>
    <row r="629" spans="1:8" x14ac:dyDescent="0.25">
      <c r="A629" s="208" t="s">
        <v>4643</v>
      </c>
      <c r="B629" s="220" t="s">
        <v>5884</v>
      </c>
      <c r="C629" s="209" t="s">
        <v>4545</v>
      </c>
      <c r="D629" s="210">
        <v>5447.48</v>
      </c>
      <c r="E629" s="209" t="s">
        <v>4416</v>
      </c>
      <c r="F629" s="210">
        <v>0</v>
      </c>
      <c r="G629" s="210">
        <v>5447.48</v>
      </c>
      <c r="H629" s="209" t="s">
        <v>4294</v>
      </c>
    </row>
    <row r="630" spans="1:8" x14ac:dyDescent="0.25">
      <c r="A630" s="211" t="s">
        <v>4821</v>
      </c>
      <c r="B630" s="221" t="s">
        <v>6098</v>
      </c>
      <c r="C630" s="212" t="s">
        <v>4545</v>
      </c>
      <c r="D630" s="213">
        <v>10374.76</v>
      </c>
      <c r="E630" s="212" t="s">
        <v>5716</v>
      </c>
      <c r="F630" s="213">
        <v>10374.76</v>
      </c>
      <c r="G630" s="213">
        <v>0</v>
      </c>
      <c r="H630" s="212" t="s">
        <v>4378</v>
      </c>
    </row>
    <row r="631" spans="1:8" x14ac:dyDescent="0.25">
      <c r="A631" s="208" t="s">
        <v>5793</v>
      </c>
      <c r="B631" s="220" t="s">
        <v>6245</v>
      </c>
      <c r="C631" s="209" t="s">
        <v>4545</v>
      </c>
      <c r="D631" s="210">
        <v>11360.86</v>
      </c>
      <c r="E631" s="209" t="s">
        <v>4416</v>
      </c>
      <c r="F631" s="210">
        <v>0</v>
      </c>
      <c r="G631" s="210">
        <v>11360.86</v>
      </c>
      <c r="H631" s="209" t="s">
        <v>4294</v>
      </c>
    </row>
    <row r="632" spans="1:8" x14ac:dyDescent="0.25">
      <c r="A632" s="211" t="s">
        <v>5395</v>
      </c>
      <c r="B632" s="221" t="s">
        <v>6517</v>
      </c>
      <c r="C632" s="212" t="s">
        <v>4545</v>
      </c>
      <c r="D632" s="213">
        <v>15851.44</v>
      </c>
      <c r="E632" s="212" t="s">
        <v>5716</v>
      </c>
      <c r="F632" s="213">
        <v>15851.44</v>
      </c>
      <c r="G632" s="213">
        <v>0</v>
      </c>
      <c r="H632" s="212" t="s">
        <v>4378</v>
      </c>
    </row>
    <row r="633" spans="1:8" x14ac:dyDescent="0.25">
      <c r="A633" s="208" t="s">
        <v>5244</v>
      </c>
      <c r="B633" s="220" t="s">
        <v>6942</v>
      </c>
      <c r="C633" s="209" t="s">
        <v>4545</v>
      </c>
      <c r="D633" s="210">
        <v>6488.01</v>
      </c>
      <c r="E633" s="209" t="s">
        <v>4416</v>
      </c>
      <c r="F633" s="210">
        <v>0</v>
      </c>
      <c r="G633" s="210">
        <v>6488.01</v>
      </c>
      <c r="H633" s="209" t="s">
        <v>4294</v>
      </c>
    </row>
    <row r="634" spans="1:8" x14ac:dyDescent="0.25">
      <c r="A634" s="211" t="s">
        <v>4633</v>
      </c>
      <c r="B634" s="221" t="s">
        <v>7871</v>
      </c>
      <c r="C634" s="212" t="s">
        <v>4512</v>
      </c>
      <c r="D634" s="213">
        <v>1657.6</v>
      </c>
      <c r="E634" s="212" t="s">
        <v>4633</v>
      </c>
      <c r="F634" s="213">
        <v>1657.6</v>
      </c>
      <c r="G634" s="213">
        <v>0</v>
      </c>
      <c r="H634" s="212" t="s">
        <v>4378</v>
      </c>
    </row>
    <row r="635" spans="1:8" x14ac:dyDescent="0.25">
      <c r="A635" s="208" t="s">
        <v>4604</v>
      </c>
      <c r="B635" s="220" t="s">
        <v>4896</v>
      </c>
      <c r="C635" s="209" t="s">
        <v>4512</v>
      </c>
      <c r="D635" s="210">
        <v>8747.2000000000007</v>
      </c>
      <c r="E635" s="209" t="s">
        <v>4604</v>
      </c>
      <c r="F635" s="210">
        <v>8747.2000000000007</v>
      </c>
      <c r="G635" s="210">
        <v>0</v>
      </c>
      <c r="H635" s="209" t="s">
        <v>4378</v>
      </c>
    </row>
    <row r="636" spans="1:8" x14ac:dyDescent="0.25">
      <c r="A636" s="208" t="s">
        <v>4746</v>
      </c>
      <c r="B636" s="220" t="s">
        <v>5248</v>
      </c>
      <c r="C636" s="209" t="s">
        <v>4512</v>
      </c>
      <c r="D636" s="210">
        <v>227.5</v>
      </c>
      <c r="E636" s="209" t="s">
        <v>4746</v>
      </c>
      <c r="F636" s="210">
        <v>227.5</v>
      </c>
      <c r="G636" s="210">
        <v>0</v>
      </c>
      <c r="H636" s="209" t="s">
        <v>4378</v>
      </c>
    </row>
    <row r="637" spans="1:8" x14ac:dyDescent="0.25">
      <c r="A637" s="211" t="s">
        <v>4643</v>
      </c>
      <c r="B637" s="221" t="s">
        <v>5812</v>
      </c>
      <c r="C637" s="212" t="s">
        <v>4512</v>
      </c>
      <c r="D637" s="213">
        <v>9482.4</v>
      </c>
      <c r="E637" s="212" t="s">
        <v>4643</v>
      </c>
      <c r="F637" s="213">
        <v>9482.4</v>
      </c>
      <c r="G637" s="213">
        <v>0</v>
      </c>
      <c r="H637" s="212" t="s">
        <v>4378</v>
      </c>
    </row>
    <row r="638" spans="1:8" x14ac:dyDescent="0.25">
      <c r="A638" s="211" t="s">
        <v>5838</v>
      </c>
      <c r="B638" s="221" t="s">
        <v>6665</v>
      </c>
      <c r="C638" s="212" t="s">
        <v>4512</v>
      </c>
      <c r="D638" s="213">
        <v>9892.7999999999993</v>
      </c>
      <c r="E638" s="212" t="s">
        <v>5838</v>
      </c>
      <c r="F638" s="213">
        <v>9892.7999999999993</v>
      </c>
      <c r="G638" s="213">
        <v>0</v>
      </c>
      <c r="H638" s="212" t="s">
        <v>4378</v>
      </c>
    </row>
    <row r="639" spans="1:8" x14ac:dyDescent="0.25">
      <c r="A639" s="211" t="s">
        <v>4632</v>
      </c>
      <c r="B639" s="221" t="s">
        <v>6309</v>
      </c>
      <c r="C639" s="212" t="s">
        <v>4519</v>
      </c>
      <c r="D639" s="213">
        <v>308.8</v>
      </c>
      <c r="E639" s="212" t="s">
        <v>4632</v>
      </c>
      <c r="F639" s="213">
        <v>308.8</v>
      </c>
      <c r="G639" s="213">
        <v>0</v>
      </c>
      <c r="H639" s="212" t="s">
        <v>4378</v>
      </c>
    </row>
    <row r="640" spans="1:8" x14ac:dyDescent="0.25">
      <c r="A640" s="208" t="s">
        <v>4632</v>
      </c>
      <c r="B640" s="220" t="s">
        <v>6320</v>
      </c>
      <c r="C640" s="209" t="s">
        <v>4519</v>
      </c>
      <c r="D640" s="210">
        <v>592</v>
      </c>
      <c r="E640" s="209" t="s">
        <v>4632</v>
      </c>
      <c r="F640" s="210">
        <v>592</v>
      </c>
      <c r="G640" s="210">
        <v>0</v>
      </c>
      <c r="H640" s="209" t="s">
        <v>4378</v>
      </c>
    </row>
    <row r="641" spans="1:8" x14ac:dyDescent="0.25">
      <c r="A641" s="211" t="s">
        <v>4638</v>
      </c>
      <c r="B641" s="221" t="s">
        <v>7438</v>
      </c>
      <c r="C641" s="212" t="s">
        <v>4519</v>
      </c>
      <c r="D641" s="213">
        <v>1015.4</v>
      </c>
      <c r="E641" s="212" t="s">
        <v>4638</v>
      </c>
      <c r="F641" s="213">
        <v>1015.4</v>
      </c>
      <c r="G641" s="213">
        <v>0</v>
      </c>
      <c r="H641" s="212" t="s">
        <v>4378</v>
      </c>
    </row>
    <row r="642" spans="1:8" x14ac:dyDescent="0.25">
      <c r="A642" s="211" t="s">
        <v>4649</v>
      </c>
      <c r="B642" s="221" t="s">
        <v>7552</v>
      </c>
      <c r="C642" s="212" t="s">
        <v>4519</v>
      </c>
      <c r="D642" s="213">
        <v>213.2</v>
      </c>
      <c r="E642" s="212" t="s">
        <v>4649</v>
      </c>
      <c r="F642" s="213">
        <v>213.2</v>
      </c>
      <c r="G642" s="213">
        <v>0</v>
      </c>
      <c r="H642" s="212" t="s">
        <v>4378</v>
      </c>
    </row>
    <row r="643" spans="1:8" x14ac:dyDescent="0.25">
      <c r="A643" s="208" t="s">
        <v>4646</v>
      </c>
      <c r="B643" s="220" t="s">
        <v>7697</v>
      </c>
      <c r="C643" s="209" t="s">
        <v>4519</v>
      </c>
      <c r="D643" s="210">
        <v>446.2</v>
      </c>
      <c r="E643" s="209" t="s">
        <v>4646</v>
      </c>
      <c r="F643" s="210">
        <v>446.2</v>
      </c>
      <c r="G643" s="210">
        <v>0</v>
      </c>
      <c r="H643" s="209" t="s">
        <v>4378</v>
      </c>
    </row>
    <row r="644" spans="1:8" x14ac:dyDescent="0.25">
      <c r="A644" s="208" t="s">
        <v>4633</v>
      </c>
      <c r="B644" s="220" t="s">
        <v>7818</v>
      </c>
      <c r="C644" s="209" t="s">
        <v>4519</v>
      </c>
      <c r="D644" s="210">
        <v>213.2</v>
      </c>
      <c r="E644" s="209" t="s">
        <v>4633</v>
      </c>
      <c r="F644" s="210">
        <v>213.2</v>
      </c>
      <c r="G644" s="210">
        <v>0</v>
      </c>
      <c r="H644" s="209" t="s">
        <v>4378</v>
      </c>
    </row>
    <row r="645" spans="1:8" x14ac:dyDescent="0.25">
      <c r="A645" s="211" t="s">
        <v>4634</v>
      </c>
      <c r="B645" s="221" t="s">
        <v>4785</v>
      </c>
      <c r="C645" s="212" t="s">
        <v>4519</v>
      </c>
      <c r="D645" s="213">
        <v>579</v>
      </c>
      <c r="E645" s="212" t="s">
        <v>4634</v>
      </c>
      <c r="F645" s="213">
        <v>579</v>
      </c>
      <c r="G645" s="213">
        <v>0</v>
      </c>
      <c r="H645" s="212" t="s">
        <v>4378</v>
      </c>
    </row>
    <row r="646" spans="1:8" x14ac:dyDescent="0.25">
      <c r="A646" s="211" t="s">
        <v>4640</v>
      </c>
      <c r="B646" s="221" t="s">
        <v>5095</v>
      </c>
      <c r="C646" s="212" t="s">
        <v>4519</v>
      </c>
      <c r="D646" s="213">
        <v>776.8</v>
      </c>
      <c r="E646" s="212" t="s">
        <v>4640</v>
      </c>
      <c r="F646" s="213">
        <v>776.8</v>
      </c>
      <c r="G646" s="213">
        <v>0</v>
      </c>
      <c r="H646" s="212" t="s">
        <v>4378</v>
      </c>
    </row>
    <row r="647" spans="1:8" x14ac:dyDescent="0.25">
      <c r="A647" s="211" t="s">
        <v>4746</v>
      </c>
      <c r="B647" s="221" t="s">
        <v>5234</v>
      </c>
      <c r="C647" s="212" t="s">
        <v>4519</v>
      </c>
      <c r="D647" s="213">
        <v>911.8</v>
      </c>
      <c r="E647" s="212" t="s">
        <v>4746</v>
      </c>
      <c r="F647" s="213">
        <v>911.8</v>
      </c>
      <c r="G647" s="213">
        <v>0</v>
      </c>
      <c r="H647" s="212" t="s">
        <v>4378</v>
      </c>
    </row>
    <row r="648" spans="1:8" x14ac:dyDescent="0.25">
      <c r="A648" s="211" t="s">
        <v>4821</v>
      </c>
      <c r="B648" s="221" t="s">
        <v>6100</v>
      </c>
      <c r="C648" s="212" t="s">
        <v>4519</v>
      </c>
      <c r="D648" s="213">
        <v>843.5</v>
      </c>
      <c r="E648" s="212" t="s">
        <v>4821</v>
      </c>
      <c r="F648" s="213">
        <v>843.5</v>
      </c>
      <c r="G648" s="213">
        <v>0</v>
      </c>
      <c r="H648" s="212" t="s">
        <v>4378</v>
      </c>
    </row>
    <row r="649" spans="1:8" x14ac:dyDescent="0.25">
      <c r="A649" s="208" t="s">
        <v>5838</v>
      </c>
      <c r="B649" s="220" t="s">
        <v>6723</v>
      </c>
      <c r="C649" s="209" t="s">
        <v>4519</v>
      </c>
      <c r="D649" s="210">
        <v>1037.8</v>
      </c>
      <c r="E649" s="209" t="s">
        <v>5838</v>
      </c>
      <c r="F649" s="210">
        <v>1037.8</v>
      </c>
      <c r="G649" s="210">
        <v>0</v>
      </c>
      <c r="H649" s="209" t="s">
        <v>4378</v>
      </c>
    </row>
    <row r="650" spans="1:8" x14ac:dyDescent="0.25">
      <c r="A650" s="211" t="s">
        <v>4632</v>
      </c>
      <c r="B650" s="221" t="s">
        <v>6635</v>
      </c>
      <c r="C650" s="212" t="s">
        <v>4509</v>
      </c>
      <c r="D650" s="213">
        <v>29354.2</v>
      </c>
      <c r="E650" s="212" t="s">
        <v>4653</v>
      </c>
      <c r="F650" s="213">
        <v>29354.2</v>
      </c>
      <c r="G650" s="213">
        <v>0</v>
      </c>
      <c r="H650" s="212" t="s">
        <v>4378</v>
      </c>
    </row>
    <row r="651" spans="1:8" x14ac:dyDescent="0.25">
      <c r="A651" s="211" t="s">
        <v>4633</v>
      </c>
      <c r="B651" s="221" t="s">
        <v>7861</v>
      </c>
      <c r="C651" s="212" t="s">
        <v>4509</v>
      </c>
      <c r="D651" s="213">
        <v>31136</v>
      </c>
      <c r="E651" s="212" t="s">
        <v>4633</v>
      </c>
      <c r="F651" s="213">
        <v>31136</v>
      </c>
      <c r="G651" s="213">
        <v>0</v>
      </c>
      <c r="H651" s="212" t="s">
        <v>4378</v>
      </c>
    </row>
    <row r="652" spans="1:8" x14ac:dyDescent="0.25">
      <c r="A652" s="211" t="s">
        <v>4639</v>
      </c>
      <c r="B652" s="221" t="s">
        <v>5346</v>
      </c>
      <c r="C652" s="212" t="s">
        <v>4509</v>
      </c>
      <c r="D652" s="213">
        <v>30380</v>
      </c>
      <c r="E652" s="212" t="s">
        <v>4639</v>
      </c>
      <c r="F652" s="213">
        <v>30380</v>
      </c>
      <c r="G652" s="213">
        <v>0</v>
      </c>
      <c r="H652" s="212" t="s">
        <v>4378</v>
      </c>
    </row>
    <row r="653" spans="1:8" x14ac:dyDescent="0.25">
      <c r="A653" s="208" t="s">
        <v>5793</v>
      </c>
      <c r="B653" s="220" t="s">
        <v>6179</v>
      </c>
      <c r="C653" s="209" t="s">
        <v>4509</v>
      </c>
      <c r="D653" s="210">
        <v>33167.4</v>
      </c>
      <c r="E653" s="209" t="s">
        <v>5793</v>
      </c>
      <c r="F653" s="210">
        <v>33167.4</v>
      </c>
      <c r="G653" s="210">
        <v>0</v>
      </c>
      <c r="H653" s="209" t="s">
        <v>4378</v>
      </c>
    </row>
    <row r="654" spans="1:8" x14ac:dyDescent="0.25">
      <c r="A654" s="208" t="s">
        <v>5244</v>
      </c>
      <c r="B654" s="220" t="s">
        <v>6888</v>
      </c>
      <c r="C654" s="209" t="s">
        <v>4509</v>
      </c>
      <c r="D654" s="210">
        <v>32224</v>
      </c>
      <c r="E654" s="209" t="s">
        <v>5244</v>
      </c>
      <c r="F654" s="210">
        <v>32224</v>
      </c>
      <c r="G654" s="210">
        <v>0</v>
      </c>
      <c r="H654" s="209" t="s">
        <v>4378</v>
      </c>
    </row>
    <row r="655" spans="1:8" x14ac:dyDescent="0.25">
      <c r="A655" s="211" t="s">
        <v>4642</v>
      </c>
      <c r="B655" s="221" t="s">
        <v>5020</v>
      </c>
      <c r="C655" s="212" t="s">
        <v>4576</v>
      </c>
      <c r="D655" s="213">
        <v>1989</v>
      </c>
      <c r="E655" s="212" t="s">
        <v>4642</v>
      </c>
      <c r="F655" s="213">
        <v>1989</v>
      </c>
      <c r="G655" s="213">
        <v>0</v>
      </c>
      <c r="H655" s="212" t="s">
        <v>4378</v>
      </c>
    </row>
    <row r="656" spans="1:8" x14ac:dyDescent="0.25">
      <c r="A656" s="211" t="s">
        <v>4635</v>
      </c>
      <c r="B656" s="221" t="s">
        <v>4661</v>
      </c>
      <c r="C656" s="212" t="s">
        <v>4576</v>
      </c>
      <c r="D656" s="213">
        <v>2922</v>
      </c>
      <c r="E656" s="212" t="s">
        <v>4635</v>
      </c>
      <c r="F656" s="213">
        <v>2922</v>
      </c>
      <c r="G656" s="213">
        <v>0</v>
      </c>
      <c r="H656" s="212" t="s">
        <v>4378</v>
      </c>
    </row>
    <row r="657" spans="1:8" x14ac:dyDescent="0.25">
      <c r="A657" s="208" t="s">
        <v>4648</v>
      </c>
      <c r="B657" s="220" t="s">
        <v>6027</v>
      </c>
      <c r="C657" s="209" t="s">
        <v>4576</v>
      </c>
      <c r="D657" s="210">
        <v>3480</v>
      </c>
      <c r="E657" s="209" t="s">
        <v>4648</v>
      </c>
      <c r="F657" s="210">
        <v>3480</v>
      </c>
      <c r="G657" s="210">
        <v>0</v>
      </c>
      <c r="H657" s="209" t="s">
        <v>4378</v>
      </c>
    </row>
    <row r="658" spans="1:8" x14ac:dyDescent="0.25">
      <c r="A658" s="208" t="s">
        <v>5395</v>
      </c>
      <c r="B658" s="220" t="s">
        <v>6534</v>
      </c>
      <c r="C658" s="209" t="s">
        <v>4576</v>
      </c>
      <c r="D658" s="210">
        <v>1040</v>
      </c>
      <c r="E658" s="209" t="s">
        <v>5395</v>
      </c>
      <c r="F658" s="210">
        <v>1040</v>
      </c>
      <c r="G658" s="210">
        <v>0</v>
      </c>
      <c r="H658" s="209" t="s">
        <v>4378</v>
      </c>
    </row>
    <row r="659" spans="1:8" x14ac:dyDescent="0.25">
      <c r="A659" s="208" t="s">
        <v>5092</v>
      </c>
      <c r="B659" s="220" t="s">
        <v>6854</v>
      </c>
      <c r="C659" s="209" t="s">
        <v>4576</v>
      </c>
      <c r="D659" s="210">
        <v>1962</v>
      </c>
      <c r="E659" s="209" t="s">
        <v>5244</v>
      </c>
      <c r="F659" s="210">
        <v>1962</v>
      </c>
      <c r="G659" s="210">
        <v>0</v>
      </c>
      <c r="H659" s="209" t="s">
        <v>4378</v>
      </c>
    </row>
    <row r="660" spans="1:8" x14ac:dyDescent="0.25">
      <c r="A660" s="208" t="s">
        <v>4642</v>
      </c>
      <c r="B660" s="220" t="s">
        <v>7735</v>
      </c>
      <c r="C660" s="209" t="s">
        <v>4553</v>
      </c>
      <c r="D660" s="210">
        <v>2624</v>
      </c>
      <c r="E660" s="209" t="s">
        <v>4642</v>
      </c>
      <c r="F660" s="210">
        <v>2624</v>
      </c>
      <c r="G660" s="210">
        <v>0</v>
      </c>
      <c r="H660" s="209" t="s">
        <v>4378</v>
      </c>
    </row>
    <row r="661" spans="1:8" x14ac:dyDescent="0.25">
      <c r="A661" s="208" t="s">
        <v>4633</v>
      </c>
      <c r="B661" s="220" t="s">
        <v>7812</v>
      </c>
      <c r="C661" s="209" t="s">
        <v>4553</v>
      </c>
      <c r="D661" s="210">
        <v>7311.6</v>
      </c>
      <c r="E661" s="209" t="s">
        <v>4633</v>
      </c>
      <c r="F661" s="210">
        <v>7311.6</v>
      </c>
      <c r="G661" s="210">
        <v>0</v>
      </c>
      <c r="H661" s="209" t="s">
        <v>4378</v>
      </c>
    </row>
    <row r="662" spans="1:8" x14ac:dyDescent="0.25">
      <c r="A662" s="211" t="s">
        <v>4639</v>
      </c>
      <c r="B662" s="221" t="s">
        <v>5338</v>
      </c>
      <c r="C662" s="212" t="s">
        <v>4553</v>
      </c>
      <c r="D662" s="213">
        <v>6179.2</v>
      </c>
      <c r="E662" s="212" t="s">
        <v>4639</v>
      </c>
      <c r="F662" s="213">
        <v>6179.2</v>
      </c>
      <c r="G662" s="213">
        <v>0</v>
      </c>
      <c r="H662" s="212" t="s">
        <v>4378</v>
      </c>
    </row>
    <row r="663" spans="1:8" x14ac:dyDescent="0.25">
      <c r="A663" s="208" t="s">
        <v>5793</v>
      </c>
      <c r="B663" s="220" t="s">
        <v>6191</v>
      </c>
      <c r="C663" s="209" t="s">
        <v>4553</v>
      </c>
      <c r="D663" s="210">
        <v>7050.4</v>
      </c>
      <c r="E663" s="209" t="s">
        <v>5793</v>
      </c>
      <c r="F663" s="210">
        <v>7050.4</v>
      </c>
      <c r="G663" s="210">
        <v>0</v>
      </c>
      <c r="H663" s="209" t="s">
        <v>4378</v>
      </c>
    </row>
    <row r="664" spans="1:8" x14ac:dyDescent="0.25">
      <c r="A664" s="208" t="s">
        <v>5066</v>
      </c>
      <c r="B664" s="220" t="s">
        <v>7053</v>
      </c>
      <c r="C664" s="209" t="s">
        <v>4553</v>
      </c>
      <c r="D664" s="210">
        <v>6771.7</v>
      </c>
      <c r="E664" s="209" t="s">
        <v>5066</v>
      </c>
      <c r="F664" s="210">
        <v>6771.7</v>
      </c>
      <c r="G664" s="210">
        <v>0</v>
      </c>
      <c r="H664" s="209" t="s">
        <v>4378</v>
      </c>
    </row>
    <row r="665" spans="1:8" x14ac:dyDescent="0.25">
      <c r="A665" s="208" t="s">
        <v>5066</v>
      </c>
      <c r="B665" s="220" t="s">
        <v>7077</v>
      </c>
      <c r="C665" s="209" t="s">
        <v>4553</v>
      </c>
      <c r="D665" s="210">
        <v>2310.4</v>
      </c>
      <c r="E665" s="209" t="s">
        <v>5066</v>
      </c>
      <c r="F665" s="210">
        <v>2310.4</v>
      </c>
      <c r="G665" s="210">
        <v>0</v>
      </c>
      <c r="H665" s="209" t="s">
        <v>4378</v>
      </c>
    </row>
    <row r="666" spans="1:8" x14ac:dyDescent="0.25">
      <c r="A666" s="211" t="s">
        <v>4641</v>
      </c>
      <c r="B666" s="221" t="s">
        <v>5657</v>
      </c>
      <c r="C666" s="212" t="s">
        <v>5658</v>
      </c>
      <c r="D666" s="213">
        <v>1020</v>
      </c>
      <c r="E666" s="212" t="s">
        <v>4641</v>
      </c>
      <c r="F666" s="213">
        <v>1020</v>
      </c>
      <c r="G666" s="213">
        <v>0</v>
      </c>
      <c r="H666" s="212" t="s">
        <v>4378</v>
      </c>
    </row>
    <row r="667" spans="1:8" x14ac:dyDescent="0.25">
      <c r="A667" s="211" t="s">
        <v>4645</v>
      </c>
      <c r="B667" s="221" t="s">
        <v>5771</v>
      </c>
      <c r="C667" s="212" t="s">
        <v>5658</v>
      </c>
      <c r="D667" s="213">
        <v>780</v>
      </c>
      <c r="E667" s="212" t="s">
        <v>4645</v>
      </c>
      <c r="F667" s="213">
        <v>780</v>
      </c>
      <c r="G667" s="213">
        <v>0</v>
      </c>
      <c r="H667" s="212" t="s">
        <v>4378</v>
      </c>
    </row>
    <row r="668" spans="1:8" x14ac:dyDescent="0.25">
      <c r="A668" s="208" t="s">
        <v>4696</v>
      </c>
      <c r="B668" s="220" t="s">
        <v>6340</v>
      </c>
      <c r="C668" s="209" t="s">
        <v>5658</v>
      </c>
      <c r="D668" s="210">
        <v>780</v>
      </c>
      <c r="E668" s="209" t="s">
        <v>4696</v>
      </c>
      <c r="F668" s="210">
        <v>780</v>
      </c>
      <c r="G668" s="210">
        <v>0</v>
      </c>
      <c r="H668" s="209" t="s">
        <v>4378</v>
      </c>
    </row>
    <row r="669" spans="1:8" x14ac:dyDescent="0.25">
      <c r="A669" s="208" t="s">
        <v>5395</v>
      </c>
      <c r="B669" s="220" t="s">
        <v>6487</v>
      </c>
      <c r="C669" s="209" t="s">
        <v>5658</v>
      </c>
      <c r="D669" s="210">
        <v>780</v>
      </c>
      <c r="E669" s="209" t="s">
        <v>5395</v>
      </c>
      <c r="F669" s="210">
        <v>780</v>
      </c>
      <c r="G669" s="210">
        <v>0</v>
      </c>
      <c r="H669" s="209" t="s">
        <v>4378</v>
      </c>
    </row>
    <row r="670" spans="1:8" x14ac:dyDescent="0.25">
      <c r="A670" s="211" t="s">
        <v>6409</v>
      </c>
      <c r="B670" s="221" t="s">
        <v>6567</v>
      </c>
      <c r="C670" s="212" t="s">
        <v>5658</v>
      </c>
      <c r="D670" s="213">
        <v>780</v>
      </c>
      <c r="E670" s="212" t="s">
        <v>6409</v>
      </c>
      <c r="F670" s="213">
        <v>780</v>
      </c>
      <c r="G670" s="213">
        <v>0</v>
      </c>
      <c r="H670" s="212" t="s">
        <v>4378</v>
      </c>
    </row>
    <row r="671" spans="1:8" x14ac:dyDescent="0.25">
      <c r="A671" s="208" t="s">
        <v>5838</v>
      </c>
      <c r="B671" s="220" t="s">
        <v>6733</v>
      </c>
      <c r="C671" s="209" t="s">
        <v>5658</v>
      </c>
      <c r="D671" s="210">
        <v>520</v>
      </c>
      <c r="E671" s="209" t="s">
        <v>5838</v>
      </c>
      <c r="F671" s="210">
        <v>520</v>
      </c>
      <c r="G671" s="210">
        <v>0</v>
      </c>
      <c r="H671" s="209" t="s">
        <v>4378</v>
      </c>
    </row>
    <row r="672" spans="1:8" x14ac:dyDescent="0.25">
      <c r="A672" s="208" t="s">
        <v>6803</v>
      </c>
      <c r="B672" s="220" t="s">
        <v>7210</v>
      </c>
      <c r="C672" s="209" t="s">
        <v>5658</v>
      </c>
      <c r="D672" s="210">
        <v>780</v>
      </c>
      <c r="E672" s="209" t="s">
        <v>6803</v>
      </c>
      <c r="F672" s="210">
        <v>780</v>
      </c>
      <c r="G672" s="210">
        <v>0</v>
      </c>
      <c r="H672" s="209" t="s">
        <v>4378</v>
      </c>
    </row>
    <row r="673" spans="1:8" x14ac:dyDescent="0.25">
      <c r="A673" s="208" t="s">
        <v>4642</v>
      </c>
      <c r="B673" s="220" t="s">
        <v>7691</v>
      </c>
      <c r="C673" s="209" t="s">
        <v>4433</v>
      </c>
      <c r="D673" s="210">
        <v>9200</v>
      </c>
      <c r="E673" s="209" t="s">
        <v>4632</v>
      </c>
      <c r="F673" s="210">
        <v>9200</v>
      </c>
      <c r="G673" s="210">
        <v>0</v>
      </c>
      <c r="H673" s="209" t="s">
        <v>4378</v>
      </c>
    </row>
    <row r="674" spans="1:8" x14ac:dyDescent="0.25">
      <c r="A674" s="208" t="s">
        <v>4638</v>
      </c>
      <c r="B674" s="220" t="s">
        <v>7348</v>
      </c>
      <c r="C674" s="209" t="s">
        <v>4433</v>
      </c>
      <c r="D674" s="210">
        <v>4700</v>
      </c>
      <c r="E674" s="209" t="s">
        <v>4638</v>
      </c>
      <c r="F674" s="210">
        <v>4700</v>
      </c>
      <c r="G674" s="210">
        <v>0</v>
      </c>
      <c r="H674" s="209" t="s">
        <v>4378</v>
      </c>
    </row>
    <row r="675" spans="1:8" x14ac:dyDescent="0.25">
      <c r="A675" s="211" t="s">
        <v>4649</v>
      </c>
      <c r="B675" s="221" t="s">
        <v>7504</v>
      </c>
      <c r="C675" s="212" t="s">
        <v>4433</v>
      </c>
      <c r="D675" s="213">
        <v>7050</v>
      </c>
      <c r="E675" s="212" t="s">
        <v>4649</v>
      </c>
      <c r="F675" s="213">
        <v>7050</v>
      </c>
      <c r="G675" s="213">
        <v>0</v>
      </c>
      <c r="H675" s="212" t="s">
        <v>4378</v>
      </c>
    </row>
    <row r="676" spans="1:8" x14ac:dyDescent="0.25">
      <c r="A676" s="211" t="s">
        <v>4633</v>
      </c>
      <c r="B676" s="221" t="s">
        <v>7748</v>
      </c>
      <c r="C676" s="212" t="s">
        <v>4433</v>
      </c>
      <c r="D676" s="213">
        <v>4700</v>
      </c>
      <c r="E676" s="212" t="s">
        <v>4633</v>
      </c>
      <c r="F676" s="213">
        <v>4700</v>
      </c>
      <c r="G676" s="213">
        <v>0</v>
      </c>
      <c r="H676" s="212" t="s">
        <v>4378</v>
      </c>
    </row>
    <row r="677" spans="1:8" x14ac:dyDescent="0.25">
      <c r="A677" s="208" t="s">
        <v>4746</v>
      </c>
      <c r="B677" s="220" t="s">
        <v>5170</v>
      </c>
      <c r="C677" s="209" t="s">
        <v>4433</v>
      </c>
      <c r="D677" s="210">
        <v>4800</v>
      </c>
      <c r="E677" s="209" t="s">
        <v>4639</v>
      </c>
      <c r="F677" s="210">
        <v>4800</v>
      </c>
      <c r="G677" s="210">
        <v>0</v>
      </c>
      <c r="H677" s="209" t="s">
        <v>4378</v>
      </c>
    </row>
    <row r="678" spans="1:8" x14ac:dyDescent="0.25">
      <c r="A678" s="211" t="s">
        <v>4639</v>
      </c>
      <c r="B678" s="221" t="s">
        <v>5361</v>
      </c>
      <c r="C678" s="212" t="s">
        <v>4433</v>
      </c>
      <c r="D678" s="213">
        <v>6240</v>
      </c>
      <c r="E678" s="212" t="s">
        <v>4639</v>
      </c>
      <c r="F678" s="213">
        <v>6240</v>
      </c>
      <c r="G678" s="213">
        <v>0</v>
      </c>
      <c r="H678" s="212" t="s">
        <v>4378</v>
      </c>
    </row>
    <row r="679" spans="1:8" x14ac:dyDescent="0.25">
      <c r="A679" s="208" t="s">
        <v>4630</v>
      </c>
      <c r="B679" s="220" t="s">
        <v>5542</v>
      </c>
      <c r="C679" s="209" t="s">
        <v>4433</v>
      </c>
      <c r="D679" s="210">
        <v>9800</v>
      </c>
      <c r="E679" s="209" t="s">
        <v>4630</v>
      </c>
      <c r="F679" s="210">
        <v>9800</v>
      </c>
      <c r="G679" s="210">
        <v>0</v>
      </c>
      <c r="H679" s="209" t="s">
        <v>4378</v>
      </c>
    </row>
    <row r="680" spans="1:8" x14ac:dyDescent="0.25">
      <c r="A680" s="211" t="s">
        <v>4641</v>
      </c>
      <c r="B680" s="221" t="s">
        <v>5672</v>
      </c>
      <c r="C680" s="212" t="s">
        <v>4433</v>
      </c>
      <c r="D680" s="213">
        <v>10200</v>
      </c>
      <c r="E680" s="212" t="s">
        <v>4645</v>
      </c>
      <c r="F680" s="213">
        <v>10200</v>
      </c>
      <c r="G680" s="213">
        <v>0</v>
      </c>
      <c r="H680" s="212" t="s">
        <v>4378</v>
      </c>
    </row>
    <row r="681" spans="1:8" x14ac:dyDescent="0.25">
      <c r="A681" s="211" t="s">
        <v>4641</v>
      </c>
      <c r="B681" s="221" t="s">
        <v>5674</v>
      </c>
      <c r="C681" s="212" t="s">
        <v>4433</v>
      </c>
      <c r="D681" s="213">
        <v>630.4</v>
      </c>
      <c r="E681" s="212" t="s">
        <v>4645</v>
      </c>
      <c r="F681" s="213">
        <v>630.4</v>
      </c>
      <c r="G681" s="213">
        <v>0</v>
      </c>
      <c r="H681" s="212" t="s">
        <v>4378</v>
      </c>
    </row>
    <row r="682" spans="1:8" x14ac:dyDescent="0.25">
      <c r="A682" s="208" t="s">
        <v>4645</v>
      </c>
      <c r="B682" s="220" t="s">
        <v>5749</v>
      </c>
      <c r="C682" s="209" t="s">
        <v>4433</v>
      </c>
      <c r="D682" s="210">
        <v>5200</v>
      </c>
      <c r="E682" s="209" t="s">
        <v>4643</v>
      </c>
      <c r="F682" s="210">
        <v>5200</v>
      </c>
      <c r="G682" s="210">
        <v>0</v>
      </c>
      <c r="H682" s="209" t="s">
        <v>4378</v>
      </c>
    </row>
    <row r="683" spans="1:8" x14ac:dyDescent="0.25">
      <c r="A683" s="208" t="s">
        <v>4648</v>
      </c>
      <c r="B683" s="220" t="s">
        <v>5986</v>
      </c>
      <c r="C683" s="209" t="s">
        <v>4433</v>
      </c>
      <c r="D683" s="210">
        <v>5200</v>
      </c>
      <c r="E683" s="209" t="s">
        <v>4821</v>
      </c>
      <c r="F683" s="210">
        <v>5200</v>
      </c>
      <c r="G683" s="210">
        <v>0</v>
      </c>
      <c r="H683" s="209" t="s">
        <v>4378</v>
      </c>
    </row>
    <row r="684" spans="1:8" x14ac:dyDescent="0.25">
      <c r="A684" s="211" t="s">
        <v>5793</v>
      </c>
      <c r="B684" s="221" t="s">
        <v>6176</v>
      </c>
      <c r="C684" s="212" t="s">
        <v>4433</v>
      </c>
      <c r="D684" s="213">
        <v>5210.3999999999996</v>
      </c>
      <c r="E684" s="212" t="s">
        <v>5793</v>
      </c>
      <c r="F684" s="213">
        <v>5210.3999999999996</v>
      </c>
      <c r="G684" s="213">
        <v>0</v>
      </c>
      <c r="H684" s="212" t="s">
        <v>4378</v>
      </c>
    </row>
    <row r="685" spans="1:8" x14ac:dyDescent="0.25">
      <c r="A685" s="208" t="s">
        <v>4696</v>
      </c>
      <c r="B685" s="220" t="s">
        <v>6328</v>
      </c>
      <c r="C685" s="209" t="s">
        <v>4433</v>
      </c>
      <c r="D685" s="210">
        <v>11094.4</v>
      </c>
      <c r="E685" s="209" t="s">
        <v>4696</v>
      </c>
      <c r="F685" s="210">
        <v>11094.4</v>
      </c>
      <c r="G685" s="210">
        <v>0</v>
      </c>
      <c r="H685" s="209" t="s">
        <v>4378</v>
      </c>
    </row>
    <row r="686" spans="1:8" x14ac:dyDescent="0.25">
      <c r="A686" s="211" t="s">
        <v>5395</v>
      </c>
      <c r="B686" s="221" t="s">
        <v>6492</v>
      </c>
      <c r="C686" s="212" t="s">
        <v>4433</v>
      </c>
      <c r="D686" s="213">
        <v>6280</v>
      </c>
      <c r="E686" s="212" t="s">
        <v>5395</v>
      </c>
      <c r="F686" s="213">
        <v>6280</v>
      </c>
      <c r="G686" s="213">
        <v>0</v>
      </c>
      <c r="H686" s="212" t="s">
        <v>4378</v>
      </c>
    </row>
    <row r="687" spans="1:8" x14ac:dyDescent="0.25">
      <c r="A687" s="208" t="s">
        <v>6409</v>
      </c>
      <c r="B687" s="220" t="s">
        <v>6588</v>
      </c>
      <c r="C687" s="209" t="s">
        <v>4433</v>
      </c>
      <c r="D687" s="210">
        <v>5200</v>
      </c>
      <c r="E687" s="209" t="s">
        <v>5838</v>
      </c>
      <c r="F687" s="210">
        <v>5200</v>
      </c>
      <c r="G687" s="210">
        <v>0</v>
      </c>
      <c r="H687" s="209" t="s">
        <v>4378</v>
      </c>
    </row>
    <row r="688" spans="1:8" x14ac:dyDescent="0.25">
      <c r="A688" s="211" t="s">
        <v>5092</v>
      </c>
      <c r="B688" s="221" t="s">
        <v>6808</v>
      </c>
      <c r="C688" s="212" t="s">
        <v>4433</v>
      </c>
      <c r="D688" s="213">
        <v>5200</v>
      </c>
      <c r="E688" s="212" t="s">
        <v>5244</v>
      </c>
      <c r="F688" s="213">
        <v>5200</v>
      </c>
      <c r="G688" s="213">
        <v>0</v>
      </c>
      <c r="H688" s="212" t="s">
        <v>4378</v>
      </c>
    </row>
    <row r="689" spans="1:8" x14ac:dyDescent="0.25">
      <c r="A689" s="211" t="s">
        <v>5244</v>
      </c>
      <c r="B689" s="221" t="s">
        <v>6903</v>
      </c>
      <c r="C689" s="212" t="s">
        <v>4433</v>
      </c>
      <c r="D689" s="213">
        <v>5968</v>
      </c>
      <c r="E689" s="212" t="s">
        <v>5244</v>
      </c>
      <c r="F689" s="213">
        <v>5968</v>
      </c>
      <c r="G689" s="213">
        <v>0</v>
      </c>
      <c r="H689" s="212" t="s">
        <v>4378</v>
      </c>
    </row>
    <row r="690" spans="1:8" x14ac:dyDescent="0.25">
      <c r="A690" s="208" t="s">
        <v>5066</v>
      </c>
      <c r="B690" s="220" t="s">
        <v>7065</v>
      </c>
      <c r="C690" s="209" t="s">
        <v>4433</v>
      </c>
      <c r="D690" s="210">
        <v>5200</v>
      </c>
      <c r="E690" s="209" t="s">
        <v>6803</v>
      </c>
      <c r="F690" s="210">
        <v>5200</v>
      </c>
      <c r="G690" s="210">
        <v>0</v>
      </c>
      <c r="H690" s="209" t="s">
        <v>4378</v>
      </c>
    </row>
    <row r="691" spans="1:8" x14ac:dyDescent="0.25">
      <c r="A691" s="208" t="s">
        <v>6803</v>
      </c>
      <c r="B691" s="220" t="s">
        <v>7216</v>
      </c>
      <c r="C691" s="209" t="s">
        <v>4433</v>
      </c>
      <c r="D691" s="210">
        <v>7800</v>
      </c>
      <c r="E691" s="209" t="s">
        <v>6039</v>
      </c>
      <c r="F691" s="210">
        <v>7800</v>
      </c>
      <c r="G691" s="210">
        <v>0</v>
      </c>
      <c r="H691" s="209" t="s">
        <v>4378</v>
      </c>
    </row>
    <row r="692" spans="1:8" x14ac:dyDescent="0.25">
      <c r="A692" s="211" t="s">
        <v>4642</v>
      </c>
      <c r="B692" s="221" t="s">
        <v>7869</v>
      </c>
      <c r="C692" s="212" t="s">
        <v>4428</v>
      </c>
      <c r="D692" s="213">
        <v>8324.7999999999993</v>
      </c>
      <c r="E692" s="212" t="s">
        <v>4642</v>
      </c>
      <c r="F692" s="213">
        <v>8324.7999999999993</v>
      </c>
      <c r="G692" s="213">
        <v>0</v>
      </c>
      <c r="H692" s="212" t="s">
        <v>4378</v>
      </c>
    </row>
    <row r="693" spans="1:8" x14ac:dyDescent="0.25">
      <c r="A693" s="208" t="s">
        <v>4632</v>
      </c>
      <c r="B693" s="220" t="s">
        <v>6074</v>
      </c>
      <c r="C693" s="209" t="s">
        <v>4428</v>
      </c>
      <c r="D693" s="210">
        <v>7660.4</v>
      </c>
      <c r="E693" s="209" t="s">
        <v>4632</v>
      </c>
      <c r="F693" s="210">
        <v>7660.4</v>
      </c>
      <c r="G693" s="210">
        <v>0</v>
      </c>
      <c r="H693" s="209" t="s">
        <v>4378</v>
      </c>
    </row>
    <row r="694" spans="1:8" x14ac:dyDescent="0.25">
      <c r="A694" s="208" t="s">
        <v>4653</v>
      </c>
      <c r="B694" s="220" t="s">
        <v>7275</v>
      </c>
      <c r="C694" s="209" t="s">
        <v>4428</v>
      </c>
      <c r="D694" s="210">
        <v>0</v>
      </c>
      <c r="E694" s="209" t="s">
        <v>4416</v>
      </c>
      <c r="F694" s="210">
        <v>0</v>
      </c>
      <c r="G694" s="210">
        <v>0</v>
      </c>
      <c r="H694" s="209" t="s">
        <v>37</v>
      </c>
    </row>
    <row r="695" spans="1:8" x14ac:dyDescent="0.25">
      <c r="A695" s="208" t="s">
        <v>4653</v>
      </c>
      <c r="B695" s="220" t="s">
        <v>7318</v>
      </c>
      <c r="C695" s="209" t="s">
        <v>4428</v>
      </c>
      <c r="D695" s="210">
        <v>10313.6</v>
      </c>
      <c r="E695" s="209" t="s">
        <v>4653</v>
      </c>
      <c r="F695" s="210">
        <v>10313.6</v>
      </c>
      <c r="G695" s="210">
        <v>0</v>
      </c>
      <c r="H695" s="209" t="s">
        <v>4378</v>
      </c>
    </row>
    <row r="696" spans="1:8" x14ac:dyDescent="0.25">
      <c r="A696" s="211" t="s">
        <v>4646</v>
      </c>
      <c r="B696" s="221" t="s">
        <v>7666</v>
      </c>
      <c r="C696" s="212" t="s">
        <v>4428</v>
      </c>
      <c r="D696" s="213">
        <v>360</v>
      </c>
      <c r="E696" s="212" t="s">
        <v>4646</v>
      </c>
      <c r="F696" s="213">
        <v>360</v>
      </c>
      <c r="G696" s="213">
        <v>0</v>
      </c>
      <c r="H696" s="212" t="s">
        <v>4378</v>
      </c>
    </row>
    <row r="697" spans="1:8" x14ac:dyDescent="0.25">
      <c r="A697" s="211" t="s">
        <v>4633</v>
      </c>
      <c r="B697" s="221" t="s">
        <v>7835</v>
      </c>
      <c r="C697" s="212" t="s">
        <v>4428</v>
      </c>
      <c r="D697" s="213">
        <v>376.2</v>
      </c>
      <c r="E697" s="212" t="s">
        <v>4635</v>
      </c>
      <c r="F697" s="213">
        <v>376.2</v>
      </c>
      <c r="G697" s="213">
        <v>0</v>
      </c>
      <c r="H697" s="212" t="s">
        <v>4378</v>
      </c>
    </row>
    <row r="698" spans="1:8" x14ac:dyDescent="0.25">
      <c r="A698" s="208" t="s">
        <v>4635</v>
      </c>
      <c r="B698" s="220" t="s">
        <v>7942</v>
      </c>
      <c r="C698" s="209" t="s">
        <v>4428</v>
      </c>
      <c r="D698" s="210">
        <v>2164.5</v>
      </c>
      <c r="E698" s="209" t="s">
        <v>4635</v>
      </c>
      <c r="F698" s="210">
        <v>2164.5</v>
      </c>
      <c r="G698" s="210">
        <v>0</v>
      </c>
      <c r="H698" s="209" t="s">
        <v>4378</v>
      </c>
    </row>
    <row r="699" spans="1:8" x14ac:dyDescent="0.25">
      <c r="A699" s="211" t="s">
        <v>4604</v>
      </c>
      <c r="B699" s="221" t="s">
        <v>4939</v>
      </c>
      <c r="C699" s="212" t="s">
        <v>4428</v>
      </c>
      <c r="D699" s="213">
        <v>1946.2</v>
      </c>
      <c r="E699" s="212" t="s">
        <v>4604</v>
      </c>
      <c r="F699" s="213">
        <v>1946.2</v>
      </c>
      <c r="G699" s="213">
        <v>0</v>
      </c>
      <c r="H699" s="212" t="s">
        <v>4378</v>
      </c>
    </row>
    <row r="700" spans="1:8" x14ac:dyDescent="0.25">
      <c r="A700" s="211" t="s">
        <v>4746</v>
      </c>
      <c r="B700" s="221" t="s">
        <v>5196</v>
      </c>
      <c r="C700" s="212" t="s">
        <v>4428</v>
      </c>
      <c r="D700" s="213">
        <v>1588</v>
      </c>
      <c r="E700" s="212" t="s">
        <v>4746</v>
      </c>
      <c r="F700" s="213">
        <v>1588</v>
      </c>
      <c r="G700" s="213">
        <v>0</v>
      </c>
      <c r="H700" s="212" t="s">
        <v>4378</v>
      </c>
    </row>
    <row r="701" spans="1:8" x14ac:dyDescent="0.25">
      <c r="A701" s="211" t="s">
        <v>4639</v>
      </c>
      <c r="B701" s="221" t="s">
        <v>5350</v>
      </c>
      <c r="C701" s="212" t="s">
        <v>4428</v>
      </c>
      <c r="D701" s="213">
        <v>1250</v>
      </c>
      <c r="E701" s="212" t="s">
        <v>4639</v>
      </c>
      <c r="F701" s="213">
        <v>1250</v>
      </c>
      <c r="G701" s="213">
        <v>0</v>
      </c>
      <c r="H701" s="212" t="s">
        <v>4378</v>
      </c>
    </row>
    <row r="702" spans="1:8" x14ac:dyDescent="0.25">
      <c r="A702" s="211" t="s">
        <v>4630</v>
      </c>
      <c r="B702" s="221" t="s">
        <v>5565</v>
      </c>
      <c r="C702" s="212" t="s">
        <v>4428</v>
      </c>
      <c r="D702" s="213">
        <v>2282.4</v>
      </c>
      <c r="E702" s="212" t="s">
        <v>4630</v>
      </c>
      <c r="F702" s="213">
        <v>2282.4</v>
      </c>
      <c r="G702" s="213">
        <v>0</v>
      </c>
      <c r="H702" s="212" t="s">
        <v>4378</v>
      </c>
    </row>
    <row r="703" spans="1:8" x14ac:dyDescent="0.25">
      <c r="A703" s="211" t="s">
        <v>4645</v>
      </c>
      <c r="B703" s="221" t="s">
        <v>5754</v>
      </c>
      <c r="C703" s="212" t="s">
        <v>4428</v>
      </c>
      <c r="D703" s="213">
        <v>1440</v>
      </c>
      <c r="E703" s="212" t="s">
        <v>4645</v>
      </c>
      <c r="F703" s="213">
        <v>1440</v>
      </c>
      <c r="G703" s="213">
        <v>0</v>
      </c>
      <c r="H703" s="212" t="s">
        <v>4378</v>
      </c>
    </row>
    <row r="704" spans="1:8" x14ac:dyDescent="0.25">
      <c r="A704" s="208" t="s">
        <v>4643</v>
      </c>
      <c r="B704" s="220" t="s">
        <v>5852</v>
      </c>
      <c r="C704" s="209" t="s">
        <v>4428</v>
      </c>
      <c r="D704" s="210">
        <v>867.5</v>
      </c>
      <c r="E704" s="209" t="s">
        <v>4643</v>
      </c>
      <c r="F704" s="210">
        <v>867.5</v>
      </c>
      <c r="G704" s="210">
        <v>0</v>
      </c>
      <c r="H704" s="209" t="s">
        <v>4378</v>
      </c>
    </row>
    <row r="705" spans="1:8" x14ac:dyDescent="0.25">
      <c r="A705" s="208" t="s">
        <v>4648</v>
      </c>
      <c r="B705" s="220" t="s">
        <v>5960</v>
      </c>
      <c r="C705" s="209" t="s">
        <v>4428</v>
      </c>
      <c r="D705" s="210">
        <v>1938</v>
      </c>
      <c r="E705" s="209" t="s">
        <v>4648</v>
      </c>
      <c r="F705" s="210">
        <v>1938</v>
      </c>
      <c r="G705" s="210">
        <v>0</v>
      </c>
      <c r="H705" s="209" t="s">
        <v>4378</v>
      </c>
    </row>
    <row r="706" spans="1:8" x14ac:dyDescent="0.25">
      <c r="A706" s="211" t="s">
        <v>4821</v>
      </c>
      <c r="B706" s="221" t="s">
        <v>6065</v>
      </c>
      <c r="C706" s="212" t="s">
        <v>4428</v>
      </c>
      <c r="D706" s="213">
        <v>4785.8</v>
      </c>
      <c r="E706" s="212" t="s">
        <v>4821</v>
      </c>
      <c r="F706" s="213">
        <v>4785.8</v>
      </c>
      <c r="G706" s="213">
        <v>0</v>
      </c>
      <c r="H706" s="212" t="s">
        <v>4378</v>
      </c>
    </row>
    <row r="707" spans="1:8" x14ac:dyDescent="0.25">
      <c r="A707" s="211" t="s">
        <v>5793</v>
      </c>
      <c r="B707" s="221" t="s">
        <v>6216</v>
      </c>
      <c r="C707" s="212" t="s">
        <v>4428</v>
      </c>
      <c r="D707" s="213">
        <v>2832</v>
      </c>
      <c r="E707" s="212" t="s">
        <v>5793</v>
      </c>
      <c r="F707" s="213">
        <v>2832</v>
      </c>
      <c r="G707" s="213">
        <v>0</v>
      </c>
      <c r="H707" s="212" t="s">
        <v>4378</v>
      </c>
    </row>
    <row r="708" spans="1:8" x14ac:dyDescent="0.25">
      <c r="A708" s="208" t="s">
        <v>5395</v>
      </c>
      <c r="B708" s="220" t="s">
        <v>6530</v>
      </c>
      <c r="C708" s="209" t="s">
        <v>4428</v>
      </c>
      <c r="D708" s="210">
        <v>1228.4000000000001</v>
      </c>
      <c r="E708" s="209" t="s">
        <v>5838</v>
      </c>
      <c r="F708" s="210">
        <v>1228.4000000000001</v>
      </c>
      <c r="G708" s="210">
        <v>0</v>
      </c>
      <c r="H708" s="209" t="s">
        <v>4378</v>
      </c>
    </row>
    <row r="709" spans="1:8" x14ac:dyDescent="0.25">
      <c r="A709" s="208" t="s">
        <v>5066</v>
      </c>
      <c r="B709" s="220" t="s">
        <v>7025</v>
      </c>
      <c r="C709" s="209" t="s">
        <v>4428</v>
      </c>
      <c r="D709" s="210">
        <v>2112.5</v>
      </c>
      <c r="E709" s="209" t="s">
        <v>5066</v>
      </c>
      <c r="F709" s="210">
        <v>2112.5</v>
      </c>
      <c r="G709" s="210">
        <v>0</v>
      </c>
      <c r="H709" s="209" t="s">
        <v>4378</v>
      </c>
    </row>
    <row r="710" spans="1:8" x14ac:dyDescent="0.25">
      <c r="A710" s="211" t="s">
        <v>6803</v>
      </c>
      <c r="B710" s="221" t="s">
        <v>7150</v>
      </c>
      <c r="C710" s="212" t="s">
        <v>4428</v>
      </c>
      <c r="D710" s="213">
        <v>2040</v>
      </c>
      <c r="E710" s="212" t="s">
        <v>6803</v>
      </c>
      <c r="F710" s="213">
        <v>2040</v>
      </c>
      <c r="G710" s="213">
        <v>0</v>
      </c>
      <c r="H710" s="212" t="s">
        <v>4378</v>
      </c>
    </row>
    <row r="711" spans="1:8" x14ac:dyDescent="0.25">
      <c r="A711" s="208" t="s">
        <v>4642</v>
      </c>
      <c r="B711" s="220" t="s">
        <v>7312</v>
      </c>
      <c r="C711" s="209" t="s">
        <v>4432</v>
      </c>
      <c r="D711" s="210">
        <v>275.2</v>
      </c>
      <c r="E711" s="209" t="s">
        <v>4642</v>
      </c>
      <c r="F711" s="210">
        <v>275.2</v>
      </c>
      <c r="G711" s="210">
        <v>0</v>
      </c>
      <c r="H711" s="209" t="s">
        <v>4378</v>
      </c>
    </row>
    <row r="712" spans="1:8" x14ac:dyDescent="0.25">
      <c r="A712" s="208" t="s">
        <v>4653</v>
      </c>
      <c r="B712" s="220" t="s">
        <v>7287</v>
      </c>
      <c r="C712" s="209" t="s">
        <v>4432</v>
      </c>
      <c r="D712" s="210">
        <v>1004.6</v>
      </c>
      <c r="E712" s="209" t="s">
        <v>4653</v>
      </c>
      <c r="F712" s="210">
        <v>1004.6</v>
      </c>
      <c r="G712" s="210">
        <v>0</v>
      </c>
      <c r="H712" s="209" t="s">
        <v>4378</v>
      </c>
    </row>
    <row r="713" spans="1:8" x14ac:dyDescent="0.25">
      <c r="A713" s="211" t="s">
        <v>4638</v>
      </c>
      <c r="B713" s="221" t="s">
        <v>7434</v>
      </c>
      <c r="C713" s="212" t="s">
        <v>4432</v>
      </c>
      <c r="D713" s="213">
        <v>3646</v>
      </c>
      <c r="E713" s="212" t="s">
        <v>4649</v>
      </c>
      <c r="F713" s="213">
        <v>3646</v>
      </c>
      <c r="G713" s="213">
        <v>0</v>
      </c>
      <c r="H713" s="212" t="s">
        <v>4378</v>
      </c>
    </row>
    <row r="714" spans="1:8" x14ac:dyDescent="0.25">
      <c r="A714" s="211" t="s">
        <v>4633</v>
      </c>
      <c r="B714" s="221" t="s">
        <v>7851</v>
      </c>
      <c r="C714" s="212" t="s">
        <v>4432</v>
      </c>
      <c r="D714" s="213">
        <v>540</v>
      </c>
      <c r="E714" s="212" t="s">
        <v>4635</v>
      </c>
      <c r="F714" s="213">
        <v>540</v>
      </c>
      <c r="G714" s="213">
        <v>0</v>
      </c>
      <c r="H714" s="212" t="s">
        <v>4378</v>
      </c>
    </row>
    <row r="715" spans="1:8" x14ac:dyDescent="0.25">
      <c r="A715" s="211" t="s">
        <v>4633</v>
      </c>
      <c r="B715" s="221" t="s">
        <v>7859</v>
      </c>
      <c r="C715" s="212" t="s">
        <v>4432</v>
      </c>
      <c r="D715" s="213">
        <v>510.3</v>
      </c>
      <c r="E715" s="212" t="s">
        <v>4635</v>
      </c>
      <c r="F715" s="213">
        <v>510.3</v>
      </c>
      <c r="G715" s="213">
        <v>0</v>
      </c>
      <c r="H715" s="212" t="s">
        <v>4378</v>
      </c>
    </row>
    <row r="716" spans="1:8" x14ac:dyDescent="0.25">
      <c r="A716" s="208" t="s">
        <v>4635</v>
      </c>
      <c r="B716" s="220" t="s">
        <v>7975</v>
      </c>
      <c r="C716" s="209" t="s">
        <v>4432</v>
      </c>
      <c r="D716" s="210">
        <v>1853.3</v>
      </c>
      <c r="E716" s="209" t="s">
        <v>4635</v>
      </c>
      <c r="F716" s="210">
        <v>1853.3</v>
      </c>
      <c r="G716" s="210">
        <v>0</v>
      </c>
      <c r="H716" s="209" t="s">
        <v>4378</v>
      </c>
    </row>
    <row r="717" spans="1:8" x14ac:dyDescent="0.25">
      <c r="A717" s="208" t="s">
        <v>4635</v>
      </c>
      <c r="B717" s="220" t="s">
        <v>7987</v>
      </c>
      <c r="C717" s="209" t="s">
        <v>4432</v>
      </c>
      <c r="D717" s="210">
        <v>1661.4</v>
      </c>
      <c r="E717" s="209" t="s">
        <v>4634</v>
      </c>
      <c r="F717" s="210">
        <v>1661.4</v>
      </c>
      <c r="G717" s="210">
        <v>0</v>
      </c>
      <c r="H717" s="209" t="s">
        <v>4378</v>
      </c>
    </row>
    <row r="718" spans="1:8" x14ac:dyDescent="0.25">
      <c r="A718" s="211" t="s">
        <v>4635</v>
      </c>
      <c r="B718" s="221" t="s">
        <v>7988</v>
      </c>
      <c r="C718" s="212" t="s">
        <v>4432</v>
      </c>
      <c r="D718" s="213">
        <v>1630.2</v>
      </c>
      <c r="E718" s="212" t="s">
        <v>4634</v>
      </c>
      <c r="F718" s="213">
        <v>1630.2</v>
      </c>
      <c r="G718" s="213">
        <v>0</v>
      </c>
      <c r="H718" s="212" t="s">
        <v>4378</v>
      </c>
    </row>
    <row r="719" spans="1:8" x14ac:dyDescent="0.25">
      <c r="A719" s="208" t="s">
        <v>4636</v>
      </c>
      <c r="B719" s="220" t="s">
        <v>4847</v>
      </c>
      <c r="C719" s="209" t="s">
        <v>4432</v>
      </c>
      <c r="D719" s="210">
        <v>1331</v>
      </c>
      <c r="E719" s="209" t="s">
        <v>4636</v>
      </c>
      <c r="F719" s="210">
        <v>1331</v>
      </c>
      <c r="G719" s="210">
        <v>0</v>
      </c>
      <c r="H719" s="209" t="s">
        <v>4378</v>
      </c>
    </row>
    <row r="720" spans="1:8" x14ac:dyDescent="0.25">
      <c r="A720" s="211" t="s">
        <v>4639</v>
      </c>
      <c r="B720" s="221" t="s">
        <v>5379</v>
      </c>
      <c r="C720" s="212" t="s">
        <v>4432</v>
      </c>
      <c r="D720" s="213">
        <v>4408</v>
      </c>
      <c r="E720" s="212" t="s">
        <v>4630</v>
      </c>
      <c r="F720" s="213">
        <v>4408</v>
      </c>
      <c r="G720" s="213">
        <v>0</v>
      </c>
      <c r="H720" s="212" t="s">
        <v>4378</v>
      </c>
    </row>
    <row r="721" spans="1:8" x14ac:dyDescent="0.25">
      <c r="A721" s="208" t="s">
        <v>4630</v>
      </c>
      <c r="B721" s="220" t="s">
        <v>5480</v>
      </c>
      <c r="C721" s="209" t="s">
        <v>4432</v>
      </c>
      <c r="D721" s="210">
        <v>1841.3</v>
      </c>
      <c r="E721" s="209" t="s">
        <v>4630</v>
      </c>
      <c r="F721" s="210">
        <v>1841.3</v>
      </c>
      <c r="G721" s="210">
        <v>0</v>
      </c>
      <c r="H721" s="209" t="s">
        <v>4378</v>
      </c>
    </row>
    <row r="722" spans="1:8" x14ac:dyDescent="0.25">
      <c r="A722" s="208" t="s">
        <v>4645</v>
      </c>
      <c r="B722" s="220" t="s">
        <v>5727</v>
      </c>
      <c r="C722" s="209" t="s">
        <v>4432</v>
      </c>
      <c r="D722" s="210">
        <v>1599.6</v>
      </c>
      <c r="E722" s="209" t="s">
        <v>4645</v>
      </c>
      <c r="F722" s="210">
        <v>1599.6</v>
      </c>
      <c r="G722" s="210">
        <v>0</v>
      </c>
      <c r="H722" s="209" t="s">
        <v>4378</v>
      </c>
    </row>
    <row r="723" spans="1:8" x14ac:dyDescent="0.25">
      <c r="A723" s="211" t="s">
        <v>4648</v>
      </c>
      <c r="B723" s="221" t="s">
        <v>5991</v>
      </c>
      <c r="C723" s="212" t="s">
        <v>4432</v>
      </c>
      <c r="D723" s="213">
        <v>2188.8000000000002</v>
      </c>
      <c r="E723" s="212" t="s">
        <v>4821</v>
      </c>
      <c r="F723" s="213">
        <v>2188.8000000000002</v>
      </c>
      <c r="G723" s="213">
        <v>0</v>
      </c>
      <c r="H723" s="212" t="s">
        <v>4378</v>
      </c>
    </row>
    <row r="724" spans="1:8" x14ac:dyDescent="0.25">
      <c r="A724" s="208" t="s">
        <v>5395</v>
      </c>
      <c r="B724" s="220" t="s">
        <v>6463</v>
      </c>
      <c r="C724" s="209" t="s">
        <v>4432</v>
      </c>
      <c r="D724" s="210">
        <v>2016</v>
      </c>
      <c r="E724" s="209" t="s">
        <v>5395</v>
      </c>
      <c r="F724" s="210">
        <v>2016</v>
      </c>
      <c r="G724" s="210">
        <v>0</v>
      </c>
      <c r="H724" s="209" t="s">
        <v>4378</v>
      </c>
    </row>
    <row r="725" spans="1:8" x14ac:dyDescent="0.25">
      <c r="A725" s="211" t="s">
        <v>5395</v>
      </c>
      <c r="B725" s="221" t="s">
        <v>6504</v>
      </c>
      <c r="C725" s="212" t="s">
        <v>4432</v>
      </c>
      <c r="D725" s="213">
        <v>2531.5</v>
      </c>
      <c r="E725" s="212" t="s">
        <v>6409</v>
      </c>
      <c r="F725" s="213">
        <v>2531.5</v>
      </c>
      <c r="G725" s="213">
        <v>0</v>
      </c>
      <c r="H725" s="212" t="s">
        <v>4378</v>
      </c>
    </row>
    <row r="726" spans="1:8" x14ac:dyDescent="0.25">
      <c r="A726" s="211" t="s">
        <v>6409</v>
      </c>
      <c r="B726" s="221" t="s">
        <v>6569</v>
      </c>
      <c r="C726" s="212" t="s">
        <v>4432</v>
      </c>
      <c r="D726" s="213">
        <v>1574.8</v>
      </c>
      <c r="E726" s="212" t="s">
        <v>6409</v>
      </c>
      <c r="F726" s="213">
        <v>1574.8</v>
      </c>
      <c r="G726" s="213">
        <v>0</v>
      </c>
      <c r="H726" s="212" t="s">
        <v>4378</v>
      </c>
    </row>
    <row r="727" spans="1:8" x14ac:dyDescent="0.25">
      <c r="A727" s="211" t="s">
        <v>5838</v>
      </c>
      <c r="B727" s="221" t="s">
        <v>6696</v>
      </c>
      <c r="C727" s="212" t="s">
        <v>4432</v>
      </c>
      <c r="D727" s="213">
        <v>2690.1</v>
      </c>
      <c r="E727" s="212" t="s">
        <v>5092</v>
      </c>
      <c r="F727" s="213">
        <v>2690.1</v>
      </c>
      <c r="G727" s="213">
        <v>0</v>
      </c>
      <c r="H727" s="212" t="s">
        <v>4378</v>
      </c>
    </row>
    <row r="728" spans="1:8" x14ac:dyDescent="0.25">
      <c r="A728" s="211" t="s">
        <v>5092</v>
      </c>
      <c r="B728" s="221" t="s">
        <v>6814</v>
      </c>
      <c r="C728" s="212" t="s">
        <v>4432</v>
      </c>
      <c r="D728" s="213">
        <v>277.2</v>
      </c>
      <c r="E728" s="212" t="s">
        <v>5244</v>
      </c>
      <c r="F728" s="213">
        <v>277.2</v>
      </c>
      <c r="G728" s="213">
        <v>0</v>
      </c>
      <c r="H728" s="212" t="s">
        <v>4378</v>
      </c>
    </row>
    <row r="729" spans="1:8" x14ac:dyDescent="0.25">
      <c r="A729" s="208" t="s">
        <v>6803</v>
      </c>
      <c r="B729" s="220" t="s">
        <v>7177</v>
      </c>
      <c r="C729" s="209" t="s">
        <v>4432</v>
      </c>
      <c r="D729" s="210">
        <v>2538.9</v>
      </c>
      <c r="E729" s="209" t="s">
        <v>6803</v>
      </c>
      <c r="F729" s="210">
        <v>2538.9</v>
      </c>
      <c r="G729" s="210">
        <v>0</v>
      </c>
      <c r="H729" s="209" t="s">
        <v>4378</v>
      </c>
    </row>
    <row r="730" spans="1:8" x14ac:dyDescent="0.25">
      <c r="A730" s="208" t="s">
        <v>4642</v>
      </c>
      <c r="B730" s="220" t="s">
        <v>7981</v>
      </c>
      <c r="C730" s="209" t="s">
        <v>4456</v>
      </c>
      <c r="D730" s="210">
        <v>3136</v>
      </c>
      <c r="E730" s="209" t="s">
        <v>4642</v>
      </c>
      <c r="F730" s="210">
        <v>3136</v>
      </c>
      <c r="G730" s="210">
        <v>0</v>
      </c>
      <c r="H730" s="209" t="s">
        <v>4378</v>
      </c>
    </row>
    <row r="731" spans="1:8" x14ac:dyDescent="0.25">
      <c r="A731" s="208" t="s">
        <v>4632</v>
      </c>
      <c r="B731" s="220" t="s">
        <v>6770</v>
      </c>
      <c r="C731" s="209" t="s">
        <v>4456</v>
      </c>
      <c r="D731" s="210">
        <v>3007.2</v>
      </c>
      <c r="E731" s="209" t="s">
        <v>4632</v>
      </c>
      <c r="F731" s="210">
        <v>3007.2</v>
      </c>
      <c r="G731" s="210">
        <v>0</v>
      </c>
      <c r="H731" s="209" t="s">
        <v>4378</v>
      </c>
    </row>
    <row r="732" spans="1:8" x14ac:dyDescent="0.25">
      <c r="A732" s="211" t="s">
        <v>4653</v>
      </c>
      <c r="B732" s="221" t="s">
        <v>7270</v>
      </c>
      <c r="C732" s="212" t="s">
        <v>4456</v>
      </c>
      <c r="D732" s="213">
        <v>1846</v>
      </c>
      <c r="E732" s="212" t="s">
        <v>4653</v>
      </c>
      <c r="F732" s="213">
        <v>1846</v>
      </c>
      <c r="G732" s="213">
        <v>0</v>
      </c>
      <c r="H732" s="212" t="s">
        <v>4378</v>
      </c>
    </row>
    <row r="733" spans="1:8" x14ac:dyDescent="0.25">
      <c r="A733" s="208" t="s">
        <v>4649</v>
      </c>
      <c r="B733" s="220" t="s">
        <v>7547</v>
      </c>
      <c r="C733" s="209" t="s">
        <v>4456</v>
      </c>
      <c r="D733" s="210">
        <v>674.8</v>
      </c>
      <c r="E733" s="209" t="s">
        <v>4649</v>
      </c>
      <c r="F733" s="210">
        <v>674.8</v>
      </c>
      <c r="G733" s="210">
        <v>0</v>
      </c>
      <c r="H733" s="209" t="s">
        <v>4378</v>
      </c>
    </row>
    <row r="734" spans="1:8" x14ac:dyDescent="0.25">
      <c r="A734" s="208" t="s">
        <v>4635</v>
      </c>
      <c r="B734" s="220" t="s">
        <v>8011</v>
      </c>
      <c r="C734" s="209" t="s">
        <v>4456</v>
      </c>
      <c r="D734" s="210">
        <v>3236.8</v>
      </c>
      <c r="E734" s="209" t="s">
        <v>4635</v>
      </c>
      <c r="F734" s="210">
        <v>3236.8</v>
      </c>
      <c r="G734" s="210">
        <v>0</v>
      </c>
      <c r="H734" s="209" t="s">
        <v>4378</v>
      </c>
    </row>
    <row r="735" spans="1:8" x14ac:dyDescent="0.25">
      <c r="A735" s="211" t="s">
        <v>4634</v>
      </c>
      <c r="B735" s="221" t="s">
        <v>4803</v>
      </c>
      <c r="C735" s="212" t="s">
        <v>4456</v>
      </c>
      <c r="D735" s="213">
        <v>3231.2</v>
      </c>
      <c r="E735" s="212" t="s">
        <v>4634</v>
      </c>
      <c r="F735" s="213">
        <v>3231.2</v>
      </c>
      <c r="G735" s="213">
        <v>0</v>
      </c>
      <c r="H735" s="212" t="s">
        <v>4378</v>
      </c>
    </row>
    <row r="736" spans="1:8" x14ac:dyDescent="0.25">
      <c r="A736" s="208" t="s">
        <v>4640</v>
      </c>
      <c r="B736" s="220" t="s">
        <v>5089</v>
      </c>
      <c r="C736" s="209" t="s">
        <v>4456</v>
      </c>
      <c r="D736" s="210">
        <v>2077.8000000000002</v>
      </c>
      <c r="E736" s="209" t="s">
        <v>4640</v>
      </c>
      <c r="F736" s="210">
        <v>2077.8000000000002</v>
      </c>
      <c r="G736" s="210">
        <v>0</v>
      </c>
      <c r="H736" s="209" t="s">
        <v>4378</v>
      </c>
    </row>
    <row r="737" spans="1:8" x14ac:dyDescent="0.25">
      <c r="A737" s="211" t="s">
        <v>4630</v>
      </c>
      <c r="B737" s="221" t="s">
        <v>5537</v>
      </c>
      <c r="C737" s="212" t="s">
        <v>4456</v>
      </c>
      <c r="D737" s="213">
        <v>2664.9</v>
      </c>
      <c r="E737" s="212" t="s">
        <v>4630</v>
      </c>
      <c r="F737" s="213">
        <v>2664.9</v>
      </c>
      <c r="G737" s="213">
        <v>0</v>
      </c>
      <c r="H737" s="212" t="s">
        <v>4378</v>
      </c>
    </row>
    <row r="738" spans="1:8" x14ac:dyDescent="0.25">
      <c r="A738" s="208" t="s">
        <v>4641</v>
      </c>
      <c r="B738" s="220" t="s">
        <v>5713</v>
      </c>
      <c r="C738" s="209" t="s">
        <v>4456</v>
      </c>
      <c r="D738" s="210">
        <v>2916</v>
      </c>
      <c r="E738" s="209" t="s">
        <v>4641</v>
      </c>
      <c r="F738" s="210">
        <v>2916</v>
      </c>
      <c r="G738" s="210">
        <v>0</v>
      </c>
      <c r="H738" s="209" t="s">
        <v>4378</v>
      </c>
    </row>
    <row r="739" spans="1:8" x14ac:dyDescent="0.25">
      <c r="A739" s="211" t="s">
        <v>4643</v>
      </c>
      <c r="B739" s="221" t="s">
        <v>5901</v>
      </c>
      <c r="C739" s="212" t="s">
        <v>4456</v>
      </c>
      <c r="D739" s="213">
        <v>569.79999999999995</v>
      </c>
      <c r="E739" s="212" t="s">
        <v>4643</v>
      </c>
      <c r="F739" s="213">
        <v>569.79999999999995</v>
      </c>
      <c r="G739" s="213">
        <v>0</v>
      </c>
      <c r="H739" s="212" t="s">
        <v>4378</v>
      </c>
    </row>
    <row r="740" spans="1:8" x14ac:dyDescent="0.25">
      <c r="A740" s="211" t="s">
        <v>4696</v>
      </c>
      <c r="B740" s="221" t="s">
        <v>6341</v>
      </c>
      <c r="C740" s="212" t="s">
        <v>4456</v>
      </c>
      <c r="D740" s="213">
        <v>3034.8</v>
      </c>
      <c r="E740" s="212" t="s">
        <v>4696</v>
      </c>
      <c r="F740" s="213">
        <v>3034.8</v>
      </c>
      <c r="G740" s="213">
        <v>0</v>
      </c>
      <c r="H740" s="212" t="s">
        <v>4378</v>
      </c>
    </row>
    <row r="741" spans="1:8" x14ac:dyDescent="0.25">
      <c r="A741" s="208" t="s">
        <v>5395</v>
      </c>
      <c r="B741" s="220" t="s">
        <v>6507</v>
      </c>
      <c r="C741" s="209" t="s">
        <v>4456</v>
      </c>
      <c r="D741" s="210">
        <v>0</v>
      </c>
      <c r="E741" s="209" t="s">
        <v>4416</v>
      </c>
      <c r="F741" s="210">
        <v>0</v>
      </c>
      <c r="G741" s="210">
        <v>0</v>
      </c>
      <c r="H741" s="209" t="s">
        <v>37</v>
      </c>
    </row>
    <row r="742" spans="1:8" x14ac:dyDescent="0.25">
      <c r="A742" s="211" t="s">
        <v>5395</v>
      </c>
      <c r="B742" s="221" t="s">
        <v>6515</v>
      </c>
      <c r="C742" s="212" t="s">
        <v>4456</v>
      </c>
      <c r="D742" s="213">
        <v>2586.6</v>
      </c>
      <c r="E742" s="212" t="s">
        <v>5395</v>
      </c>
      <c r="F742" s="213">
        <v>2586.6</v>
      </c>
      <c r="G742" s="213">
        <v>0</v>
      </c>
      <c r="H742" s="212" t="s">
        <v>4378</v>
      </c>
    </row>
    <row r="743" spans="1:8" x14ac:dyDescent="0.25">
      <c r="A743" s="211" t="s">
        <v>5838</v>
      </c>
      <c r="B743" s="221" t="s">
        <v>6700</v>
      </c>
      <c r="C743" s="212" t="s">
        <v>4456</v>
      </c>
      <c r="D743" s="213">
        <v>920.4</v>
      </c>
      <c r="E743" s="212" t="s">
        <v>5838</v>
      </c>
      <c r="F743" s="213">
        <v>920.4</v>
      </c>
      <c r="G743" s="213">
        <v>0</v>
      </c>
      <c r="H743" s="212" t="s">
        <v>4378</v>
      </c>
    </row>
    <row r="744" spans="1:8" x14ac:dyDescent="0.25">
      <c r="A744" s="211" t="s">
        <v>6803</v>
      </c>
      <c r="B744" s="221" t="s">
        <v>7225</v>
      </c>
      <c r="C744" s="212" t="s">
        <v>4456</v>
      </c>
      <c r="D744" s="213">
        <v>2770.2</v>
      </c>
      <c r="E744" s="212" t="s">
        <v>6803</v>
      </c>
      <c r="F744" s="213">
        <v>2770.2</v>
      </c>
      <c r="G744" s="213">
        <v>0</v>
      </c>
      <c r="H744" s="212" t="s">
        <v>4378</v>
      </c>
    </row>
    <row r="745" spans="1:8" x14ac:dyDescent="0.25">
      <c r="A745" s="211" t="s">
        <v>4642</v>
      </c>
      <c r="B745" s="221" t="s">
        <v>4687</v>
      </c>
      <c r="C745" s="212" t="s">
        <v>4569</v>
      </c>
      <c r="D745" s="213">
        <v>1404</v>
      </c>
      <c r="E745" s="212" t="s">
        <v>4642</v>
      </c>
      <c r="F745" s="213">
        <v>1404</v>
      </c>
      <c r="G745" s="213">
        <v>0</v>
      </c>
      <c r="H745" s="212" t="s">
        <v>4378</v>
      </c>
    </row>
    <row r="746" spans="1:8" x14ac:dyDescent="0.25">
      <c r="A746" s="211" t="s">
        <v>4632</v>
      </c>
      <c r="B746" s="221" t="s">
        <v>5744</v>
      </c>
      <c r="C746" s="212" t="s">
        <v>4569</v>
      </c>
      <c r="D746" s="213">
        <v>5755.1</v>
      </c>
      <c r="E746" s="212" t="s">
        <v>4632</v>
      </c>
      <c r="F746" s="213">
        <v>5755.1</v>
      </c>
      <c r="G746" s="213">
        <v>0</v>
      </c>
      <c r="H746" s="212" t="s">
        <v>4378</v>
      </c>
    </row>
    <row r="747" spans="1:8" x14ac:dyDescent="0.25">
      <c r="A747" s="211" t="s">
        <v>4649</v>
      </c>
      <c r="B747" s="221" t="s">
        <v>7572</v>
      </c>
      <c r="C747" s="212" t="s">
        <v>4569</v>
      </c>
      <c r="D747" s="213">
        <v>721.6</v>
      </c>
      <c r="E747" s="212" t="s">
        <v>4649</v>
      </c>
      <c r="F747" s="213">
        <v>721.6</v>
      </c>
      <c r="G747" s="213">
        <v>0</v>
      </c>
      <c r="H747" s="212" t="s">
        <v>4378</v>
      </c>
    </row>
    <row r="748" spans="1:8" x14ac:dyDescent="0.25">
      <c r="A748" s="211" t="s">
        <v>4635</v>
      </c>
      <c r="B748" s="221" t="s">
        <v>4675</v>
      </c>
      <c r="C748" s="212" t="s">
        <v>4569</v>
      </c>
      <c r="D748" s="213">
        <v>1740.9</v>
      </c>
      <c r="E748" s="212" t="s">
        <v>4635</v>
      </c>
      <c r="F748" s="213">
        <v>1740.9</v>
      </c>
      <c r="G748" s="213">
        <v>0</v>
      </c>
      <c r="H748" s="212" t="s">
        <v>4378</v>
      </c>
    </row>
    <row r="749" spans="1:8" x14ac:dyDescent="0.25">
      <c r="A749" s="211" t="s">
        <v>4634</v>
      </c>
      <c r="B749" s="221" t="s">
        <v>4818</v>
      </c>
      <c r="C749" s="212" t="s">
        <v>4569</v>
      </c>
      <c r="D749" s="213">
        <v>559.29999999999995</v>
      </c>
      <c r="E749" s="212" t="s">
        <v>4634</v>
      </c>
      <c r="F749" s="213">
        <v>559.29999999999995</v>
      </c>
      <c r="G749" s="213">
        <v>0</v>
      </c>
      <c r="H749" s="212" t="s">
        <v>4378</v>
      </c>
    </row>
    <row r="750" spans="1:8" x14ac:dyDescent="0.25">
      <c r="A750" s="208" t="s">
        <v>4696</v>
      </c>
      <c r="B750" s="220" t="s">
        <v>6376</v>
      </c>
      <c r="C750" s="209" t="s">
        <v>4569</v>
      </c>
      <c r="D750" s="210">
        <v>6292.8</v>
      </c>
      <c r="E750" s="209" t="s">
        <v>4696</v>
      </c>
      <c r="F750" s="210">
        <v>6292.8</v>
      </c>
      <c r="G750" s="210">
        <v>0</v>
      </c>
      <c r="H750" s="209" t="s">
        <v>4378</v>
      </c>
    </row>
    <row r="751" spans="1:8" x14ac:dyDescent="0.25">
      <c r="A751" s="211" t="s">
        <v>6803</v>
      </c>
      <c r="B751" s="221" t="s">
        <v>7248</v>
      </c>
      <c r="C751" s="212" t="s">
        <v>4569</v>
      </c>
      <c r="D751" s="213">
        <v>1858</v>
      </c>
      <c r="E751" s="212" t="s">
        <v>6803</v>
      </c>
      <c r="F751" s="213">
        <v>1858</v>
      </c>
      <c r="G751" s="213">
        <v>0</v>
      </c>
      <c r="H751" s="212" t="s">
        <v>4378</v>
      </c>
    </row>
    <row r="752" spans="1:8" x14ac:dyDescent="0.25">
      <c r="A752" s="208" t="s">
        <v>4649</v>
      </c>
      <c r="B752" s="220" t="s">
        <v>7563</v>
      </c>
      <c r="C752" s="209" t="s">
        <v>4585</v>
      </c>
      <c r="D752" s="210">
        <v>23493.599999999999</v>
      </c>
      <c r="E752" s="209" t="s">
        <v>4649</v>
      </c>
      <c r="F752" s="210">
        <v>23493.599999999999</v>
      </c>
      <c r="G752" s="210">
        <v>0</v>
      </c>
      <c r="H752" s="209" t="s">
        <v>4378</v>
      </c>
    </row>
    <row r="753" spans="1:8" x14ac:dyDescent="0.25">
      <c r="A753" s="208" t="s">
        <v>4632</v>
      </c>
      <c r="B753" s="220" t="s">
        <v>5586</v>
      </c>
      <c r="C753" s="209" t="s">
        <v>4388</v>
      </c>
      <c r="D753" s="210">
        <v>4132.3999999999996</v>
      </c>
      <c r="E753" s="209" t="s">
        <v>4632</v>
      </c>
      <c r="F753" s="210">
        <v>4132.3999999999996</v>
      </c>
      <c r="G753" s="210">
        <v>0</v>
      </c>
      <c r="H753" s="209" t="s">
        <v>4378</v>
      </c>
    </row>
    <row r="754" spans="1:8" x14ac:dyDescent="0.25">
      <c r="A754" s="211" t="s">
        <v>4632</v>
      </c>
      <c r="B754" s="221" t="s">
        <v>6456</v>
      </c>
      <c r="C754" s="212" t="s">
        <v>4388</v>
      </c>
      <c r="D754" s="213">
        <v>349.6</v>
      </c>
      <c r="E754" s="212" t="s">
        <v>4632</v>
      </c>
      <c r="F754" s="213">
        <v>349.6</v>
      </c>
      <c r="G754" s="213">
        <v>0</v>
      </c>
      <c r="H754" s="212" t="s">
        <v>4378</v>
      </c>
    </row>
    <row r="755" spans="1:8" x14ac:dyDescent="0.25">
      <c r="A755" s="211" t="s">
        <v>4653</v>
      </c>
      <c r="B755" s="221" t="s">
        <v>7219</v>
      </c>
      <c r="C755" s="212" t="s">
        <v>4388</v>
      </c>
      <c r="D755" s="213">
        <v>7610.7</v>
      </c>
      <c r="E755" s="212" t="s">
        <v>4653</v>
      </c>
      <c r="F755" s="213">
        <v>7610.7</v>
      </c>
      <c r="G755" s="213">
        <v>0</v>
      </c>
      <c r="H755" s="212" t="s">
        <v>4378</v>
      </c>
    </row>
    <row r="756" spans="1:8" x14ac:dyDescent="0.25">
      <c r="A756" s="208" t="s">
        <v>4653</v>
      </c>
      <c r="B756" s="220" t="s">
        <v>7230</v>
      </c>
      <c r="C756" s="209" t="s">
        <v>4388</v>
      </c>
      <c r="D756" s="210">
        <v>148.19999999999999</v>
      </c>
      <c r="E756" s="209" t="s">
        <v>4653</v>
      </c>
      <c r="F756" s="210">
        <v>148.19999999999999</v>
      </c>
      <c r="G756" s="210">
        <v>0</v>
      </c>
      <c r="H756" s="209" t="s">
        <v>4378</v>
      </c>
    </row>
    <row r="757" spans="1:8" x14ac:dyDescent="0.25">
      <c r="A757" s="208" t="s">
        <v>4638</v>
      </c>
      <c r="B757" s="220" t="s">
        <v>7364</v>
      </c>
      <c r="C757" s="209" t="s">
        <v>4388</v>
      </c>
      <c r="D757" s="210">
        <v>4026.8</v>
      </c>
      <c r="E757" s="209" t="s">
        <v>4638</v>
      </c>
      <c r="F757" s="210">
        <v>4026.8</v>
      </c>
      <c r="G757" s="210">
        <v>0</v>
      </c>
      <c r="H757" s="209" t="s">
        <v>4378</v>
      </c>
    </row>
    <row r="758" spans="1:8" x14ac:dyDescent="0.25">
      <c r="A758" s="211" t="s">
        <v>4649</v>
      </c>
      <c r="B758" s="221" t="s">
        <v>7530</v>
      </c>
      <c r="C758" s="212" t="s">
        <v>4388</v>
      </c>
      <c r="D758" s="213">
        <v>4694.6000000000004</v>
      </c>
      <c r="E758" s="212" t="s">
        <v>4649</v>
      </c>
      <c r="F758" s="213">
        <v>4694.6000000000004</v>
      </c>
      <c r="G758" s="213">
        <v>0</v>
      </c>
      <c r="H758" s="212" t="s">
        <v>4378</v>
      </c>
    </row>
    <row r="759" spans="1:8" x14ac:dyDescent="0.25">
      <c r="A759" s="211" t="s">
        <v>4646</v>
      </c>
      <c r="B759" s="221" t="s">
        <v>7648</v>
      </c>
      <c r="C759" s="212" t="s">
        <v>4388</v>
      </c>
      <c r="D759" s="213">
        <v>1532.6</v>
      </c>
      <c r="E759" s="212" t="s">
        <v>4646</v>
      </c>
      <c r="F759" s="213">
        <v>1532.6</v>
      </c>
      <c r="G759" s="213">
        <v>0</v>
      </c>
      <c r="H759" s="212" t="s">
        <v>4378</v>
      </c>
    </row>
    <row r="760" spans="1:8" x14ac:dyDescent="0.25">
      <c r="A760" s="208" t="s">
        <v>4646</v>
      </c>
      <c r="B760" s="220" t="s">
        <v>7649</v>
      </c>
      <c r="C760" s="209" t="s">
        <v>4388</v>
      </c>
      <c r="D760" s="210">
        <v>1205.0999999999999</v>
      </c>
      <c r="E760" s="209" t="s">
        <v>4646</v>
      </c>
      <c r="F760" s="210">
        <v>1205.0999999999999</v>
      </c>
      <c r="G760" s="210">
        <v>0</v>
      </c>
      <c r="H760" s="209" t="s">
        <v>4378</v>
      </c>
    </row>
    <row r="761" spans="1:8" x14ac:dyDescent="0.25">
      <c r="A761" s="211" t="s">
        <v>4633</v>
      </c>
      <c r="B761" s="221" t="s">
        <v>7817</v>
      </c>
      <c r="C761" s="212" t="s">
        <v>4388</v>
      </c>
      <c r="D761" s="213">
        <v>2536.6999999999998</v>
      </c>
      <c r="E761" s="212" t="s">
        <v>4633</v>
      </c>
      <c r="F761" s="213">
        <v>2536.6999999999998</v>
      </c>
      <c r="G761" s="213">
        <v>0</v>
      </c>
      <c r="H761" s="212" t="s">
        <v>4378</v>
      </c>
    </row>
    <row r="762" spans="1:8" x14ac:dyDescent="0.25">
      <c r="A762" s="211" t="s">
        <v>4633</v>
      </c>
      <c r="B762" s="221" t="s">
        <v>7831</v>
      </c>
      <c r="C762" s="212" t="s">
        <v>4388</v>
      </c>
      <c r="D762" s="213">
        <v>2803.2</v>
      </c>
      <c r="E762" s="212" t="s">
        <v>4633</v>
      </c>
      <c r="F762" s="213">
        <v>2803.2</v>
      </c>
      <c r="G762" s="213">
        <v>0</v>
      </c>
      <c r="H762" s="212" t="s">
        <v>4378</v>
      </c>
    </row>
    <row r="763" spans="1:8" x14ac:dyDescent="0.25">
      <c r="A763" s="211" t="s">
        <v>4635</v>
      </c>
      <c r="B763" s="221" t="s">
        <v>4683</v>
      </c>
      <c r="C763" s="212" t="s">
        <v>4388</v>
      </c>
      <c r="D763" s="213">
        <v>3150.6</v>
      </c>
      <c r="E763" s="212" t="s">
        <v>4635</v>
      </c>
      <c r="F763" s="213">
        <v>3150.6</v>
      </c>
      <c r="G763" s="213">
        <v>0</v>
      </c>
      <c r="H763" s="212" t="s">
        <v>4378</v>
      </c>
    </row>
    <row r="764" spans="1:8" x14ac:dyDescent="0.25">
      <c r="A764" s="208" t="s">
        <v>4635</v>
      </c>
      <c r="B764" s="220" t="s">
        <v>7977</v>
      </c>
      <c r="C764" s="209" t="s">
        <v>4388</v>
      </c>
      <c r="D764" s="210">
        <v>1482</v>
      </c>
      <c r="E764" s="209" t="s">
        <v>4635</v>
      </c>
      <c r="F764" s="210">
        <v>1482</v>
      </c>
      <c r="G764" s="210">
        <v>0</v>
      </c>
      <c r="H764" s="209" t="s">
        <v>4378</v>
      </c>
    </row>
    <row r="765" spans="1:8" x14ac:dyDescent="0.25">
      <c r="A765" s="211" t="s">
        <v>4636</v>
      </c>
      <c r="B765" s="221" t="s">
        <v>4844</v>
      </c>
      <c r="C765" s="212" t="s">
        <v>4388</v>
      </c>
      <c r="D765" s="213">
        <v>7719.5</v>
      </c>
      <c r="E765" s="212" t="s">
        <v>4636</v>
      </c>
      <c r="F765" s="213">
        <v>7719.5</v>
      </c>
      <c r="G765" s="213">
        <v>0</v>
      </c>
      <c r="H765" s="212" t="s">
        <v>4378</v>
      </c>
    </row>
    <row r="766" spans="1:8" x14ac:dyDescent="0.25">
      <c r="A766" s="208" t="s">
        <v>4604</v>
      </c>
      <c r="B766" s="220" t="s">
        <v>4957</v>
      </c>
      <c r="C766" s="209" t="s">
        <v>4388</v>
      </c>
      <c r="D766" s="210">
        <v>5090.8</v>
      </c>
      <c r="E766" s="209" t="s">
        <v>4604</v>
      </c>
      <c r="F766" s="210">
        <v>5090.8</v>
      </c>
      <c r="G766" s="210">
        <v>0</v>
      </c>
      <c r="H766" s="209" t="s">
        <v>4378</v>
      </c>
    </row>
    <row r="767" spans="1:8" x14ac:dyDescent="0.25">
      <c r="A767" s="208" t="s">
        <v>4640</v>
      </c>
      <c r="B767" s="220" t="s">
        <v>5069</v>
      </c>
      <c r="C767" s="209" t="s">
        <v>4388</v>
      </c>
      <c r="D767" s="210">
        <v>1628.1</v>
      </c>
      <c r="E767" s="209" t="s">
        <v>4640</v>
      </c>
      <c r="F767" s="210">
        <v>1628.1</v>
      </c>
      <c r="G767" s="210">
        <v>0</v>
      </c>
      <c r="H767" s="209" t="s">
        <v>4378</v>
      </c>
    </row>
    <row r="768" spans="1:8" x14ac:dyDescent="0.25">
      <c r="A768" s="208" t="s">
        <v>4746</v>
      </c>
      <c r="B768" s="220" t="s">
        <v>5215</v>
      </c>
      <c r="C768" s="209" t="s">
        <v>4388</v>
      </c>
      <c r="D768" s="210">
        <v>3356.4</v>
      </c>
      <c r="E768" s="209" t="s">
        <v>4746</v>
      </c>
      <c r="F768" s="210">
        <v>3356.4</v>
      </c>
      <c r="G768" s="210">
        <v>0</v>
      </c>
      <c r="H768" s="209" t="s">
        <v>4378</v>
      </c>
    </row>
    <row r="769" spans="1:8" x14ac:dyDescent="0.25">
      <c r="A769" s="211" t="s">
        <v>4641</v>
      </c>
      <c r="B769" s="221" t="s">
        <v>5609</v>
      </c>
      <c r="C769" s="212" t="s">
        <v>4388</v>
      </c>
      <c r="D769" s="213">
        <v>6202.8</v>
      </c>
      <c r="E769" s="212" t="s">
        <v>4641</v>
      </c>
      <c r="F769" s="213">
        <v>6202.8</v>
      </c>
      <c r="G769" s="213">
        <v>0</v>
      </c>
      <c r="H769" s="212" t="s">
        <v>4378</v>
      </c>
    </row>
    <row r="770" spans="1:8" x14ac:dyDescent="0.25">
      <c r="A770" s="211" t="s">
        <v>4645</v>
      </c>
      <c r="B770" s="221" t="s">
        <v>5734</v>
      </c>
      <c r="C770" s="212" t="s">
        <v>4388</v>
      </c>
      <c r="D770" s="213">
        <v>6572.8</v>
      </c>
      <c r="E770" s="212" t="s">
        <v>4645</v>
      </c>
      <c r="F770" s="213">
        <v>6572.8</v>
      </c>
      <c r="G770" s="213">
        <v>0</v>
      </c>
      <c r="H770" s="212" t="s">
        <v>4378</v>
      </c>
    </row>
    <row r="771" spans="1:8" x14ac:dyDescent="0.25">
      <c r="A771" s="208" t="s">
        <v>4645</v>
      </c>
      <c r="B771" s="220" t="s">
        <v>5770</v>
      </c>
      <c r="C771" s="209" t="s">
        <v>4388</v>
      </c>
      <c r="D771" s="210">
        <v>1543.8</v>
      </c>
      <c r="E771" s="209" t="s">
        <v>4645</v>
      </c>
      <c r="F771" s="210">
        <v>1543.8</v>
      </c>
      <c r="G771" s="210">
        <v>0</v>
      </c>
      <c r="H771" s="209" t="s">
        <v>4378</v>
      </c>
    </row>
    <row r="772" spans="1:8" x14ac:dyDescent="0.25">
      <c r="A772" s="211" t="s">
        <v>4643</v>
      </c>
      <c r="B772" s="221" t="s">
        <v>5824</v>
      </c>
      <c r="C772" s="212" t="s">
        <v>4388</v>
      </c>
      <c r="D772" s="213">
        <v>4365.3</v>
      </c>
      <c r="E772" s="212" t="s">
        <v>4643</v>
      </c>
      <c r="F772" s="213">
        <v>4365.3</v>
      </c>
      <c r="G772" s="213">
        <v>0</v>
      </c>
      <c r="H772" s="212" t="s">
        <v>4378</v>
      </c>
    </row>
    <row r="773" spans="1:8" x14ac:dyDescent="0.25">
      <c r="A773" s="208" t="s">
        <v>4648</v>
      </c>
      <c r="B773" s="220" t="s">
        <v>5938</v>
      </c>
      <c r="C773" s="209" t="s">
        <v>4388</v>
      </c>
      <c r="D773" s="210">
        <v>3674.2</v>
      </c>
      <c r="E773" s="209" t="s">
        <v>4648</v>
      </c>
      <c r="F773" s="210">
        <v>3674.2</v>
      </c>
      <c r="G773" s="210">
        <v>0</v>
      </c>
      <c r="H773" s="209" t="s">
        <v>4378</v>
      </c>
    </row>
    <row r="774" spans="1:8" x14ac:dyDescent="0.25">
      <c r="A774" s="208" t="s">
        <v>4821</v>
      </c>
      <c r="B774" s="220" t="s">
        <v>6087</v>
      </c>
      <c r="C774" s="209" t="s">
        <v>4388</v>
      </c>
      <c r="D774" s="210">
        <v>3199.4</v>
      </c>
      <c r="E774" s="209" t="s">
        <v>4821</v>
      </c>
      <c r="F774" s="210">
        <v>3199.4</v>
      </c>
      <c r="G774" s="210">
        <v>0</v>
      </c>
      <c r="H774" s="209" t="s">
        <v>4378</v>
      </c>
    </row>
    <row r="775" spans="1:8" x14ac:dyDescent="0.25">
      <c r="A775" s="211" t="s">
        <v>4821</v>
      </c>
      <c r="B775" s="221" t="s">
        <v>6120</v>
      </c>
      <c r="C775" s="212" t="s">
        <v>4388</v>
      </c>
      <c r="D775" s="213">
        <v>532.4</v>
      </c>
      <c r="E775" s="212" t="s">
        <v>4821</v>
      </c>
      <c r="F775" s="213">
        <v>532.4</v>
      </c>
      <c r="G775" s="213">
        <v>0</v>
      </c>
      <c r="H775" s="212" t="s">
        <v>4378</v>
      </c>
    </row>
    <row r="776" spans="1:8" x14ac:dyDescent="0.25">
      <c r="A776" s="211" t="s">
        <v>5793</v>
      </c>
      <c r="B776" s="221" t="s">
        <v>6190</v>
      </c>
      <c r="C776" s="212" t="s">
        <v>4388</v>
      </c>
      <c r="D776" s="213">
        <v>2566.1999999999998</v>
      </c>
      <c r="E776" s="212" t="s">
        <v>5793</v>
      </c>
      <c r="F776" s="213">
        <v>2566.1999999999998</v>
      </c>
      <c r="G776" s="213">
        <v>0</v>
      </c>
      <c r="H776" s="212" t="s">
        <v>4378</v>
      </c>
    </row>
    <row r="777" spans="1:8" x14ac:dyDescent="0.25">
      <c r="A777" s="211" t="s">
        <v>5793</v>
      </c>
      <c r="B777" s="221" t="s">
        <v>6196</v>
      </c>
      <c r="C777" s="212" t="s">
        <v>4388</v>
      </c>
      <c r="D777" s="213">
        <v>2581.5</v>
      </c>
      <c r="E777" s="212" t="s">
        <v>5793</v>
      </c>
      <c r="F777" s="213">
        <v>2581.5</v>
      </c>
      <c r="G777" s="213">
        <v>0</v>
      </c>
      <c r="H777" s="212" t="s">
        <v>4378</v>
      </c>
    </row>
    <row r="778" spans="1:8" x14ac:dyDescent="0.25">
      <c r="A778" s="211" t="s">
        <v>4696</v>
      </c>
      <c r="B778" s="221" t="s">
        <v>6349</v>
      </c>
      <c r="C778" s="212" t="s">
        <v>4388</v>
      </c>
      <c r="D778" s="213">
        <v>541.20000000000005</v>
      </c>
      <c r="E778" s="212" t="s">
        <v>4696</v>
      </c>
      <c r="F778" s="213">
        <v>541.20000000000005</v>
      </c>
      <c r="G778" s="213">
        <v>0</v>
      </c>
      <c r="H778" s="212" t="s">
        <v>4378</v>
      </c>
    </row>
    <row r="779" spans="1:8" x14ac:dyDescent="0.25">
      <c r="A779" s="211" t="s">
        <v>5395</v>
      </c>
      <c r="B779" s="221" t="s">
        <v>6426</v>
      </c>
      <c r="C779" s="212" t="s">
        <v>4388</v>
      </c>
      <c r="D779" s="213">
        <v>4703.3999999999996</v>
      </c>
      <c r="E779" s="212" t="s">
        <v>5395</v>
      </c>
      <c r="F779" s="213">
        <v>4703.3999999999996</v>
      </c>
      <c r="G779" s="213">
        <v>0</v>
      </c>
      <c r="H779" s="212" t="s">
        <v>4378</v>
      </c>
    </row>
    <row r="780" spans="1:8" x14ac:dyDescent="0.25">
      <c r="A780" s="208" t="s">
        <v>6409</v>
      </c>
      <c r="B780" s="220" t="s">
        <v>6554</v>
      </c>
      <c r="C780" s="209" t="s">
        <v>4388</v>
      </c>
      <c r="D780" s="210">
        <v>5344.7</v>
      </c>
      <c r="E780" s="209" t="s">
        <v>6409</v>
      </c>
      <c r="F780" s="210">
        <v>5344.7</v>
      </c>
      <c r="G780" s="210">
        <v>0</v>
      </c>
      <c r="H780" s="209" t="s">
        <v>4378</v>
      </c>
    </row>
    <row r="781" spans="1:8" x14ac:dyDescent="0.25">
      <c r="A781" s="208" t="s">
        <v>6409</v>
      </c>
      <c r="B781" s="220" t="s">
        <v>6596</v>
      </c>
      <c r="C781" s="209" t="s">
        <v>4388</v>
      </c>
      <c r="D781" s="210">
        <v>3092.7</v>
      </c>
      <c r="E781" s="209" t="s">
        <v>6409</v>
      </c>
      <c r="F781" s="210">
        <v>3092.7</v>
      </c>
      <c r="G781" s="210">
        <v>0</v>
      </c>
      <c r="H781" s="209" t="s">
        <v>4378</v>
      </c>
    </row>
    <row r="782" spans="1:8" x14ac:dyDescent="0.25">
      <c r="A782" s="211" t="s">
        <v>5838</v>
      </c>
      <c r="B782" s="221" t="s">
        <v>6676</v>
      </c>
      <c r="C782" s="212" t="s">
        <v>4388</v>
      </c>
      <c r="D782" s="213">
        <v>4192.1000000000004</v>
      </c>
      <c r="E782" s="212" t="s">
        <v>5838</v>
      </c>
      <c r="F782" s="213">
        <v>4192.1000000000004</v>
      </c>
      <c r="G782" s="213">
        <v>0</v>
      </c>
      <c r="H782" s="212" t="s">
        <v>4378</v>
      </c>
    </row>
    <row r="783" spans="1:8" x14ac:dyDescent="0.25">
      <c r="A783" s="211" t="s">
        <v>5092</v>
      </c>
      <c r="B783" s="221" t="s">
        <v>6795</v>
      </c>
      <c r="C783" s="212" t="s">
        <v>4388</v>
      </c>
      <c r="D783" s="213">
        <v>2129.1999999999998</v>
      </c>
      <c r="E783" s="212" t="s">
        <v>5092</v>
      </c>
      <c r="F783" s="213">
        <v>2129.1999999999998</v>
      </c>
      <c r="G783" s="213">
        <v>0</v>
      </c>
      <c r="H783" s="212" t="s">
        <v>4378</v>
      </c>
    </row>
    <row r="784" spans="1:8" x14ac:dyDescent="0.25">
      <c r="A784" s="208" t="s">
        <v>5244</v>
      </c>
      <c r="B784" s="220" t="s">
        <v>6908</v>
      </c>
      <c r="C784" s="209" t="s">
        <v>4388</v>
      </c>
      <c r="D784" s="210">
        <v>2712.2</v>
      </c>
      <c r="E784" s="209" t="s">
        <v>5244</v>
      </c>
      <c r="F784" s="210">
        <v>2712.2</v>
      </c>
      <c r="G784" s="210">
        <v>0</v>
      </c>
      <c r="H784" s="209" t="s">
        <v>4378</v>
      </c>
    </row>
    <row r="785" spans="1:8" x14ac:dyDescent="0.25">
      <c r="A785" s="211" t="s">
        <v>5066</v>
      </c>
      <c r="B785" s="221" t="s">
        <v>7060</v>
      </c>
      <c r="C785" s="212" t="s">
        <v>4388</v>
      </c>
      <c r="D785" s="213">
        <v>3425.7</v>
      </c>
      <c r="E785" s="212" t="s">
        <v>5066</v>
      </c>
      <c r="F785" s="213">
        <v>3425.7</v>
      </c>
      <c r="G785" s="213">
        <v>0</v>
      </c>
      <c r="H785" s="212" t="s">
        <v>4378</v>
      </c>
    </row>
    <row r="786" spans="1:8" x14ac:dyDescent="0.25">
      <c r="A786" s="208" t="s">
        <v>4649</v>
      </c>
      <c r="B786" s="220" t="s">
        <v>7515</v>
      </c>
      <c r="C786" s="209" t="s">
        <v>4463</v>
      </c>
      <c r="D786" s="210">
        <v>8331.2000000000007</v>
      </c>
      <c r="E786" s="209" t="s">
        <v>4649</v>
      </c>
      <c r="F786" s="210">
        <v>8331.2000000000007</v>
      </c>
      <c r="G786" s="210">
        <v>0</v>
      </c>
      <c r="H786" s="209" t="s">
        <v>4378</v>
      </c>
    </row>
    <row r="787" spans="1:8" x14ac:dyDescent="0.25">
      <c r="A787" s="211" t="s">
        <v>4643</v>
      </c>
      <c r="B787" s="221" t="s">
        <v>5857</v>
      </c>
      <c r="C787" s="212" t="s">
        <v>4463</v>
      </c>
      <c r="D787" s="213">
        <v>17804.8</v>
      </c>
      <c r="E787" s="212" t="s">
        <v>4643</v>
      </c>
      <c r="F787" s="213">
        <v>17804.8</v>
      </c>
      <c r="G787" s="213">
        <v>0</v>
      </c>
      <c r="H787" s="212" t="s">
        <v>4378</v>
      </c>
    </row>
    <row r="788" spans="1:8" x14ac:dyDescent="0.25">
      <c r="A788" s="208" t="s">
        <v>5838</v>
      </c>
      <c r="B788" s="220" t="s">
        <v>6727</v>
      </c>
      <c r="C788" s="209" t="s">
        <v>4463</v>
      </c>
      <c r="D788" s="210">
        <v>15454.4</v>
      </c>
      <c r="E788" s="209" t="s">
        <v>5092</v>
      </c>
      <c r="F788" s="210">
        <v>15454.4</v>
      </c>
      <c r="G788" s="210">
        <v>0</v>
      </c>
      <c r="H788" s="209" t="s">
        <v>4378</v>
      </c>
    </row>
    <row r="789" spans="1:8" x14ac:dyDescent="0.25">
      <c r="A789" s="211" t="s">
        <v>5244</v>
      </c>
      <c r="B789" s="221" t="s">
        <v>6955</v>
      </c>
      <c r="C789" s="212" t="s">
        <v>4463</v>
      </c>
      <c r="D789" s="213">
        <v>0</v>
      </c>
      <c r="E789" s="212" t="s">
        <v>4416</v>
      </c>
      <c r="F789" s="213">
        <v>0</v>
      </c>
      <c r="G789" s="213">
        <v>0</v>
      </c>
      <c r="H789" s="212" t="s">
        <v>37</v>
      </c>
    </row>
    <row r="790" spans="1:8" x14ac:dyDescent="0.25">
      <c r="A790" s="208" t="s">
        <v>4630</v>
      </c>
      <c r="B790" s="220" t="s">
        <v>5566</v>
      </c>
      <c r="C790" s="209" t="s">
        <v>4563</v>
      </c>
      <c r="D790" s="210">
        <v>55026.8</v>
      </c>
      <c r="E790" s="209" t="s">
        <v>4630</v>
      </c>
      <c r="F790" s="210">
        <v>55026.8</v>
      </c>
      <c r="G790" s="210">
        <v>0</v>
      </c>
      <c r="H790" s="209" t="s">
        <v>4378</v>
      </c>
    </row>
    <row r="791" spans="1:8" x14ac:dyDescent="0.25">
      <c r="A791" s="211" t="s">
        <v>4632</v>
      </c>
      <c r="B791" s="221" t="s">
        <v>6692</v>
      </c>
      <c r="C791" s="212" t="s">
        <v>4494</v>
      </c>
      <c r="D791" s="213">
        <v>29159.599999999999</v>
      </c>
      <c r="E791" s="212" t="s">
        <v>4634</v>
      </c>
      <c r="F791" s="213">
        <v>29159.599999999999</v>
      </c>
      <c r="G791" s="213">
        <v>0</v>
      </c>
      <c r="H791" s="212" t="s">
        <v>4378</v>
      </c>
    </row>
    <row r="792" spans="1:8" x14ac:dyDescent="0.25">
      <c r="A792" s="211" t="s">
        <v>4646</v>
      </c>
      <c r="B792" s="221" t="s">
        <v>7728</v>
      </c>
      <c r="C792" s="212" t="s">
        <v>4494</v>
      </c>
      <c r="D792" s="213">
        <v>26062.400000000001</v>
      </c>
      <c r="E792" s="212" t="s">
        <v>4646</v>
      </c>
      <c r="F792" s="213">
        <v>26062.400000000001</v>
      </c>
      <c r="G792" s="213">
        <v>0</v>
      </c>
      <c r="H792" s="212" t="s">
        <v>4378</v>
      </c>
    </row>
    <row r="793" spans="1:8" x14ac:dyDescent="0.25">
      <c r="A793" s="211" t="s">
        <v>4634</v>
      </c>
      <c r="B793" s="221" t="s">
        <v>4812</v>
      </c>
      <c r="C793" s="212" t="s">
        <v>4494</v>
      </c>
      <c r="D793" s="213">
        <v>32707.200000000001</v>
      </c>
      <c r="E793" s="212" t="s">
        <v>4641</v>
      </c>
      <c r="F793" s="213">
        <v>32707.200000000001</v>
      </c>
      <c r="G793" s="213">
        <v>0</v>
      </c>
      <c r="H793" s="212" t="s">
        <v>4378</v>
      </c>
    </row>
    <row r="794" spans="1:8" x14ac:dyDescent="0.25">
      <c r="A794" s="211" t="s">
        <v>4746</v>
      </c>
      <c r="B794" s="221" t="s">
        <v>5272</v>
      </c>
      <c r="C794" s="212" t="s">
        <v>4494</v>
      </c>
      <c r="D794" s="213">
        <v>22672</v>
      </c>
      <c r="E794" s="212" t="s">
        <v>4746</v>
      </c>
      <c r="F794" s="213">
        <v>22672</v>
      </c>
      <c r="G794" s="213">
        <v>0</v>
      </c>
      <c r="H794" s="212" t="s">
        <v>4378</v>
      </c>
    </row>
    <row r="795" spans="1:8" x14ac:dyDescent="0.25">
      <c r="A795" s="211" t="s">
        <v>4641</v>
      </c>
      <c r="B795" s="221" t="s">
        <v>5712</v>
      </c>
      <c r="C795" s="212" t="s">
        <v>4494</v>
      </c>
      <c r="D795" s="213">
        <v>28812.400000000001</v>
      </c>
      <c r="E795" s="212" t="s">
        <v>5395</v>
      </c>
      <c r="F795" s="213">
        <v>28812.400000000001</v>
      </c>
      <c r="G795" s="213">
        <v>0</v>
      </c>
      <c r="H795" s="212" t="s">
        <v>4378</v>
      </c>
    </row>
    <row r="796" spans="1:8" x14ac:dyDescent="0.25">
      <c r="A796" s="208" t="s">
        <v>4821</v>
      </c>
      <c r="B796" s="220" t="s">
        <v>6133</v>
      </c>
      <c r="C796" s="209" t="s">
        <v>4494</v>
      </c>
      <c r="D796" s="210">
        <v>25942.799999999999</v>
      </c>
      <c r="E796" s="209" t="s">
        <v>4821</v>
      </c>
      <c r="F796" s="210">
        <v>25942.799999999999</v>
      </c>
      <c r="G796" s="210">
        <v>0</v>
      </c>
      <c r="H796" s="209" t="s">
        <v>4378</v>
      </c>
    </row>
    <row r="797" spans="1:8" x14ac:dyDescent="0.25">
      <c r="A797" s="208" t="s">
        <v>5395</v>
      </c>
      <c r="B797" s="220" t="s">
        <v>6536</v>
      </c>
      <c r="C797" s="209" t="s">
        <v>4494</v>
      </c>
      <c r="D797" s="210">
        <v>33228.800000000003</v>
      </c>
      <c r="E797" s="209" t="s">
        <v>6039</v>
      </c>
      <c r="F797" s="210">
        <v>33228.800000000003</v>
      </c>
      <c r="G797" s="210">
        <v>0</v>
      </c>
      <c r="H797" s="209" t="s">
        <v>4378</v>
      </c>
    </row>
    <row r="798" spans="1:8" x14ac:dyDescent="0.25">
      <c r="A798" s="211" t="s">
        <v>5244</v>
      </c>
      <c r="B798" s="221" t="s">
        <v>6984</v>
      </c>
      <c r="C798" s="212" t="s">
        <v>4494</v>
      </c>
      <c r="D798" s="213">
        <v>26941.200000000001</v>
      </c>
      <c r="E798" s="212" t="s">
        <v>5244</v>
      </c>
      <c r="F798" s="213">
        <v>26941.200000000001</v>
      </c>
      <c r="G798" s="213">
        <v>0</v>
      </c>
      <c r="H798" s="212" t="s">
        <v>4378</v>
      </c>
    </row>
    <row r="799" spans="1:8" x14ac:dyDescent="0.25">
      <c r="A799" s="211" t="s">
        <v>4642</v>
      </c>
      <c r="B799" s="221" t="s">
        <v>4769</v>
      </c>
      <c r="C799" s="212" t="s">
        <v>4480</v>
      </c>
      <c r="D799" s="213">
        <v>6000</v>
      </c>
      <c r="E799" s="212" t="s">
        <v>4632</v>
      </c>
      <c r="F799" s="213">
        <v>6000</v>
      </c>
      <c r="G799" s="213">
        <v>0</v>
      </c>
      <c r="H799" s="212" t="s">
        <v>4378</v>
      </c>
    </row>
    <row r="800" spans="1:8" x14ac:dyDescent="0.25">
      <c r="A800" s="211" t="s">
        <v>4641</v>
      </c>
      <c r="B800" s="221" t="s">
        <v>5706</v>
      </c>
      <c r="C800" s="212" t="s">
        <v>4480</v>
      </c>
      <c r="D800" s="213">
        <v>3660.8</v>
      </c>
      <c r="E800" s="212" t="s">
        <v>4641</v>
      </c>
      <c r="F800" s="213">
        <v>3660.8</v>
      </c>
      <c r="G800" s="213">
        <v>0</v>
      </c>
      <c r="H800" s="212" t="s">
        <v>4378</v>
      </c>
    </row>
    <row r="801" spans="1:8" x14ac:dyDescent="0.25">
      <c r="A801" s="208" t="s">
        <v>4645</v>
      </c>
      <c r="B801" s="220" t="s">
        <v>5762</v>
      </c>
      <c r="C801" s="209" t="s">
        <v>4480</v>
      </c>
      <c r="D801" s="210">
        <v>3702.4</v>
      </c>
      <c r="E801" s="209" t="s">
        <v>4645</v>
      </c>
      <c r="F801" s="210">
        <v>3702.4</v>
      </c>
      <c r="G801" s="210">
        <v>0</v>
      </c>
      <c r="H801" s="209" t="s">
        <v>4378</v>
      </c>
    </row>
    <row r="802" spans="1:8" x14ac:dyDescent="0.25">
      <c r="A802" s="208" t="s">
        <v>4643</v>
      </c>
      <c r="B802" s="220" t="s">
        <v>5880</v>
      </c>
      <c r="C802" s="209" t="s">
        <v>4480</v>
      </c>
      <c r="D802" s="210">
        <v>28810</v>
      </c>
      <c r="E802" s="209" t="s">
        <v>4416</v>
      </c>
      <c r="F802" s="210">
        <v>0</v>
      </c>
      <c r="G802" s="210">
        <v>28810</v>
      </c>
      <c r="H802" s="209" t="s">
        <v>4294</v>
      </c>
    </row>
    <row r="803" spans="1:8" x14ac:dyDescent="0.25">
      <c r="A803" s="211" t="s">
        <v>4642</v>
      </c>
      <c r="B803" s="221" t="s">
        <v>7568</v>
      </c>
      <c r="C803" s="212" t="s">
        <v>4776</v>
      </c>
      <c r="D803" s="213">
        <v>3977.6</v>
      </c>
      <c r="E803" s="212" t="s">
        <v>4642</v>
      </c>
      <c r="F803" s="213">
        <v>3977.6</v>
      </c>
      <c r="G803" s="213">
        <v>0</v>
      </c>
      <c r="H803" s="212" t="s">
        <v>4378</v>
      </c>
    </row>
    <row r="804" spans="1:8" x14ac:dyDescent="0.25">
      <c r="A804" s="208" t="s">
        <v>4632</v>
      </c>
      <c r="B804" s="220" t="s">
        <v>5461</v>
      </c>
      <c r="C804" s="209" t="s">
        <v>4776</v>
      </c>
      <c r="D804" s="210">
        <v>1204</v>
      </c>
      <c r="E804" s="209" t="s">
        <v>4632</v>
      </c>
      <c r="F804" s="210">
        <v>1204</v>
      </c>
      <c r="G804" s="210">
        <v>0</v>
      </c>
      <c r="H804" s="209" t="s">
        <v>4378</v>
      </c>
    </row>
    <row r="805" spans="1:8" x14ac:dyDescent="0.25">
      <c r="A805" s="208" t="s">
        <v>4638</v>
      </c>
      <c r="B805" s="220" t="s">
        <v>7330</v>
      </c>
      <c r="C805" s="209" t="s">
        <v>4776</v>
      </c>
      <c r="D805" s="210">
        <v>1509.9</v>
      </c>
      <c r="E805" s="209" t="s">
        <v>4638</v>
      </c>
      <c r="F805" s="210">
        <v>1509.9</v>
      </c>
      <c r="G805" s="210">
        <v>0</v>
      </c>
      <c r="H805" s="209" t="s">
        <v>4378</v>
      </c>
    </row>
    <row r="806" spans="1:8" x14ac:dyDescent="0.25">
      <c r="A806" s="208" t="s">
        <v>4649</v>
      </c>
      <c r="B806" s="220" t="s">
        <v>7501</v>
      </c>
      <c r="C806" s="209" t="s">
        <v>4776</v>
      </c>
      <c r="D806" s="210">
        <v>1880</v>
      </c>
      <c r="E806" s="209" t="s">
        <v>4649</v>
      </c>
      <c r="F806" s="210">
        <v>1880</v>
      </c>
      <c r="G806" s="210">
        <v>0</v>
      </c>
      <c r="H806" s="209" t="s">
        <v>4378</v>
      </c>
    </row>
    <row r="807" spans="1:8" x14ac:dyDescent="0.25">
      <c r="A807" s="211" t="s">
        <v>4646</v>
      </c>
      <c r="B807" s="221" t="s">
        <v>7640</v>
      </c>
      <c r="C807" s="212" t="s">
        <v>4776</v>
      </c>
      <c r="D807" s="213">
        <v>1419.4</v>
      </c>
      <c r="E807" s="212" t="s">
        <v>4646</v>
      </c>
      <c r="F807" s="213">
        <v>1419.4</v>
      </c>
      <c r="G807" s="213">
        <v>0</v>
      </c>
      <c r="H807" s="212" t="s">
        <v>4378</v>
      </c>
    </row>
    <row r="808" spans="1:8" x14ac:dyDescent="0.25">
      <c r="A808" s="211" t="s">
        <v>4633</v>
      </c>
      <c r="B808" s="221" t="s">
        <v>7770</v>
      </c>
      <c r="C808" s="212" t="s">
        <v>4776</v>
      </c>
      <c r="D808" s="213">
        <v>2585</v>
      </c>
      <c r="E808" s="212" t="s">
        <v>4633</v>
      </c>
      <c r="F808" s="213">
        <v>2585</v>
      </c>
      <c r="G808" s="213">
        <v>0</v>
      </c>
      <c r="H808" s="212" t="s">
        <v>4378</v>
      </c>
    </row>
    <row r="809" spans="1:8" x14ac:dyDescent="0.25">
      <c r="A809" s="208" t="s">
        <v>4635</v>
      </c>
      <c r="B809" s="220" t="s">
        <v>7930</v>
      </c>
      <c r="C809" s="209" t="s">
        <v>4776</v>
      </c>
      <c r="D809" s="210">
        <v>4144.1000000000004</v>
      </c>
      <c r="E809" s="209" t="s">
        <v>4635</v>
      </c>
      <c r="F809" s="210">
        <v>4144.1000000000004</v>
      </c>
      <c r="G809" s="210">
        <v>0</v>
      </c>
      <c r="H809" s="209" t="s">
        <v>4378</v>
      </c>
    </row>
    <row r="810" spans="1:8" x14ac:dyDescent="0.25">
      <c r="A810" s="211" t="s">
        <v>4634</v>
      </c>
      <c r="B810" s="221" t="s">
        <v>4775</v>
      </c>
      <c r="C810" s="212" t="s">
        <v>4776</v>
      </c>
      <c r="D810" s="213">
        <v>4825</v>
      </c>
      <c r="E810" s="212" t="s">
        <v>4634</v>
      </c>
      <c r="F810" s="213">
        <v>4825</v>
      </c>
      <c r="G810" s="213">
        <v>0</v>
      </c>
      <c r="H810" s="212" t="s">
        <v>4378</v>
      </c>
    </row>
    <row r="811" spans="1:8" x14ac:dyDescent="0.25">
      <c r="A811" s="208" t="s">
        <v>4636</v>
      </c>
      <c r="B811" s="220" t="s">
        <v>4853</v>
      </c>
      <c r="C811" s="209" t="s">
        <v>4776</v>
      </c>
      <c r="D811" s="210">
        <v>1200</v>
      </c>
      <c r="E811" s="209" t="s">
        <v>4636</v>
      </c>
      <c r="F811" s="210">
        <v>1200</v>
      </c>
      <c r="G811" s="210">
        <v>0</v>
      </c>
      <c r="H811" s="209" t="s">
        <v>4378</v>
      </c>
    </row>
    <row r="812" spans="1:8" x14ac:dyDescent="0.25">
      <c r="A812" s="211" t="s">
        <v>4604</v>
      </c>
      <c r="B812" s="221" t="s">
        <v>4956</v>
      </c>
      <c r="C812" s="212" t="s">
        <v>4776</v>
      </c>
      <c r="D812" s="213">
        <v>2690</v>
      </c>
      <c r="E812" s="212" t="s">
        <v>4604</v>
      </c>
      <c r="F812" s="213">
        <v>2690</v>
      </c>
      <c r="G812" s="213">
        <v>0</v>
      </c>
      <c r="H812" s="212" t="s">
        <v>4378</v>
      </c>
    </row>
    <row r="813" spans="1:8" x14ac:dyDescent="0.25">
      <c r="A813" s="211" t="s">
        <v>4640</v>
      </c>
      <c r="B813" s="221" t="s">
        <v>5055</v>
      </c>
      <c r="C813" s="212" t="s">
        <v>4776</v>
      </c>
      <c r="D813" s="213">
        <v>2715</v>
      </c>
      <c r="E813" s="212" t="s">
        <v>4640</v>
      </c>
      <c r="F813" s="213">
        <v>2715</v>
      </c>
      <c r="G813" s="213">
        <v>0</v>
      </c>
      <c r="H813" s="212" t="s">
        <v>4378</v>
      </c>
    </row>
    <row r="814" spans="1:8" x14ac:dyDescent="0.25">
      <c r="A814" s="211" t="s">
        <v>4640</v>
      </c>
      <c r="B814" s="221" t="s">
        <v>5086</v>
      </c>
      <c r="C814" s="212" t="s">
        <v>4776</v>
      </c>
      <c r="D814" s="213">
        <v>240</v>
      </c>
      <c r="E814" s="212" t="s">
        <v>4640</v>
      </c>
      <c r="F814" s="213">
        <v>240</v>
      </c>
      <c r="G814" s="213">
        <v>0</v>
      </c>
      <c r="H814" s="212" t="s">
        <v>4378</v>
      </c>
    </row>
    <row r="815" spans="1:8" x14ac:dyDescent="0.25">
      <c r="A815" s="211" t="s">
        <v>4746</v>
      </c>
      <c r="B815" s="221" t="s">
        <v>5173</v>
      </c>
      <c r="C815" s="212" t="s">
        <v>4776</v>
      </c>
      <c r="D815" s="213">
        <v>1995</v>
      </c>
      <c r="E815" s="212" t="s">
        <v>4746</v>
      </c>
      <c r="F815" s="213">
        <v>1995</v>
      </c>
      <c r="G815" s="213">
        <v>0</v>
      </c>
      <c r="H815" s="212" t="s">
        <v>4378</v>
      </c>
    </row>
    <row r="816" spans="1:8" x14ac:dyDescent="0.25">
      <c r="A816" s="208" t="s">
        <v>4639</v>
      </c>
      <c r="B816" s="220" t="s">
        <v>5301</v>
      </c>
      <c r="C816" s="209" t="s">
        <v>4776</v>
      </c>
      <c r="D816" s="210">
        <v>3319.6</v>
      </c>
      <c r="E816" s="209" t="s">
        <v>4639</v>
      </c>
      <c r="F816" s="210">
        <v>3319.6</v>
      </c>
      <c r="G816" s="210">
        <v>0</v>
      </c>
      <c r="H816" s="209" t="s">
        <v>4378</v>
      </c>
    </row>
    <row r="817" spans="1:8" x14ac:dyDescent="0.25">
      <c r="A817" s="208" t="s">
        <v>4630</v>
      </c>
      <c r="B817" s="220" t="s">
        <v>5521</v>
      </c>
      <c r="C817" s="209" t="s">
        <v>4776</v>
      </c>
      <c r="D817" s="210">
        <v>4168</v>
      </c>
      <c r="E817" s="209" t="s">
        <v>4630</v>
      </c>
      <c r="F817" s="210">
        <v>4168</v>
      </c>
      <c r="G817" s="210">
        <v>0</v>
      </c>
      <c r="H817" s="209" t="s">
        <v>4378</v>
      </c>
    </row>
    <row r="818" spans="1:8" x14ac:dyDescent="0.25">
      <c r="A818" s="211" t="s">
        <v>4641</v>
      </c>
      <c r="B818" s="221" t="s">
        <v>5688</v>
      </c>
      <c r="C818" s="212" t="s">
        <v>4776</v>
      </c>
      <c r="D818" s="213">
        <v>4740</v>
      </c>
      <c r="E818" s="212" t="s">
        <v>4645</v>
      </c>
      <c r="F818" s="213">
        <v>4740</v>
      </c>
      <c r="G818" s="213">
        <v>0</v>
      </c>
      <c r="H818" s="212" t="s">
        <v>4378</v>
      </c>
    </row>
    <row r="819" spans="1:8" x14ac:dyDescent="0.25">
      <c r="A819" s="211" t="s">
        <v>4643</v>
      </c>
      <c r="B819" s="221" t="s">
        <v>5830</v>
      </c>
      <c r="C819" s="212" t="s">
        <v>4776</v>
      </c>
      <c r="D819" s="213">
        <v>3245</v>
      </c>
      <c r="E819" s="212" t="s">
        <v>4643</v>
      </c>
      <c r="F819" s="213">
        <v>3245</v>
      </c>
      <c r="G819" s="213">
        <v>0</v>
      </c>
      <c r="H819" s="212" t="s">
        <v>4378</v>
      </c>
    </row>
    <row r="820" spans="1:8" x14ac:dyDescent="0.25">
      <c r="A820" s="211" t="s">
        <v>5793</v>
      </c>
      <c r="B820" s="221" t="s">
        <v>6148</v>
      </c>
      <c r="C820" s="212" t="s">
        <v>4776</v>
      </c>
      <c r="D820" s="213">
        <v>1624.6</v>
      </c>
      <c r="E820" s="212" t="s">
        <v>5793</v>
      </c>
      <c r="F820" s="213">
        <v>1624.6</v>
      </c>
      <c r="G820" s="213">
        <v>0</v>
      </c>
      <c r="H820" s="212" t="s">
        <v>4378</v>
      </c>
    </row>
    <row r="821" spans="1:8" x14ac:dyDescent="0.25">
      <c r="A821" s="208" t="s">
        <v>4696</v>
      </c>
      <c r="B821" s="220" t="s">
        <v>6292</v>
      </c>
      <c r="C821" s="209" t="s">
        <v>4776</v>
      </c>
      <c r="D821" s="210">
        <v>3129.7</v>
      </c>
      <c r="E821" s="209" t="s">
        <v>4696</v>
      </c>
      <c r="F821" s="210">
        <v>3129.7</v>
      </c>
      <c r="G821" s="210">
        <v>0</v>
      </c>
      <c r="H821" s="209" t="s">
        <v>4378</v>
      </c>
    </row>
    <row r="822" spans="1:8" x14ac:dyDescent="0.25">
      <c r="A822" s="211" t="s">
        <v>5395</v>
      </c>
      <c r="B822" s="221" t="s">
        <v>6452</v>
      </c>
      <c r="C822" s="212" t="s">
        <v>4776</v>
      </c>
      <c r="D822" s="213">
        <v>4102.5</v>
      </c>
      <c r="E822" s="212" t="s">
        <v>5395</v>
      </c>
      <c r="F822" s="213">
        <v>4102.5</v>
      </c>
      <c r="G822" s="213">
        <v>0</v>
      </c>
      <c r="H822" s="212" t="s">
        <v>4378</v>
      </c>
    </row>
    <row r="823" spans="1:8" x14ac:dyDescent="0.25">
      <c r="A823" s="211" t="s">
        <v>6409</v>
      </c>
      <c r="B823" s="221" t="s">
        <v>6585</v>
      </c>
      <c r="C823" s="212" t="s">
        <v>4776</v>
      </c>
      <c r="D823" s="213">
        <v>1360.4</v>
      </c>
      <c r="E823" s="212" t="s">
        <v>6409</v>
      </c>
      <c r="F823" s="213">
        <v>1360.4</v>
      </c>
      <c r="G823" s="213">
        <v>0</v>
      </c>
      <c r="H823" s="212" t="s">
        <v>4378</v>
      </c>
    </row>
    <row r="824" spans="1:8" x14ac:dyDescent="0.25">
      <c r="A824" s="211" t="s">
        <v>5838</v>
      </c>
      <c r="B824" s="221" t="s">
        <v>6625</v>
      </c>
      <c r="C824" s="212" t="s">
        <v>4776</v>
      </c>
      <c r="D824" s="213">
        <v>3201.2</v>
      </c>
      <c r="E824" s="212" t="s">
        <v>5838</v>
      </c>
      <c r="F824" s="213">
        <v>3201.2</v>
      </c>
      <c r="G824" s="213">
        <v>0</v>
      </c>
      <c r="H824" s="212" t="s">
        <v>4378</v>
      </c>
    </row>
    <row r="825" spans="1:8" x14ac:dyDescent="0.25">
      <c r="A825" s="208" t="s">
        <v>5244</v>
      </c>
      <c r="B825" s="220" t="s">
        <v>6898</v>
      </c>
      <c r="C825" s="209" t="s">
        <v>4776</v>
      </c>
      <c r="D825" s="210">
        <v>2735.4</v>
      </c>
      <c r="E825" s="209" t="s">
        <v>5244</v>
      </c>
      <c r="F825" s="210">
        <v>2735.4</v>
      </c>
      <c r="G825" s="210">
        <v>0</v>
      </c>
      <c r="H825" s="209" t="s">
        <v>4378</v>
      </c>
    </row>
    <row r="826" spans="1:8" x14ac:dyDescent="0.25">
      <c r="A826" s="211" t="s">
        <v>5066</v>
      </c>
      <c r="B826" s="221" t="s">
        <v>7038</v>
      </c>
      <c r="C826" s="212" t="s">
        <v>4776</v>
      </c>
      <c r="D826" s="213">
        <v>2210</v>
      </c>
      <c r="E826" s="212" t="s">
        <v>5066</v>
      </c>
      <c r="F826" s="213">
        <v>2210</v>
      </c>
      <c r="G826" s="213">
        <v>0</v>
      </c>
      <c r="H826" s="212" t="s">
        <v>4378</v>
      </c>
    </row>
    <row r="827" spans="1:8" x14ac:dyDescent="0.25">
      <c r="A827" s="208" t="s">
        <v>5066</v>
      </c>
      <c r="B827" s="220" t="s">
        <v>7059</v>
      </c>
      <c r="C827" s="209" t="s">
        <v>4776</v>
      </c>
      <c r="D827" s="210">
        <v>520</v>
      </c>
      <c r="E827" s="209" t="s">
        <v>5066</v>
      </c>
      <c r="F827" s="210">
        <v>520</v>
      </c>
      <c r="G827" s="210">
        <v>0</v>
      </c>
      <c r="H827" s="209" t="s">
        <v>4378</v>
      </c>
    </row>
    <row r="828" spans="1:8" x14ac:dyDescent="0.25">
      <c r="A828" s="208" t="s">
        <v>6803</v>
      </c>
      <c r="B828" s="220" t="s">
        <v>7155</v>
      </c>
      <c r="C828" s="209" t="s">
        <v>4776</v>
      </c>
      <c r="D828" s="210">
        <v>4860</v>
      </c>
      <c r="E828" s="209" t="s">
        <v>6803</v>
      </c>
      <c r="F828" s="210">
        <v>4860</v>
      </c>
      <c r="G828" s="210">
        <v>0</v>
      </c>
      <c r="H828" s="209" t="s">
        <v>4378</v>
      </c>
    </row>
    <row r="829" spans="1:8" x14ac:dyDescent="0.25">
      <c r="A829" s="211" t="s">
        <v>4632</v>
      </c>
      <c r="B829" s="221" t="s">
        <v>5472</v>
      </c>
      <c r="C829" s="212" t="s">
        <v>5473</v>
      </c>
      <c r="D829" s="213">
        <v>1000</v>
      </c>
      <c r="E829" s="212" t="s">
        <v>4632</v>
      </c>
      <c r="F829" s="213">
        <v>1000</v>
      </c>
      <c r="G829" s="213">
        <v>0</v>
      </c>
      <c r="H829" s="212" t="s">
        <v>4378</v>
      </c>
    </row>
    <row r="830" spans="1:8" x14ac:dyDescent="0.25">
      <c r="A830" s="208" t="s">
        <v>4642</v>
      </c>
      <c r="B830" s="220" t="s">
        <v>7390</v>
      </c>
      <c r="C830" s="209" t="s">
        <v>4396</v>
      </c>
      <c r="D830" s="210">
        <v>17355</v>
      </c>
      <c r="E830" s="209" t="s">
        <v>4642</v>
      </c>
      <c r="F830" s="210">
        <v>17355</v>
      </c>
      <c r="G830" s="210">
        <v>0</v>
      </c>
      <c r="H830" s="209" t="s">
        <v>4378</v>
      </c>
    </row>
    <row r="831" spans="1:8" x14ac:dyDescent="0.25">
      <c r="A831" s="208" t="s">
        <v>4653</v>
      </c>
      <c r="B831" s="220" t="s">
        <v>7041</v>
      </c>
      <c r="C831" s="209" t="s">
        <v>4396</v>
      </c>
      <c r="D831" s="210">
        <v>14022.5</v>
      </c>
      <c r="E831" s="209" t="s">
        <v>4653</v>
      </c>
      <c r="F831" s="210">
        <v>14022.5</v>
      </c>
      <c r="G831" s="210">
        <v>0</v>
      </c>
      <c r="H831" s="209" t="s">
        <v>4378</v>
      </c>
    </row>
    <row r="832" spans="1:8" x14ac:dyDescent="0.25">
      <c r="A832" s="211" t="s">
        <v>4638</v>
      </c>
      <c r="B832" s="221" t="s">
        <v>7363</v>
      </c>
      <c r="C832" s="212" t="s">
        <v>4396</v>
      </c>
      <c r="D832" s="213">
        <v>6471.8</v>
      </c>
      <c r="E832" s="212" t="s">
        <v>4638</v>
      </c>
      <c r="F832" s="213">
        <v>6471.8</v>
      </c>
      <c r="G832" s="213">
        <v>0</v>
      </c>
      <c r="H832" s="212" t="s">
        <v>4378</v>
      </c>
    </row>
    <row r="833" spans="1:8" x14ac:dyDescent="0.25">
      <c r="A833" s="208" t="s">
        <v>4646</v>
      </c>
      <c r="B833" s="220" t="s">
        <v>7637</v>
      </c>
      <c r="C833" s="209" t="s">
        <v>4396</v>
      </c>
      <c r="D833" s="210">
        <v>13133.2</v>
      </c>
      <c r="E833" s="209" t="s">
        <v>4646</v>
      </c>
      <c r="F833" s="210">
        <v>13133.2</v>
      </c>
      <c r="G833" s="210">
        <v>0</v>
      </c>
      <c r="H833" s="209" t="s">
        <v>4378</v>
      </c>
    </row>
    <row r="834" spans="1:8" x14ac:dyDescent="0.25">
      <c r="A834" s="208" t="s">
        <v>4635</v>
      </c>
      <c r="B834" s="220" t="s">
        <v>7955</v>
      </c>
      <c r="C834" s="209" t="s">
        <v>4396</v>
      </c>
      <c r="D834" s="210">
        <v>12440</v>
      </c>
      <c r="E834" s="209" t="s">
        <v>4635</v>
      </c>
      <c r="F834" s="210">
        <v>12440</v>
      </c>
      <c r="G834" s="210">
        <v>0</v>
      </c>
      <c r="H834" s="209" t="s">
        <v>4378</v>
      </c>
    </row>
    <row r="835" spans="1:8" x14ac:dyDescent="0.25">
      <c r="A835" s="208" t="s">
        <v>4636</v>
      </c>
      <c r="B835" s="220" t="s">
        <v>4843</v>
      </c>
      <c r="C835" s="209" t="s">
        <v>4396</v>
      </c>
      <c r="D835" s="210">
        <v>8910</v>
      </c>
      <c r="E835" s="209" t="s">
        <v>4636</v>
      </c>
      <c r="F835" s="210">
        <v>8910</v>
      </c>
      <c r="G835" s="210">
        <v>0</v>
      </c>
      <c r="H835" s="209" t="s">
        <v>4378</v>
      </c>
    </row>
    <row r="836" spans="1:8" x14ac:dyDescent="0.25">
      <c r="A836" s="211" t="s">
        <v>4640</v>
      </c>
      <c r="B836" s="221" t="s">
        <v>5061</v>
      </c>
      <c r="C836" s="212" t="s">
        <v>4396</v>
      </c>
      <c r="D836" s="213">
        <v>10602</v>
      </c>
      <c r="E836" s="212" t="s">
        <v>4640</v>
      </c>
      <c r="F836" s="213">
        <v>10602</v>
      </c>
      <c r="G836" s="213">
        <v>0</v>
      </c>
      <c r="H836" s="212" t="s">
        <v>4378</v>
      </c>
    </row>
    <row r="837" spans="1:8" x14ac:dyDescent="0.25">
      <c r="A837" s="211" t="s">
        <v>4639</v>
      </c>
      <c r="B837" s="221" t="s">
        <v>5324</v>
      </c>
      <c r="C837" s="212" t="s">
        <v>4396</v>
      </c>
      <c r="D837" s="213">
        <v>10243.67</v>
      </c>
      <c r="E837" s="212" t="s">
        <v>4639</v>
      </c>
      <c r="F837" s="213">
        <v>10243.67</v>
      </c>
      <c r="G837" s="213">
        <v>0</v>
      </c>
      <c r="H837" s="212" t="s">
        <v>4378</v>
      </c>
    </row>
    <row r="838" spans="1:8" x14ac:dyDescent="0.25">
      <c r="A838" s="208" t="s">
        <v>4641</v>
      </c>
      <c r="B838" s="220" t="s">
        <v>5636</v>
      </c>
      <c r="C838" s="209" t="s">
        <v>4396</v>
      </c>
      <c r="D838" s="210">
        <v>8556</v>
      </c>
      <c r="E838" s="209" t="s">
        <v>4641</v>
      </c>
      <c r="F838" s="210">
        <v>8556</v>
      </c>
      <c r="G838" s="210">
        <v>0</v>
      </c>
      <c r="H838" s="209" t="s">
        <v>4378</v>
      </c>
    </row>
    <row r="839" spans="1:8" x14ac:dyDescent="0.25">
      <c r="A839" s="211" t="s">
        <v>4645</v>
      </c>
      <c r="B839" s="221" t="s">
        <v>5736</v>
      </c>
      <c r="C839" s="212" t="s">
        <v>4396</v>
      </c>
      <c r="D839" s="213">
        <v>8292</v>
      </c>
      <c r="E839" s="212" t="s">
        <v>4645</v>
      </c>
      <c r="F839" s="213">
        <v>8292</v>
      </c>
      <c r="G839" s="213">
        <v>0</v>
      </c>
      <c r="H839" s="212" t="s">
        <v>4378</v>
      </c>
    </row>
    <row r="840" spans="1:8" x14ac:dyDescent="0.25">
      <c r="A840" s="208" t="s">
        <v>4821</v>
      </c>
      <c r="B840" s="220" t="s">
        <v>6085</v>
      </c>
      <c r="C840" s="209" t="s">
        <v>4396</v>
      </c>
      <c r="D840" s="210">
        <v>14283.6</v>
      </c>
      <c r="E840" s="209" t="s">
        <v>4821</v>
      </c>
      <c r="F840" s="210">
        <v>14283.6</v>
      </c>
      <c r="G840" s="210">
        <v>0</v>
      </c>
      <c r="H840" s="209" t="s">
        <v>4378</v>
      </c>
    </row>
    <row r="841" spans="1:8" x14ac:dyDescent="0.25">
      <c r="A841" s="208" t="s">
        <v>4696</v>
      </c>
      <c r="B841" s="220" t="s">
        <v>6402</v>
      </c>
      <c r="C841" s="209" t="s">
        <v>4396</v>
      </c>
      <c r="D841" s="210">
        <v>16780.099999999999</v>
      </c>
      <c r="E841" s="209" t="s">
        <v>5395</v>
      </c>
      <c r="F841" s="210">
        <v>16780.099999999999</v>
      </c>
      <c r="G841" s="210">
        <v>0</v>
      </c>
      <c r="H841" s="209" t="s">
        <v>4378</v>
      </c>
    </row>
    <row r="842" spans="1:8" x14ac:dyDescent="0.25">
      <c r="A842" s="211" t="s">
        <v>5092</v>
      </c>
      <c r="B842" s="221" t="s">
        <v>6801</v>
      </c>
      <c r="C842" s="212" t="s">
        <v>4396</v>
      </c>
      <c r="D842" s="213">
        <v>12605.6</v>
      </c>
      <c r="E842" s="212" t="s">
        <v>5092</v>
      </c>
      <c r="F842" s="213">
        <v>12605.6</v>
      </c>
      <c r="G842" s="213">
        <v>0</v>
      </c>
      <c r="H842" s="212" t="s">
        <v>4378</v>
      </c>
    </row>
    <row r="843" spans="1:8" x14ac:dyDescent="0.25">
      <c r="A843" s="208" t="s">
        <v>5066</v>
      </c>
      <c r="B843" s="220" t="s">
        <v>7047</v>
      </c>
      <c r="C843" s="209" t="s">
        <v>4396</v>
      </c>
      <c r="D843" s="210">
        <v>9375.7999999999993</v>
      </c>
      <c r="E843" s="209" t="s">
        <v>5066</v>
      </c>
      <c r="F843" s="210">
        <v>9375.7999999999993</v>
      </c>
      <c r="G843" s="210">
        <v>0</v>
      </c>
      <c r="H843" s="209" t="s">
        <v>4378</v>
      </c>
    </row>
    <row r="844" spans="1:8" x14ac:dyDescent="0.25">
      <c r="A844" s="208" t="s">
        <v>4635</v>
      </c>
      <c r="B844" s="220" t="s">
        <v>7989</v>
      </c>
      <c r="C844" s="209" t="s">
        <v>4390</v>
      </c>
      <c r="D844" s="210">
        <v>2750</v>
      </c>
      <c r="E844" s="209" t="s">
        <v>4635</v>
      </c>
      <c r="F844" s="210">
        <v>2750</v>
      </c>
      <c r="G844" s="210">
        <v>0</v>
      </c>
      <c r="H844" s="209" t="s">
        <v>4378</v>
      </c>
    </row>
    <row r="845" spans="1:8" x14ac:dyDescent="0.25">
      <c r="A845" s="211" t="s">
        <v>4638</v>
      </c>
      <c r="B845" s="221" t="s">
        <v>7428</v>
      </c>
      <c r="C845" s="212" t="s">
        <v>4621</v>
      </c>
      <c r="D845" s="213">
        <v>1000</v>
      </c>
      <c r="E845" s="212" t="s">
        <v>4649</v>
      </c>
      <c r="F845" s="213">
        <v>1000</v>
      </c>
      <c r="G845" s="213">
        <v>0</v>
      </c>
      <c r="H845" s="212" t="s">
        <v>4378</v>
      </c>
    </row>
    <row r="846" spans="1:8" x14ac:dyDescent="0.25">
      <c r="A846" s="211" t="s">
        <v>4640</v>
      </c>
      <c r="B846" s="221" t="s">
        <v>5109</v>
      </c>
      <c r="C846" s="212" t="s">
        <v>4621</v>
      </c>
      <c r="D846" s="213">
        <v>1100</v>
      </c>
      <c r="E846" s="212" t="s">
        <v>4746</v>
      </c>
      <c r="F846" s="213">
        <v>1100</v>
      </c>
      <c r="G846" s="213">
        <v>0</v>
      </c>
      <c r="H846" s="212" t="s">
        <v>4378</v>
      </c>
    </row>
    <row r="847" spans="1:8" x14ac:dyDescent="0.25">
      <c r="A847" s="211" t="s">
        <v>5066</v>
      </c>
      <c r="B847" s="221" t="s">
        <v>7044</v>
      </c>
      <c r="C847" s="212" t="s">
        <v>4621</v>
      </c>
      <c r="D847" s="213">
        <v>1100</v>
      </c>
      <c r="E847" s="212" t="s">
        <v>5066</v>
      </c>
      <c r="F847" s="213">
        <v>1100</v>
      </c>
      <c r="G847" s="213">
        <v>0</v>
      </c>
      <c r="H847" s="212" t="s">
        <v>4378</v>
      </c>
    </row>
    <row r="848" spans="1:8" x14ac:dyDescent="0.25">
      <c r="A848" s="211" t="s">
        <v>4639</v>
      </c>
      <c r="B848" s="221" t="s">
        <v>5426</v>
      </c>
      <c r="C848" s="212" t="s">
        <v>4572</v>
      </c>
      <c r="D848" s="213">
        <v>2352</v>
      </c>
      <c r="E848" s="212" t="s">
        <v>4639</v>
      </c>
      <c r="F848" s="213">
        <v>2352</v>
      </c>
      <c r="G848" s="213">
        <v>0</v>
      </c>
      <c r="H848" s="212" t="s">
        <v>4378</v>
      </c>
    </row>
    <row r="849" spans="1:8" x14ac:dyDescent="0.25">
      <c r="A849" s="211" t="s">
        <v>4642</v>
      </c>
      <c r="B849" s="221" t="s">
        <v>5336</v>
      </c>
      <c r="C849" s="212" t="s">
        <v>4583</v>
      </c>
      <c r="D849" s="213">
        <v>6950.4</v>
      </c>
      <c r="E849" s="212" t="s">
        <v>4642</v>
      </c>
      <c r="F849" s="213">
        <v>6950.4</v>
      </c>
      <c r="G849" s="213">
        <v>0</v>
      </c>
      <c r="H849" s="212" t="s">
        <v>4378</v>
      </c>
    </row>
    <row r="850" spans="1:8" x14ac:dyDescent="0.25">
      <c r="A850" s="211" t="s">
        <v>4632</v>
      </c>
      <c r="B850" s="221" t="s">
        <v>5292</v>
      </c>
      <c r="C850" s="212" t="s">
        <v>4583</v>
      </c>
      <c r="D850" s="213">
        <v>6920</v>
      </c>
      <c r="E850" s="212" t="s">
        <v>4632</v>
      </c>
      <c r="F850" s="213">
        <v>6920</v>
      </c>
      <c r="G850" s="213">
        <v>0</v>
      </c>
      <c r="H850" s="212" t="s">
        <v>4378</v>
      </c>
    </row>
    <row r="851" spans="1:8" x14ac:dyDescent="0.25">
      <c r="A851" s="211" t="s">
        <v>4638</v>
      </c>
      <c r="B851" s="221" t="s">
        <v>7361</v>
      </c>
      <c r="C851" s="212" t="s">
        <v>4583</v>
      </c>
      <c r="D851" s="213">
        <v>8280.6</v>
      </c>
      <c r="E851" s="212" t="s">
        <v>4638</v>
      </c>
      <c r="F851" s="213">
        <v>8280.6</v>
      </c>
      <c r="G851" s="213">
        <v>0</v>
      </c>
      <c r="H851" s="212" t="s">
        <v>4378</v>
      </c>
    </row>
    <row r="852" spans="1:8" x14ac:dyDescent="0.25">
      <c r="A852" s="208" t="s">
        <v>4638</v>
      </c>
      <c r="B852" s="220" t="s">
        <v>7423</v>
      </c>
      <c r="C852" s="209" t="s">
        <v>4445</v>
      </c>
      <c r="D852" s="210">
        <v>2758.8</v>
      </c>
      <c r="E852" s="209" t="s">
        <v>4649</v>
      </c>
      <c r="F852" s="210">
        <v>2758.8</v>
      </c>
      <c r="G852" s="210">
        <v>0</v>
      </c>
      <c r="H852" s="209" t="s">
        <v>4378</v>
      </c>
    </row>
    <row r="853" spans="1:8" x14ac:dyDescent="0.25">
      <c r="A853" s="208" t="s">
        <v>4646</v>
      </c>
      <c r="B853" s="220" t="s">
        <v>7695</v>
      </c>
      <c r="C853" s="209" t="s">
        <v>4445</v>
      </c>
      <c r="D853" s="210">
        <v>1224</v>
      </c>
      <c r="E853" s="209" t="s">
        <v>4633</v>
      </c>
      <c r="F853" s="210">
        <v>1224</v>
      </c>
      <c r="G853" s="210">
        <v>0</v>
      </c>
      <c r="H853" s="209" t="s">
        <v>4378</v>
      </c>
    </row>
    <row r="854" spans="1:8" x14ac:dyDescent="0.25">
      <c r="A854" s="208" t="s">
        <v>4604</v>
      </c>
      <c r="B854" s="220" t="s">
        <v>4924</v>
      </c>
      <c r="C854" s="209" t="s">
        <v>4445</v>
      </c>
      <c r="D854" s="210">
        <v>1032</v>
      </c>
      <c r="E854" s="209" t="s">
        <v>4604</v>
      </c>
      <c r="F854" s="210">
        <v>1032</v>
      </c>
      <c r="G854" s="210">
        <v>0</v>
      </c>
      <c r="H854" s="209" t="s">
        <v>4378</v>
      </c>
    </row>
    <row r="855" spans="1:8" x14ac:dyDescent="0.25">
      <c r="A855" s="211" t="s">
        <v>4746</v>
      </c>
      <c r="B855" s="221" t="s">
        <v>5175</v>
      </c>
      <c r="C855" s="212" t="s">
        <v>4445</v>
      </c>
      <c r="D855" s="213">
        <v>3168</v>
      </c>
      <c r="E855" s="212" t="s">
        <v>4639</v>
      </c>
      <c r="F855" s="213">
        <v>3168</v>
      </c>
      <c r="G855" s="213">
        <v>0</v>
      </c>
      <c r="H855" s="212" t="s">
        <v>4378</v>
      </c>
    </row>
    <row r="856" spans="1:8" x14ac:dyDescent="0.25">
      <c r="A856" s="208" t="s">
        <v>4630</v>
      </c>
      <c r="B856" s="220" t="s">
        <v>5554</v>
      </c>
      <c r="C856" s="209" t="s">
        <v>4445</v>
      </c>
      <c r="D856" s="210">
        <v>2701.8</v>
      </c>
      <c r="E856" s="209" t="s">
        <v>4641</v>
      </c>
      <c r="F856" s="210">
        <v>2701.8</v>
      </c>
      <c r="G856" s="210">
        <v>0</v>
      </c>
      <c r="H856" s="209" t="s">
        <v>4378</v>
      </c>
    </row>
    <row r="857" spans="1:8" x14ac:dyDescent="0.25">
      <c r="A857" s="211" t="s">
        <v>4648</v>
      </c>
      <c r="B857" s="221" t="s">
        <v>5989</v>
      </c>
      <c r="C857" s="212" t="s">
        <v>4445</v>
      </c>
      <c r="D857" s="213">
        <v>2839.2</v>
      </c>
      <c r="E857" s="212" t="s">
        <v>4821</v>
      </c>
      <c r="F857" s="213">
        <v>2839.2</v>
      </c>
      <c r="G857" s="213">
        <v>0</v>
      </c>
      <c r="H857" s="212" t="s">
        <v>4378</v>
      </c>
    </row>
    <row r="858" spans="1:8" x14ac:dyDescent="0.25">
      <c r="A858" s="211" t="s">
        <v>4648</v>
      </c>
      <c r="B858" s="221" t="s">
        <v>5993</v>
      </c>
      <c r="C858" s="212" t="s">
        <v>4445</v>
      </c>
      <c r="D858" s="213">
        <v>680.2</v>
      </c>
      <c r="E858" s="212" t="s">
        <v>4821</v>
      </c>
      <c r="F858" s="213">
        <v>680.2</v>
      </c>
      <c r="G858" s="213">
        <v>0</v>
      </c>
      <c r="H858" s="212" t="s">
        <v>4378</v>
      </c>
    </row>
    <row r="859" spans="1:8" x14ac:dyDescent="0.25">
      <c r="A859" s="211" t="s">
        <v>5793</v>
      </c>
      <c r="B859" s="221" t="s">
        <v>6226</v>
      </c>
      <c r="C859" s="212" t="s">
        <v>4445</v>
      </c>
      <c r="D859" s="213">
        <v>4836.8</v>
      </c>
      <c r="E859" s="212" t="s">
        <v>4696</v>
      </c>
      <c r="F859" s="213">
        <v>4836.8</v>
      </c>
      <c r="G859" s="213">
        <v>0</v>
      </c>
      <c r="H859" s="212" t="s">
        <v>4378</v>
      </c>
    </row>
    <row r="860" spans="1:8" x14ac:dyDescent="0.25">
      <c r="A860" s="211" t="s">
        <v>6409</v>
      </c>
      <c r="B860" s="221" t="s">
        <v>6575</v>
      </c>
      <c r="C860" s="212" t="s">
        <v>4445</v>
      </c>
      <c r="D860" s="213">
        <v>5394.4</v>
      </c>
      <c r="E860" s="212" t="s">
        <v>5838</v>
      </c>
      <c r="F860" s="213">
        <v>5394.4</v>
      </c>
      <c r="G860" s="213">
        <v>0</v>
      </c>
      <c r="H860" s="212" t="s">
        <v>4378</v>
      </c>
    </row>
    <row r="861" spans="1:8" x14ac:dyDescent="0.25">
      <c r="A861" s="208" t="s">
        <v>4636</v>
      </c>
      <c r="B861" s="220" t="s">
        <v>4826</v>
      </c>
      <c r="C861" s="209" t="s">
        <v>4827</v>
      </c>
      <c r="D861" s="210">
        <v>14721.6</v>
      </c>
      <c r="E861" s="209" t="s">
        <v>4636</v>
      </c>
      <c r="F861" s="210">
        <v>14721.6</v>
      </c>
      <c r="G861" s="210">
        <v>0</v>
      </c>
      <c r="H861" s="209" t="s">
        <v>4378</v>
      </c>
    </row>
    <row r="862" spans="1:8" x14ac:dyDescent="0.25">
      <c r="A862" s="211" t="s">
        <v>4696</v>
      </c>
      <c r="B862" s="221" t="s">
        <v>6395</v>
      </c>
      <c r="C862" s="212" t="s">
        <v>4827</v>
      </c>
      <c r="D862" s="213">
        <v>3693.7</v>
      </c>
      <c r="E862" s="212" t="s">
        <v>4696</v>
      </c>
      <c r="F862" s="213">
        <v>3693.7</v>
      </c>
      <c r="G862" s="213">
        <v>0</v>
      </c>
      <c r="H862" s="212" t="s">
        <v>4378</v>
      </c>
    </row>
    <row r="863" spans="1:8" x14ac:dyDescent="0.25">
      <c r="A863" s="208" t="s">
        <v>4642</v>
      </c>
      <c r="B863" s="220" t="s">
        <v>7029</v>
      </c>
      <c r="C863" s="209" t="s">
        <v>4382</v>
      </c>
      <c r="D863" s="210">
        <v>2173</v>
      </c>
      <c r="E863" s="209" t="s">
        <v>4642</v>
      </c>
      <c r="F863" s="210">
        <v>2173</v>
      </c>
      <c r="G863" s="210">
        <v>0</v>
      </c>
      <c r="H863" s="209" t="s">
        <v>4378</v>
      </c>
    </row>
    <row r="864" spans="1:8" x14ac:dyDescent="0.25">
      <c r="A864" s="208" t="s">
        <v>4653</v>
      </c>
      <c r="B864" s="220" t="s">
        <v>7265</v>
      </c>
      <c r="C864" s="209" t="s">
        <v>4382</v>
      </c>
      <c r="D864" s="210">
        <v>2016</v>
      </c>
      <c r="E864" s="209" t="s">
        <v>4653</v>
      </c>
      <c r="F864" s="210">
        <v>2016</v>
      </c>
      <c r="G864" s="210">
        <v>0</v>
      </c>
      <c r="H864" s="209" t="s">
        <v>4378</v>
      </c>
    </row>
    <row r="865" spans="1:8" x14ac:dyDescent="0.25">
      <c r="A865" s="208" t="s">
        <v>4638</v>
      </c>
      <c r="B865" s="220" t="s">
        <v>7360</v>
      </c>
      <c r="C865" s="209" t="s">
        <v>4382</v>
      </c>
      <c r="D865" s="210">
        <v>5731.4</v>
      </c>
      <c r="E865" s="209" t="s">
        <v>4638</v>
      </c>
      <c r="F865" s="210">
        <v>5731.4</v>
      </c>
      <c r="G865" s="210">
        <v>0</v>
      </c>
      <c r="H865" s="209" t="s">
        <v>4378</v>
      </c>
    </row>
    <row r="866" spans="1:8" x14ac:dyDescent="0.25">
      <c r="A866" s="208" t="s">
        <v>4646</v>
      </c>
      <c r="B866" s="220" t="s">
        <v>7629</v>
      </c>
      <c r="C866" s="209" t="s">
        <v>4382</v>
      </c>
      <c r="D866" s="210">
        <v>1535.4</v>
      </c>
      <c r="E866" s="209" t="s">
        <v>4646</v>
      </c>
      <c r="F866" s="210">
        <v>1535.4</v>
      </c>
      <c r="G866" s="210">
        <v>0</v>
      </c>
      <c r="H866" s="209" t="s">
        <v>4378</v>
      </c>
    </row>
    <row r="867" spans="1:8" x14ac:dyDescent="0.25">
      <c r="A867" s="211" t="s">
        <v>4635</v>
      </c>
      <c r="B867" s="221" t="s">
        <v>7935</v>
      </c>
      <c r="C867" s="212" t="s">
        <v>4382</v>
      </c>
      <c r="D867" s="213">
        <v>1790</v>
      </c>
      <c r="E867" s="212" t="s">
        <v>4635</v>
      </c>
      <c r="F867" s="213">
        <v>1790</v>
      </c>
      <c r="G867" s="213">
        <v>0</v>
      </c>
      <c r="H867" s="212" t="s">
        <v>4378</v>
      </c>
    </row>
    <row r="868" spans="1:8" x14ac:dyDescent="0.25">
      <c r="A868" s="208" t="s">
        <v>4634</v>
      </c>
      <c r="B868" s="220" t="s">
        <v>4807</v>
      </c>
      <c r="C868" s="209" t="s">
        <v>4382</v>
      </c>
      <c r="D868" s="210">
        <v>655.5</v>
      </c>
      <c r="E868" s="209" t="s">
        <v>4634</v>
      </c>
      <c r="F868" s="210">
        <v>655.5</v>
      </c>
      <c r="G868" s="210">
        <v>0</v>
      </c>
      <c r="H868" s="209" t="s">
        <v>4378</v>
      </c>
    </row>
    <row r="869" spans="1:8" x14ac:dyDescent="0.25">
      <c r="A869" s="208" t="s">
        <v>4604</v>
      </c>
      <c r="B869" s="220" t="s">
        <v>4920</v>
      </c>
      <c r="C869" s="209" t="s">
        <v>4382</v>
      </c>
      <c r="D869" s="210">
        <v>4872</v>
      </c>
      <c r="E869" s="209" t="s">
        <v>4604</v>
      </c>
      <c r="F869" s="210">
        <v>4872</v>
      </c>
      <c r="G869" s="210">
        <v>0</v>
      </c>
      <c r="H869" s="209" t="s">
        <v>4378</v>
      </c>
    </row>
    <row r="870" spans="1:8" x14ac:dyDescent="0.25">
      <c r="A870" s="211" t="s">
        <v>4746</v>
      </c>
      <c r="B870" s="221" t="s">
        <v>5183</v>
      </c>
      <c r="C870" s="212" t="s">
        <v>4382</v>
      </c>
      <c r="D870" s="213">
        <v>4191.8</v>
      </c>
      <c r="E870" s="212" t="s">
        <v>4746</v>
      </c>
      <c r="F870" s="213">
        <v>4191.8</v>
      </c>
      <c r="G870" s="213">
        <v>0</v>
      </c>
      <c r="H870" s="212" t="s">
        <v>4378</v>
      </c>
    </row>
    <row r="871" spans="1:8" x14ac:dyDescent="0.25">
      <c r="A871" s="208" t="s">
        <v>4630</v>
      </c>
      <c r="B871" s="220" t="s">
        <v>5471</v>
      </c>
      <c r="C871" s="209" t="s">
        <v>4382</v>
      </c>
      <c r="D871" s="210">
        <v>3807.2</v>
      </c>
      <c r="E871" s="209" t="s">
        <v>4630</v>
      </c>
      <c r="F871" s="210">
        <v>3807.2</v>
      </c>
      <c r="G871" s="210">
        <v>0</v>
      </c>
      <c r="H871" s="209" t="s">
        <v>4378</v>
      </c>
    </row>
    <row r="872" spans="1:8" x14ac:dyDescent="0.25">
      <c r="A872" s="211" t="s">
        <v>4641</v>
      </c>
      <c r="B872" s="221" t="s">
        <v>5611</v>
      </c>
      <c r="C872" s="212" t="s">
        <v>4382</v>
      </c>
      <c r="D872" s="213">
        <v>1620.2</v>
      </c>
      <c r="E872" s="212" t="s">
        <v>4641</v>
      </c>
      <c r="F872" s="213">
        <v>1620.2</v>
      </c>
      <c r="G872" s="213">
        <v>0</v>
      </c>
      <c r="H872" s="212" t="s">
        <v>4378</v>
      </c>
    </row>
    <row r="873" spans="1:8" x14ac:dyDescent="0.25">
      <c r="A873" s="208" t="s">
        <v>4645</v>
      </c>
      <c r="B873" s="220" t="s">
        <v>5735</v>
      </c>
      <c r="C873" s="209" t="s">
        <v>4382</v>
      </c>
      <c r="D873" s="210">
        <v>1743</v>
      </c>
      <c r="E873" s="209" t="s">
        <v>4645</v>
      </c>
      <c r="F873" s="210">
        <v>1743</v>
      </c>
      <c r="G873" s="210">
        <v>0</v>
      </c>
      <c r="H873" s="209" t="s">
        <v>4378</v>
      </c>
    </row>
    <row r="874" spans="1:8" x14ac:dyDescent="0.25">
      <c r="A874" s="211" t="s">
        <v>4643</v>
      </c>
      <c r="B874" s="221" t="s">
        <v>5818</v>
      </c>
      <c r="C874" s="212" t="s">
        <v>4382</v>
      </c>
      <c r="D874" s="213">
        <v>6844.4</v>
      </c>
      <c r="E874" s="212" t="s">
        <v>4643</v>
      </c>
      <c r="F874" s="213">
        <v>6844.4</v>
      </c>
      <c r="G874" s="213">
        <v>0</v>
      </c>
      <c r="H874" s="212" t="s">
        <v>4378</v>
      </c>
    </row>
    <row r="875" spans="1:8" x14ac:dyDescent="0.25">
      <c r="A875" s="211" t="s">
        <v>4648</v>
      </c>
      <c r="B875" s="221" t="s">
        <v>5935</v>
      </c>
      <c r="C875" s="212" t="s">
        <v>4382</v>
      </c>
      <c r="D875" s="213">
        <v>3000</v>
      </c>
      <c r="E875" s="212" t="s">
        <v>4648</v>
      </c>
      <c r="F875" s="213">
        <v>3000</v>
      </c>
      <c r="G875" s="213">
        <v>0</v>
      </c>
      <c r="H875" s="212" t="s">
        <v>4378</v>
      </c>
    </row>
    <row r="876" spans="1:8" x14ac:dyDescent="0.25">
      <c r="A876" s="211" t="s">
        <v>4821</v>
      </c>
      <c r="B876" s="221" t="s">
        <v>6069</v>
      </c>
      <c r="C876" s="212" t="s">
        <v>4382</v>
      </c>
      <c r="D876" s="213">
        <v>3549.9</v>
      </c>
      <c r="E876" s="212" t="s">
        <v>4821</v>
      </c>
      <c r="F876" s="213">
        <v>3549.9</v>
      </c>
      <c r="G876" s="213">
        <v>0</v>
      </c>
      <c r="H876" s="212" t="s">
        <v>4378</v>
      </c>
    </row>
    <row r="877" spans="1:8" x14ac:dyDescent="0.25">
      <c r="A877" s="211" t="s">
        <v>5793</v>
      </c>
      <c r="B877" s="221" t="s">
        <v>6192</v>
      </c>
      <c r="C877" s="212" t="s">
        <v>4382</v>
      </c>
      <c r="D877" s="213">
        <v>684.7</v>
      </c>
      <c r="E877" s="212" t="s">
        <v>5793</v>
      </c>
      <c r="F877" s="213">
        <v>684.7</v>
      </c>
      <c r="G877" s="213">
        <v>0</v>
      </c>
      <c r="H877" s="212" t="s">
        <v>4378</v>
      </c>
    </row>
    <row r="878" spans="1:8" x14ac:dyDescent="0.25">
      <c r="A878" s="208" t="s">
        <v>4696</v>
      </c>
      <c r="B878" s="220" t="s">
        <v>6282</v>
      </c>
      <c r="C878" s="209" t="s">
        <v>4382</v>
      </c>
      <c r="D878" s="210">
        <v>1572.7</v>
      </c>
      <c r="E878" s="209" t="s">
        <v>4696</v>
      </c>
      <c r="F878" s="210">
        <v>1572.7</v>
      </c>
      <c r="G878" s="210">
        <v>0</v>
      </c>
      <c r="H878" s="209" t="s">
        <v>4378</v>
      </c>
    </row>
    <row r="879" spans="1:8" x14ac:dyDescent="0.25">
      <c r="A879" s="211" t="s">
        <v>5395</v>
      </c>
      <c r="B879" s="221" t="s">
        <v>6454</v>
      </c>
      <c r="C879" s="212" t="s">
        <v>4382</v>
      </c>
      <c r="D879" s="213">
        <v>631</v>
      </c>
      <c r="E879" s="212" t="s">
        <v>5395</v>
      </c>
      <c r="F879" s="213">
        <v>631</v>
      </c>
      <c r="G879" s="213">
        <v>0</v>
      </c>
      <c r="H879" s="212" t="s">
        <v>4378</v>
      </c>
    </row>
    <row r="880" spans="1:8" x14ac:dyDescent="0.25">
      <c r="A880" s="211" t="s">
        <v>5838</v>
      </c>
      <c r="B880" s="221" t="s">
        <v>6645</v>
      </c>
      <c r="C880" s="212" t="s">
        <v>4382</v>
      </c>
      <c r="D880" s="213">
        <v>3570.2</v>
      </c>
      <c r="E880" s="212" t="s">
        <v>5838</v>
      </c>
      <c r="F880" s="213">
        <v>3570.2</v>
      </c>
      <c r="G880" s="213">
        <v>0</v>
      </c>
      <c r="H880" s="212" t="s">
        <v>4378</v>
      </c>
    </row>
    <row r="881" spans="1:8" x14ac:dyDescent="0.25">
      <c r="A881" s="211" t="s">
        <v>5838</v>
      </c>
      <c r="B881" s="221" t="s">
        <v>6738</v>
      </c>
      <c r="C881" s="212" t="s">
        <v>4382</v>
      </c>
      <c r="D881" s="213">
        <v>284.8</v>
      </c>
      <c r="E881" s="212" t="s">
        <v>5838</v>
      </c>
      <c r="F881" s="213">
        <v>284.8</v>
      </c>
      <c r="G881" s="213">
        <v>0</v>
      </c>
      <c r="H881" s="212" t="s">
        <v>4378</v>
      </c>
    </row>
    <row r="882" spans="1:8" x14ac:dyDescent="0.25">
      <c r="A882" s="211" t="s">
        <v>5092</v>
      </c>
      <c r="B882" s="221" t="s">
        <v>6787</v>
      </c>
      <c r="C882" s="212" t="s">
        <v>4382</v>
      </c>
      <c r="D882" s="213">
        <v>1071</v>
      </c>
      <c r="E882" s="212" t="s">
        <v>5092</v>
      </c>
      <c r="F882" s="213">
        <v>1071</v>
      </c>
      <c r="G882" s="213">
        <v>0</v>
      </c>
      <c r="H882" s="212" t="s">
        <v>4378</v>
      </c>
    </row>
    <row r="883" spans="1:8" x14ac:dyDescent="0.25">
      <c r="A883" s="208" t="s">
        <v>5244</v>
      </c>
      <c r="B883" s="220" t="s">
        <v>6892</v>
      </c>
      <c r="C883" s="209" t="s">
        <v>4382</v>
      </c>
      <c r="D883" s="210">
        <v>1948.9</v>
      </c>
      <c r="E883" s="209" t="s">
        <v>5244</v>
      </c>
      <c r="F883" s="210">
        <v>1948.9</v>
      </c>
      <c r="G883" s="210">
        <v>0</v>
      </c>
      <c r="H883" s="209" t="s">
        <v>4378</v>
      </c>
    </row>
    <row r="884" spans="1:8" x14ac:dyDescent="0.25">
      <c r="A884" s="211" t="s">
        <v>6803</v>
      </c>
      <c r="B884" s="221" t="s">
        <v>7160</v>
      </c>
      <c r="C884" s="212" t="s">
        <v>4382</v>
      </c>
      <c r="D884" s="213">
        <v>985.8</v>
      </c>
      <c r="E884" s="212" t="s">
        <v>6803</v>
      </c>
      <c r="F884" s="213">
        <v>985.8</v>
      </c>
      <c r="G884" s="213">
        <v>0</v>
      </c>
      <c r="H884" s="212" t="s">
        <v>4378</v>
      </c>
    </row>
    <row r="885" spans="1:8" x14ac:dyDescent="0.25">
      <c r="A885" s="208" t="s">
        <v>4638</v>
      </c>
      <c r="B885" s="220" t="s">
        <v>7455</v>
      </c>
      <c r="C885" s="209" t="s">
        <v>4520</v>
      </c>
      <c r="D885" s="210">
        <v>21954.6</v>
      </c>
      <c r="E885" s="209" t="s">
        <v>4638</v>
      </c>
      <c r="F885" s="210">
        <v>21954.6</v>
      </c>
      <c r="G885" s="210">
        <v>0</v>
      </c>
      <c r="H885" s="209" t="s">
        <v>4378</v>
      </c>
    </row>
    <row r="886" spans="1:8" x14ac:dyDescent="0.25">
      <c r="A886" s="211" t="s">
        <v>4634</v>
      </c>
      <c r="B886" s="221" t="s">
        <v>4795</v>
      </c>
      <c r="C886" s="212" t="s">
        <v>4520</v>
      </c>
      <c r="D886" s="213">
        <v>29532.3</v>
      </c>
      <c r="E886" s="212" t="s">
        <v>4634</v>
      </c>
      <c r="F886" s="213">
        <v>29532.3</v>
      </c>
      <c r="G886" s="213">
        <v>0</v>
      </c>
      <c r="H886" s="212" t="s">
        <v>4378</v>
      </c>
    </row>
    <row r="887" spans="1:8" x14ac:dyDescent="0.25">
      <c r="A887" s="211" t="s">
        <v>4604</v>
      </c>
      <c r="B887" s="221" t="s">
        <v>5008</v>
      </c>
      <c r="C887" s="212" t="s">
        <v>4520</v>
      </c>
      <c r="D887" s="213">
        <v>12142.2</v>
      </c>
      <c r="E887" s="212" t="s">
        <v>4640</v>
      </c>
      <c r="F887" s="213">
        <v>12142.2</v>
      </c>
      <c r="G887" s="213">
        <v>0</v>
      </c>
      <c r="H887" s="212" t="s">
        <v>4378</v>
      </c>
    </row>
    <row r="888" spans="1:8" x14ac:dyDescent="0.25">
      <c r="A888" s="211" t="s">
        <v>4746</v>
      </c>
      <c r="B888" s="221" t="s">
        <v>5232</v>
      </c>
      <c r="C888" s="212" t="s">
        <v>4520</v>
      </c>
      <c r="D888" s="213">
        <v>41089.9</v>
      </c>
      <c r="E888" s="212" t="s">
        <v>4746</v>
      </c>
      <c r="F888" s="213">
        <v>41089.9</v>
      </c>
      <c r="G888" s="213">
        <v>0</v>
      </c>
      <c r="H888" s="212" t="s">
        <v>4378</v>
      </c>
    </row>
    <row r="889" spans="1:8" x14ac:dyDescent="0.25">
      <c r="A889" s="208" t="s">
        <v>4648</v>
      </c>
      <c r="B889" s="220" t="s">
        <v>6020</v>
      </c>
      <c r="C889" s="209" t="s">
        <v>4520</v>
      </c>
      <c r="D889" s="210">
        <v>33058.800000000003</v>
      </c>
      <c r="E889" s="209" t="s">
        <v>4821</v>
      </c>
      <c r="F889" s="210">
        <v>33058.800000000003</v>
      </c>
      <c r="G889" s="210">
        <v>0</v>
      </c>
      <c r="H889" s="209" t="s">
        <v>4378</v>
      </c>
    </row>
    <row r="890" spans="1:8" x14ac:dyDescent="0.25">
      <c r="A890" s="211" t="s">
        <v>5838</v>
      </c>
      <c r="B890" s="221" t="s">
        <v>6732</v>
      </c>
      <c r="C890" s="212" t="s">
        <v>4520</v>
      </c>
      <c r="D890" s="213">
        <v>49863</v>
      </c>
      <c r="E890" s="212" t="s">
        <v>5092</v>
      </c>
      <c r="F890" s="213">
        <v>49863</v>
      </c>
      <c r="G890" s="213">
        <v>0</v>
      </c>
      <c r="H890" s="212" t="s">
        <v>4378</v>
      </c>
    </row>
    <row r="891" spans="1:8" x14ac:dyDescent="0.25">
      <c r="A891" s="211" t="s">
        <v>4642</v>
      </c>
      <c r="B891" s="221" t="s">
        <v>7357</v>
      </c>
      <c r="C891" s="212" t="s">
        <v>4436</v>
      </c>
      <c r="D891" s="213">
        <v>4580</v>
      </c>
      <c r="E891" s="212" t="s">
        <v>4642</v>
      </c>
      <c r="F891" s="213">
        <v>4580</v>
      </c>
      <c r="G891" s="213">
        <v>0</v>
      </c>
      <c r="H891" s="212" t="s">
        <v>4378</v>
      </c>
    </row>
    <row r="892" spans="1:8" x14ac:dyDescent="0.25">
      <c r="A892" s="211" t="s">
        <v>4632</v>
      </c>
      <c r="B892" s="221" t="s">
        <v>5722</v>
      </c>
      <c r="C892" s="212" t="s">
        <v>4436</v>
      </c>
      <c r="D892" s="213">
        <v>12570</v>
      </c>
      <c r="E892" s="212" t="s">
        <v>4632</v>
      </c>
      <c r="F892" s="213">
        <v>12570</v>
      </c>
      <c r="G892" s="213">
        <v>0</v>
      </c>
      <c r="H892" s="212" t="s">
        <v>4378</v>
      </c>
    </row>
    <row r="893" spans="1:8" x14ac:dyDescent="0.25">
      <c r="A893" s="211" t="s">
        <v>4638</v>
      </c>
      <c r="B893" s="221" t="s">
        <v>7367</v>
      </c>
      <c r="C893" s="212" t="s">
        <v>4436</v>
      </c>
      <c r="D893" s="213">
        <v>7035</v>
      </c>
      <c r="E893" s="212" t="s">
        <v>4638</v>
      </c>
      <c r="F893" s="213">
        <v>7035</v>
      </c>
      <c r="G893" s="213">
        <v>0</v>
      </c>
      <c r="H893" s="212" t="s">
        <v>4378</v>
      </c>
    </row>
    <row r="894" spans="1:8" x14ac:dyDescent="0.25">
      <c r="A894" s="211" t="s">
        <v>4649</v>
      </c>
      <c r="B894" s="221" t="s">
        <v>7528</v>
      </c>
      <c r="C894" s="212" t="s">
        <v>4436</v>
      </c>
      <c r="D894" s="213">
        <v>8025</v>
      </c>
      <c r="E894" s="212" t="s">
        <v>4649</v>
      </c>
      <c r="F894" s="213">
        <v>8025</v>
      </c>
      <c r="G894" s="213">
        <v>0</v>
      </c>
      <c r="H894" s="212" t="s">
        <v>4378</v>
      </c>
    </row>
    <row r="895" spans="1:8" x14ac:dyDescent="0.25">
      <c r="A895" s="211" t="s">
        <v>4646</v>
      </c>
      <c r="B895" s="221" t="s">
        <v>7644</v>
      </c>
      <c r="C895" s="212" t="s">
        <v>4436</v>
      </c>
      <c r="D895" s="213">
        <v>8770</v>
      </c>
      <c r="E895" s="212" t="s">
        <v>4646</v>
      </c>
      <c r="F895" s="213">
        <v>8770</v>
      </c>
      <c r="G895" s="213">
        <v>0</v>
      </c>
      <c r="H895" s="212" t="s">
        <v>4378</v>
      </c>
    </row>
    <row r="896" spans="1:8" x14ac:dyDescent="0.25">
      <c r="A896" s="208" t="s">
        <v>4633</v>
      </c>
      <c r="B896" s="220" t="s">
        <v>7777</v>
      </c>
      <c r="C896" s="209" t="s">
        <v>4436</v>
      </c>
      <c r="D896" s="210">
        <v>6933.5</v>
      </c>
      <c r="E896" s="209" t="s">
        <v>4633</v>
      </c>
      <c r="F896" s="210">
        <v>6933.5</v>
      </c>
      <c r="G896" s="210">
        <v>0</v>
      </c>
      <c r="H896" s="209" t="s">
        <v>4378</v>
      </c>
    </row>
    <row r="897" spans="1:8" x14ac:dyDescent="0.25">
      <c r="A897" s="208" t="s">
        <v>4635</v>
      </c>
      <c r="B897" s="220" t="s">
        <v>7934</v>
      </c>
      <c r="C897" s="209" t="s">
        <v>4436</v>
      </c>
      <c r="D897" s="210">
        <v>8031.1</v>
      </c>
      <c r="E897" s="209" t="s">
        <v>4635</v>
      </c>
      <c r="F897" s="210">
        <v>8031.1</v>
      </c>
      <c r="G897" s="210">
        <v>0</v>
      </c>
      <c r="H897" s="209" t="s">
        <v>4378</v>
      </c>
    </row>
    <row r="898" spans="1:8" x14ac:dyDescent="0.25">
      <c r="A898" s="208" t="s">
        <v>4634</v>
      </c>
      <c r="B898" s="220" t="s">
        <v>4792</v>
      </c>
      <c r="C898" s="209" t="s">
        <v>4436</v>
      </c>
      <c r="D898" s="210">
        <v>12877.2</v>
      </c>
      <c r="E898" s="209" t="s">
        <v>4634</v>
      </c>
      <c r="F898" s="210">
        <v>12877.2</v>
      </c>
      <c r="G898" s="210">
        <v>0</v>
      </c>
      <c r="H898" s="209" t="s">
        <v>4378</v>
      </c>
    </row>
    <row r="899" spans="1:8" x14ac:dyDescent="0.25">
      <c r="A899" s="211" t="s">
        <v>4604</v>
      </c>
      <c r="B899" s="221" t="s">
        <v>4958</v>
      </c>
      <c r="C899" s="212" t="s">
        <v>4436</v>
      </c>
      <c r="D899" s="213">
        <v>7624.4</v>
      </c>
      <c r="E899" s="212" t="s">
        <v>4604</v>
      </c>
      <c r="F899" s="213">
        <v>7624.4</v>
      </c>
      <c r="G899" s="213">
        <v>0</v>
      </c>
      <c r="H899" s="212" t="s">
        <v>4378</v>
      </c>
    </row>
    <row r="900" spans="1:8" x14ac:dyDescent="0.25">
      <c r="A900" s="208" t="s">
        <v>4640</v>
      </c>
      <c r="B900" s="220" t="s">
        <v>5098</v>
      </c>
      <c r="C900" s="209" t="s">
        <v>4436</v>
      </c>
      <c r="D900" s="210">
        <v>8256.5</v>
      </c>
      <c r="E900" s="209" t="s">
        <v>4640</v>
      </c>
      <c r="F900" s="210">
        <v>8256.5</v>
      </c>
      <c r="G900" s="210">
        <v>0</v>
      </c>
      <c r="H900" s="209" t="s">
        <v>4378</v>
      </c>
    </row>
    <row r="901" spans="1:8" x14ac:dyDescent="0.25">
      <c r="A901" s="211" t="s">
        <v>4746</v>
      </c>
      <c r="B901" s="221" t="s">
        <v>5206</v>
      </c>
      <c r="C901" s="212" t="s">
        <v>4436</v>
      </c>
      <c r="D901" s="213">
        <v>7345.1</v>
      </c>
      <c r="E901" s="212" t="s">
        <v>4630</v>
      </c>
      <c r="F901" s="213">
        <v>7345.1</v>
      </c>
      <c r="G901" s="213">
        <v>0</v>
      </c>
      <c r="H901" s="212" t="s">
        <v>4378</v>
      </c>
    </row>
    <row r="902" spans="1:8" x14ac:dyDescent="0.25">
      <c r="A902" s="211" t="s">
        <v>4639</v>
      </c>
      <c r="B902" s="221" t="s">
        <v>5367</v>
      </c>
      <c r="C902" s="212" t="s">
        <v>4436</v>
      </c>
      <c r="D902" s="213">
        <v>0</v>
      </c>
      <c r="E902" s="212" t="s">
        <v>4416</v>
      </c>
      <c r="F902" s="213">
        <v>0</v>
      </c>
      <c r="G902" s="213">
        <v>0</v>
      </c>
      <c r="H902" s="212" t="s">
        <v>37</v>
      </c>
    </row>
    <row r="903" spans="1:8" x14ac:dyDescent="0.25">
      <c r="A903" s="211" t="s">
        <v>4639</v>
      </c>
      <c r="B903" s="221" t="s">
        <v>5373</v>
      </c>
      <c r="C903" s="212" t="s">
        <v>4436</v>
      </c>
      <c r="D903" s="213">
        <v>8320.2000000000007</v>
      </c>
      <c r="E903" s="212" t="s">
        <v>4639</v>
      </c>
      <c r="F903" s="213">
        <v>8320.2000000000007</v>
      </c>
      <c r="G903" s="213">
        <v>0</v>
      </c>
      <c r="H903" s="212" t="s">
        <v>4378</v>
      </c>
    </row>
    <row r="904" spans="1:8" x14ac:dyDescent="0.25">
      <c r="A904" s="211" t="s">
        <v>4630</v>
      </c>
      <c r="B904" s="221" t="s">
        <v>5516</v>
      </c>
      <c r="C904" s="212" t="s">
        <v>4436</v>
      </c>
      <c r="D904" s="213">
        <v>3465.6</v>
      </c>
      <c r="E904" s="212" t="s">
        <v>4630</v>
      </c>
      <c r="F904" s="213">
        <v>3465.6</v>
      </c>
      <c r="G904" s="213">
        <v>0</v>
      </c>
      <c r="H904" s="212" t="s">
        <v>4378</v>
      </c>
    </row>
    <row r="905" spans="1:8" x14ac:dyDescent="0.25">
      <c r="A905" s="211" t="s">
        <v>4641</v>
      </c>
      <c r="B905" s="221" t="s">
        <v>5680</v>
      </c>
      <c r="C905" s="212" t="s">
        <v>4436</v>
      </c>
      <c r="D905" s="213">
        <v>11472</v>
      </c>
      <c r="E905" s="212" t="s">
        <v>4645</v>
      </c>
      <c r="F905" s="213">
        <v>11472</v>
      </c>
      <c r="G905" s="213">
        <v>0</v>
      </c>
      <c r="H905" s="212" t="s">
        <v>4378</v>
      </c>
    </row>
    <row r="906" spans="1:8" x14ac:dyDescent="0.25">
      <c r="A906" s="208" t="s">
        <v>4643</v>
      </c>
      <c r="B906" s="220" t="s">
        <v>5835</v>
      </c>
      <c r="C906" s="209" t="s">
        <v>4436</v>
      </c>
      <c r="D906" s="210">
        <v>7828.8</v>
      </c>
      <c r="E906" s="209" t="s">
        <v>4643</v>
      </c>
      <c r="F906" s="210">
        <v>7828.8</v>
      </c>
      <c r="G906" s="210">
        <v>0</v>
      </c>
      <c r="H906" s="209" t="s">
        <v>4378</v>
      </c>
    </row>
    <row r="907" spans="1:8" x14ac:dyDescent="0.25">
      <c r="A907" s="211" t="s">
        <v>4648</v>
      </c>
      <c r="B907" s="221" t="s">
        <v>5975</v>
      </c>
      <c r="C907" s="212" t="s">
        <v>4436</v>
      </c>
      <c r="D907" s="213">
        <v>7742.4</v>
      </c>
      <c r="E907" s="212" t="s">
        <v>4648</v>
      </c>
      <c r="F907" s="213">
        <v>7742.4</v>
      </c>
      <c r="G907" s="213">
        <v>0</v>
      </c>
      <c r="H907" s="212" t="s">
        <v>4378</v>
      </c>
    </row>
    <row r="908" spans="1:8" x14ac:dyDescent="0.25">
      <c r="A908" s="208" t="s">
        <v>4821</v>
      </c>
      <c r="B908" s="220" t="s">
        <v>6083</v>
      </c>
      <c r="C908" s="209" t="s">
        <v>4436</v>
      </c>
      <c r="D908" s="210">
        <v>7942.2</v>
      </c>
      <c r="E908" s="209" t="s">
        <v>4821</v>
      </c>
      <c r="F908" s="210">
        <v>7942.2</v>
      </c>
      <c r="G908" s="210">
        <v>0</v>
      </c>
      <c r="H908" s="209" t="s">
        <v>4378</v>
      </c>
    </row>
    <row r="909" spans="1:8" x14ac:dyDescent="0.25">
      <c r="A909" s="211" t="s">
        <v>5793</v>
      </c>
      <c r="B909" s="221" t="s">
        <v>6212</v>
      </c>
      <c r="C909" s="212" t="s">
        <v>4436</v>
      </c>
      <c r="D909" s="213">
        <v>3595.5</v>
      </c>
      <c r="E909" s="212" t="s">
        <v>4696</v>
      </c>
      <c r="F909" s="213">
        <v>3595.5</v>
      </c>
      <c r="G909" s="213">
        <v>0</v>
      </c>
      <c r="H909" s="212" t="s">
        <v>4378</v>
      </c>
    </row>
    <row r="910" spans="1:8" x14ac:dyDescent="0.25">
      <c r="A910" s="208" t="s">
        <v>4696</v>
      </c>
      <c r="B910" s="220" t="s">
        <v>6346</v>
      </c>
      <c r="C910" s="209" t="s">
        <v>4436</v>
      </c>
      <c r="D910" s="210">
        <v>7134.6</v>
      </c>
      <c r="E910" s="209" t="s">
        <v>4696</v>
      </c>
      <c r="F910" s="210">
        <v>7134.6</v>
      </c>
      <c r="G910" s="210">
        <v>0</v>
      </c>
      <c r="H910" s="209" t="s">
        <v>4378</v>
      </c>
    </row>
    <row r="911" spans="1:8" x14ac:dyDescent="0.25">
      <c r="A911" s="211" t="s">
        <v>5395</v>
      </c>
      <c r="B911" s="221" t="s">
        <v>6472</v>
      </c>
      <c r="C911" s="212" t="s">
        <v>4436</v>
      </c>
      <c r="D911" s="213">
        <v>8403.6</v>
      </c>
      <c r="E911" s="212" t="s">
        <v>5395</v>
      </c>
      <c r="F911" s="213">
        <v>8403.6</v>
      </c>
      <c r="G911" s="213">
        <v>0</v>
      </c>
      <c r="H911" s="212" t="s">
        <v>4378</v>
      </c>
    </row>
    <row r="912" spans="1:8" x14ac:dyDescent="0.25">
      <c r="A912" s="208" t="s">
        <v>5395</v>
      </c>
      <c r="B912" s="220" t="s">
        <v>6473</v>
      </c>
      <c r="C912" s="209" t="s">
        <v>4436</v>
      </c>
      <c r="D912" s="210">
        <v>720</v>
      </c>
      <c r="E912" s="209" t="s">
        <v>5395</v>
      </c>
      <c r="F912" s="210">
        <v>720</v>
      </c>
      <c r="G912" s="210">
        <v>0</v>
      </c>
      <c r="H912" s="209" t="s">
        <v>4378</v>
      </c>
    </row>
    <row r="913" spans="1:8" x14ac:dyDescent="0.25">
      <c r="A913" s="208" t="s">
        <v>5395</v>
      </c>
      <c r="B913" s="220" t="s">
        <v>6475</v>
      </c>
      <c r="C913" s="209" t="s">
        <v>4436</v>
      </c>
      <c r="D913" s="210">
        <v>1032</v>
      </c>
      <c r="E913" s="209" t="s">
        <v>5395</v>
      </c>
      <c r="F913" s="210">
        <v>1032</v>
      </c>
      <c r="G913" s="210">
        <v>0</v>
      </c>
      <c r="H913" s="209" t="s">
        <v>4378</v>
      </c>
    </row>
    <row r="914" spans="1:8" x14ac:dyDescent="0.25">
      <c r="A914" s="208" t="s">
        <v>5395</v>
      </c>
      <c r="B914" s="220" t="s">
        <v>6532</v>
      </c>
      <c r="C914" s="209" t="s">
        <v>4436</v>
      </c>
      <c r="D914" s="210">
        <v>4633.5</v>
      </c>
      <c r="E914" s="209" t="s">
        <v>5395</v>
      </c>
      <c r="F914" s="210">
        <v>4633.5</v>
      </c>
      <c r="G914" s="210">
        <v>0</v>
      </c>
      <c r="H914" s="209" t="s">
        <v>4378</v>
      </c>
    </row>
    <row r="915" spans="1:8" x14ac:dyDescent="0.25">
      <c r="A915" s="208" t="s">
        <v>5838</v>
      </c>
      <c r="B915" s="220" t="s">
        <v>6715</v>
      </c>
      <c r="C915" s="209" t="s">
        <v>4436</v>
      </c>
      <c r="D915" s="210">
        <v>7416.6</v>
      </c>
      <c r="E915" s="209" t="s">
        <v>5092</v>
      </c>
      <c r="F915" s="210">
        <v>7416.6</v>
      </c>
      <c r="G915" s="210">
        <v>0</v>
      </c>
      <c r="H915" s="209" t="s">
        <v>4378</v>
      </c>
    </row>
    <row r="916" spans="1:8" x14ac:dyDescent="0.25">
      <c r="A916" s="211" t="s">
        <v>5838</v>
      </c>
      <c r="B916" s="221" t="s">
        <v>6726</v>
      </c>
      <c r="C916" s="212" t="s">
        <v>4436</v>
      </c>
      <c r="D916" s="213">
        <v>248.9</v>
      </c>
      <c r="E916" s="212" t="s">
        <v>5092</v>
      </c>
      <c r="F916" s="213">
        <v>248.9</v>
      </c>
      <c r="G916" s="213">
        <v>0</v>
      </c>
      <c r="H916" s="212" t="s">
        <v>4378</v>
      </c>
    </row>
    <row r="917" spans="1:8" x14ac:dyDescent="0.25">
      <c r="A917" s="208" t="s">
        <v>5092</v>
      </c>
      <c r="B917" s="220" t="s">
        <v>6790</v>
      </c>
      <c r="C917" s="209" t="s">
        <v>4436</v>
      </c>
      <c r="D917" s="210">
        <v>4608</v>
      </c>
      <c r="E917" s="209" t="s">
        <v>5092</v>
      </c>
      <c r="F917" s="210">
        <v>4608</v>
      </c>
      <c r="G917" s="210">
        <v>0</v>
      </c>
      <c r="H917" s="209" t="s">
        <v>4378</v>
      </c>
    </row>
    <row r="918" spans="1:8" x14ac:dyDescent="0.25">
      <c r="A918" s="208" t="s">
        <v>5244</v>
      </c>
      <c r="B918" s="220" t="s">
        <v>6954</v>
      </c>
      <c r="C918" s="209" t="s">
        <v>4436</v>
      </c>
      <c r="D918" s="210">
        <v>7731.5</v>
      </c>
      <c r="E918" s="209" t="s">
        <v>5244</v>
      </c>
      <c r="F918" s="210">
        <v>7731.5</v>
      </c>
      <c r="G918" s="210">
        <v>0</v>
      </c>
      <c r="H918" s="209" t="s">
        <v>4378</v>
      </c>
    </row>
    <row r="919" spans="1:8" x14ac:dyDescent="0.25">
      <c r="A919" s="208" t="s">
        <v>5066</v>
      </c>
      <c r="B919" s="220" t="s">
        <v>7095</v>
      </c>
      <c r="C919" s="209" t="s">
        <v>4436</v>
      </c>
      <c r="D919" s="210">
        <v>3929.2</v>
      </c>
      <c r="E919" s="209" t="s">
        <v>5066</v>
      </c>
      <c r="F919" s="210">
        <v>3929.2</v>
      </c>
      <c r="G919" s="210">
        <v>0</v>
      </c>
      <c r="H919" s="209" t="s">
        <v>4378</v>
      </c>
    </row>
    <row r="920" spans="1:8" x14ac:dyDescent="0.25">
      <c r="A920" s="208" t="s">
        <v>6803</v>
      </c>
      <c r="B920" s="220" t="s">
        <v>7181</v>
      </c>
      <c r="C920" s="209" t="s">
        <v>4436</v>
      </c>
      <c r="D920" s="210">
        <v>7463.6</v>
      </c>
      <c r="E920" s="209" t="s">
        <v>6803</v>
      </c>
      <c r="F920" s="210">
        <v>7463.6</v>
      </c>
      <c r="G920" s="210">
        <v>0</v>
      </c>
      <c r="H920" s="209" t="s">
        <v>4378</v>
      </c>
    </row>
    <row r="921" spans="1:8" x14ac:dyDescent="0.25">
      <c r="A921" s="211" t="s">
        <v>4746</v>
      </c>
      <c r="B921" s="221" t="s">
        <v>5143</v>
      </c>
      <c r="C921" s="212" t="s">
        <v>4542</v>
      </c>
      <c r="D921" s="213">
        <v>650</v>
      </c>
      <c r="E921" s="212" t="s">
        <v>4746</v>
      </c>
      <c r="F921" s="213">
        <v>650</v>
      </c>
      <c r="G921" s="213">
        <v>0</v>
      </c>
      <c r="H921" s="212" t="s">
        <v>4378</v>
      </c>
    </row>
    <row r="922" spans="1:8" x14ac:dyDescent="0.25">
      <c r="A922" s="208" t="s">
        <v>4639</v>
      </c>
      <c r="B922" s="220" t="s">
        <v>5421</v>
      </c>
      <c r="C922" s="209" t="s">
        <v>4542</v>
      </c>
      <c r="D922" s="210">
        <v>546.29999999999995</v>
      </c>
      <c r="E922" s="209" t="s">
        <v>4639</v>
      </c>
      <c r="F922" s="210">
        <v>546.29999999999995</v>
      </c>
      <c r="G922" s="210">
        <v>0</v>
      </c>
      <c r="H922" s="209" t="s">
        <v>4378</v>
      </c>
    </row>
    <row r="923" spans="1:8" x14ac:dyDescent="0.25">
      <c r="A923" s="208" t="s">
        <v>5395</v>
      </c>
      <c r="B923" s="220" t="s">
        <v>6451</v>
      </c>
      <c r="C923" s="209" t="s">
        <v>4542</v>
      </c>
      <c r="D923" s="210">
        <v>270</v>
      </c>
      <c r="E923" s="209" t="s">
        <v>5395</v>
      </c>
      <c r="F923" s="210">
        <v>270</v>
      </c>
      <c r="G923" s="210">
        <v>0</v>
      </c>
      <c r="H923" s="209" t="s">
        <v>4378</v>
      </c>
    </row>
    <row r="924" spans="1:8" x14ac:dyDescent="0.25">
      <c r="A924" s="211" t="s">
        <v>5838</v>
      </c>
      <c r="B924" s="221" t="s">
        <v>6627</v>
      </c>
      <c r="C924" s="212" t="s">
        <v>4542</v>
      </c>
      <c r="D924" s="213">
        <v>290</v>
      </c>
      <c r="E924" s="212" t="s">
        <v>5838</v>
      </c>
      <c r="F924" s="213">
        <v>290</v>
      </c>
      <c r="G924" s="213">
        <v>0</v>
      </c>
      <c r="H924" s="212" t="s">
        <v>4378</v>
      </c>
    </row>
    <row r="925" spans="1:8" x14ac:dyDescent="0.25">
      <c r="A925" s="211" t="s">
        <v>5244</v>
      </c>
      <c r="B925" s="221" t="s">
        <v>6975</v>
      </c>
      <c r="C925" s="212" t="s">
        <v>4542</v>
      </c>
      <c r="D925" s="213">
        <v>358.2</v>
      </c>
      <c r="E925" s="212" t="s">
        <v>5244</v>
      </c>
      <c r="F925" s="213">
        <v>358.2</v>
      </c>
      <c r="G925" s="213">
        <v>0</v>
      </c>
      <c r="H925" s="212" t="s">
        <v>4378</v>
      </c>
    </row>
    <row r="926" spans="1:8" x14ac:dyDescent="0.25">
      <c r="A926" s="208" t="s">
        <v>5066</v>
      </c>
      <c r="B926" s="220" t="s">
        <v>7003</v>
      </c>
      <c r="C926" s="209" t="s">
        <v>4542</v>
      </c>
      <c r="D926" s="210">
        <v>270</v>
      </c>
      <c r="E926" s="209" t="s">
        <v>5066</v>
      </c>
      <c r="F926" s="210">
        <v>270</v>
      </c>
      <c r="G926" s="210">
        <v>0</v>
      </c>
      <c r="H926" s="209" t="s">
        <v>4378</v>
      </c>
    </row>
    <row r="927" spans="1:8" x14ac:dyDescent="0.25">
      <c r="A927" s="208" t="s">
        <v>5066</v>
      </c>
      <c r="B927" s="220" t="s">
        <v>7097</v>
      </c>
      <c r="C927" s="209" t="s">
        <v>4542</v>
      </c>
      <c r="D927" s="210">
        <v>595.79999999999995</v>
      </c>
      <c r="E927" s="209" t="s">
        <v>5066</v>
      </c>
      <c r="F927" s="210">
        <v>595.79999999999995</v>
      </c>
      <c r="G927" s="210">
        <v>0</v>
      </c>
      <c r="H927" s="209" t="s">
        <v>4378</v>
      </c>
    </row>
    <row r="928" spans="1:8" x14ac:dyDescent="0.25">
      <c r="A928" s="208" t="s">
        <v>4642</v>
      </c>
      <c r="B928" s="220" t="s">
        <v>5077</v>
      </c>
      <c r="C928" s="209" t="s">
        <v>4464</v>
      </c>
      <c r="D928" s="210">
        <v>2516.1999999999998</v>
      </c>
      <c r="E928" s="209" t="s">
        <v>4642</v>
      </c>
      <c r="F928" s="210">
        <v>2516.1999999999998</v>
      </c>
      <c r="G928" s="210">
        <v>0</v>
      </c>
      <c r="H928" s="209" t="s">
        <v>4378</v>
      </c>
    </row>
    <row r="929" spans="1:8" x14ac:dyDescent="0.25">
      <c r="A929" s="208" t="s">
        <v>4642</v>
      </c>
      <c r="B929" s="220" t="s">
        <v>5100</v>
      </c>
      <c r="C929" s="209" t="s">
        <v>4464</v>
      </c>
      <c r="D929" s="210">
        <v>0</v>
      </c>
      <c r="E929" s="209" t="s">
        <v>4416</v>
      </c>
      <c r="F929" s="210">
        <v>0</v>
      </c>
      <c r="G929" s="210">
        <v>0</v>
      </c>
      <c r="H929" s="209" t="s">
        <v>37</v>
      </c>
    </row>
    <row r="930" spans="1:8" x14ac:dyDescent="0.25">
      <c r="A930" s="208" t="s">
        <v>4642</v>
      </c>
      <c r="B930" s="220" t="s">
        <v>5112</v>
      </c>
      <c r="C930" s="209" t="s">
        <v>4464</v>
      </c>
      <c r="D930" s="210">
        <v>1264.4000000000001</v>
      </c>
      <c r="E930" s="209" t="s">
        <v>4642</v>
      </c>
      <c r="F930" s="210">
        <v>1264.4000000000001</v>
      </c>
      <c r="G930" s="210">
        <v>0</v>
      </c>
      <c r="H930" s="209" t="s">
        <v>4378</v>
      </c>
    </row>
    <row r="931" spans="1:8" x14ac:dyDescent="0.25">
      <c r="A931" s="211" t="s">
        <v>4632</v>
      </c>
      <c r="B931" s="221" t="s">
        <v>6287</v>
      </c>
      <c r="C931" s="212" t="s">
        <v>4464</v>
      </c>
      <c r="D931" s="213">
        <v>885.4</v>
      </c>
      <c r="E931" s="212" t="s">
        <v>4632</v>
      </c>
      <c r="F931" s="213">
        <v>885.4</v>
      </c>
      <c r="G931" s="213">
        <v>0</v>
      </c>
      <c r="H931" s="212" t="s">
        <v>4378</v>
      </c>
    </row>
    <row r="932" spans="1:8" x14ac:dyDescent="0.25">
      <c r="A932" s="208" t="s">
        <v>4632</v>
      </c>
      <c r="B932" s="220" t="s">
        <v>6985</v>
      </c>
      <c r="C932" s="209" t="s">
        <v>4464</v>
      </c>
      <c r="D932" s="210">
        <v>851.2</v>
      </c>
      <c r="E932" s="209" t="s">
        <v>4653</v>
      </c>
      <c r="F932" s="210">
        <v>851.2</v>
      </c>
      <c r="G932" s="210">
        <v>0</v>
      </c>
      <c r="H932" s="209" t="s">
        <v>4378</v>
      </c>
    </row>
    <row r="933" spans="1:8" x14ac:dyDescent="0.25">
      <c r="A933" s="208" t="s">
        <v>4653</v>
      </c>
      <c r="B933" s="220" t="s">
        <v>7295</v>
      </c>
      <c r="C933" s="209" t="s">
        <v>4464</v>
      </c>
      <c r="D933" s="210">
        <v>1701.9</v>
      </c>
      <c r="E933" s="209" t="s">
        <v>4653</v>
      </c>
      <c r="F933" s="210">
        <v>1701.9</v>
      </c>
      <c r="G933" s="210">
        <v>0</v>
      </c>
      <c r="H933" s="209" t="s">
        <v>4378</v>
      </c>
    </row>
    <row r="934" spans="1:8" x14ac:dyDescent="0.25">
      <c r="A934" s="211" t="s">
        <v>4653</v>
      </c>
      <c r="B934" s="221" t="s">
        <v>7296</v>
      </c>
      <c r="C934" s="212" t="s">
        <v>4464</v>
      </c>
      <c r="D934" s="213">
        <v>1875.2</v>
      </c>
      <c r="E934" s="212" t="s">
        <v>4653</v>
      </c>
      <c r="F934" s="213">
        <v>1875.2</v>
      </c>
      <c r="G934" s="213">
        <v>0</v>
      </c>
      <c r="H934" s="212" t="s">
        <v>4378</v>
      </c>
    </row>
    <row r="935" spans="1:8" x14ac:dyDescent="0.25">
      <c r="A935" s="211" t="s">
        <v>4633</v>
      </c>
      <c r="B935" s="221" t="s">
        <v>7881</v>
      </c>
      <c r="C935" s="212" t="s">
        <v>4464</v>
      </c>
      <c r="D935" s="213">
        <v>6660.6</v>
      </c>
      <c r="E935" s="212" t="s">
        <v>4633</v>
      </c>
      <c r="F935" s="213">
        <v>6660.6</v>
      </c>
      <c r="G935" s="213">
        <v>0</v>
      </c>
      <c r="H935" s="212" t="s">
        <v>4378</v>
      </c>
    </row>
    <row r="936" spans="1:8" x14ac:dyDescent="0.25">
      <c r="A936" s="208" t="s">
        <v>4635</v>
      </c>
      <c r="B936" s="220" t="s">
        <v>4656</v>
      </c>
      <c r="C936" s="209" t="s">
        <v>4464</v>
      </c>
      <c r="D936" s="210">
        <v>1310.4000000000001</v>
      </c>
      <c r="E936" s="209" t="s">
        <v>4635</v>
      </c>
      <c r="F936" s="210">
        <v>1310.4000000000001</v>
      </c>
      <c r="G936" s="210">
        <v>0</v>
      </c>
      <c r="H936" s="209" t="s">
        <v>4378</v>
      </c>
    </row>
    <row r="937" spans="1:8" x14ac:dyDescent="0.25">
      <c r="A937" s="211" t="s">
        <v>4636</v>
      </c>
      <c r="B937" s="221" t="s">
        <v>4893</v>
      </c>
      <c r="C937" s="212" t="s">
        <v>4464</v>
      </c>
      <c r="D937" s="213">
        <v>1040</v>
      </c>
      <c r="E937" s="212" t="s">
        <v>4636</v>
      </c>
      <c r="F937" s="213">
        <v>1040</v>
      </c>
      <c r="G937" s="213">
        <v>0</v>
      </c>
      <c r="H937" s="212" t="s">
        <v>4378</v>
      </c>
    </row>
    <row r="938" spans="1:8" x14ac:dyDescent="0.25">
      <c r="A938" s="208" t="s">
        <v>4696</v>
      </c>
      <c r="B938" s="220" t="s">
        <v>6318</v>
      </c>
      <c r="C938" s="209" t="s">
        <v>4464</v>
      </c>
      <c r="D938" s="210">
        <v>9129.9</v>
      </c>
      <c r="E938" s="209" t="s">
        <v>4696</v>
      </c>
      <c r="F938" s="210">
        <v>9129.9</v>
      </c>
      <c r="G938" s="210">
        <v>0</v>
      </c>
      <c r="H938" s="209" t="s">
        <v>4378</v>
      </c>
    </row>
    <row r="939" spans="1:8" x14ac:dyDescent="0.25">
      <c r="A939" s="211" t="s">
        <v>5395</v>
      </c>
      <c r="B939" s="221" t="s">
        <v>6506</v>
      </c>
      <c r="C939" s="212" t="s">
        <v>4464</v>
      </c>
      <c r="D939" s="213">
        <v>1300</v>
      </c>
      <c r="E939" s="212" t="s">
        <v>5395</v>
      </c>
      <c r="F939" s="213">
        <v>1300</v>
      </c>
      <c r="G939" s="213">
        <v>0</v>
      </c>
      <c r="H939" s="212" t="s">
        <v>4378</v>
      </c>
    </row>
    <row r="940" spans="1:8" x14ac:dyDescent="0.25">
      <c r="A940" s="211" t="s">
        <v>5092</v>
      </c>
      <c r="B940" s="221" t="s">
        <v>6822</v>
      </c>
      <c r="C940" s="212" t="s">
        <v>4464</v>
      </c>
      <c r="D940" s="213">
        <v>943.8</v>
      </c>
      <c r="E940" s="212" t="s">
        <v>5092</v>
      </c>
      <c r="F940" s="213">
        <v>943.8</v>
      </c>
      <c r="G940" s="213">
        <v>0</v>
      </c>
      <c r="H940" s="212" t="s">
        <v>4378</v>
      </c>
    </row>
    <row r="941" spans="1:8" x14ac:dyDescent="0.25">
      <c r="A941" s="208" t="s">
        <v>6803</v>
      </c>
      <c r="B941" s="220" t="s">
        <v>7247</v>
      </c>
      <c r="C941" s="209" t="s">
        <v>4464</v>
      </c>
      <c r="D941" s="210">
        <v>8457.4</v>
      </c>
      <c r="E941" s="209" t="s">
        <v>6803</v>
      </c>
      <c r="F941" s="210">
        <v>8457.4</v>
      </c>
      <c r="G941" s="210">
        <v>0</v>
      </c>
      <c r="H941" s="209" t="s">
        <v>4378</v>
      </c>
    </row>
    <row r="942" spans="1:8" x14ac:dyDescent="0.25">
      <c r="A942" s="208" t="s">
        <v>4646</v>
      </c>
      <c r="B942" s="220" t="s">
        <v>7711</v>
      </c>
      <c r="C942" s="209" t="s">
        <v>4548</v>
      </c>
      <c r="D942" s="210">
        <v>0</v>
      </c>
      <c r="E942" s="209" t="s">
        <v>4416</v>
      </c>
      <c r="F942" s="210">
        <v>0</v>
      </c>
      <c r="G942" s="210">
        <v>0</v>
      </c>
      <c r="H942" s="209" t="s">
        <v>37</v>
      </c>
    </row>
    <row r="943" spans="1:8" x14ac:dyDescent="0.25">
      <c r="A943" s="211" t="s">
        <v>4646</v>
      </c>
      <c r="B943" s="221" t="s">
        <v>7718</v>
      </c>
      <c r="C943" s="212" t="s">
        <v>4548</v>
      </c>
      <c r="D943" s="213">
        <v>10898.6</v>
      </c>
      <c r="E943" s="212" t="s">
        <v>4640</v>
      </c>
      <c r="F943" s="213">
        <v>10898.6</v>
      </c>
      <c r="G943" s="213">
        <v>0</v>
      </c>
      <c r="H943" s="212" t="s">
        <v>4378</v>
      </c>
    </row>
    <row r="944" spans="1:8" x14ac:dyDescent="0.25">
      <c r="A944" s="211" t="s">
        <v>4640</v>
      </c>
      <c r="B944" s="221" t="s">
        <v>5119</v>
      </c>
      <c r="C944" s="212" t="s">
        <v>4548</v>
      </c>
      <c r="D944" s="213">
        <v>5123</v>
      </c>
      <c r="E944" s="212" t="s">
        <v>4648</v>
      </c>
      <c r="F944" s="213">
        <v>5123</v>
      </c>
      <c r="G944" s="213">
        <v>0</v>
      </c>
      <c r="H944" s="212" t="s">
        <v>4378</v>
      </c>
    </row>
    <row r="945" spans="1:8" x14ac:dyDescent="0.25">
      <c r="A945" s="208" t="s">
        <v>4648</v>
      </c>
      <c r="B945" s="220" t="s">
        <v>6014</v>
      </c>
      <c r="C945" s="209" t="s">
        <v>4548</v>
      </c>
      <c r="D945" s="210">
        <v>4615.7</v>
      </c>
      <c r="E945" s="209" t="s">
        <v>5092</v>
      </c>
      <c r="F945" s="210">
        <v>4615.7</v>
      </c>
      <c r="G945" s="210">
        <v>0</v>
      </c>
      <c r="H945" s="209" t="s">
        <v>4378</v>
      </c>
    </row>
    <row r="946" spans="1:8" x14ac:dyDescent="0.25">
      <c r="A946" s="208" t="s">
        <v>5092</v>
      </c>
      <c r="B946" s="220" t="s">
        <v>6846</v>
      </c>
      <c r="C946" s="209" t="s">
        <v>4548</v>
      </c>
      <c r="D946" s="210">
        <v>8227.7999999999993</v>
      </c>
      <c r="E946" s="209" t="s">
        <v>4416</v>
      </c>
      <c r="F946" s="210">
        <v>0</v>
      </c>
      <c r="G946" s="210">
        <v>8227.7999999999993</v>
      </c>
      <c r="H946" s="209" t="s">
        <v>4294</v>
      </c>
    </row>
    <row r="947" spans="1:8" x14ac:dyDescent="0.25">
      <c r="A947" s="208" t="s">
        <v>4642</v>
      </c>
      <c r="B947" s="220" t="s">
        <v>7836</v>
      </c>
      <c r="C947" s="209" t="s">
        <v>4593</v>
      </c>
      <c r="D947" s="210">
        <v>2871.4</v>
      </c>
      <c r="E947" s="209" t="s">
        <v>4642</v>
      </c>
      <c r="F947" s="210">
        <v>2871.4</v>
      </c>
      <c r="G947" s="210">
        <v>0</v>
      </c>
      <c r="H947" s="209" t="s">
        <v>4378</v>
      </c>
    </row>
    <row r="948" spans="1:8" x14ac:dyDescent="0.25">
      <c r="A948" s="211" t="s">
        <v>4653</v>
      </c>
      <c r="B948" s="221" t="s">
        <v>7311</v>
      </c>
      <c r="C948" s="212" t="s">
        <v>4593</v>
      </c>
      <c r="D948" s="213">
        <v>2338</v>
      </c>
      <c r="E948" s="212" t="s">
        <v>4653</v>
      </c>
      <c r="F948" s="213">
        <v>2338</v>
      </c>
      <c r="G948" s="213">
        <v>0</v>
      </c>
      <c r="H948" s="212" t="s">
        <v>4378</v>
      </c>
    </row>
    <row r="949" spans="1:8" x14ac:dyDescent="0.25">
      <c r="A949" s="208" t="s">
        <v>4638</v>
      </c>
      <c r="B949" s="220" t="s">
        <v>7473</v>
      </c>
      <c r="C949" s="209" t="s">
        <v>4593</v>
      </c>
      <c r="D949" s="210">
        <v>2690</v>
      </c>
      <c r="E949" s="209" t="s">
        <v>4638</v>
      </c>
      <c r="F949" s="210">
        <v>2690</v>
      </c>
      <c r="G949" s="210">
        <v>0</v>
      </c>
      <c r="H949" s="209" t="s">
        <v>4378</v>
      </c>
    </row>
    <row r="950" spans="1:8" x14ac:dyDescent="0.25">
      <c r="A950" s="208" t="s">
        <v>4649</v>
      </c>
      <c r="B950" s="220" t="s">
        <v>7595</v>
      </c>
      <c r="C950" s="209" t="s">
        <v>4593</v>
      </c>
      <c r="D950" s="210">
        <v>2460</v>
      </c>
      <c r="E950" s="209" t="s">
        <v>4649</v>
      </c>
      <c r="F950" s="210">
        <v>2460</v>
      </c>
      <c r="G950" s="210">
        <v>0</v>
      </c>
      <c r="H950" s="209" t="s">
        <v>4378</v>
      </c>
    </row>
    <row r="951" spans="1:8" x14ac:dyDescent="0.25">
      <c r="A951" s="211" t="s">
        <v>4646</v>
      </c>
      <c r="B951" s="221" t="s">
        <v>7712</v>
      </c>
      <c r="C951" s="212" t="s">
        <v>4593</v>
      </c>
      <c r="D951" s="213">
        <v>2435</v>
      </c>
      <c r="E951" s="212" t="s">
        <v>4646</v>
      </c>
      <c r="F951" s="213">
        <v>2435</v>
      </c>
      <c r="G951" s="213">
        <v>0</v>
      </c>
      <c r="H951" s="212" t="s">
        <v>4378</v>
      </c>
    </row>
    <row r="952" spans="1:8" x14ac:dyDescent="0.25">
      <c r="A952" s="208" t="s">
        <v>4634</v>
      </c>
      <c r="B952" s="220" t="s">
        <v>4822</v>
      </c>
      <c r="C952" s="209" t="s">
        <v>4593</v>
      </c>
      <c r="D952" s="210">
        <v>2574</v>
      </c>
      <c r="E952" s="209" t="s">
        <v>4634</v>
      </c>
      <c r="F952" s="210">
        <v>2574</v>
      </c>
      <c r="G952" s="210">
        <v>0</v>
      </c>
      <c r="H952" s="209" t="s">
        <v>4378</v>
      </c>
    </row>
    <row r="953" spans="1:8" x14ac:dyDescent="0.25">
      <c r="A953" s="211" t="s">
        <v>4636</v>
      </c>
      <c r="B953" s="221" t="s">
        <v>4883</v>
      </c>
      <c r="C953" s="212" t="s">
        <v>4593</v>
      </c>
      <c r="D953" s="213">
        <v>2676</v>
      </c>
      <c r="E953" s="212" t="s">
        <v>4636</v>
      </c>
      <c r="F953" s="213">
        <v>2676</v>
      </c>
      <c r="G953" s="213">
        <v>0</v>
      </c>
      <c r="H953" s="212" t="s">
        <v>4378</v>
      </c>
    </row>
    <row r="954" spans="1:8" x14ac:dyDescent="0.25">
      <c r="A954" s="208" t="s">
        <v>4640</v>
      </c>
      <c r="B954" s="220" t="s">
        <v>5126</v>
      </c>
      <c r="C954" s="209" t="s">
        <v>4593</v>
      </c>
      <c r="D954" s="210">
        <v>2325.6</v>
      </c>
      <c r="E954" s="209" t="s">
        <v>4640</v>
      </c>
      <c r="F954" s="210">
        <v>2325.6</v>
      </c>
      <c r="G954" s="210">
        <v>0</v>
      </c>
      <c r="H954" s="209" t="s">
        <v>4378</v>
      </c>
    </row>
    <row r="955" spans="1:8" x14ac:dyDescent="0.25">
      <c r="A955" s="211" t="s">
        <v>4640</v>
      </c>
      <c r="B955" s="221" t="s">
        <v>5127</v>
      </c>
      <c r="C955" s="212" t="s">
        <v>4593</v>
      </c>
      <c r="D955" s="213">
        <v>25</v>
      </c>
      <c r="E955" s="212" t="s">
        <v>4640</v>
      </c>
      <c r="F955" s="213">
        <v>25</v>
      </c>
      <c r="G955" s="213">
        <v>0</v>
      </c>
      <c r="H955" s="212" t="s">
        <v>4378</v>
      </c>
    </row>
    <row r="956" spans="1:8" x14ac:dyDescent="0.25">
      <c r="A956" s="208" t="s">
        <v>4746</v>
      </c>
      <c r="B956" s="220" t="s">
        <v>5269</v>
      </c>
      <c r="C956" s="209" t="s">
        <v>4593</v>
      </c>
      <c r="D956" s="210">
        <v>3151.8</v>
      </c>
      <c r="E956" s="209" t="s">
        <v>4746</v>
      </c>
      <c r="F956" s="210">
        <v>3151.8</v>
      </c>
      <c r="G956" s="210">
        <v>0</v>
      </c>
      <c r="H956" s="209" t="s">
        <v>4378</v>
      </c>
    </row>
    <row r="957" spans="1:8" x14ac:dyDescent="0.25">
      <c r="A957" s="211" t="s">
        <v>4639</v>
      </c>
      <c r="B957" s="221" t="s">
        <v>5430</v>
      </c>
      <c r="C957" s="212" t="s">
        <v>4593</v>
      </c>
      <c r="D957" s="213">
        <v>1351.5</v>
      </c>
      <c r="E957" s="212" t="s">
        <v>4639</v>
      </c>
      <c r="F957" s="213">
        <v>1351.5</v>
      </c>
      <c r="G957" s="213">
        <v>0</v>
      </c>
      <c r="H957" s="212" t="s">
        <v>4378</v>
      </c>
    </row>
    <row r="958" spans="1:8" x14ac:dyDescent="0.25">
      <c r="A958" s="208" t="s">
        <v>4821</v>
      </c>
      <c r="B958" s="220" t="s">
        <v>6121</v>
      </c>
      <c r="C958" s="209" t="s">
        <v>4593</v>
      </c>
      <c r="D958" s="210">
        <v>2502.5</v>
      </c>
      <c r="E958" s="209" t="s">
        <v>4821</v>
      </c>
      <c r="F958" s="210">
        <v>2502.5</v>
      </c>
      <c r="G958" s="210">
        <v>0</v>
      </c>
      <c r="H958" s="209" t="s">
        <v>4378</v>
      </c>
    </row>
    <row r="959" spans="1:8" x14ac:dyDescent="0.25">
      <c r="A959" s="208" t="s">
        <v>5793</v>
      </c>
      <c r="B959" s="220" t="s">
        <v>6235</v>
      </c>
      <c r="C959" s="209" t="s">
        <v>4593</v>
      </c>
      <c r="D959" s="210">
        <v>1254</v>
      </c>
      <c r="E959" s="209" t="s">
        <v>5793</v>
      </c>
      <c r="F959" s="210">
        <v>1254</v>
      </c>
      <c r="G959" s="210">
        <v>0</v>
      </c>
      <c r="H959" s="209" t="s">
        <v>4378</v>
      </c>
    </row>
    <row r="960" spans="1:8" x14ac:dyDescent="0.25">
      <c r="A960" s="208" t="s">
        <v>5395</v>
      </c>
      <c r="B960" s="220" t="s">
        <v>6540</v>
      </c>
      <c r="C960" s="209" t="s">
        <v>4593</v>
      </c>
      <c r="D960" s="210">
        <v>1292.5</v>
      </c>
      <c r="E960" s="209" t="s">
        <v>5395</v>
      </c>
      <c r="F960" s="210">
        <v>1292.5</v>
      </c>
      <c r="G960" s="210">
        <v>0</v>
      </c>
      <c r="H960" s="209" t="s">
        <v>4378</v>
      </c>
    </row>
    <row r="961" spans="1:8" x14ac:dyDescent="0.25">
      <c r="A961" s="211" t="s">
        <v>6409</v>
      </c>
      <c r="B961" s="221" t="s">
        <v>6601</v>
      </c>
      <c r="C961" s="212" t="s">
        <v>4593</v>
      </c>
      <c r="D961" s="213">
        <v>2260.5</v>
      </c>
      <c r="E961" s="212" t="s">
        <v>6409</v>
      </c>
      <c r="F961" s="213">
        <v>2260.5</v>
      </c>
      <c r="G961" s="213">
        <v>0</v>
      </c>
      <c r="H961" s="212" t="s">
        <v>4378</v>
      </c>
    </row>
    <row r="962" spans="1:8" x14ac:dyDescent="0.25">
      <c r="A962" s="211" t="s">
        <v>5838</v>
      </c>
      <c r="B962" s="221" t="s">
        <v>6742</v>
      </c>
      <c r="C962" s="212" t="s">
        <v>4593</v>
      </c>
      <c r="D962" s="213">
        <v>1463</v>
      </c>
      <c r="E962" s="212" t="s">
        <v>5838</v>
      </c>
      <c r="F962" s="213">
        <v>1463</v>
      </c>
      <c r="G962" s="213">
        <v>0</v>
      </c>
      <c r="H962" s="212" t="s">
        <v>4378</v>
      </c>
    </row>
    <row r="963" spans="1:8" x14ac:dyDescent="0.25">
      <c r="A963" s="208" t="s">
        <v>5838</v>
      </c>
      <c r="B963" s="220" t="s">
        <v>6752</v>
      </c>
      <c r="C963" s="209" t="s">
        <v>4593</v>
      </c>
      <c r="D963" s="210">
        <v>2189</v>
      </c>
      <c r="E963" s="209" t="s">
        <v>5838</v>
      </c>
      <c r="F963" s="210">
        <v>2189</v>
      </c>
      <c r="G963" s="210">
        <v>0</v>
      </c>
      <c r="H963" s="209" t="s">
        <v>4378</v>
      </c>
    </row>
    <row r="964" spans="1:8" x14ac:dyDescent="0.25">
      <c r="A964" s="211" t="s">
        <v>5092</v>
      </c>
      <c r="B964" s="221" t="s">
        <v>6826</v>
      </c>
      <c r="C964" s="212" t="s">
        <v>4593</v>
      </c>
      <c r="D964" s="213">
        <v>2381.5</v>
      </c>
      <c r="E964" s="212" t="s">
        <v>5092</v>
      </c>
      <c r="F964" s="213">
        <v>2381.5</v>
      </c>
      <c r="G964" s="213">
        <v>0</v>
      </c>
      <c r="H964" s="212" t="s">
        <v>4378</v>
      </c>
    </row>
    <row r="965" spans="1:8" x14ac:dyDescent="0.25">
      <c r="A965" s="211" t="s">
        <v>5244</v>
      </c>
      <c r="B965" s="221" t="s">
        <v>6986</v>
      </c>
      <c r="C965" s="212" t="s">
        <v>4593</v>
      </c>
      <c r="D965" s="213">
        <v>2310</v>
      </c>
      <c r="E965" s="212" t="s">
        <v>5244</v>
      </c>
      <c r="F965" s="213">
        <v>2310</v>
      </c>
      <c r="G965" s="213">
        <v>0</v>
      </c>
      <c r="H965" s="212" t="s">
        <v>4378</v>
      </c>
    </row>
    <row r="966" spans="1:8" x14ac:dyDescent="0.25">
      <c r="A966" s="208" t="s">
        <v>5066</v>
      </c>
      <c r="B966" s="220" t="s">
        <v>7111</v>
      </c>
      <c r="C966" s="209" t="s">
        <v>4593</v>
      </c>
      <c r="D966" s="210">
        <v>1052.5</v>
      </c>
      <c r="E966" s="209" t="s">
        <v>5066</v>
      </c>
      <c r="F966" s="210">
        <v>1052.5</v>
      </c>
      <c r="G966" s="210">
        <v>0</v>
      </c>
      <c r="H966" s="209" t="s">
        <v>4378</v>
      </c>
    </row>
    <row r="967" spans="1:8" x14ac:dyDescent="0.25">
      <c r="A967" s="208" t="s">
        <v>6803</v>
      </c>
      <c r="B967" s="220" t="s">
        <v>7263</v>
      </c>
      <c r="C967" s="209" t="s">
        <v>4593</v>
      </c>
      <c r="D967" s="210">
        <v>1023</v>
      </c>
      <c r="E967" s="209" t="s">
        <v>6803</v>
      </c>
      <c r="F967" s="210">
        <v>1023</v>
      </c>
      <c r="G967" s="210">
        <v>0</v>
      </c>
      <c r="H967" s="209" t="s">
        <v>4378</v>
      </c>
    </row>
    <row r="968" spans="1:8" x14ac:dyDescent="0.25">
      <c r="A968" s="208" t="s">
        <v>4635</v>
      </c>
      <c r="B968" s="220" t="s">
        <v>7952</v>
      </c>
      <c r="C968" s="209" t="s">
        <v>7953</v>
      </c>
      <c r="D968" s="210">
        <v>0</v>
      </c>
      <c r="E968" s="209" t="s">
        <v>4416</v>
      </c>
      <c r="F968" s="210">
        <v>0</v>
      </c>
      <c r="G968" s="210">
        <v>0</v>
      </c>
      <c r="H968" s="209" t="s">
        <v>37</v>
      </c>
    </row>
    <row r="969" spans="1:8" x14ac:dyDescent="0.25">
      <c r="A969" s="208" t="s">
        <v>4635</v>
      </c>
      <c r="B969" s="220" t="s">
        <v>7969</v>
      </c>
      <c r="C969" s="209" t="s">
        <v>7953</v>
      </c>
      <c r="D969" s="210">
        <v>19075.2</v>
      </c>
      <c r="E969" s="209" t="s">
        <v>4634</v>
      </c>
      <c r="F969" s="210">
        <v>19075.2</v>
      </c>
      <c r="G969" s="210">
        <v>0</v>
      </c>
      <c r="H969" s="209" t="s">
        <v>4378</v>
      </c>
    </row>
    <row r="970" spans="1:8" x14ac:dyDescent="0.25">
      <c r="A970" s="211" t="s">
        <v>4642</v>
      </c>
      <c r="B970" s="221" t="s">
        <v>7847</v>
      </c>
      <c r="C970" s="212" t="s">
        <v>4516</v>
      </c>
      <c r="D970" s="213">
        <v>24385.200000000001</v>
      </c>
      <c r="E970" s="212" t="s">
        <v>4633</v>
      </c>
      <c r="F970" s="213">
        <v>24385.200000000001</v>
      </c>
      <c r="G970" s="213">
        <v>0</v>
      </c>
      <c r="H970" s="212" t="s">
        <v>4378</v>
      </c>
    </row>
    <row r="971" spans="1:8" x14ac:dyDescent="0.25">
      <c r="A971" s="211" t="s">
        <v>4646</v>
      </c>
      <c r="B971" s="221" t="s">
        <v>7674</v>
      </c>
      <c r="C971" s="212" t="s">
        <v>4516</v>
      </c>
      <c r="D971" s="213">
        <v>24240</v>
      </c>
      <c r="E971" s="212" t="s">
        <v>4639</v>
      </c>
      <c r="F971" s="213">
        <v>24240</v>
      </c>
      <c r="G971" s="213">
        <v>0</v>
      </c>
      <c r="H971" s="212" t="s">
        <v>4378</v>
      </c>
    </row>
    <row r="972" spans="1:8" x14ac:dyDescent="0.25">
      <c r="A972" s="208" t="s">
        <v>4746</v>
      </c>
      <c r="B972" s="220" t="s">
        <v>5186</v>
      </c>
      <c r="C972" s="209" t="s">
        <v>4516</v>
      </c>
      <c r="D972" s="210">
        <v>28588.400000000001</v>
      </c>
      <c r="E972" s="209" t="s">
        <v>4821</v>
      </c>
      <c r="F972" s="210">
        <v>28588.400000000001</v>
      </c>
      <c r="G972" s="210">
        <v>0</v>
      </c>
      <c r="H972" s="209" t="s">
        <v>4378</v>
      </c>
    </row>
    <row r="973" spans="1:8" x14ac:dyDescent="0.25">
      <c r="A973" s="208" t="s">
        <v>4643</v>
      </c>
      <c r="B973" s="220" t="s">
        <v>5858</v>
      </c>
      <c r="C973" s="209" t="s">
        <v>4516</v>
      </c>
      <c r="D973" s="210">
        <v>5072</v>
      </c>
      <c r="E973" s="209" t="s">
        <v>5793</v>
      </c>
      <c r="F973" s="210">
        <v>5072</v>
      </c>
      <c r="G973" s="210">
        <v>0</v>
      </c>
      <c r="H973" s="209" t="s">
        <v>4378</v>
      </c>
    </row>
    <row r="974" spans="1:8" x14ac:dyDescent="0.25">
      <c r="A974" s="208" t="s">
        <v>4821</v>
      </c>
      <c r="B974" s="220" t="s">
        <v>6107</v>
      </c>
      <c r="C974" s="209" t="s">
        <v>4516</v>
      </c>
      <c r="D974" s="210">
        <v>27803.8</v>
      </c>
      <c r="E974" s="209" t="s">
        <v>6039</v>
      </c>
      <c r="F974" s="210">
        <v>27803.8</v>
      </c>
      <c r="G974" s="210">
        <v>0</v>
      </c>
      <c r="H974" s="209" t="s">
        <v>4378</v>
      </c>
    </row>
    <row r="975" spans="1:8" x14ac:dyDescent="0.25">
      <c r="A975" s="208" t="s">
        <v>5244</v>
      </c>
      <c r="B975" s="220" t="s">
        <v>6928</v>
      </c>
      <c r="C975" s="209" t="s">
        <v>4516</v>
      </c>
      <c r="D975" s="210">
        <v>16701.599999999999</v>
      </c>
      <c r="E975" s="209" t="s">
        <v>6039</v>
      </c>
      <c r="F975" s="210">
        <v>16701.599999999999</v>
      </c>
      <c r="G975" s="210">
        <v>0</v>
      </c>
      <c r="H975" s="209" t="s">
        <v>4378</v>
      </c>
    </row>
    <row r="976" spans="1:8" x14ac:dyDescent="0.25">
      <c r="A976" s="208" t="s">
        <v>6803</v>
      </c>
      <c r="B976" s="220" t="s">
        <v>7195</v>
      </c>
      <c r="C976" s="209" t="s">
        <v>4516</v>
      </c>
      <c r="D976" s="210">
        <v>23801.8</v>
      </c>
      <c r="E976" s="209" t="s">
        <v>4416</v>
      </c>
      <c r="F976" s="210">
        <v>0</v>
      </c>
      <c r="G976" s="210">
        <v>23801.8</v>
      </c>
      <c r="H976" s="209" t="s">
        <v>4294</v>
      </c>
    </row>
    <row r="977" spans="1:8" x14ac:dyDescent="0.25">
      <c r="A977" s="208" t="s">
        <v>4642</v>
      </c>
      <c r="B977" s="220" t="s">
        <v>4744</v>
      </c>
      <c r="C977" s="209" t="s">
        <v>4466</v>
      </c>
      <c r="D977" s="210">
        <v>849</v>
      </c>
      <c r="E977" s="209" t="s">
        <v>4642</v>
      </c>
      <c r="F977" s="210">
        <v>849</v>
      </c>
      <c r="G977" s="210">
        <v>0</v>
      </c>
      <c r="H977" s="209" t="s">
        <v>4378</v>
      </c>
    </row>
    <row r="978" spans="1:8" x14ac:dyDescent="0.25">
      <c r="A978" s="208" t="s">
        <v>4632</v>
      </c>
      <c r="B978" s="220" t="s">
        <v>6546</v>
      </c>
      <c r="C978" s="209" t="s">
        <v>4466</v>
      </c>
      <c r="D978" s="210">
        <v>1291.3</v>
      </c>
      <c r="E978" s="209" t="s">
        <v>4632</v>
      </c>
      <c r="F978" s="210">
        <v>1291.3</v>
      </c>
      <c r="G978" s="210">
        <v>0</v>
      </c>
      <c r="H978" s="209" t="s">
        <v>4378</v>
      </c>
    </row>
    <row r="979" spans="1:8" x14ac:dyDescent="0.25">
      <c r="A979" s="211" t="s">
        <v>4632</v>
      </c>
      <c r="B979" s="221" t="s">
        <v>6557</v>
      </c>
      <c r="C979" s="212" t="s">
        <v>4466</v>
      </c>
      <c r="D979" s="213">
        <v>664.2</v>
      </c>
      <c r="E979" s="212" t="s">
        <v>4632</v>
      </c>
      <c r="F979" s="213">
        <v>664.2</v>
      </c>
      <c r="G979" s="213">
        <v>0</v>
      </c>
      <c r="H979" s="212" t="s">
        <v>4378</v>
      </c>
    </row>
    <row r="980" spans="1:8" x14ac:dyDescent="0.25">
      <c r="A980" s="208" t="s">
        <v>4638</v>
      </c>
      <c r="B980" s="220" t="s">
        <v>7443</v>
      </c>
      <c r="C980" s="209" t="s">
        <v>4466</v>
      </c>
      <c r="D980" s="210">
        <v>347.6</v>
      </c>
      <c r="E980" s="209" t="s">
        <v>4638</v>
      </c>
      <c r="F980" s="210">
        <v>347.6</v>
      </c>
      <c r="G980" s="210">
        <v>0</v>
      </c>
      <c r="H980" s="209" t="s">
        <v>4378</v>
      </c>
    </row>
    <row r="981" spans="1:8" x14ac:dyDescent="0.25">
      <c r="A981" s="211" t="s">
        <v>4649</v>
      </c>
      <c r="B981" s="221" t="s">
        <v>7560</v>
      </c>
      <c r="C981" s="212" t="s">
        <v>4466</v>
      </c>
      <c r="D981" s="213">
        <v>2188.1999999999998</v>
      </c>
      <c r="E981" s="212" t="s">
        <v>4649</v>
      </c>
      <c r="F981" s="213">
        <v>2188.1999999999998</v>
      </c>
      <c r="G981" s="213">
        <v>0</v>
      </c>
      <c r="H981" s="212" t="s">
        <v>4378</v>
      </c>
    </row>
    <row r="982" spans="1:8" x14ac:dyDescent="0.25">
      <c r="A982" s="211" t="s">
        <v>4646</v>
      </c>
      <c r="B982" s="221" t="s">
        <v>7704</v>
      </c>
      <c r="C982" s="212" t="s">
        <v>4466</v>
      </c>
      <c r="D982" s="213">
        <v>1797.2</v>
      </c>
      <c r="E982" s="212" t="s">
        <v>4646</v>
      </c>
      <c r="F982" s="213">
        <v>1797.2</v>
      </c>
      <c r="G982" s="213">
        <v>0</v>
      </c>
      <c r="H982" s="212" t="s">
        <v>4378</v>
      </c>
    </row>
    <row r="983" spans="1:8" x14ac:dyDescent="0.25">
      <c r="A983" s="208" t="s">
        <v>4633</v>
      </c>
      <c r="B983" s="220" t="s">
        <v>7870</v>
      </c>
      <c r="C983" s="209" t="s">
        <v>4466</v>
      </c>
      <c r="D983" s="210">
        <v>1097.4000000000001</v>
      </c>
      <c r="E983" s="209" t="s">
        <v>4633</v>
      </c>
      <c r="F983" s="210">
        <v>1097.4000000000001</v>
      </c>
      <c r="G983" s="210">
        <v>0</v>
      </c>
      <c r="H983" s="209" t="s">
        <v>4378</v>
      </c>
    </row>
    <row r="984" spans="1:8" x14ac:dyDescent="0.25">
      <c r="A984" s="208" t="s">
        <v>4635</v>
      </c>
      <c r="B984" s="220" t="s">
        <v>4672</v>
      </c>
      <c r="C984" s="209" t="s">
        <v>4466</v>
      </c>
      <c r="D984" s="210">
        <v>1777.1</v>
      </c>
      <c r="E984" s="209" t="s">
        <v>4635</v>
      </c>
      <c r="F984" s="210">
        <v>1777.1</v>
      </c>
      <c r="G984" s="210">
        <v>0</v>
      </c>
      <c r="H984" s="209" t="s">
        <v>4378</v>
      </c>
    </row>
    <row r="985" spans="1:8" x14ac:dyDescent="0.25">
      <c r="A985" s="208" t="s">
        <v>4634</v>
      </c>
      <c r="B985" s="220" t="s">
        <v>4802</v>
      </c>
      <c r="C985" s="209" t="s">
        <v>4466</v>
      </c>
      <c r="D985" s="210">
        <v>1534.5</v>
      </c>
      <c r="E985" s="209" t="s">
        <v>4634</v>
      </c>
      <c r="F985" s="210">
        <v>1534.5</v>
      </c>
      <c r="G985" s="210">
        <v>0</v>
      </c>
      <c r="H985" s="209" t="s">
        <v>4378</v>
      </c>
    </row>
    <row r="986" spans="1:8" x14ac:dyDescent="0.25">
      <c r="A986" s="211" t="s">
        <v>4604</v>
      </c>
      <c r="B986" s="221" t="s">
        <v>4996</v>
      </c>
      <c r="C986" s="212" t="s">
        <v>4466</v>
      </c>
      <c r="D986" s="213">
        <v>1633.7</v>
      </c>
      <c r="E986" s="212" t="s">
        <v>4604</v>
      </c>
      <c r="F986" s="213">
        <v>1633.7</v>
      </c>
      <c r="G986" s="213">
        <v>0</v>
      </c>
      <c r="H986" s="212" t="s">
        <v>4378</v>
      </c>
    </row>
    <row r="987" spans="1:8" x14ac:dyDescent="0.25">
      <c r="A987" s="211" t="s">
        <v>4640</v>
      </c>
      <c r="B987" s="221" t="s">
        <v>5101</v>
      </c>
      <c r="C987" s="212" t="s">
        <v>4466</v>
      </c>
      <c r="D987" s="213">
        <v>2243.6999999999998</v>
      </c>
      <c r="E987" s="212" t="s">
        <v>4640</v>
      </c>
      <c r="F987" s="213">
        <v>2243.6999999999998</v>
      </c>
      <c r="G987" s="213">
        <v>0</v>
      </c>
      <c r="H987" s="212" t="s">
        <v>4378</v>
      </c>
    </row>
    <row r="988" spans="1:8" x14ac:dyDescent="0.25">
      <c r="A988" s="208" t="s">
        <v>4746</v>
      </c>
      <c r="B988" s="220" t="s">
        <v>5246</v>
      </c>
      <c r="C988" s="209" t="s">
        <v>4466</v>
      </c>
      <c r="D988" s="210">
        <v>1658.8</v>
      </c>
      <c r="E988" s="209" t="s">
        <v>4746</v>
      </c>
      <c r="F988" s="210">
        <v>1658.8</v>
      </c>
      <c r="G988" s="210">
        <v>0</v>
      </c>
      <c r="H988" s="209" t="s">
        <v>4378</v>
      </c>
    </row>
    <row r="989" spans="1:8" x14ac:dyDescent="0.25">
      <c r="A989" s="211" t="s">
        <v>4639</v>
      </c>
      <c r="B989" s="221" t="s">
        <v>5398</v>
      </c>
      <c r="C989" s="212" t="s">
        <v>4466</v>
      </c>
      <c r="D989" s="213">
        <v>1804.9</v>
      </c>
      <c r="E989" s="212" t="s">
        <v>4639</v>
      </c>
      <c r="F989" s="213">
        <v>1804.9</v>
      </c>
      <c r="G989" s="213">
        <v>0</v>
      </c>
      <c r="H989" s="212" t="s">
        <v>4378</v>
      </c>
    </row>
    <row r="990" spans="1:8" x14ac:dyDescent="0.25">
      <c r="A990" s="211" t="s">
        <v>4643</v>
      </c>
      <c r="B990" s="221" t="s">
        <v>5885</v>
      </c>
      <c r="C990" s="212" t="s">
        <v>4466</v>
      </c>
      <c r="D990" s="213">
        <v>2043.2</v>
      </c>
      <c r="E990" s="212" t="s">
        <v>4643</v>
      </c>
      <c r="F990" s="213">
        <v>2043.2</v>
      </c>
      <c r="G990" s="213">
        <v>0</v>
      </c>
      <c r="H990" s="212" t="s">
        <v>4378</v>
      </c>
    </row>
    <row r="991" spans="1:8" x14ac:dyDescent="0.25">
      <c r="A991" s="211" t="s">
        <v>4648</v>
      </c>
      <c r="B991" s="221" t="s">
        <v>6009</v>
      </c>
      <c r="C991" s="212" t="s">
        <v>4466</v>
      </c>
      <c r="D991" s="213">
        <v>837.1</v>
      </c>
      <c r="E991" s="212" t="s">
        <v>4648</v>
      </c>
      <c r="F991" s="213">
        <v>837.1</v>
      </c>
      <c r="G991" s="213">
        <v>0</v>
      </c>
      <c r="H991" s="212" t="s">
        <v>4378</v>
      </c>
    </row>
    <row r="992" spans="1:8" x14ac:dyDescent="0.25">
      <c r="A992" s="211" t="s">
        <v>4821</v>
      </c>
      <c r="B992" s="221" t="s">
        <v>6049</v>
      </c>
      <c r="C992" s="212" t="s">
        <v>4466</v>
      </c>
      <c r="D992" s="213">
        <v>3914.2</v>
      </c>
      <c r="E992" s="212" t="s">
        <v>4821</v>
      </c>
      <c r="F992" s="213">
        <v>3914.2</v>
      </c>
      <c r="G992" s="213">
        <v>0</v>
      </c>
      <c r="H992" s="212" t="s">
        <v>4378</v>
      </c>
    </row>
    <row r="993" spans="1:8" x14ac:dyDescent="0.25">
      <c r="A993" s="208" t="s">
        <v>5244</v>
      </c>
      <c r="B993" s="220" t="s">
        <v>6970</v>
      </c>
      <c r="C993" s="209" t="s">
        <v>4466</v>
      </c>
      <c r="D993" s="210">
        <v>3985.6</v>
      </c>
      <c r="E993" s="209" t="s">
        <v>5244</v>
      </c>
      <c r="F993" s="210">
        <v>3985.6</v>
      </c>
      <c r="G993" s="210">
        <v>0</v>
      </c>
      <c r="H993" s="209" t="s">
        <v>4378</v>
      </c>
    </row>
    <row r="994" spans="1:8" x14ac:dyDescent="0.25">
      <c r="A994" s="211" t="s">
        <v>5066</v>
      </c>
      <c r="B994" s="221" t="s">
        <v>7098</v>
      </c>
      <c r="C994" s="212" t="s">
        <v>4466</v>
      </c>
      <c r="D994" s="213">
        <v>528.9</v>
      </c>
      <c r="E994" s="212" t="s">
        <v>5066</v>
      </c>
      <c r="F994" s="213">
        <v>528.9</v>
      </c>
      <c r="G994" s="213">
        <v>0</v>
      </c>
      <c r="H994" s="212" t="s">
        <v>4378</v>
      </c>
    </row>
    <row r="995" spans="1:8" x14ac:dyDescent="0.25">
      <c r="A995" s="211" t="s">
        <v>6803</v>
      </c>
      <c r="B995" s="221" t="s">
        <v>7239</v>
      </c>
      <c r="C995" s="212" t="s">
        <v>4466</v>
      </c>
      <c r="D995" s="213">
        <v>347.8</v>
      </c>
      <c r="E995" s="212" t="s">
        <v>6803</v>
      </c>
      <c r="F995" s="213">
        <v>347.8</v>
      </c>
      <c r="G995" s="213">
        <v>0</v>
      </c>
      <c r="H995" s="212" t="s">
        <v>4378</v>
      </c>
    </row>
    <row r="996" spans="1:8" x14ac:dyDescent="0.25">
      <c r="A996" s="211" t="s">
        <v>4635</v>
      </c>
      <c r="B996" s="221" t="s">
        <v>4673</v>
      </c>
      <c r="C996" s="212" t="s">
        <v>4515</v>
      </c>
      <c r="D996" s="213">
        <v>1313</v>
      </c>
      <c r="E996" s="212" t="s">
        <v>4635</v>
      </c>
      <c r="F996" s="213">
        <v>1313</v>
      </c>
      <c r="G996" s="213">
        <v>0</v>
      </c>
      <c r="H996" s="212" t="s">
        <v>4378</v>
      </c>
    </row>
    <row r="997" spans="1:8" x14ac:dyDescent="0.25">
      <c r="A997" s="211" t="s">
        <v>4630</v>
      </c>
      <c r="B997" s="221" t="s">
        <v>5569</v>
      </c>
      <c r="C997" s="212" t="s">
        <v>4515</v>
      </c>
      <c r="D997" s="213">
        <v>2502.1</v>
      </c>
      <c r="E997" s="212" t="s">
        <v>4630</v>
      </c>
      <c r="F997" s="213">
        <v>2502.1</v>
      </c>
      <c r="G997" s="213">
        <v>0</v>
      </c>
      <c r="H997" s="212" t="s">
        <v>4378</v>
      </c>
    </row>
    <row r="998" spans="1:8" x14ac:dyDescent="0.25">
      <c r="A998" s="211" t="s">
        <v>4648</v>
      </c>
      <c r="B998" s="221" t="s">
        <v>6028</v>
      </c>
      <c r="C998" s="212" t="s">
        <v>4515</v>
      </c>
      <c r="D998" s="213">
        <v>1952</v>
      </c>
      <c r="E998" s="212" t="s">
        <v>4648</v>
      </c>
      <c r="F998" s="213">
        <v>1952</v>
      </c>
      <c r="G998" s="213">
        <v>0</v>
      </c>
      <c r="H998" s="212" t="s">
        <v>4378</v>
      </c>
    </row>
    <row r="999" spans="1:8" x14ac:dyDescent="0.25">
      <c r="A999" s="208" t="s">
        <v>5395</v>
      </c>
      <c r="B999" s="220" t="s">
        <v>6520</v>
      </c>
      <c r="C999" s="209" t="s">
        <v>4515</v>
      </c>
      <c r="D999" s="210">
        <v>1476.8</v>
      </c>
      <c r="E999" s="209" t="s">
        <v>5395</v>
      </c>
      <c r="F999" s="210">
        <v>1476.8</v>
      </c>
      <c r="G999" s="210">
        <v>0</v>
      </c>
      <c r="H999" s="209" t="s">
        <v>4378</v>
      </c>
    </row>
    <row r="1000" spans="1:8" x14ac:dyDescent="0.25">
      <c r="A1000" s="211" t="s">
        <v>4642</v>
      </c>
      <c r="B1000" s="221" t="s">
        <v>5065</v>
      </c>
      <c r="C1000" s="212" t="s">
        <v>4631</v>
      </c>
      <c r="D1000" s="213">
        <v>1400</v>
      </c>
      <c r="E1000" s="212" t="s">
        <v>5066</v>
      </c>
      <c r="F1000" s="213">
        <v>1400</v>
      </c>
      <c r="G1000" s="213">
        <v>0</v>
      </c>
      <c r="H1000" s="212" t="s">
        <v>4378</v>
      </c>
    </row>
    <row r="1001" spans="1:8" x14ac:dyDescent="0.25">
      <c r="A1001" s="208" t="s">
        <v>4635</v>
      </c>
      <c r="B1001" s="220" t="s">
        <v>7957</v>
      </c>
      <c r="C1001" s="209" t="s">
        <v>4389</v>
      </c>
      <c r="D1001" s="210">
        <v>14707.2</v>
      </c>
      <c r="E1001" s="209" t="s">
        <v>4634</v>
      </c>
      <c r="F1001" s="210">
        <v>14707.2</v>
      </c>
      <c r="G1001" s="210">
        <v>0</v>
      </c>
      <c r="H1001" s="209" t="s">
        <v>4378</v>
      </c>
    </row>
    <row r="1002" spans="1:8" x14ac:dyDescent="0.25">
      <c r="A1002" s="208" t="s">
        <v>4696</v>
      </c>
      <c r="B1002" s="220" t="s">
        <v>6344</v>
      </c>
      <c r="C1002" s="209" t="s">
        <v>4389</v>
      </c>
      <c r="D1002" s="210">
        <v>52945</v>
      </c>
      <c r="E1002" s="209" t="s">
        <v>5395</v>
      </c>
      <c r="F1002" s="210">
        <v>52945</v>
      </c>
      <c r="G1002" s="210">
        <v>0</v>
      </c>
      <c r="H1002" s="209" t="s">
        <v>4378</v>
      </c>
    </row>
    <row r="1003" spans="1:8" x14ac:dyDescent="0.25">
      <c r="A1003" s="208" t="s">
        <v>4630</v>
      </c>
      <c r="B1003" s="220" t="s">
        <v>5482</v>
      </c>
      <c r="C1003" s="209" t="s">
        <v>5483</v>
      </c>
      <c r="D1003" s="210">
        <v>4013.1</v>
      </c>
      <c r="E1003" s="209" t="s">
        <v>4630</v>
      </c>
      <c r="F1003" s="210">
        <v>4013.1</v>
      </c>
      <c r="G1003" s="210">
        <v>0</v>
      </c>
      <c r="H1003" s="209" t="s">
        <v>4378</v>
      </c>
    </row>
    <row r="1004" spans="1:8" x14ac:dyDescent="0.25">
      <c r="A1004" s="208" t="s">
        <v>4642</v>
      </c>
      <c r="B1004" s="220" t="s">
        <v>8003</v>
      </c>
      <c r="C1004" s="209" t="s">
        <v>4462</v>
      </c>
      <c r="D1004" s="210">
        <v>12585.6</v>
      </c>
      <c r="E1004" s="209" t="s">
        <v>4632</v>
      </c>
      <c r="F1004" s="210">
        <v>12585.6</v>
      </c>
      <c r="G1004" s="210">
        <v>0</v>
      </c>
      <c r="H1004" s="209" t="s">
        <v>4378</v>
      </c>
    </row>
    <row r="1005" spans="1:8" x14ac:dyDescent="0.25">
      <c r="A1005" s="208" t="s">
        <v>4638</v>
      </c>
      <c r="B1005" s="220" t="s">
        <v>7410</v>
      </c>
      <c r="C1005" s="209" t="s">
        <v>4462</v>
      </c>
      <c r="D1005" s="210">
        <v>13938</v>
      </c>
      <c r="E1005" s="209" t="s">
        <v>4649</v>
      </c>
      <c r="F1005" s="210">
        <v>13938</v>
      </c>
      <c r="G1005" s="210">
        <v>0</v>
      </c>
      <c r="H1005" s="209" t="s">
        <v>4378</v>
      </c>
    </row>
    <row r="1006" spans="1:8" x14ac:dyDescent="0.25">
      <c r="A1006" s="208" t="s">
        <v>4646</v>
      </c>
      <c r="B1006" s="220" t="s">
        <v>7645</v>
      </c>
      <c r="C1006" s="209" t="s">
        <v>4462</v>
      </c>
      <c r="D1006" s="210">
        <v>15407.7</v>
      </c>
      <c r="E1006" s="209" t="s">
        <v>4633</v>
      </c>
      <c r="F1006" s="210">
        <v>15407.7</v>
      </c>
      <c r="G1006" s="210">
        <v>0</v>
      </c>
      <c r="H1006" s="209" t="s">
        <v>4378</v>
      </c>
    </row>
    <row r="1007" spans="1:8" x14ac:dyDescent="0.25">
      <c r="A1007" s="211" t="s">
        <v>4635</v>
      </c>
      <c r="B1007" s="221" t="s">
        <v>7990</v>
      </c>
      <c r="C1007" s="212" t="s">
        <v>4462</v>
      </c>
      <c r="D1007" s="213">
        <v>13054.8</v>
      </c>
      <c r="E1007" s="212" t="s">
        <v>4634</v>
      </c>
      <c r="F1007" s="213">
        <v>13054.8</v>
      </c>
      <c r="G1007" s="213">
        <v>0</v>
      </c>
      <c r="H1007" s="212" t="s">
        <v>4378</v>
      </c>
    </row>
    <row r="1008" spans="1:8" x14ac:dyDescent="0.25">
      <c r="A1008" s="211" t="s">
        <v>4604</v>
      </c>
      <c r="B1008" s="221" t="s">
        <v>4988</v>
      </c>
      <c r="C1008" s="212" t="s">
        <v>4462</v>
      </c>
      <c r="D1008" s="213">
        <v>14817.06</v>
      </c>
      <c r="E1008" s="212" t="s">
        <v>4640</v>
      </c>
      <c r="F1008" s="213">
        <v>14817.06</v>
      </c>
      <c r="G1008" s="213">
        <v>0</v>
      </c>
      <c r="H1008" s="212" t="s">
        <v>4378</v>
      </c>
    </row>
    <row r="1009" spans="1:8" x14ac:dyDescent="0.25">
      <c r="A1009" s="208" t="s">
        <v>4746</v>
      </c>
      <c r="B1009" s="220" t="s">
        <v>5225</v>
      </c>
      <c r="C1009" s="209" t="s">
        <v>4462</v>
      </c>
      <c r="D1009" s="210">
        <v>6009.9</v>
      </c>
      <c r="E1009" s="209" t="s">
        <v>4639</v>
      </c>
      <c r="F1009" s="210">
        <v>6009.9</v>
      </c>
      <c r="G1009" s="210">
        <v>0</v>
      </c>
      <c r="H1009" s="209" t="s">
        <v>4378</v>
      </c>
    </row>
    <row r="1010" spans="1:8" x14ac:dyDescent="0.25">
      <c r="A1010" s="208" t="s">
        <v>4746</v>
      </c>
      <c r="B1010" s="220" t="s">
        <v>5233</v>
      </c>
      <c r="C1010" s="209" t="s">
        <v>4462</v>
      </c>
      <c r="D1010" s="210">
        <v>7348.5</v>
      </c>
      <c r="E1010" s="209" t="s">
        <v>4639</v>
      </c>
      <c r="F1010" s="210">
        <v>7348.5</v>
      </c>
      <c r="G1010" s="210">
        <v>0</v>
      </c>
      <c r="H1010" s="209" t="s">
        <v>4378</v>
      </c>
    </row>
    <row r="1011" spans="1:8" x14ac:dyDescent="0.25">
      <c r="A1011" s="208" t="s">
        <v>4630</v>
      </c>
      <c r="B1011" s="220" t="s">
        <v>5513</v>
      </c>
      <c r="C1011" s="209" t="s">
        <v>4462</v>
      </c>
      <c r="D1011" s="210">
        <v>15152.4</v>
      </c>
      <c r="E1011" s="209" t="s">
        <v>4641</v>
      </c>
      <c r="F1011" s="210">
        <v>15152.4</v>
      </c>
      <c r="G1011" s="210">
        <v>0</v>
      </c>
      <c r="H1011" s="209" t="s">
        <v>4378</v>
      </c>
    </row>
    <row r="1012" spans="1:8" x14ac:dyDescent="0.25">
      <c r="A1012" s="208" t="s">
        <v>4643</v>
      </c>
      <c r="B1012" s="220" t="s">
        <v>5868</v>
      </c>
      <c r="C1012" s="209" t="s">
        <v>4462</v>
      </c>
      <c r="D1012" s="210">
        <v>11281.5</v>
      </c>
      <c r="E1012" s="209" t="s">
        <v>4821</v>
      </c>
      <c r="F1012" s="210">
        <v>11281.5</v>
      </c>
      <c r="G1012" s="210">
        <v>0</v>
      </c>
      <c r="H1012" s="209" t="s">
        <v>4378</v>
      </c>
    </row>
    <row r="1013" spans="1:8" x14ac:dyDescent="0.25">
      <c r="A1013" s="211" t="s">
        <v>4821</v>
      </c>
      <c r="B1013" s="221" t="s">
        <v>6104</v>
      </c>
      <c r="C1013" s="212" t="s">
        <v>4462</v>
      </c>
      <c r="D1013" s="213">
        <v>14179.5</v>
      </c>
      <c r="E1013" s="212" t="s">
        <v>5793</v>
      </c>
      <c r="F1013" s="213">
        <v>14179.5</v>
      </c>
      <c r="G1013" s="213">
        <v>0</v>
      </c>
      <c r="H1013" s="212" t="s">
        <v>4378</v>
      </c>
    </row>
    <row r="1014" spans="1:8" x14ac:dyDescent="0.25">
      <c r="A1014" s="211" t="s">
        <v>4696</v>
      </c>
      <c r="B1014" s="221" t="s">
        <v>6364</v>
      </c>
      <c r="C1014" s="212" t="s">
        <v>4462</v>
      </c>
      <c r="D1014" s="213">
        <v>6148.8</v>
      </c>
      <c r="E1014" s="212" t="s">
        <v>5395</v>
      </c>
      <c r="F1014" s="213">
        <v>6148.8</v>
      </c>
      <c r="G1014" s="213">
        <v>0</v>
      </c>
      <c r="H1014" s="212" t="s">
        <v>4378</v>
      </c>
    </row>
    <row r="1015" spans="1:8" x14ac:dyDescent="0.25">
      <c r="A1015" s="208" t="s">
        <v>5838</v>
      </c>
      <c r="B1015" s="220" t="s">
        <v>6677</v>
      </c>
      <c r="C1015" s="209" t="s">
        <v>4462</v>
      </c>
      <c r="D1015" s="210">
        <v>14082.9</v>
      </c>
      <c r="E1015" s="209" t="s">
        <v>5092</v>
      </c>
      <c r="F1015" s="210">
        <v>14082.9</v>
      </c>
      <c r="G1015" s="210">
        <v>0</v>
      </c>
      <c r="H1015" s="209" t="s">
        <v>4378</v>
      </c>
    </row>
    <row r="1016" spans="1:8" x14ac:dyDescent="0.25">
      <c r="A1016" s="208" t="s">
        <v>5244</v>
      </c>
      <c r="B1016" s="220" t="s">
        <v>6934</v>
      </c>
      <c r="C1016" s="209" t="s">
        <v>4462</v>
      </c>
      <c r="D1016" s="210">
        <v>14945.4</v>
      </c>
      <c r="E1016" s="209" t="s">
        <v>5066</v>
      </c>
      <c r="F1016" s="210">
        <v>14945.4</v>
      </c>
      <c r="G1016" s="210">
        <v>0</v>
      </c>
      <c r="H1016" s="209" t="s">
        <v>4378</v>
      </c>
    </row>
    <row r="1017" spans="1:8" x14ac:dyDescent="0.25">
      <c r="A1017" s="211" t="s">
        <v>6803</v>
      </c>
      <c r="B1017" s="221" t="s">
        <v>7202</v>
      </c>
      <c r="C1017" s="212" t="s">
        <v>4462</v>
      </c>
      <c r="D1017" s="213">
        <v>10550.1</v>
      </c>
      <c r="E1017" s="212" t="s">
        <v>6039</v>
      </c>
      <c r="F1017" s="213">
        <v>10550.1</v>
      </c>
      <c r="G1017" s="213">
        <v>0</v>
      </c>
      <c r="H1017" s="212" t="s">
        <v>4378</v>
      </c>
    </row>
    <row r="1018" spans="1:8" x14ac:dyDescent="0.25">
      <c r="A1018" s="208" t="s">
        <v>4632</v>
      </c>
      <c r="B1018" s="220" t="s">
        <v>6342</v>
      </c>
      <c r="C1018" s="209" t="s">
        <v>4599</v>
      </c>
      <c r="D1018" s="210">
        <v>33276</v>
      </c>
      <c r="E1018" s="209" t="s">
        <v>4638</v>
      </c>
      <c r="F1018" s="210">
        <v>33276</v>
      </c>
      <c r="G1018" s="210">
        <v>0</v>
      </c>
      <c r="H1018" s="209" t="s">
        <v>4378</v>
      </c>
    </row>
    <row r="1019" spans="1:8" x14ac:dyDescent="0.25">
      <c r="A1019" s="208" t="s">
        <v>4646</v>
      </c>
      <c r="B1019" s="220" t="s">
        <v>7647</v>
      </c>
      <c r="C1019" s="209" t="s">
        <v>4599</v>
      </c>
      <c r="D1019" s="210">
        <v>47923.199999999997</v>
      </c>
      <c r="E1019" s="209" t="s">
        <v>4633</v>
      </c>
      <c r="F1019" s="210">
        <v>47923.199999999997</v>
      </c>
      <c r="G1019" s="210">
        <v>0</v>
      </c>
      <c r="H1019" s="209" t="s">
        <v>4378</v>
      </c>
    </row>
    <row r="1020" spans="1:8" x14ac:dyDescent="0.25">
      <c r="A1020" s="211" t="s">
        <v>4635</v>
      </c>
      <c r="B1020" s="221" t="s">
        <v>7951</v>
      </c>
      <c r="C1020" s="212" t="s">
        <v>4599</v>
      </c>
      <c r="D1020" s="213">
        <v>47990.400000000001</v>
      </c>
      <c r="E1020" s="212" t="s">
        <v>4634</v>
      </c>
      <c r="F1020" s="213">
        <v>47990.400000000001</v>
      </c>
      <c r="G1020" s="213">
        <v>0</v>
      </c>
      <c r="H1020" s="212" t="s">
        <v>4378</v>
      </c>
    </row>
    <row r="1021" spans="1:8" x14ac:dyDescent="0.25">
      <c r="A1021" s="208" t="s">
        <v>4746</v>
      </c>
      <c r="B1021" s="220" t="s">
        <v>5142</v>
      </c>
      <c r="C1021" s="209" t="s">
        <v>4599</v>
      </c>
      <c r="D1021" s="210">
        <v>49147</v>
      </c>
      <c r="E1021" s="209" t="s">
        <v>4639</v>
      </c>
      <c r="F1021" s="210">
        <v>49147</v>
      </c>
      <c r="G1021" s="210">
        <v>0</v>
      </c>
      <c r="H1021" s="209" t="s">
        <v>4378</v>
      </c>
    </row>
    <row r="1022" spans="1:8" x14ac:dyDescent="0.25">
      <c r="A1022" s="208" t="s">
        <v>4746</v>
      </c>
      <c r="B1022" s="220" t="s">
        <v>5195</v>
      </c>
      <c r="C1022" s="209" t="s">
        <v>4599</v>
      </c>
      <c r="D1022" s="210">
        <v>1116</v>
      </c>
      <c r="E1022" s="209" t="s">
        <v>4639</v>
      </c>
      <c r="F1022" s="210">
        <v>1116</v>
      </c>
      <c r="G1022" s="210">
        <v>0</v>
      </c>
      <c r="H1022" s="209" t="s">
        <v>4378</v>
      </c>
    </row>
    <row r="1023" spans="1:8" x14ac:dyDescent="0.25">
      <c r="A1023" s="208" t="s">
        <v>4630</v>
      </c>
      <c r="B1023" s="220" t="s">
        <v>5511</v>
      </c>
      <c r="C1023" s="209" t="s">
        <v>4599</v>
      </c>
      <c r="D1023" s="210">
        <v>46350</v>
      </c>
      <c r="E1023" s="209" t="s">
        <v>4641</v>
      </c>
      <c r="F1023" s="210">
        <v>46350</v>
      </c>
      <c r="G1023" s="210">
        <v>0</v>
      </c>
      <c r="H1023" s="209" t="s">
        <v>4378</v>
      </c>
    </row>
    <row r="1024" spans="1:8" x14ac:dyDescent="0.25">
      <c r="A1024" s="211" t="s">
        <v>4648</v>
      </c>
      <c r="B1024" s="221" t="s">
        <v>5981</v>
      </c>
      <c r="C1024" s="212" t="s">
        <v>4599</v>
      </c>
      <c r="D1024" s="213">
        <v>28418.6</v>
      </c>
      <c r="E1024" s="212" t="s">
        <v>4821</v>
      </c>
      <c r="F1024" s="213">
        <v>28418.6</v>
      </c>
      <c r="G1024" s="213">
        <v>0</v>
      </c>
      <c r="H1024" s="212" t="s">
        <v>4378</v>
      </c>
    </row>
    <row r="1025" spans="1:8" x14ac:dyDescent="0.25">
      <c r="A1025" s="211" t="s">
        <v>4696</v>
      </c>
      <c r="B1025" s="221" t="s">
        <v>6335</v>
      </c>
      <c r="C1025" s="212" t="s">
        <v>4599</v>
      </c>
      <c r="D1025" s="213">
        <v>53254.400000000001</v>
      </c>
      <c r="E1025" s="212" t="s">
        <v>5395</v>
      </c>
      <c r="F1025" s="213">
        <v>53254.400000000001</v>
      </c>
      <c r="G1025" s="213">
        <v>0</v>
      </c>
      <c r="H1025" s="212" t="s">
        <v>4378</v>
      </c>
    </row>
    <row r="1026" spans="1:8" x14ac:dyDescent="0.25">
      <c r="A1026" s="208" t="s">
        <v>5838</v>
      </c>
      <c r="B1026" s="220" t="s">
        <v>6687</v>
      </c>
      <c r="C1026" s="209" t="s">
        <v>4599</v>
      </c>
      <c r="D1026" s="210">
        <v>55003.4</v>
      </c>
      <c r="E1026" s="209" t="s">
        <v>5092</v>
      </c>
      <c r="F1026" s="210">
        <v>55003.4</v>
      </c>
      <c r="G1026" s="210">
        <v>0</v>
      </c>
      <c r="H1026" s="209" t="s">
        <v>4378</v>
      </c>
    </row>
    <row r="1027" spans="1:8" x14ac:dyDescent="0.25">
      <c r="A1027" s="211" t="s">
        <v>5244</v>
      </c>
      <c r="B1027" s="221" t="s">
        <v>6923</v>
      </c>
      <c r="C1027" s="212" t="s">
        <v>4599</v>
      </c>
      <c r="D1027" s="213">
        <v>58187.4</v>
      </c>
      <c r="E1027" s="212" t="s">
        <v>5066</v>
      </c>
      <c r="F1027" s="213">
        <v>58187.4</v>
      </c>
      <c r="G1027" s="213">
        <v>0</v>
      </c>
      <c r="H1027" s="212" t="s">
        <v>4378</v>
      </c>
    </row>
    <row r="1028" spans="1:8" x14ac:dyDescent="0.25">
      <c r="A1028" s="211" t="s">
        <v>6803</v>
      </c>
      <c r="B1028" s="221" t="s">
        <v>7192</v>
      </c>
      <c r="C1028" s="212" t="s">
        <v>4599</v>
      </c>
      <c r="D1028" s="213">
        <v>45891.6</v>
      </c>
      <c r="E1028" s="212" t="s">
        <v>6039</v>
      </c>
      <c r="F1028" s="213">
        <v>45891.6</v>
      </c>
      <c r="G1028" s="213">
        <v>0</v>
      </c>
      <c r="H1028" s="212" t="s">
        <v>4378</v>
      </c>
    </row>
    <row r="1029" spans="1:8" x14ac:dyDescent="0.25">
      <c r="A1029" s="208" t="s">
        <v>6803</v>
      </c>
      <c r="B1029" s="220" t="s">
        <v>7197</v>
      </c>
      <c r="C1029" s="209" t="s">
        <v>4599</v>
      </c>
      <c r="D1029" s="210">
        <v>12073.4</v>
      </c>
      <c r="E1029" s="209" t="s">
        <v>6039</v>
      </c>
      <c r="F1029" s="210">
        <v>12073.4</v>
      </c>
      <c r="G1029" s="210">
        <v>0</v>
      </c>
      <c r="H1029" s="209" t="s">
        <v>4378</v>
      </c>
    </row>
    <row r="1030" spans="1:8" x14ac:dyDescent="0.25">
      <c r="A1030" s="208" t="s">
        <v>4638</v>
      </c>
      <c r="B1030" s="220" t="s">
        <v>7445</v>
      </c>
      <c r="C1030" s="209" t="s">
        <v>4941</v>
      </c>
      <c r="D1030" s="210">
        <v>4788</v>
      </c>
      <c r="E1030" s="209" t="s">
        <v>4638</v>
      </c>
      <c r="F1030" s="210">
        <v>4788</v>
      </c>
      <c r="G1030" s="210">
        <v>0</v>
      </c>
      <c r="H1030" s="209" t="s">
        <v>4378</v>
      </c>
    </row>
    <row r="1031" spans="1:8" x14ac:dyDescent="0.25">
      <c r="A1031" s="208" t="s">
        <v>4638</v>
      </c>
      <c r="B1031" s="220" t="s">
        <v>7447</v>
      </c>
      <c r="C1031" s="209" t="s">
        <v>4941</v>
      </c>
      <c r="D1031" s="210">
        <v>232</v>
      </c>
      <c r="E1031" s="209" t="s">
        <v>4638</v>
      </c>
      <c r="F1031" s="210">
        <v>232</v>
      </c>
      <c r="G1031" s="210">
        <v>0</v>
      </c>
      <c r="H1031" s="209" t="s">
        <v>4378</v>
      </c>
    </row>
    <row r="1032" spans="1:8" x14ac:dyDescent="0.25">
      <c r="A1032" s="208" t="s">
        <v>4604</v>
      </c>
      <c r="B1032" s="220" t="s">
        <v>4940</v>
      </c>
      <c r="C1032" s="209" t="s">
        <v>4941</v>
      </c>
      <c r="D1032" s="210">
        <v>1021.8</v>
      </c>
      <c r="E1032" s="209" t="s">
        <v>4604</v>
      </c>
      <c r="F1032" s="210">
        <v>1021.8</v>
      </c>
      <c r="G1032" s="210">
        <v>0</v>
      </c>
      <c r="H1032" s="209" t="s">
        <v>4378</v>
      </c>
    </row>
    <row r="1033" spans="1:8" x14ac:dyDescent="0.25">
      <c r="A1033" s="211" t="s">
        <v>4640</v>
      </c>
      <c r="B1033" s="221" t="s">
        <v>5090</v>
      </c>
      <c r="C1033" s="212" t="s">
        <v>4941</v>
      </c>
      <c r="D1033" s="213">
        <v>6244</v>
      </c>
      <c r="E1033" s="212" t="s">
        <v>4640</v>
      </c>
      <c r="F1033" s="213">
        <v>6244</v>
      </c>
      <c r="G1033" s="213">
        <v>0</v>
      </c>
      <c r="H1033" s="212" t="s">
        <v>4378</v>
      </c>
    </row>
    <row r="1034" spans="1:8" x14ac:dyDescent="0.25">
      <c r="A1034" s="208" t="s">
        <v>4641</v>
      </c>
      <c r="B1034" s="220" t="s">
        <v>5638</v>
      </c>
      <c r="C1034" s="209" t="s">
        <v>4941</v>
      </c>
      <c r="D1034" s="210">
        <v>3557.7</v>
      </c>
      <c r="E1034" s="209" t="s">
        <v>4641</v>
      </c>
      <c r="F1034" s="210">
        <v>3557.7</v>
      </c>
      <c r="G1034" s="210">
        <v>0</v>
      </c>
      <c r="H1034" s="209" t="s">
        <v>4378</v>
      </c>
    </row>
    <row r="1035" spans="1:8" x14ac:dyDescent="0.25">
      <c r="A1035" s="208" t="s">
        <v>4821</v>
      </c>
      <c r="B1035" s="220" t="s">
        <v>6123</v>
      </c>
      <c r="C1035" s="209" t="s">
        <v>4941</v>
      </c>
      <c r="D1035" s="210">
        <v>793.6</v>
      </c>
      <c r="E1035" s="209" t="s">
        <v>4821</v>
      </c>
      <c r="F1035" s="210">
        <v>793.6</v>
      </c>
      <c r="G1035" s="210">
        <v>0</v>
      </c>
      <c r="H1035" s="209" t="s">
        <v>4378</v>
      </c>
    </row>
    <row r="1036" spans="1:8" x14ac:dyDescent="0.25">
      <c r="A1036" s="208" t="s">
        <v>4638</v>
      </c>
      <c r="B1036" s="220" t="s">
        <v>7475</v>
      </c>
      <c r="C1036" s="209" t="s">
        <v>4541</v>
      </c>
      <c r="D1036" s="210">
        <v>2820</v>
      </c>
      <c r="E1036" s="209" t="s">
        <v>4649</v>
      </c>
      <c r="F1036" s="210">
        <v>2820</v>
      </c>
      <c r="G1036" s="210">
        <v>0</v>
      </c>
      <c r="H1036" s="209" t="s">
        <v>4378</v>
      </c>
    </row>
    <row r="1037" spans="1:8" x14ac:dyDescent="0.25">
      <c r="A1037" s="211" t="s">
        <v>4646</v>
      </c>
      <c r="B1037" s="221" t="s">
        <v>7612</v>
      </c>
      <c r="C1037" s="212" t="s">
        <v>4541</v>
      </c>
      <c r="D1037" s="213">
        <v>2585</v>
      </c>
      <c r="E1037" s="212" t="s">
        <v>4646</v>
      </c>
      <c r="F1037" s="213">
        <v>2585</v>
      </c>
      <c r="G1037" s="213">
        <v>0</v>
      </c>
      <c r="H1037" s="212" t="s">
        <v>4378</v>
      </c>
    </row>
    <row r="1038" spans="1:8" x14ac:dyDescent="0.25">
      <c r="A1038" s="211" t="s">
        <v>4633</v>
      </c>
      <c r="B1038" s="221" t="s">
        <v>7740</v>
      </c>
      <c r="C1038" s="212" t="s">
        <v>4541</v>
      </c>
      <c r="D1038" s="213">
        <v>3055</v>
      </c>
      <c r="E1038" s="212" t="s">
        <v>4633</v>
      </c>
      <c r="F1038" s="213">
        <v>3055</v>
      </c>
      <c r="G1038" s="213">
        <v>0</v>
      </c>
      <c r="H1038" s="212" t="s">
        <v>4378</v>
      </c>
    </row>
    <row r="1039" spans="1:8" x14ac:dyDescent="0.25">
      <c r="A1039" s="211" t="s">
        <v>4633</v>
      </c>
      <c r="B1039" s="221" t="s">
        <v>7855</v>
      </c>
      <c r="C1039" s="212" t="s">
        <v>4541</v>
      </c>
      <c r="D1039" s="213">
        <v>3290</v>
      </c>
      <c r="E1039" s="212" t="s">
        <v>4633</v>
      </c>
      <c r="F1039" s="213">
        <v>3290</v>
      </c>
      <c r="G1039" s="213">
        <v>0</v>
      </c>
      <c r="H1039" s="212" t="s">
        <v>4378</v>
      </c>
    </row>
    <row r="1040" spans="1:8" x14ac:dyDescent="0.25">
      <c r="A1040" s="211" t="s">
        <v>4634</v>
      </c>
      <c r="B1040" s="221" t="s">
        <v>4703</v>
      </c>
      <c r="C1040" s="212" t="s">
        <v>4541</v>
      </c>
      <c r="D1040" s="213">
        <v>4935</v>
      </c>
      <c r="E1040" s="212" t="s">
        <v>4634</v>
      </c>
      <c r="F1040" s="213">
        <v>4935</v>
      </c>
      <c r="G1040" s="213">
        <v>0</v>
      </c>
      <c r="H1040" s="212" t="s">
        <v>4378</v>
      </c>
    </row>
    <row r="1041" spans="1:8" x14ac:dyDescent="0.25">
      <c r="A1041" s="211" t="s">
        <v>4636</v>
      </c>
      <c r="B1041" s="221" t="s">
        <v>4842</v>
      </c>
      <c r="C1041" s="212" t="s">
        <v>4541</v>
      </c>
      <c r="D1041" s="213">
        <v>5270.4</v>
      </c>
      <c r="E1041" s="212" t="s">
        <v>4636</v>
      </c>
      <c r="F1041" s="213">
        <v>5270.4</v>
      </c>
      <c r="G1041" s="213">
        <v>0</v>
      </c>
      <c r="H1041" s="212" t="s">
        <v>4378</v>
      </c>
    </row>
    <row r="1042" spans="1:8" x14ac:dyDescent="0.25">
      <c r="A1042" s="208" t="s">
        <v>4604</v>
      </c>
      <c r="B1042" s="220" t="s">
        <v>4902</v>
      </c>
      <c r="C1042" s="209" t="s">
        <v>4541</v>
      </c>
      <c r="D1042" s="210">
        <v>1920</v>
      </c>
      <c r="E1042" s="209" t="s">
        <v>4604</v>
      </c>
      <c r="F1042" s="210">
        <v>1920</v>
      </c>
      <c r="G1042" s="210">
        <v>0</v>
      </c>
      <c r="H1042" s="209" t="s">
        <v>4378</v>
      </c>
    </row>
    <row r="1043" spans="1:8" x14ac:dyDescent="0.25">
      <c r="A1043" s="211" t="s">
        <v>4640</v>
      </c>
      <c r="B1043" s="221" t="s">
        <v>5034</v>
      </c>
      <c r="C1043" s="212" t="s">
        <v>4541</v>
      </c>
      <c r="D1043" s="213">
        <v>2400</v>
      </c>
      <c r="E1043" s="212" t="s">
        <v>4640</v>
      </c>
      <c r="F1043" s="213">
        <v>2400</v>
      </c>
      <c r="G1043" s="213">
        <v>0</v>
      </c>
      <c r="H1043" s="212" t="s">
        <v>4378</v>
      </c>
    </row>
    <row r="1044" spans="1:8" x14ac:dyDescent="0.25">
      <c r="A1044" s="208" t="s">
        <v>4746</v>
      </c>
      <c r="B1044" s="220" t="s">
        <v>5168</v>
      </c>
      <c r="C1044" s="209" t="s">
        <v>4541</v>
      </c>
      <c r="D1044" s="210">
        <v>2640</v>
      </c>
      <c r="E1044" s="209" t="s">
        <v>4639</v>
      </c>
      <c r="F1044" s="210">
        <v>2640</v>
      </c>
      <c r="G1044" s="210">
        <v>0</v>
      </c>
      <c r="H1044" s="209" t="s">
        <v>4378</v>
      </c>
    </row>
    <row r="1045" spans="1:8" x14ac:dyDescent="0.25">
      <c r="A1045" s="211" t="s">
        <v>4639</v>
      </c>
      <c r="B1045" s="221" t="s">
        <v>5306</v>
      </c>
      <c r="C1045" s="212" t="s">
        <v>4541</v>
      </c>
      <c r="D1045" s="213">
        <v>2880</v>
      </c>
      <c r="E1045" s="212" t="s">
        <v>4639</v>
      </c>
      <c r="F1045" s="213">
        <v>2880</v>
      </c>
      <c r="G1045" s="213">
        <v>0</v>
      </c>
      <c r="H1045" s="212" t="s">
        <v>4378</v>
      </c>
    </row>
    <row r="1046" spans="1:8" x14ac:dyDescent="0.25">
      <c r="A1046" s="208" t="s">
        <v>4630</v>
      </c>
      <c r="B1046" s="220" t="s">
        <v>5455</v>
      </c>
      <c r="C1046" s="209" t="s">
        <v>4541</v>
      </c>
      <c r="D1046" s="210">
        <v>2640</v>
      </c>
      <c r="E1046" s="209" t="s">
        <v>4630</v>
      </c>
      <c r="F1046" s="210">
        <v>2640</v>
      </c>
      <c r="G1046" s="210">
        <v>0</v>
      </c>
      <c r="H1046" s="209" t="s">
        <v>4378</v>
      </c>
    </row>
    <row r="1047" spans="1:8" x14ac:dyDescent="0.25">
      <c r="A1047" s="211" t="s">
        <v>4641</v>
      </c>
      <c r="B1047" s="221" t="s">
        <v>5599</v>
      </c>
      <c r="C1047" s="212" t="s">
        <v>4541</v>
      </c>
      <c r="D1047" s="213">
        <v>5865</v>
      </c>
      <c r="E1047" s="212" t="s">
        <v>4641</v>
      </c>
      <c r="F1047" s="213">
        <v>5865</v>
      </c>
      <c r="G1047" s="213">
        <v>0</v>
      </c>
      <c r="H1047" s="212" t="s">
        <v>4378</v>
      </c>
    </row>
    <row r="1048" spans="1:8" x14ac:dyDescent="0.25">
      <c r="A1048" s="208" t="s">
        <v>5244</v>
      </c>
      <c r="B1048" s="220" t="s">
        <v>6858</v>
      </c>
      <c r="C1048" s="209" t="s">
        <v>4541</v>
      </c>
      <c r="D1048" s="210">
        <v>2860</v>
      </c>
      <c r="E1048" s="209" t="s">
        <v>5244</v>
      </c>
      <c r="F1048" s="210">
        <v>2860</v>
      </c>
      <c r="G1048" s="210">
        <v>0</v>
      </c>
      <c r="H1048" s="209" t="s">
        <v>4378</v>
      </c>
    </row>
    <row r="1049" spans="1:8" x14ac:dyDescent="0.25">
      <c r="A1049" s="208" t="s">
        <v>5066</v>
      </c>
      <c r="B1049" s="220" t="s">
        <v>6999</v>
      </c>
      <c r="C1049" s="209" t="s">
        <v>4541</v>
      </c>
      <c r="D1049" s="210">
        <v>3083.6</v>
      </c>
      <c r="E1049" s="209" t="s">
        <v>5066</v>
      </c>
      <c r="F1049" s="210">
        <v>3083.6</v>
      </c>
      <c r="G1049" s="210">
        <v>0</v>
      </c>
      <c r="H1049" s="209" t="s">
        <v>4378</v>
      </c>
    </row>
    <row r="1050" spans="1:8" x14ac:dyDescent="0.25">
      <c r="A1050" s="211" t="s">
        <v>6803</v>
      </c>
      <c r="B1050" s="221" t="s">
        <v>7122</v>
      </c>
      <c r="C1050" s="212" t="s">
        <v>4541</v>
      </c>
      <c r="D1050" s="213">
        <v>2860</v>
      </c>
      <c r="E1050" s="212" t="s">
        <v>6803</v>
      </c>
      <c r="F1050" s="213">
        <v>2860</v>
      </c>
      <c r="G1050" s="213">
        <v>0</v>
      </c>
      <c r="H1050" s="212" t="s">
        <v>4378</v>
      </c>
    </row>
    <row r="1051" spans="1:8" x14ac:dyDescent="0.25">
      <c r="A1051" s="211" t="s">
        <v>6803</v>
      </c>
      <c r="B1051" s="221" t="s">
        <v>7264</v>
      </c>
      <c r="C1051" s="212" t="s">
        <v>4541</v>
      </c>
      <c r="D1051" s="213">
        <v>6500</v>
      </c>
      <c r="E1051" s="212" t="s">
        <v>6039</v>
      </c>
      <c r="F1051" s="213">
        <v>6500</v>
      </c>
      <c r="G1051" s="213">
        <v>0</v>
      </c>
      <c r="H1051" s="212" t="s">
        <v>4378</v>
      </c>
    </row>
    <row r="1052" spans="1:8" x14ac:dyDescent="0.25">
      <c r="A1052" s="208" t="s">
        <v>4633</v>
      </c>
      <c r="B1052" s="220" t="s">
        <v>7886</v>
      </c>
      <c r="C1052" s="209" t="s">
        <v>5906</v>
      </c>
      <c r="D1052" s="210">
        <v>3600</v>
      </c>
      <c r="E1052" s="209" t="s">
        <v>4633</v>
      </c>
      <c r="F1052" s="210">
        <v>3600</v>
      </c>
      <c r="G1052" s="210">
        <v>0</v>
      </c>
      <c r="H1052" s="209" t="s">
        <v>4378</v>
      </c>
    </row>
    <row r="1053" spans="1:8" x14ac:dyDescent="0.25">
      <c r="A1053" s="211" t="s">
        <v>4643</v>
      </c>
      <c r="B1053" s="221" t="s">
        <v>5905</v>
      </c>
      <c r="C1053" s="212" t="s">
        <v>5906</v>
      </c>
      <c r="D1053" s="213">
        <v>1224</v>
      </c>
      <c r="E1053" s="212" t="s">
        <v>4643</v>
      </c>
      <c r="F1053" s="213">
        <v>1224</v>
      </c>
      <c r="G1053" s="213">
        <v>0</v>
      </c>
      <c r="H1053" s="212" t="s">
        <v>4378</v>
      </c>
    </row>
    <row r="1054" spans="1:8" x14ac:dyDescent="0.25">
      <c r="A1054" s="211" t="s">
        <v>5092</v>
      </c>
      <c r="B1054" s="221" t="s">
        <v>6847</v>
      </c>
      <c r="C1054" s="212" t="s">
        <v>5906</v>
      </c>
      <c r="D1054" s="213">
        <v>1092</v>
      </c>
      <c r="E1054" s="212" t="s">
        <v>5092</v>
      </c>
      <c r="F1054" s="213">
        <v>1092</v>
      </c>
      <c r="G1054" s="213">
        <v>0</v>
      </c>
      <c r="H1054" s="212" t="s">
        <v>4378</v>
      </c>
    </row>
    <row r="1055" spans="1:8" x14ac:dyDescent="0.25">
      <c r="A1055" s="211" t="s">
        <v>5838</v>
      </c>
      <c r="B1055" s="221" t="s">
        <v>6671</v>
      </c>
      <c r="C1055" s="212" t="s">
        <v>6672</v>
      </c>
      <c r="D1055" s="213">
        <v>17092.599999999999</v>
      </c>
      <c r="E1055" s="212" t="s">
        <v>5092</v>
      </c>
      <c r="F1055" s="213">
        <v>17092.599999999999</v>
      </c>
      <c r="G1055" s="213">
        <v>0</v>
      </c>
      <c r="H1055" s="212" t="s">
        <v>4378</v>
      </c>
    </row>
    <row r="1056" spans="1:8" x14ac:dyDescent="0.25">
      <c r="A1056" s="211" t="s">
        <v>4642</v>
      </c>
      <c r="B1056" s="221" t="s">
        <v>4998</v>
      </c>
      <c r="C1056" s="212" t="s">
        <v>4560</v>
      </c>
      <c r="D1056" s="213">
        <v>2132.8000000000002</v>
      </c>
      <c r="E1056" s="212" t="s">
        <v>4642</v>
      </c>
      <c r="F1056" s="213">
        <v>2132.8000000000002</v>
      </c>
      <c r="G1056" s="213">
        <v>0</v>
      </c>
      <c r="H1056" s="212" t="s">
        <v>4378</v>
      </c>
    </row>
    <row r="1057" spans="1:8" x14ac:dyDescent="0.25">
      <c r="A1057" s="208" t="s">
        <v>4649</v>
      </c>
      <c r="B1057" s="220" t="s">
        <v>7559</v>
      </c>
      <c r="C1057" s="209" t="s">
        <v>4560</v>
      </c>
      <c r="D1057" s="210">
        <v>1275.8</v>
      </c>
      <c r="E1057" s="209" t="s">
        <v>4649</v>
      </c>
      <c r="F1057" s="210">
        <v>1275.8</v>
      </c>
      <c r="G1057" s="210">
        <v>0</v>
      </c>
      <c r="H1057" s="209" t="s">
        <v>4378</v>
      </c>
    </row>
    <row r="1058" spans="1:8" x14ac:dyDescent="0.25">
      <c r="A1058" s="208" t="s">
        <v>4633</v>
      </c>
      <c r="B1058" s="220" t="s">
        <v>7898</v>
      </c>
      <c r="C1058" s="209" t="s">
        <v>4560</v>
      </c>
      <c r="D1058" s="210">
        <v>2681.4</v>
      </c>
      <c r="E1058" s="209" t="s">
        <v>4633</v>
      </c>
      <c r="F1058" s="210">
        <v>2681.4</v>
      </c>
      <c r="G1058" s="210">
        <v>0</v>
      </c>
      <c r="H1058" s="209" t="s">
        <v>4378</v>
      </c>
    </row>
    <row r="1059" spans="1:8" x14ac:dyDescent="0.25">
      <c r="A1059" s="211" t="s">
        <v>4635</v>
      </c>
      <c r="B1059" s="221" t="s">
        <v>4689</v>
      </c>
      <c r="C1059" s="212" t="s">
        <v>4560</v>
      </c>
      <c r="D1059" s="213">
        <v>584</v>
      </c>
      <c r="E1059" s="212" t="s">
        <v>4635</v>
      </c>
      <c r="F1059" s="213">
        <v>584</v>
      </c>
      <c r="G1059" s="213">
        <v>0</v>
      </c>
      <c r="H1059" s="212" t="s">
        <v>4378</v>
      </c>
    </row>
    <row r="1060" spans="1:8" x14ac:dyDescent="0.25">
      <c r="A1060" s="211" t="s">
        <v>4630</v>
      </c>
      <c r="B1060" s="221" t="s">
        <v>5573</v>
      </c>
      <c r="C1060" s="212" t="s">
        <v>4560</v>
      </c>
      <c r="D1060" s="213">
        <v>2304.5</v>
      </c>
      <c r="E1060" s="212" t="s">
        <v>4630</v>
      </c>
      <c r="F1060" s="213">
        <v>2304.5</v>
      </c>
      <c r="G1060" s="213">
        <v>0</v>
      </c>
      <c r="H1060" s="212" t="s">
        <v>4378</v>
      </c>
    </row>
    <row r="1061" spans="1:8" x14ac:dyDescent="0.25">
      <c r="A1061" s="211" t="s">
        <v>4645</v>
      </c>
      <c r="B1061" s="221" t="s">
        <v>5738</v>
      </c>
      <c r="C1061" s="212" t="s">
        <v>4560</v>
      </c>
      <c r="D1061" s="213">
        <v>947.2</v>
      </c>
      <c r="E1061" s="212" t="s">
        <v>4645</v>
      </c>
      <c r="F1061" s="213">
        <v>947.2</v>
      </c>
      <c r="G1061" s="213">
        <v>0</v>
      </c>
      <c r="H1061" s="212" t="s">
        <v>4378</v>
      </c>
    </row>
    <row r="1062" spans="1:8" x14ac:dyDescent="0.25">
      <c r="A1062" s="208" t="s">
        <v>4643</v>
      </c>
      <c r="B1062" s="220" t="s">
        <v>5907</v>
      </c>
      <c r="C1062" s="209" t="s">
        <v>4560</v>
      </c>
      <c r="D1062" s="210">
        <v>1033.2</v>
      </c>
      <c r="E1062" s="209" t="s">
        <v>4643</v>
      </c>
      <c r="F1062" s="210">
        <v>1033.2</v>
      </c>
      <c r="G1062" s="210">
        <v>0</v>
      </c>
      <c r="H1062" s="209" t="s">
        <v>4378</v>
      </c>
    </row>
    <row r="1063" spans="1:8" x14ac:dyDescent="0.25">
      <c r="A1063" s="211" t="s">
        <v>5793</v>
      </c>
      <c r="B1063" s="221" t="s">
        <v>6256</v>
      </c>
      <c r="C1063" s="212" t="s">
        <v>4560</v>
      </c>
      <c r="D1063" s="213">
        <v>1409.4</v>
      </c>
      <c r="E1063" s="212" t="s">
        <v>5793</v>
      </c>
      <c r="F1063" s="213">
        <v>1409.4</v>
      </c>
      <c r="G1063" s="213">
        <v>0</v>
      </c>
      <c r="H1063" s="212" t="s">
        <v>4378</v>
      </c>
    </row>
    <row r="1064" spans="1:8" x14ac:dyDescent="0.25">
      <c r="A1064" s="211" t="s">
        <v>4696</v>
      </c>
      <c r="B1064" s="221" t="s">
        <v>6358</v>
      </c>
      <c r="C1064" s="212" t="s">
        <v>4560</v>
      </c>
      <c r="D1064" s="213">
        <v>1945.2</v>
      </c>
      <c r="E1064" s="212" t="s">
        <v>4696</v>
      </c>
      <c r="F1064" s="213">
        <v>1945.2</v>
      </c>
      <c r="G1064" s="213">
        <v>0</v>
      </c>
      <c r="H1064" s="212" t="s">
        <v>4378</v>
      </c>
    </row>
    <row r="1065" spans="1:8" x14ac:dyDescent="0.25">
      <c r="A1065" s="211" t="s">
        <v>5838</v>
      </c>
      <c r="B1065" s="221" t="s">
        <v>6686</v>
      </c>
      <c r="C1065" s="212" t="s">
        <v>4560</v>
      </c>
      <c r="D1065" s="213">
        <v>729</v>
      </c>
      <c r="E1065" s="212" t="s">
        <v>5838</v>
      </c>
      <c r="F1065" s="213">
        <v>729</v>
      </c>
      <c r="G1065" s="213">
        <v>0</v>
      </c>
      <c r="H1065" s="212" t="s">
        <v>4378</v>
      </c>
    </row>
    <row r="1066" spans="1:8" x14ac:dyDescent="0.25">
      <c r="A1066" s="211" t="s">
        <v>5092</v>
      </c>
      <c r="B1066" s="221" t="s">
        <v>6824</v>
      </c>
      <c r="C1066" s="212" t="s">
        <v>4560</v>
      </c>
      <c r="D1066" s="213">
        <v>1105</v>
      </c>
      <c r="E1066" s="212" t="s">
        <v>5092</v>
      </c>
      <c r="F1066" s="213">
        <v>1105</v>
      </c>
      <c r="G1066" s="213">
        <v>0</v>
      </c>
      <c r="H1066" s="212" t="s">
        <v>4378</v>
      </c>
    </row>
    <row r="1067" spans="1:8" x14ac:dyDescent="0.25">
      <c r="A1067" s="211" t="s">
        <v>5066</v>
      </c>
      <c r="B1067" s="221" t="s">
        <v>7116</v>
      </c>
      <c r="C1067" s="212" t="s">
        <v>4560</v>
      </c>
      <c r="D1067" s="213">
        <v>2634.6</v>
      </c>
      <c r="E1067" s="212" t="s">
        <v>5066</v>
      </c>
      <c r="F1067" s="213">
        <v>2634.6</v>
      </c>
      <c r="G1067" s="213">
        <v>0</v>
      </c>
      <c r="H1067" s="212" t="s">
        <v>4378</v>
      </c>
    </row>
    <row r="1068" spans="1:8" x14ac:dyDescent="0.25">
      <c r="A1068" s="208" t="s">
        <v>6803</v>
      </c>
      <c r="B1068" s="220" t="s">
        <v>7249</v>
      </c>
      <c r="C1068" s="209" t="s">
        <v>4560</v>
      </c>
      <c r="D1068" s="210">
        <v>3149.5</v>
      </c>
      <c r="E1068" s="209" t="s">
        <v>6803</v>
      </c>
      <c r="F1068" s="210">
        <v>3149.5</v>
      </c>
      <c r="G1068" s="210">
        <v>0</v>
      </c>
      <c r="H1068" s="209" t="s">
        <v>4378</v>
      </c>
    </row>
    <row r="1069" spans="1:8" x14ac:dyDescent="0.25">
      <c r="A1069" s="208" t="s">
        <v>6803</v>
      </c>
      <c r="B1069" s="220" t="s">
        <v>7257</v>
      </c>
      <c r="C1069" s="209" t="s">
        <v>4560</v>
      </c>
      <c r="D1069" s="210">
        <v>452.4</v>
      </c>
      <c r="E1069" s="209" t="s">
        <v>6803</v>
      </c>
      <c r="F1069" s="210">
        <v>452.4</v>
      </c>
      <c r="G1069" s="210">
        <v>0</v>
      </c>
      <c r="H1069" s="209" t="s">
        <v>4378</v>
      </c>
    </row>
    <row r="1070" spans="1:8" x14ac:dyDescent="0.25">
      <c r="A1070" s="211" t="s">
        <v>4642</v>
      </c>
      <c r="B1070" s="221" t="s">
        <v>7458</v>
      </c>
      <c r="C1070" s="212" t="s">
        <v>4503</v>
      </c>
      <c r="D1070" s="213">
        <v>0</v>
      </c>
      <c r="E1070" s="212" t="s">
        <v>4416</v>
      </c>
      <c r="F1070" s="213">
        <v>0</v>
      </c>
      <c r="G1070" s="213">
        <v>0</v>
      </c>
      <c r="H1070" s="212" t="s">
        <v>37</v>
      </c>
    </row>
    <row r="1071" spans="1:8" x14ac:dyDescent="0.25">
      <c r="A1071" s="208" t="s">
        <v>4642</v>
      </c>
      <c r="B1071" s="220" t="s">
        <v>7469</v>
      </c>
      <c r="C1071" s="209" t="s">
        <v>4503</v>
      </c>
      <c r="D1071" s="210">
        <v>19094.5</v>
      </c>
      <c r="E1071" s="209" t="s">
        <v>4642</v>
      </c>
      <c r="F1071" s="210">
        <v>19094.5</v>
      </c>
      <c r="G1071" s="210">
        <v>0</v>
      </c>
      <c r="H1071" s="209" t="s">
        <v>4378</v>
      </c>
    </row>
    <row r="1072" spans="1:8" x14ac:dyDescent="0.25">
      <c r="A1072" s="208" t="s">
        <v>4638</v>
      </c>
      <c r="B1072" s="220" t="s">
        <v>7338</v>
      </c>
      <c r="C1072" s="209" t="s">
        <v>4503</v>
      </c>
      <c r="D1072" s="210">
        <v>19377.7</v>
      </c>
      <c r="E1072" s="209" t="s">
        <v>4638</v>
      </c>
      <c r="F1072" s="210">
        <v>19377.7</v>
      </c>
      <c r="G1072" s="210">
        <v>0</v>
      </c>
      <c r="H1072" s="209" t="s">
        <v>4378</v>
      </c>
    </row>
    <row r="1073" spans="1:8" x14ac:dyDescent="0.25">
      <c r="A1073" s="211" t="s">
        <v>4638</v>
      </c>
      <c r="B1073" s="221" t="s">
        <v>7341</v>
      </c>
      <c r="C1073" s="212" t="s">
        <v>4503</v>
      </c>
      <c r="D1073" s="213">
        <v>2411.1</v>
      </c>
      <c r="E1073" s="212" t="s">
        <v>4638</v>
      </c>
      <c r="F1073" s="213">
        <v>2411.1</v>
      </c>
      <c r="G1073" s="213">
        <v>0</v>
      </c>
      <c r="H1073" s="212" t="s">
        <v>4378</v>
      </c>
    </row>
    <row r="1074" spans="1:8" x14ac:dyDescent="0.25">
      <c r="A1074" s="208" t="s">
        <v>4638</v>
      </c>
      <c r="B1074" s="220" t="s">
        <v>7362</v>
      </c>
      <c r="C1074" s="209" t="s">
        <v>4503</v>
      </c>
      <c r="D1074" s="210">
        <v>7508.1</v>
      </c>
      <c r="E1074" s="209" t="s">
        <v>4638</v>
      </c>
      <c r="F1074" s="210">
        <v>7508.1</v>
      </c>
      <c r="G1074" s="210">
        <v>0</v>
      </c>
      <c r="H1074" s="209" t="s">
        <v>4378</v>
      </c>
    </row>
    <row r="1075" spans="1:8" x14ac:dyDescent="0.25">
      <c r="A1075" s="211" t="s">
        <v>4633</v>
      </c>
      <c r="B1075" s="221" t="s">
        <v>7758</v>
      </c>
      <c r="C1075" s="212" t="s">
        <v>4503</v>
      </c>
      <c r="D1075" s="213">
        <v>22711.7</v>
      </c>
      <c r="E1075" s="212" t="s">
        <v>4633</v>
      </c>
      <c r="F1075" s="213">
        <v>22711.7</v>
      </c>
      <c r="G1075" s="213">
        <v>0</v>
      </c>
      <c r="H1075" s="212" t="s">
        <v>4378</v>
      </c>
    </row>
    <row r="1076" spans="1:8" x14ac:dyDescent="0.25">
      <c r="A1076" s="211" t="s">
        <v>4634</v>
      </c>
      <c r="B1076" s="221" t="s">
        <v>4763</v>
      </c>
      <c r="C1076" s="212" t="s">
        <v>4503</v>
      </c>
      <c r="D1076" s="213">
        <v>27631.1</v>
      </c>
      <c r="E1076" s="212" t="s">
        <v>4634</v>
      </c>
      <c r="F1076" s="213">
        <v>27631.1</v>
      </c>
      <c r="G1076" s="213">
        <v>0</v>
      </c>
      <c r="H1076" s="212" t="s">
        <v>4378</v>
      </c>
    </row>
    <row r="1077" spans="1:8" x14ac:dyDescent="0.25">
      <c r="A1077" s="208" t="s">
        <v>4604</v>
      </c>
      <c r="B1077" s="220" t="s">
        <v>4967</v>
      </c>
      <c r="C1077" s="209" t="s">
        <v>4503</v>
      </c>
      <c r="D1077" s="210">
        <v>0</v>
      </c>
      <c r="E1077" s="209" t="s">
        <v>4416</v>
      </c>
      <c r="F1077" s="210">
        <v>0</v>
      </c>
      <c r="G1077" s="210">
        <v>0</v>
      </c>
      <c r="H1077" s="209" t="s">
        <v>37</v>
      </c>
    </row>
    <row r="1078" spans="1:8" x14ac:dyDescent="0.25">
      <c r="A1078" s="208" t="s">
        <v>4604</v>
      </c>
      <c r="B1078" s="220" t="s">
        <v>4969</v>
      </c>
      <c r="C1078" s="209" t="s">
        <v>4503</v>
      </c>
      <c r="D1078" s="210">
        <v>17172.2</v>
      </c>
      <c r="E1078" s="209" t="s">
        <v>4604</v>
      </c>
      <c r="F1078" s="210">
        <v>17172.2</v>
      </c>
      <c r="G1078" s="210">
        <v>0</v>
      </c>
      <c r="H1078" s="209" t="s">
        <v>4378</v>
      </c>
    </row>
    <row r="1079" spans="1:8" x14ac:dyDescent="0.25">
      <c r="A1079" s="211" t="s">
        <v>4639</v>
      </c>
      <c r="B1079" s="221" t="s">
        <v>5318</v>
      </c>
      <c r="C1079" s="212" t="s">
        <v>4503</v>
      </c>
      <c r="D1079" s="213">
        <v>30042.3</v>
      </c>
      <c r="E1079" s="212" t="s">
        <v>4639</v>
      </c>
      <c r="F1079" s="213">
        <v>30042.3</v>
      </c>
      <c r="G1079" s="213">
        <v>0</v>
      </c>
      <c r="H1079" s="212" t="s">
        <v>4378</v>
      </c>
    </row>
    <row r="1080" spans="1:8" x14ac:dyDescent="0.25">
      <c r="A1080" s="211" t="s">
        <v>4641</v>
      </c>
      <c r="B1080" s="221" t="s">
        <v>5637</v>
      </c>
      <c r="C1080" s="212" t="s">
        <v>4503</v>
      </c>
      <c r="D1080" s="213">
        <v>9039.6</v>
      </c>
      <c r="E1080" s="212" t="s">
        <v>4641</v>
      </c>
      <c r="F1080" s="213">
        <v>9039.6</v>
      </c>
      <c r="G1080" s="213">
        <v>0</v>
      </c>
      <c r="H1080" s="212" t="s">
        <v>4378</v>
      </c>
    </row>
    <row r="1081" spans="1:8" x14ac:dyDescent="0.25">
      <c r="A1081" s="211" t="s">
        <v>4645</v>
      </c>
      <c r="B1081" s="221" t="s">
        <v>5732</v>
      </c>
      <c r="C1081" s="212" t="s">
        <v>4503</v>
      </c>
      <c r="D1081" s="213">
        <v>14664.8</v>
      </c>
      <c r="E1081" s="212" t="s">
        <v>4645</v>
      </c>
      <c r="F1081" s="213">
        <v>14664.8</v>
      </c>
      <c r="G1081" s="213">
        <v>0</v>
      </c>
      <c r="H1081" s="212" t="s">
        <v>4378</v>
      </c>
    </row>
    <row r="1082" spans="1:8" x14ac:dyDescent="0.25">
      <c r="A1082" s="208" t="s">
        <v>4648</v>
      </c>
      <c r="B1082" s="220" t="s">
        <v>5934</v>
      </c>
      <c r="C1082" s="209" t="s">
        <v>4503</v>
      </c>
      <c r="D1082" s="210">
        <v>20013.3</v>
      </c>
      <c r="E1082" s="209" t="s">
        <v>4648</v>
      </c>
      <c r="F1082" s="210">
        <v>20013.3</v>
      </c>
      <c r="G1082" s="210">
        <v>0</v>
      </c>
      <c r="H1082" s="209" t="s">
        <v>4378</v>
      </c>
    </row>
    <row r="1083" spans="1:8" x14ac:dyDescent="0.25">
      <c r="A1083" s="208" t="s">
        <v>4821</v>
      </c>
      <c r="B1083" s="220" t="s">
        <v>6091</v>
      </c>
      <c r="C1083" s="209" t="s">
        <v>4503</v>
      </c>
      <c r="D1083" s="210">
        <v>5538</v>
      </c>
      <c r="E1083" s="209" t="s">
        <v>4821</v>
      </c>
      <c r="F1083" s="210">
        <v>5538</v>
      </c>
      <c r="G1083" s="210">
        <v>0</v>
      </c>
      <c r="H1083" s="209" t="s">
        <v>4378</v>
      </c>
    </row>
    <row r="1084" spans="1:8" x14ac:dyDescent="0.25">
      <c r="A1084" s="211" t="s">
        <v>4696</v>
      </c>
      <c r="B1084" s="221" t="s">
        <v>6383</v>
      </c>
      <c r="C1084" s="212" t="s">
        <v>4503</v>
      </c>
      <c r="D1084" s="213">
        <v>23515.9</v>
      </c>
      <c r="E1084" s="212" t="s">
        <v>5395</v>
      </c>
      <c r="F1084" s="213">
        <v>23515.9</v>
      </c>
      <c r="G1084" s="213">
        <v>0</v>
      </c>
      <c r="H1084" s="212" t="s">
        <v>4378</v>
      </c>
    </row>
    <row r="1085" spans="1:8" x14ac:dyDescent="0.25">
      <c r="A1085" s="208" t="s">
        <v>6409</v>
      </c>
      <c r="B1085" s="220" t="s">
        <v>6572</v>
      </c>
      <c r="C1085" s="209" t="s">
        <v>4503</v>
      </c>
      <c r="D1085" s="210">
        <v>28187.9</v>
      </c>
      <c r="E1085" s="209" t="s">
        <v>6409</v>
      </c>
      <c r="F1085" s="210">
        <v>28187.9</v>
      </c>
      <c r="G1085" s="210">
        <v>0</v>
      </c>
      <c r="H1085" s="209" t="s">
        <v>4378</v>
      </c>
    </row>
    <row r="1086" spans="1:8" x14ac:dyDescent="0.25">
      <c r="A1086" s="208" t="s">
        <v>5092</v>
      </c>
      <c r="B1086" s="220" t="s">
        <v>6794</v>
      </c>
      <c r="C1086" s="209" t="s">
        <v>4503</v>
      </c>
      <c r="D1086" s="210">
        <v>31308.3</v>
      </c>
      <c r="E1086" s="209" t="s">
        <v>5092</v>
      </c>
      <c r="F1086" s="210">
        <v>31308.3</v>
      </c>
      <c r="G1086" s="210">
        <v>0</v>
      </c>
      <c r="H1086" s="209" t="s">
        <v>4378</v>
      </c>
    </row>
    <row r="1087" spans="1:8" x14ac:dyDescent="0.25">
      <c r="A1087" s="208" t="s">
        <v>5066</v>
      </c>
      <c r="B1087" s="220" t="s">
        <v>7051</v>
      </c>
      <c r="C1087" s="209" t="s">
        <v>4503</v>
      </c>
      <c r="D1087" s="210">
        <v>15137.5</v>
      </c>
      <c r="E1087" s="209" t="s">
        <v>5066</v>
      </c>
      <c r="F1087" s="210">
        <v>15137.5</v>
      </c>
      <c r="G1087" s="210">
        <v>0</v>
      </c>
      <c r="H1087" s="209" t="s">
        <v>4378</v>
      </c>
    </row>
    <row r="1088" spans="1:8" x14ac:dyDescent="0.25">
      <c r="A1088" s="208" t="s">
        <v>5066</v>
      </c>
      <c r="B1088" s="220" t="s">
        <v>7067</v>
      </c>
      <c r="C1088" s="209" t="s">
        <v>4503</v>
      </c>
      <c r="D1088" s="210">
        <v>5820</v>
      </c>
      <c r="E1088" s="209" t="s">
        <v>5066</v>
      </c>
      <c r="F1088" s="210">
        <v>5820</v>
      </c>
      <c r="G1088" s="210">
        <v>0</v>
      </c>
      <c r="H1088" s="209" t="s">
        <v>4378</v>
      </c>
    </row>
    <row r="1089" spans="1:8" x14ac:dyDescent="0.25">
      <c r="A1089" s="211" t="s">
        <v>4642</v>
      </c>
      <c r="B1089" s="221" t="s">
        <v>5563</v>
      </c>
      <c r="C1089" s="212" t="s">
        <v>4421</v>
      </c>
      <c r="D1089" s="213">
        <v>32749.7</v>
      </c>
      <c r="E1089" s="212" t="s">
        <v>4642</v>
      </c>
      <c r="F1089" s="213">
        <v>32749.7</v>
      </c>
      <c r="G1089" s="213">
        <v>0</v>
      </c>
      <c r="H1089" s="212" t="s">
        <v>4378</v>
      </c>
    </row>
    <row r="1090" spans="1:8" x14ac:dyDescent="0.25">
      <c r="A1090" s="211" t="s">
        <v>4632</v>
      </c>
      <c r="B1090" s="221" t="s">
        <v>6086</v>
      </c>
      <c r="C1090" s="212" t="s">
        <v>4421</v>
      </c>
      <c r="D1090" s="213">
        <v>1047.6199999999999</v>
      </c>
      <c r="E1090" s="212" t="s">
        <v>4632</v>
      </c>
      <c r="F1090" s="213">
        <v>1047.6199999999999</v>
      </c>
      <c r="G1090" s="213">
        <v>0</v>
      </c>
      <c r="H1090" s="212" t="s">
        <v>4378</v>
      </c>
    </row>
    <row r="1091" spans="1:8" x14ac:dyDescent="0.25">
      <c r="A1091" s="208" t="s">
        <v>4638</v>
      </c>
      <c r="B1091" s="220" t="s">
        <v>7384</v>
      </c>
      <c r="C1091" s="209" t="s">
        <v>4421</v>
      </c>
      <c r="D1091" s="210">
        <v>9637.2999999999993</v>
      </c>
      <c r="E1091" s="209" t="s">
        <v>4638</v>
      </c>
      <c r="F1091" s="210">
        <v>9637.2999999999993</v>
      </c>
      <c r="G1091" s="210">
        <v>0</v>
      </c>
      <c r="H1091" s="209" t="s">
        <v>4378</v>
      </c>
    </row>
    <row r="1092" spans="1:8" x14ac:dyDescent="0.25">
      <c r="A1092" s="208" t="s">
        <v>4649</v>
      </c>
      <c r="B1092" s="220" t="s">
        <v>7533</v>
      </c>
      <c r="C1092" s="209" t="s">
        <v>4421</v>
      </c>
      <c r="D1092" s="210">
        <v>8773.2000000000007</v>
      </c>
      <c r="E1092" s="209" t="s">
        <v>4649</v>
      </c>
      <c r="F1092" s="210">
        <v>8773.2000000000007</v>
      </c>
      <c r="G1092" s="210">
        <v>0</v>
      </c>
      <c r="H1092" s="209" t="s">
        <v>4378</v>
      </c>
    </row>
    <row r="1093" spans="1:8" x14ac:dyDescent="0.25">
      <c r="A1093" s="211" t="s">
        <v>4646</v>
      </c>
      <c r="B1093" s="221" t="s">
        <v>7656</v>
      </c>
      <c r="C1093" s="212" t="s">
        <v>4421</v>
      </c>
      <c r="D1093" s="213">
        <v>10970.4</v>
      </c>
      <c r="E1093" s="212" t="s">
        <v>4646</v>
      </c>
      <c r="F1093" s="213">
        <v>10970.4</v>
      </c>
      <c r="G1093" s="213">
        <v>0</v>
      </c>
      <c r="H1093" s="212" t="s">
        <v>4378</v>
      </c>
    </row>
    <row r="1094" spans="1:8" x14ac:dyDescent="0.25">
      <c r="A1094" s="208" t="s">
        <v>4633</v>
      </c>
      <c r="B1094" s="220" t="s">
        <v>7786</v>
      </c>
      <c r="C1094" s="209" t="s">
        <v>4421</v>
      </c>
      <c r="D1094" s="210">
        <v>10639.4</v>
      </c>
      <c r="E1094" s="209" t="s">
        <v>4633</v>
      </c>
      <c r="F1094" s="210">
        <v>10639.4</v>
      </c>
      <c r="G1094" s="210">
        <v>0</v>
      </c>
      <c r="H1094" s="209" t="s">
        <v>4378</v>
      </c>
    </row>
    <row r="1095" spans="1:8" x14ac:dyDescent="0.25">
      <c r="A1095" s="211" t="s">
        <v>4635</v>
      </c>
      <c r="B1095" s="221" t="s">
        <v>7945</v>
      </c>
      <c r="C1095" s="212" t="s">
        <v>4421</v>
      </c>
      <c r="D1095" s="213">
        <v>8414.4</v>
      </c>
      <c r="E1095" s="212" t="s">
        <v>4635</v>
      </c>
      <c r="F1095" s="213">
        <v>8414.4</v>
      </c>
      <c r="G1095" s="213">
        <v>0</v>
      </c>
      <c r="H1095" s="212" t="s">
        <v>4378</v>
      </c>
    </row>
    <row r="1096" spans="1:8" x14ac:dyDescent="0.25">
      <c r="A1096" s="208" t="s">
        <v>4634</v>
      </c>
      <c r="B1096" s="220" t="s">
        <v>4760</v>
      </c>
      <c r="C1096" s="209" t="s">
        <v>4421</v>
      </c>
      <c r="D1096" s="210">
        <v>1432</v>
      </c>
      <c r="E1096" s="209" t="s">
        <v>4634</v>
      </c>
      <c r="F1096" s="210">
        <v>1432</v>
      </c>
      <c r="G1096" s="210">
        <v>0</v>
      </c>
      <c r="H1096" s="209" t="s">
        <v>4378</v>
      </c>
    </row>
    <row r="1097" spans="1:8" x14ac:dyDescent="0.25">
      <c r="A1097" s="208" t="s">
        <v>4604</v>
      </c>
      <c r="B1097" s="220" t="s">
        <v>4951</v>
      </c>
      <c r="C1097" s="209" t="s">
        <v>4421</v>
      </c>
      <c r="D1097" s="210">
        <v>18932.599999999999</v>
      </c>
      <c r="E1097" s="209" t="s">
        <v>4604</v>
      </c>
      <c r="F1097" s="210">
        <v>18932.599999999999</v>
      </c>
      <c r="G1097" s="210">
        <v>0</v>
      </c>
      <c r="H1097" s="209" t="s">
        <v>4378</v>
      </c>
    </row>
    <row r="1098" spans="1:8" x14ac:dyDescent="0.25">
      <c r="A1098" s="208" t="s">
        <v>4640</v>
      </c>
      <c r="B1098" s="220" t="s">
        <v>5073</v>
      </c>
      <c r="C1098" s="209" t="s">
        <v>4421</v>
      </c>
      <c r="D1098" s="210">
        <v>10592.4</v>
      </c>
      <c r="E1098" s="209" t="s">
        <v>4640</v>
      </c>
      <c r="F1098" s="210">
        <v>10592.4</v>
      </c>
      <c r="G1098" s="210">
        <v>0</v>
      </c>
      <c r="H1098" s="209" t="s">
        <v>4378</v>
      </c>
    </row>
    <row r="1099" spans="1:8" x14ac:dyDescent="0.25">
      <c r="A1099" s="211" t="s">
        <v>4746</v>
      </c>
      <c r="B1099" s="221" t="s">
        <v>5194</v>
      </c>
      <c r="C1099" s="212" t="s">
        <v>4421</v>
      </c>
      <c r="D1099" s="213">
        <v>1214.0999999999999</v>
      </c>
      <c r="E1099" s="212" t="s">
        <v>4746</v>
      </c>
      <c r="F1099" s="213">
        <v>1214.0999999999999</v>
      </c>
      <c r="G1099" s="213">
        <v>0</v>
      </c>
      <c r="H1099" s="212" t="s">
        <v>4378</v>
      </c>
    </row>
    <row r="1100" spans="1:8" x14ac:dyDescent="0.25">
      <c r="A1100" s="208" t="s">
        <v>4639</v>
      </c>
      <c r="B1100" s="220" t="s">
        <v>5345</v>
      </c>
      <c r="C1100" s="209" t="s">
        <v>4421</v>
      </c>
      <c r="D1100" s="210">
        <v>9941</v>
      </c>
      <c r="E1100" s="209" t="s">
        <v>4639</v>
      </c>
      <c r="F1100" s="210">
        <v>9941</v>
      </c>
      <c r="G1100" s="210">
        <v>0</v>
      </c>
      <c r="H1100" s="209" t="s">
        <v>4378</v>
      </c>
    </row>
    <row r="1101" spans="1:8" x14ac:dyDescent="0.25">
      <c r="A1101" s="211" t="s">
        <v>4630</v>
      </c>
      <c r="B1101" s="221" t="s">
        <v>5475</v>
      </c>
      <c r="C1101" s="212" t="s">
        <v>4421</v>
      </c>
      <c r="D1101" s="213">
        <v>0</v>
      </c>
      <c r="E1101" s="212" t="s">
        <v>4416</v>
      </c>
      <c r="F1101" s="213">
        <v>0</v>
      </c>
      <c r="G1101" s="213">
        <v>0</v>
      </c>
      <c r="H1101" s="212" t="s">
        <v>37</v>
      </c>
    </row>
    <row r="1102" spans="1:8" x14ac:dyDescent="0.25">
      <c r="A1102" s="211" t="s">
        <v>4630</v>
      </c>
      <c r="B1102" s="221" t="s">
        <v>5539</v>
      </c>
      <c r="C1102" s="212" t="s">
        <v>4421</v>
      </c>
      <c r="D1102" s="213">
        <v>11828.7</v>
      </c>
      <c r="E1102" s="212" t="s">
        <v>4630</v>
      </c>
      <c r="F1102" s="213">
        <v>11828.7</v>
      </c>
      <c r="G1102" s="213">
        <v>0</v>
      </c>
      <c r="H1102" s="212" t="s">
        <v>4378</v>
      </c>
    </row>
    <row r="1103" spans="1:8" x14ac:dyDescent="0.25">
      <c r="A1103" s="208" t="s">
        <v>4641</v>
      </c>
      <c r="B1103" s="220" t="s">
        <v>5646</v>
      </c>
      <c r="C1103" s="209" t="s">
        <v>4421</v>
      </c>
      <c r="D1103" s="210">
        <v>6187.8</v>
      </c>
      <c r="E1103" s="209" t="s">
        <v>4641</v>
      </c>
      <c r="F1103" s="210">
        <v>6187.8</v>
      </c>
      <c r="G1103" s="210">
        <v>0</v>
      </c>
      <c r="H1103" s="209" t="s">
        <v>4378</v>
      </c>
    </row>
    <row r="1104" spans="1:8" x14ac:dyDescent="0.25">
      <c r="A1104" s="208" t="s">
        <v>4645</v>
      </c>
      <c r="B1104" s="220" t="s">
        <v>5758</v>
      </c>
      <c r="C1104" s="209" t="s">
        <v>4421</v>
      </c>
      <c r="D1104" s="210">
        <v>2519.4</v>
      </c>
      <c r="E1104" s="209" t="s">
        <v>4645</v>
      </c>
      <c r="F1104" s="210">
        <v>2519.4</v>
      </c>
      <c r="G1104" s="210">
        <v>0</v>
      </c>
      <c r="H1104" s="209" t="s">
        <v>4378</v>
      </c>
    </row>
    <row r="1105" spans="1:8" x14ac:dyDescent="0.25">
      <c r="A1105" s="211" t="s">
        <v>4643</v>
      </c>
      <c r="B1105" s="221" t="s">
        <v>5853</v>
      </c>
      <c r="C1105" s="212" t="s">
        <v>4421</v>
      </c>
      <c r="D1105" s="213">
        <v>9273.4</v>
      </c>
      <c r="E1105" s="212" t="s">
        <v>4643</v>
      </c>
      <c r="F1105" s="213">
        <v>9273.4</v>
      </c>
      <c r="G1105" s="213">
        <v>0</v>
      </c>
      <c r="H1105" s="212" t="s">
        <v>4378</v>
      </c>
    </row>
    <row r="1106" spans="1:8" x14ac:dyDescent="0.25">
      <c r="A1106" s="211" t="s">
        <v>4648</v>
      </c>
      <c r="B1106" s="221" t="s">
        <v>5959</v>
      </c>
      <c r="C1106" s="212" t="s">
        <v>4421</v>
      </c>
      <c r="D1106" s="213">
        <v>4375.7</v>
      </c>
      <c r="E1106" s="212" t="s">
        <v>4648</v>
      </c>
      <c r="F1106" s="213">
        <v>4375.7</v>
      </c>
      <c r="G1106" s="213">
        <v>0</v>
      </c>
      <c r="H1106" s="212" t="s">
        <v>4378</v>
      </c>
    </row>
    <row r="1107" spans="1:8" x14ac:dyDescent="0.25">
      <c r="A1107" s="208" t="s">
        <v>4821</v>
      </c>
      <c r="B1107" s="220" t="s">
        <v>6060</v>
      </c>
      <c r="C1107" s="209" t="s">
        <v>4421</v>
      </c>
      <c r="D1107" s="210">
        <v>10216.5</v>
      </c>
      <c r="E1107" s="209" t="s">
        <v>4821</v>
      </c>
      <c r="F1107" s="210">
        <v>10216.5</v>
      </c>
      <c r="G1107" s="210">
        <v>0</v>
      </c>
      <c r="H1107" s="209" t="s">
        <v>4378</v>
      </c>
    </row>
    <row r="1108" spans="1:8" x14ac:dyDescent="0.25">
      <c r="A1108" s="208" t="s">
        <v>5793</v>
      </c>
      <c r="B1108" s="220" t="s">
        <v>6159</v>
      </c>
      <c r="C1108" s="209" t="s">
        <v>4421</v>
      </c>
      <c r="D1108" s="210">
        <v>20051.599999999999</v>
      </c>
      <c r="E1108" s="209" t="s">
        <v>5793</v>
      </c>
      <c r="F1108" s="210">
        <v>20051.599999999999</v>
      </c>
      <c r="G1108" s="210">
        <v>0</v>
      </c>
      <c r="H1108" s="209" t="s">
        <v>4378</v>
      </c>
    </row>
    <row r="1109" spans="1:8" x14ac:dyDescent="0.25">
      <c r="A1109" s="208" t="s">
        <v>4696</v>
      </c>
      <c r="B1109" s="220" t="s">
        <v>6296</v>
      </c>
      <c r="C1109" s="209" t="s">
        <v>4421</v>
      </c>
      <c r="D1109" s="210">
        <v>11137.8</v>
      </c>
      <c r="E1109" s="209" t="s">
        <v>4696</v>
      </c>
      <c r="F1109" s="210">
        <v>11137.8</v>
      </c>
      <c r="G1109" s="210">
        <v>0</v>
      </c>
      <c r="H1109" s="209" t="s">
        <v>4378</v>
      </c>
    </row>
    <row r="1110" spans="1:8" x14ac:dyDescent="0.25">
      <c r="A1110" s="208" t="s">
        <v>5838</v>
      </c>
      <c r="B1110" s="220" t="s">
        <v>6660</v>
      </c>
      <c r="C1110" s="209" t="s">
        <v>4421</v>
      </c>
      <c r="D1110" s="210">
        <v>2313</v>
      </c>
      <c r="E1110" s="209" t="s">
        <v>5838</v>
      </c>
      <c r="F1110" s="210">
        <v>2313</v>
      </c>
      <c r="G1110" s="210">
        <v>0</v>
      </c>
      <c r="H1110" s="209" t="s">
        <v>4378</v>
      </c>
    </row>
    <row r="1111" spans="1:8" x14ac:dyDescent="0.25">
      <c r="A1111" s="211" t="s">
        <v>5838</v>
      </c>
      <c r="B1111" s="221" t="s">
        <v>6661</v>
      </c>
      <c r="C1111" s="212" t="s">
        <v>4421</v>
      </c>
      <c r="D1111" s="213">
        <v>12309.6</v>
      </c>
      <c r="E1111" s="212" t="s">
        <v>5838</v>
      </c>
      <c r="F1111" s="213">
        <v>12309.6</v>
      </c>
      <c r="G1111" s="213">
        <v>0</v>
      </c>
      <c r="H1111" s="212" t="s">
        <v>4378</v>
      </c>
    </row>
    <row r="1112" spans="1:8" x14ac:dyDescent="0.25">
      <c r="A1112" s="211" t="s">
        <v>5092</v>
      </c>
      <c r="B1112" s="221" t="s">
        <v>6771</v>
      </c>
      <c r="C1112" s="212" t="s">
        <v>4421</v>
      </c>
      <c r="D1112" s="213">
        <v>7559.7</v>
      </c>
      <c r="E1112" s="212" t="s">
        <v>5092</v>
      </c>
      <c r="F1112" s="213">
        <v>7559.7</v>
      </c>
      <c r="G1112" s="213">
        <v>0</v>
      </c>
      <c r="H1112" s="212" t="s">
        <v>4378</v>
      </c>
    </row>
    <row r="1113" spans="1:8" x14ac:dyDescent="0.25">
      <c r="A1113" s="211" t="s">
        <v>5066</v>
      </c>
      <c r="B1113" s="221" t="s">
        <v>7026</v>
      </c>
      <c r="C1113" s="212" t="s">
        <v>4421</v>
      </c>
      <c r="D1113" s="213">
        <v>23139</v>
      </c>
      <c r="E1113" s="212" t="s">
        <v>5066</v>
      </c>
      <c r="F1113" s="213">
        <v>23139</v>
      </c>
      <c r="G1113" s="213">
        <v>0</v>
      </c>
      <c r="H1113" s="212" t="s">
        <v>4378</v>
      </c>
    </row>
    <row r="1114" spans="1:8" x14ac:dyDescent="0.25">
      <c r="A1114" s="208" t="s">
        <v>6803</v>
      </c>
      <c r="B1114" s="220" t="s">
        <v>7165</v>
      </c>
      <c r="C1114" s="209" t="s">
        <v>4421</v>
      </c>
      <c r="D1114" s="210">
        <v>0</v>
      </c>
      <c r="E1114" s="209" t="s">
        <v>4416</v>
      </c>
      <c r="F1114" s="210">
        <v>0</v>
      </c>
      <c r="G1114" s="210">
        <v>0</v>
      </c>
      <c r="H1114" s="209" t="s">
        <v>37</v>
      </c>
    </row>
    <row r="1115" spans="1:8" x14ac:dyDescent="0.25">
      <c r="A1115" s="211" t="s">
        <v>4642</v>
      </c>
      <c r="B1115" s="221" t="s">
        <v>7825</v>
      </c>
      <c r="C1115" s="212" t="s">
        <v>4468</v>
      </c>
      <c r="D1115" s="213">
        <v>11055.6</v>
      </c>
      <c r="E1115" s="212" t="s">
        <v>4632</v>
      </c>
      <c r="F1115" s="213">
        <v>11055.6</v>
      </c>
      <c r="G1115" s="213">
        <v>0</v>
      </c>
      <c r="H1115" s="212" t="s">
        <v>4378</v>
      </c>
    </row>
    <row r="1116" spans="1:8" x14ac:dyDescent="0.25">
      <c r="A1116" s="211" t="s">
        <v>4632</v>
      </c>
      <c r="B1116" s="221" t="s">
        <v>6230</v>
      </c>
      <c r="C1116" s="212" t="s">
        <v>4468</v>
      </c>
      <c r="D1116" s="213">
        <v>11092.6</v>
      </c>
      <c r="E1116" s="212" t="s">
        <v>4632</v>
      </c>
      <c r="F1116" s="213">
        <v>11092.6</v>
      </c>
      <c r="G1116" s="213">
        <v>0</v>
      </c>
      <c r="H1116" s="212" t="s">
        <v>4378</v>
      </c>
    </row>
    <row r="1117" spans="1:8" x14ac:dyDescent="0.25">
      <c r="A1117" s="208" t="s">
        <v>4653</v>
      </c>
      <c r="B1117" s="220" t="s">
        <v>7283</v>
      </c>
      <c r="C1117" s="209" t="s">
        <v>4468</v>
      </c>
      <c r="D1117" s="210">
        <v>11036.8</v>
      </c>
      <c r="E1117" s="209" t="s">
        <v>4653</v>
      </c>
      <c r="F1117" s="210">
        <v>11036.8</v>
      </c>
      <c r="G1117" s="210">
        <v>0</v>
      </c>
      <c r="H1117" s="209" t="s">
        <v>4378</v>
      </c>
    </row>
    <row r="1118" spans="1:8" x14ac:dyDescent="0.25">
      <c r="A1118" s="211" t="s">
        <v>4638</v>
      </c>
      <c r="B1118" s="221" t="s">
        <v>7432</v>
      </c>
      <c r="C1118" s="212" t="s">
        <v>4468</v>
      </c>
      <c r="D1118" s="213">
        <v>7708</v>
      </c>
      <c r="E1118" s="212" t="s">
        <v>4649</v>
      </c>
      <c r="F1118" s="213">
        <v>7708</v>
      </c>
      <c r="G1118" s="213">
        <v>0</v>
      </c>
      <c r="H1118" s="212" t="s">
        <v>4378</v>
      </c>
    </row>
    <row r="1119" spans="1:8" x14ac:dyDescent="0.25">
      <c r="A1119" s="208" t="s">
        <v>4649</v>
      </c>
      <c r="B1119" s="220" t="s">
        <v>7555</v>
      </c>
      <c r="C1119" s="209" t="s">
        <v>4468</v>
      </c>
      <c r="D1119" s="210">
        <v>6026.8</v>
      </c>
      <c r="E1119" s="209" t="s">
        <v>4646</v>
      </c>
      <c r="F1119" s="210">
        <v>6026.8</v>
      </c>
      <c r="G1119" s="210">
        <v>0</v>
      </c>
      <c r="H1119" s="209" t="s">
        <v>4378</v>
      </c>
    </row>
    <row r="1120" spans="1:8" x14ac:dyDescent="0.25">
      <c r="A1120" s="211" t="s">
        <v>4646</v>
      </c>
      <c r="B1120" s="221" t="s">
        <v>7696</v>
      </c>
      <c r="C1120" s="212" t="s">
        <v>4468</v>
      </c>
      <c r="D1120" s="213">
        <v>4567.6000000000004</v>
      </c>
      <c r="E1120" s="212" t="s">
        <v>4633</v>
      </c>
      <c r="F1120" s="213">
        <v>4567.6000000000004</v>
      </c>
      <c r="G1120" s="213">
        <v>0</v>
      </c>
      <c r="H1120" s="212" t="s">
        <v>4378</v>
      </c>
    </row>
    <row r="1121" spans="1:8" x14ac:dyDescent="0.25">
      <c r="A1121" s="211" t="s">
        <v>4633</v>
      </c>
      <c r="B1121" s="221" t="s">
        <v>7849</v>
      </c>
      <c r="C1121" s="212" t="s">
        <v>4468</v>
      </c>
      <c r="D1121" s="213">
        <v>5859.6</v>
      </c>
      <c r="E1121" s="212" t="s">
        <v>4635</v>
      </c>
      <c r="F1121" s="213">
        <v>5859.6</v>
      </c>
      <c r="G1121" s="213">
        <v>0</v>
      </c>
      <c r="H1121" s="212" t="s">
        <v>4378</v>
      </c>
    </row>
    <row r="1122" spans="1:8" x14ac:dyDescent="0.25">
      <c r="A1122" s="211" t="s">
        <v>4635</v>
      </c>
      <c r="B1122" s="221" t="s">
        <v>8006</v>
      </c>
      <c r="C1122" s="212" t="s">
        <v>4468</v>
      </c>
      <c r="D1122" s="213">
        <v>10611.2</v>
      </c>
      <c r="E1122" s="212" t="s">
        <v>4636</v>
      </c>
      <c r="F1122" s="213">
        <v>10611.2</v>
      </c>
      <c r="G1122" s="213">
        <v>0</v>
      </c>
      <c r="H1122" s="212" t="s">
        <v>4378</v>
      </c>
    </row>
    <row r="1123" spans="1:8" x14ac:dyDescent="0.25">
      <c r="A1123" s="208" t="s">
        <v>4634</v>
      </c>
      <c r="B1123" s="220" t="s">
        <v>4764</v>
      </c>
      <c r="C1123" s="209" t="s">
        <v>4468</v>
      </c>
      <c r="D1123" s="210">
        <v>9690</v>
      </c>
      <c r="E1123" s="209" t="s">
        <v>4636</v>
      </c>
      <c r="F1123" s="210">
        <v>9690</v>
      </c>
      <c r="G1123" s="210">
        <v>0</v>
      </c>
      <c r="H1123" s="209" t="s">
        <v>4378</v>
      </c>
    </row>
    <row r="1124" spans="1:8" x14ac:dyDescent="0.25">
      <c r="A1124" s="211" t="s">
        <v>4636</v>
      </c>
      <c r="B1124" s="221" t="s">
        <v>4887</v>
      </c>
      <c r="C1124" s="212" t="s">
        <v>4468</v>
      </c>
      <c r="D1124" s="213">
        <v>8665.7999999999993</v>
      </c>
      <c r="E1124" s="212" t="s">
        <v>4604</v>
      </c>
      <c r="F1124" s="213">
        <v>8665.7999999999993</v>
      </c>
      <c r="G1124" s="213">
        <v>0</v>
      </c>
      <c r="H1124" s="212" t="s">
        <v>4378</v>
      </c>
    </row>
    <row r="1125" spans="1:8" x14ac:dyDescent="0.25">
      <c r="A1125" s="211" t="s">
        <v>4604</v>
      </c>
      <c r="B1125" s="221" t="s">
        <v>4925</v>
      </c>
      <c r="C1125" s="212" t="s">
        <v>4468</v>
      </c>
      <c r="D1125" s="213">
        <v>4430.3999999999996</v>
      </c>
      <c r="E1125" s="212" t="s">
        <v>4604</v>
      </c>
      <c r="F1125" s="213">
        <v>4430.3999999999996</v>
      </c>
      <c r="G1125" s="213">
        <v>0</v>
      </c>
      <c r="H1125" s="212" t="s">
        <v>4378</v>
      </c>
    </row>
    <row r="1126" spans="1:8" x14ac:dyDescent="0.25">
      <c r="A1126" s="211" t="s">
        <v>4640</v>
      </c>
      <c r="B1126" s="221" t="s">
        <v>5113</v>
      </c>
      <c r="C1126" s="212" t="s">
        <v>4468</v>
      </c>
      <c r="D1126" s="213">
        <v>7285.2</v>
      </c>
      <c r="E1126" s="212" t="s">
        <v>4746</v>
      </c>
      <c r="F1126" s="213">
        <v>7285.2</v>
      </c>
      <c r="G1126" s="213">
        <v>0</v>
      </c>
      <c r="H1126" s="212" t="s">
        <v>4378</v>
      </c>
    </row>
    <row r="1127" spans="1:8" x14ac:dyDescent="0.25">
      <c r="A1127" s="211" t="s">
        <v>4746</v>
      </c>
      <c r="B1127" s="221" t="s">
        <v>5204</v>
      </c>
      <c r="C1127" s="212" t="s">
        <v>4468</v>
      </c>
      <c r="D1127" s="213">
        <v>5616</v>
      </c>
      <c r="E1127" s="212" t="s">
        <v>4645</v>
      </c>
      <c r="F1127" s="213">
        <v>5616</v>
      </c>
      <c r="G1127" s="213">
        <v>0</v>
      </c>
      <c r="H1127" s="212" t="s">
        <v>4378</v>
      </c>
    </row>
    <row r="1128" spans="1:8" x14ac:dyDescent="0.25">
      <c r="A1128" s="208" t="s">
        <v>4639</v>
      </c>
      <c r="B1128" s="220" t="s">
        <v>5357</v>
      </c>
      <c r="C1128" s="209" t="s">
        <v>4468</v>
      </c>
      <c r="D1128" s="210">
        <v>5385.9</v>
      </c>
      <c r="E1128" s="209" t="s">
        <v>4639</v>
      </c>
      <c r="F1128" s="210">
        <v>5385.9</v>
      </c>
      <c r="G1128" s="210">
        <v>0</v>
      </c>
      <c r="H1128" s="209" t="s">
        <v>4378</v>
      </c>
    </row>
    <row r="1129" spans="1:8" x14ac:dyDescent="0.25">
      <c r="A1129" s="208" t="s">
        <v>4630</v>
      </c>
      <c r="B1129" s="220" t="s">
        <v>5540</v>
      </c>
      <c r="C1129" s="209" t="s">
        <v>4468</v>
      </c>
      <c r="D1129" s="210">
        <v>8648</v>
      </c>
      <c r="E1129" s="209" t="s">
        <v>4645</v>
      </c>
      <c r="F1129" s="210">
        <v>8648</v>
      </c>
      <c r="G1129" s="210">
        <v>0</v>
      </c>
      <c r="H1129" s="209" t="s">
        <v>4378</v>
      </c>
    </row>
    <row r="1130" spans="1:8" x14ac:dyDescent="0.25">
      <c r="A1130" s="208" t="s">
        <v>4645</v>
      </c>
      <c r="B1130" s="220" t="s">
        <v>5747</v>
      </c>
      <c r="C1130" s="209" t="s">
        <v>4468</v>
      </c>
      <c r="D1130" s="210">
        <v>0</v>
      </c>
      <c r="E1130" s="209" t="s">
        <v>4416</v>
      </c>
      <c r="F1130" s="210">
        <v>0</v>
      </c>
      <c r="G1130" s="210">
        <v>0</v>
      </c>
      <c r="H1130" s="209" t="s">
        <v>37</v>
      </c>
    </row>
    <row r="1131" spans="1:8" x14ac:dyDescent="0.25">
      <c r="A1131" s="211" t="s">
        <v>4645</v>
      </c>
      <c r="B1131" s="221" t="s">
        <v>5748</v>
      </c>
      <c r="C1131" s="212" t="s">
        <v>4468</v>
      </c>
      <c r="D1131" s="213">
        <v>0</v>
      </c>
      <c r="E1131" s="212" t="s">
        <v>4416</v>
      </c>
      <c r="F1131" s="213">
        <v>0</v>
      </c>
      <c r="G1131" s="213">
        <v>0</v>
      </c>
      <c r="H1131" s="212" t="s">
        <v>37</v>
      </c>
    </row>
    <row r="1132" spans="1:8" x14ac:dyDescent="0.25">
      <c r="A1132" s="208" t="s">
        <v>4645</v>
      </c>
      <c r="B1132" s="220" t="s">
        <v>5774</v>
      </c>
      <c r="C1132" s="209" t="s">
        <v>4468</v>
      </c>
      <c r="D1132" s="210">
        <v>8615.2000000000007</v>
      </c>
      <c r="E1132" s="209" t="s">
        <v>4643</v>
      </c>
      <c r="F1132" s="210">
        <v>8615.2000000000007</v>
      </c>
      <c r="G1132" s="210">
        <v>0</v>
      </c>
      <c r="H1132" s="209" t="s">
        <v>4378</v>
      </c>
    </row>
    <row r="1133" spans="1:8" x14ac:dyDescent="0.25">
      <c r="A1133" s="208" t="s">
        <v>4643</v>
      </c>
      <c r="B1133" s="220" t="s">
        <v>5878</v>
      </c>
      <c r="C1133" s="209" t="s">
        <v>4468</v>
      </c>
      <c r="D1133" s="210">
        <v>6787.2</v>
      </c>
      <c r="E1133" s="209" t="s">
        <v>4643</v>
      </c>
      <c r="F1133" s="210">
        <v>6787.2</v>
      </c>
      <c r="G1133" s="210">
        <v>0</v>
      </c>
      <c r="H1133" s="209" t="s">
        <v>4378</v>
      </c>
    </row>
    <row r="1134" spans="1:8" x14ac:dyDescent="0.25">
      <c r="A1134" s="211" t="s">
        <v>4648</v>
      </c>
      <c r="B1134" s="221" t="s">
        <v>6001</v>
      </c>
      <c r="C1134" s="212" t="s">
        <v>4468</v>
      </c>
      <c r="D1134" s="213">
        <v>5913.6</v>
      </c>
      <c r="E1134" s="212" t="s">
        <v>4696</v>
      </c>
      <c r="F1134" s="213">
        <v>5913.6</v>
      </c>
      <c r="G1134" s="213">
        <v>0</v>
      </c>
      <c r="H1134" s="212" t="s">
        <v>4378</v>
      </c>
    </row>
    <row r="1135" spans="1:8" x14ac:dyDescent="0.25">
      <c r="A1135" s="211" t="s">
        <v>4821</v>
      </c>
      <c r="B1135" s="221" t="s">
        <v>6126</v>
      </c>
      <c r="C1135" s="212" t="s">
        <v>4468</v>
      </c>
      <c r="D1135" s="213">
        <v>5125.6000000000004</v>
      </c>
      <c r="E1135" s="212" t="s">
        <v>4696</v>
      </c>
      <c r="F1135" s="213">
        <v>5125.6000000000004</v>
      </c>
      <c r="G1135" s="213">
        <v>0</v>
      </c>
      <c r="H1135" s="212" t="s">
        <v>4378</v>
      </c>
    </row>
    <row r="1136" spans="1:8" x14ac:dyDescent="0.25">
      <c r="A1136" s="211" t="s">
        <v>5793</v>
      </c>
      <c r="B1136" s="221" t="s">
        <v>6220</v>
      </c>
      <c r="C1136" s="212" t="s">
        <v>4468</v>
      </c>
      <c r="D1136" s="213">
        <v>7009</v>
      </c>
      <c r="E1136" s="212" t="s">
        <v>4696</v>
      </c>
      <c r="F1136" s="213">
        <v>7009</v>
      </c>
      <c r="G1136" s="213">
        <v>0</v>
      </c>
      <c r="H1136" s="212" t="s">
        <v>4378</v>
      </c>
    </row>
    <row r="1137" spans="1:8" x14ac:dyDescent="0.25">
      <c r="A1137" s="208" t="s">
        <v>4696</v>
      </c>
      <c r="B1137" s="220" t="s">
        <v>6324</v>
      </c>
      <c r="C1137" s="209" t="s">
        <v>4468</v>
      </c>
      <c r="D1137" s="210">
        <v>9683.6</v>
      </c>
      <c r="E1137" s="209" t="s">
        <v>5395</v>
      </c>
      <c r="F1137" s="210">
        <v>9683.6</v>
      </c>
      <c r="G1137" s="210">
        <v>0</v>
      </c>
      <c r="H1137" s="209" t="s">
        <v>4378</v>
      </c>
    </row>
    <row r="1138" spans="1:8" x14ac:dyDescent="0.25">
      <c r="A1138" s="208" t="s">
        <v>5395</v>
      </c>
      <c r="B1138" s="220" t="s">
        <v>6493</v>
      </c>
      <c r="C1138" s="209" t="s">
        <v>4468</v>
      </c>
      <c r="D1138" s="210">
        <v>13509.2</v>
      </c>
      <c r="E1138" s="209" t="s">
        <v>5395</v>
      </c>
      <c r="F1138" s="210">
        <v>13509.2</v>
      </c>
      <c r="G1138" s="210">
        <v>0</v>
      </c>
      <c r="H1138" s="209" t="s">
        <v>4378</v>
      </c>
    </row>
    <row r="1139" spans="1:8" x14ac:dyDescent="0.25">
      <c r="A1139" s="211" t="s">
        <v>6409</v>
      </c>
      <c r="B1139" s="221" t="s">
        <v>6603</v>
      </c>
      <c r="C1139" s="212" t="s">
        <v>4468</v>
      </c>
      <c r="D1139" s="213">
        <v>8238.7999999999993</v>
      </c>
      <c r="E1139" s="212" t="s">
        <v>5092</v>
      </c>
      <c r="F1139" s="213">
        <v>8238.7999999999993</v>
      </c>
      <c r="G1139" s="213">
        <v>0</v>
      </c>
      <c r="H1139" s="212" t="s">
        <v>4378</v>
      </c>
    </row>
    <row r="1140" spans="1:8" x14ac:dyDescent="0.25">
      <c r="A1140" s="208" t="s">
        <v>5838</v>
      </c>
      <c r="B1140" s="220" t="s">
        <v>6695</v>
      </c>
      <c r="C1140" s="209" t="s">
        <v>4468</v>
      </c>
      <c r="D1140" s="210">
        <v>4721.3999999999996</v>
      </c>
      <c r="E1140" s="209" t="s">
        <v>5092</v>
      </c>
      <c r="F1140" s="210">
        <v>4721.3999999999996</v>
      </c>
      <c r="G1140" s="210">
        <v>0</v>
      </c>
      <c r="H1140" s="209" t="s">
        <v>4378</v>
      </c>
    </row>
    <row r="1141" spans="1:8" x14ac:dyDescent="0.25">
      <c r="A1141" s="211" t="s">
        <v>5092</v>
      </c>
      <c r="B1141" s="221" t="s">
        <v>6818</v>
      </c>
      <c r="C1141" s="212" t="s">
        <v>4468</v>
      </c>
      <c r="D1141" s="213">
        <v>5117</v>
      </c>
      <c r="E1141" s="212" t="s">
        <v>5244</v>
      </c>
      <c r="F1141" s="213">
        <v>5117</v>
      </c>
      <c r="G1141" s="213">
        <v>0</v>
      </c>
      <c r="H1141" s="212" t="s">
        <v>4378</v>
      </c>
    </row>
    <row r="1142" spans="1:8" x14ac:dyDescent="0.25">
      <c r="A1142" s="208" t="s">
        <v>5244</v>
      </c>
      <c r="B1142" s="220" t="s">
        <v>6912</v>
      </c>
      <c r="C1142" s="209" t="s">
        <v>4468</v>
      </c>
      <c r="D1142" s="210">
        <v>5142.8</v>
      </c>
      <c r="E1142" s="209" t="s">
        <v>5244</v>
      </c>
      <c r="F1142" s="210">
        <v>5142.8</v>
      </c>
      <c r="G1142" s="210">
        <v>0</v>
      </c>
      <c r="H1142" s="209" t="s">
        <v>4378</v>
      </c>
    </row>
    <row r="1143" spans="1:8" x14ac:dyDescent="0.25">
      <c r="A1143" s="211" t="s">
        <v>5066</v>
      </c>
      <c r="B1143" s="221" t="s">
        <v>7070</v>
      </c>
      <c r="C1143" s="212" t="s">
        <v>4468</v>
      </c>
      <c r="D1143" s="213">
        <v>7644.2</v>
      </c>
      <c r="E1143" s="212" t="s">
        <v>6803</v>
      </c>
      <c r="F1143" s="213">
        <v>7644.2</v>
      </c>
      <c r="G1143" s="213">
        <v>0</v>
      </c>
      <c r="H1143" s="212" t="s">
        <v>4378</v>
      </c>
    </row>
    <row r="1144" spans="1:8" x14ac:dyDescent="0.25">
      <c r="A1144" s="211" t="s">
        <v>6803</v>
      </c>
      <c r="B1144" s="221" t="s">
        <v>7223</v>
      </c>
      <c r="C1144" s="212" t="s">
        <v>4468</v>
      </c>
      <c r="D1144" s="213">
        <v>11603</v>
      </c>
      <c r="E1144" s="212" t="s">
        <v>6803</v>
      </c>
      <c r="F1144" s="213">
        <v>11603</v>
      </c>
      <c r="G1144" s="213">
        <v>0</v>
      </c>
      <c r="H1144" s="212" t="s">
        <v>4378</v>
      </c>
    </row>
    <row r="1145" spans="1:8" x14ac:dyDescent="0.25">
      <c r="A1145" s="208" t="s">
        <v>5244</v>
      </c>
      <c r="B1145" s="220" t="s">
        <v>6980</v>
      </c>
      <c r="C1145" s="209" t="s">
        <v>6981</v>
      </c>
      <c r="D1145" s="210">
        <v>1060.8</v>
      </c>
      <c r="E1145" s="209" t="s">
        <v>5244</v>
      </c>
      <c r="F1145" s="210">
        <v>1060.8</v>
      </c>
      <c r="G1145" s="210">
        <v>0</v>
      </c>
      <c r="H1145" s="209" t="s">
        <v>4378</v>
      </c>
    </row>
    <row r="1146" spans="1:8" x14ac:dyDescent="0.25">
      <c r="A1146" s="211" t="s">
        <v>4642</v>
      </c>
      <c r="B1146" s="221" t="s">
        <v>7546</v>
      </c>
      <c r="C1146" s="212" t="s">
        <v>4566</v>
      </c>
      <c r="D1146" s="213">
        <v>9568.4</v>
      </c>
      <c r="E1146" s="212" t="s">
        <v>4642</v>
      </c>
      <c r="F1146" s="213">
        <v>9568.4</v>
      </c>
      <c r="G1146" s="213">
        <v>0</v>
      </c>
      <c r="H1146" s="212" t="s">
        <v>4378</v>
      </c>
    </row>
    <row r="1147" spans="1:8" x14ac:dyDescent="0.25">
      <c r="A1147" s="208" t="s">
        <v>4632</v>
      </c>
      <c r="B1147" s="220" t="s">
        <v>6131</v>
      </c>
      <c r="C1147" s="209" t="s">
        <v>4566</v>
      </c>
      <c r="D1147" s="210">
        <v>18109.400000000001</v>
      </c>
      <c r="E1147" s="209" t="s">
        <v>4632</v>
      </c>
      <c r="F1147" s="210">
        <v>18109.400000000001</v>
      </c>
      <c r="G1147" s="210">
        <v>0</v>
      </c>
      <c r="H1147" s="209" t="s">
        <v>4378</v>
      </c>
    </row>
    <row r="1148" spans="1:8" x14ac:dyDescent="0.25">
      <c r="A1148" s="208" t="s">
        <v>4632</v>
      </c>
      <c r="B1148" s="220" t="s">
        <v>6197</v>
      </c>
      <c r="C1148" s="209" t="s">
        <v>4566</v>
      </c>
      <c r="D1148" s="210">
        <v>0</v>
      </c>
      <c r="E1148" s="209" t="s">
        <v>4416</v>
      </c>
      <c r="F1148" s="210">
        <v>0</v>
      </c>
      <c r="G1148" s="210">
        <v>0</v>
      </c>
      <c r="H1148" s="209" t="s">
        <v>37</v>
      </c>
    </row>
    <row r="1149" spans="1:8" x14ac:dyDescent="0.25">
      <c r="A1149" s="211" t="s">
        <v>4653</v>
      </c>
      <c r="B1149" s="221" t="s">
        <v>7313</v>
      </c>
      <c r="C1149" s="212" t="s">
        <v>4566</v>
      </c>
      <c r="D1149" s="213">
        <v>4466.3999999999996</v>
      </c>
      <c r="E1149" s="212" t="s">
        <v>4653</v>
      </c>
      <c r="F1149" s="213">
        <v>4466.3999999999996</v>
      </c>
      <c r="G1149" s="213">
        <v>0</v>
      </c>
      <c r="H1149" s="212" t="s">
        <v>4378</v>
      </c>
    </row>
    <row r="1150" spans="1:8" x14ac:dyDescent="0.25">
      <c r="A1150" s="208" t="s">
        <v>4649</v>
      </c>
      <c r="B1150" s="220" t="s">
        <v>7511</v>
      </c>
      <c r="C1150" s="209" t="s">
        <v>4566</v>
      </c>
      <c r="D1150" s="210">
        <v>12842.8</v>
      </c>
      <c r="E1150" s="209" t="s">
        <v>4649</v>
      </c>
      <c r="F1150" s="210">
        <v>12842.8</v>
      </c>
      <c r="G1150" s="210">
        <v>0</v>
      </c>
      <c r="H1150" s="209" t="s">
        <v>4378</v>
      </c>
    </row>
    <row r="1151" spans="1:8" x14ac:dyDescent="0.25">
      <c r="A1151" s="211" t="s">
        <v>4633</v>
      </c>
      <c r="B1151" s="221" t="s">
        <v>7883</v>
      </c>
      <c r="C1151" s="212" t="s">
        <v>4566</v>
      </c>
      <c r="D1151" s="213">
        <v>33263</v>
      </c>
      <c r="E1151" s="212" t="s">
        <v>4633</v>
      </c>
      <c r="F1151" s="213">
        <v>33263</v>
      </c>
      <c r="G1151" s="213">
        <v>0</v>
      </c>
      <c r="H1151" s="212" t="s">
        <v>4378</v>
      </c>
    </row>
    <row r="1152" spans="1:8" x14ac:dyDescent="0.25">
      <c r="A1152" s="208" t="s">
        <v>4746</v>
      </c>
      <c r="B1152" s="220" t="s">
        <v>5160</v>
      </c>
      <c r="C1152" s="209" t="s">
        <v>4566</v>
      </c>
      <c r="D1152" s="210">
        <v>9094</v>
      </c>
      <c r="E1152" s="209" t="s">
        <v>4746</v>
      </c>
      <c r="F1152" s="210">
        <v>9094</v>
      </c>
      <c r="G1152" s="210">
        <v>0</v>
      </c>
      <c r="H1152" s="209" t="s">
        <v>4378</v>
      </c>
    </row>
    <row r="1153" spans="1:8" x14ac:dyDescent="0.25">
      <c r="A1153" s="211" t="s">
        <v>4639</v>
      </c>
      <c r="B1153" s="221" t="s">
        <v>5290</v>
      </c>
      <c r="C1153" s="212" t="s">
        <v>4566</v>
      </c>
      <c r="D1153" s="213">
        <v>13632</v>
      </c>
      <c r="E1153" s="212" t="s">
        <v>4639</v>
      </c>
      <c r="F1153" s="213">
        <v>13632</v>
      </c>
      <c r="G1153" s="213">
        <v>0</v>
      </c>
      <c r="H1153" s="212" t="s">
        <v>4378</v>
      </c>
    </row>
    <row r="1154" spans="1:8" x14ac:dyDescent="0.25">
      <c r="A1154" s="208" t="s">
        <v>4643</v>
      </c>
      <c r="B1154" s="220" t="s">
        <v>5784</v>
      </c>
      <c r="C1154" s="209" t="s">
        <v>4566</v>
      </c>
      <c r="D1154" s="210">
        <v>5413.6</v>
      </c>
      <c r="E1154" s="209" t="s">
        <v>4643</v>
      </c>
      <c r="F1154" s="210">
        <v>5413.6</v>
      </c>
      <c r="G1154" s="210">
        <v>0</v>
      </c>
      <c r="H1154" s="209" t="s">
        <v>4378</v>
      </c>
    </row>
    <row r="1155" spans="1:8" x14ac:dyDescent="0.25">
      <c r="A1155" s="211" t="s">
        <v>5793</v>
      </c>
      <c r="B1155" s="221" t="s">
        <v>6158</v>
      </c>
      <c r="C1155" s="212" t="s">
        <v>4566</v>
      </c>
      <c r="D1155" s="213">
        <v>6752.9</v>
      </c>
      <c r="E1155" s="212" t="s">
        <v>5793</v>
      </c>
      <c r="F1155" s="213">
        <v>6752.9</v>
      </c>
      <c r="G1155" s="213">
        <v>0</v>
      </c>
      <c r="H1155" s="212" t="s">
        <v>4378</v>
      </c>
    </row>
    <row r="1156" spans="1:8" x14ac:dyDescent="0.25">
      <c r="A1156" s="211" t="s">
        <v>4696</v>
      </c>
      <c r="B1156" s="221" t="s">
        <v>6281</v>
      </c>
      <c r="C1156" s="212" t="s">
        <v>4566</v>
      </c>
      <c r="D1156" s="213">
        <v>5595.7</v>
      </c>
      <c r="E1156" s="212" t="s">
        <v>4696</v>
      </c>
      <c r="F1156" s="213">
        <v>5595.7</v>
      </c>
      <c r="G1156" s="213">
        <v>0</v>
      </c>
      <c r="H1156" s="212" t="s">
        <v>4378</v>
      </c>
    </row>
    <row r="1157" spans="1:8" x14ac:dyDescent="0.25">
      <c r="A1157" s="208" t="s">
        <v>4633</v>
      </c>
      <c r="B1157" s="220" t="s">
        <v>7844</v>
      </c>
      <c r="C1157" s="209" t="s">
        <v>4531</v>
      </c>
      <c r="D1157" s="210">
        <v>7982.4</v>
      </c>
      <c r="E1157" s="209" t="s">
        <v>4635</v>
      </c>
      <c r="F1157" s="210">
        <v>7982.4</v>
      </c>
      <c r="G1157" s="210">
        <v>0</v>
      </c>
      <c r="H1157" s="209" t="s">
        <v>4378</v>
      </c>
    </row>
    <row r="1158" spans="1:8" x14ac:dyDescent="0.25">
      <c r="A1158" s="211" t="s">
        <v>4604</v>
      </c>
      <c r="B1158" s="221" t="s">
        <v>4948</v>
      </c>
      <c r="C1158" s="212" t="s">
        <v>4531</v>
      </c>
      <c r="D1158" s="213">
        <v>4771.2</v>
      </c>
      <c r="E1158" s="212" t="s">
        <v>4604</v>
      </c>
      <c r="F1158" s="213">
        <v>4771.2</v>
      </c>
      <c r="G1158" s="213">
        <v>0</v>
      </c>
      <c r="H1158" s="212" t="s">
        <v>4378</v>
      </c>
    </row>
    <row r="1159" spans="1:8" x14ac:dyDescent="0.25">
      <c r="A1159" s="211" t="s">
        <v>4639</v>
      </c>
      <c r="B1159" s="221" t="s">
        <v>5288</v>
      </c>
      <c r="C1159" s="212" t="s">
        <v>4531</v>
      </c>
      <c r="D1159" s="213">
        <v>9321.6</v>
      </c>
      <c r="E1159" s="212" t="s">
        <v>4639</v>
      </c>
      <c r="F1159" s="213">
        <v>9321.6</v>
      </c>
      <c r="G1159" s="213">
        <v>0</v>
      </c>
      <c r="H1159" s="212" t="s">
        <v>4378</v>
      </c>
    </row>
    <row r="1160" spans="1:8" x14ac:dyDescent="0.25">
      <c r="A1160" s="211" t="s">
        <v>5793</v>
      </c>
      <c r="B1160" s="221" t="s">
        <v>6166</v>
      </c>
      <c r="C1160" s="212" t="s">
        <v>4531</v>
      </c>
      <c r="D1160" s="213">
        <v>8691.6</v>
      </c>
      <c r="E1160" s="212" t="s">
        <v>5793</v>
      </c>
      <c r="F1160" s="213">
        <v>8691.6</v>
      </c>
      <c r="G1160" s="213">
        <v>0</v>
      </c>
      <c r="H1160" s="212" t="s">
        <v>4378</v>
      </c>
    </row>
    <row r="1161" spans="1:8" x14ac:dyDescent="0.25">
      <c r="A1161" s="211" t="s">
        <v>5838</v>
      </c>
      <c r="B1161" s="221" t="s">
        <v>6659</v>
      </c>
      <c r="C1161" s="212" t="s">
        <v>4531</v>
      </c>
      <c r="D1161" s="213">
        <v>6350.6</v>
      </c>
      <c r="E1161" s="212" t="s">
        <v>5838</v>
      </c>
      <c r="F1161" s="213">
        <v>6350.6</v>
      </c>
      <c r="G1161" s="213">
        <v>0</v>
      </c>
      <c r="H1161" s="212" t="s">
        <v>4378</v>
      </c>
    </row>
    <row r="1162" spans="1:8" x14ac:dyDescent="0.25">
      <c r="A1162" s="208" t="s">
        <v>5066</v>
      </c>
      <c r="B1162" s="220" t="s">
        <v>7023</v>
      </c>
      <c r="C1162" s="209" t="s">
        <v>4531</v>
      </c>
      <c r="D1162" s="210">
        <v>11004</v>
      </c>
      <c r="E1162" s="209" t="s">
        <v>5066</v>
      </c>
      <c r="F1162" s="210">
        <v>11004</v>
      </c>
      <c r="G1162" s="210">
        <v>0</v>
      </c>
      <c r="H1162" s="209" t="s">
        <v>4378</v>
      </c>
    </row>
    <row r="1163" spans="1:8" x14ac:dyDescent="0.25">
      <c r="A1163" s="211" t="s">
        <v>4648</v>
      </c>
      <c r="B1163" s="221" t="s">
        <v>5971</v>
      </c>
      <c r="C1163" s="212" t="s">
        <v>4597</v>
      </c>
      <c r="D1163" s="213">
        <v>5959</v>
      </c>
      <c r="E1163" s="212" t="s">
        <v>4648</v>
      </c>
      <c r="F1163" s="213">
        <v>5959</v>
      </c>
      <c r="G1163" s="213">
        <v>0</v>
      </c>
      <c r="H1163" s="212" t="s">
        <v>4378</v>
      </c>
    </row>
    <row r="1164" spans="1:8" x14ac:dyDescent="0.25">
      <c r="A1164" s="211" t="s">
        <v>4648</v>
      </c>
      <c r="B1164" s="221" t="s">
        <v>5973</v>
      </c>
      <c r="C1164" s="212" t="s">
        <v>4597</v>
      </c>
      <c r="D1164" s="213">
        <v>0</v>
      </c>
      <c r="E1164" s="212" t="s">
        <v>4416</v>
      </c>
      <c r="F1164" s="213">
        <v>0</v>
      </c>
      <c r="G1164" s="213">
        <v>0</v>
      </c>
      <c r="H1164" s="212" t="s">
        <v>37</v>
      </c>
    </row>
    <row r="1165" spans="1:8" x14ac:dyDescent="0.25">
      <c r="A1165" s="208" t="s">
        <v>4648</v>
      </c>
      <c r="B1165" s="220" t="s">
        <v>5974</v>
      </c>
      <c r="C1165" s="209" t="s">
        <v>4597</v>
      </c>
      <c r="D1165" s="210">
        <v>2430</v>
      </c>
      <c r="E1165" s="209" t="s">
        <v>4648</v>
      </c>
      <c r="F1165" s="210">
        <v>2430</v>
      </c>
      <c r="G1165" s="210">
        <v>0</v>
      </c>
      <c r="H1165" s="209" t="s">
        <v>4378</v>
      </c>
    </row>
    <row r="1166" spans="1:8" x14ac:dyDescent="0.25">
      <c r="A1166" s="211" t="s">
        <v>5092</v>
      </c>
      <c r="B1166" s="221" t="s">
        <v>6833</v>
      </c>
      <c r="C1166" s="212" t="s">
        <v>4597</v>
      </c>
      <c r="D1166" s="213">
        <v>1886.5</v>
      </c>
      <c r="E1166" s="212" t="s">
        <v>5092</v>
      </c>
      <c r="F1166" s="213">
        <v>1886.5</v>
      </c>
      <c r="G1166" s="213">
        <v>0</v>
      </c>
      <c r="H1166" s="212" t="s">
        <v>4378</v>
      </c>
    </row>
    <row r="1167" spans="1:8" x14ac:dyDescent="0.25">
      <c r="A1167" s="208" t="s">
        <v>4642</v>
      </c>
      <c r="B1167" s="220" t="s">
        <v>7936</v>
      </c>
      <c r="C1167" s="209" t="s">
        <v>4461</v>
      </c>
      <c r="D1167" s="210">
        <v>0</v>
      </c>
      <c r="E1167" s="209" t="s">
        <v>4416</v>
      </c>
      <c r="F1167" s="210">
        <v>0</v>
      </c>
      <c r="G1167" s="210">
        <v>0</v>
      </c>
      <c r="H1167" s="209" t="s">
        <v>37</v>
      </c>
    </row>
    <row r="1168" spans="1:8" x14ac:dyDescent="0.25">
      <c r="A1168" s="208" t="s">
        <v>4638</v>
      </c>
      <c r="B1168" s="220" t="s">
        <v>7408</v>
      </c>
      <c r="C1168" s="209" t="s">
        <v>4461</v>
      </c>
      <c r="D1168" s="210">
        <v>42270.2</v>
      </c>
      <c r="E1168" s="209" t="s">
        <v>4633</v>
      </c>
      <c r="F1168" s="210">
        <v>42270.2</v>
      </c>
      <c r="G1168" s="210">
        <v>0</v>
      </c>
      <c r="H1168" s="209" t="s">
        <v>4378</v>
      </c>
    </row>
    <row r="1169" spans="1:8" x14ac:dyDescent="0.25">
      <c r="A1169" s="208" t="s">
        <v>4646</v>
      </c>
      <c r="B1169" s="220" t="s">
        <v>7677</v>
      </c>
      <c r="C1169" s="209" t="s">
        <v>4461</v>
      </c>
      <c r="D1169" s="210">
        <v>49477.599999999999</v>
      </c>
      <c r="E1169" s="209" t="s">
        <v>4634</v>
      </c>
      <c r="F1169" s="210">
        <v>49477.599999999999</v>
      </c>
      <c r="G1169" s="210">
        <v>0</v>
      </c>
      <c r="H1169" s="209" t="s">
        <v>4378</v>
      </c>
    </row>
    <row r="1170" spans="1:8" x14ac:dyDescent="0.25">
      <c r="A1170" s="211" t="s">
        <v>4635</v>
      </c>
      <c r="B1170" s="221" t="s">
        <v>7980</v>
      </c>
      <c r="C1170" s="212" t="s">
        <v>4461</v>
      </c>
      <c r="D1170" s="213">
        <v>63465.599999999999</v>
      </c>
      <c r="E1170" s="212" t="s">
        <v>4640</v>
      </c>
      <c r="F1170" s="213">
        <v>63465.599999999999</v>
      </c>
      <c r="G1170" s="213">
        <v>0</v>
      </c>
      <c r="H1170" s="212" t="s">
        <v>4378</v>
      </c>
    </row>
    <row r="1171" spans="1:8" x14ac:dyDescent="0.25">
      <c r="A1171" s="208" t="s">
        <v>4604</v>
      </c>
      <c r="B1171" s="220" t="s">
        <v>4981</v>
      </c>
      <c r="C1171" s="209" t="s">
        <v>4461</v>
      </c>
      <c r="D1171" s="210">
        <v>50150.2</v>
      </c>
      <c r="E1171" s="209" t="s">
        <v>4639</v>
      </c>
      <c r="F1171" s="210">
        <v>50150.2</v>
      </c>
      <c r="G1171" s="210">
        <v>0</v>
      </c>
      <c r="H1171" s="209" t="s">
        <v>4378</v>
      </c>
    </row>
    <row r="1172" spans="1:8" x14ac:dyDescent="0.25">
      <c r="A1172" s="208" t="s">
        <v>4746</v>
      </c>
      <c r="B1172" s="220" t="s">
        <v>5217</v>
      </c>
      <c r="C1172" s="209" t="s">
        <v>4461</v>
      </c>
      <c r="D1172" s="210">
        <v>50086.400000000001</v>
      </c>
      <c r="E1172" s="209" t="s">
        <v>4643</v>
      </c>
      <c r="F1172" s="210">
        <v>50086.400000000001</v>
      </c>
      <c r="G1172" s="210">
        <v>0</v>
      </c>
      <c r="H1172" s="209" t="s">
        <v>4378</v>
      </c>
    </row>
    <row r="1173" spans="1:8" x14ac:dyDescent="0.25">
      <c r="A1173" s="211" t="s">
        <v>4641</v>
      </c>
      <c r="B1173" s="221" t="s">
        <v>5670</v>
      </c>
      <c r="C1173" s="212" t="s">
        <v>4461</v>
      </c>
      <c r="D1173" s="213">
        <v>44226.7</v>
      </c>
      <c r="E1173" s="212" t="s">
        <v>4821</v>
      </c>
      <c r="F1173" s="213">
        <v>44226.7</v>
      </c>
      <c r="G1173" s="213">
        <v>0</v>
      </c>
      <c r="H1173" s="212" t="s">
        <v>4378</v>
      </c>
    </row>
    <row r="1174" spans="1:8" x14ac:dyDescent="0.25">
      <c r="A1174" s="211" t="s">
        <v>4643</v>
      </c>
      <c r="B1174" s="221" t="s">
        <v>5863</v>
      </c>
      <c r="C1174" s="212" t="s">
        <v>4461</v>
      </c>
      <c r="D1174" s="213">
        <v>21538.3</v>
      </c>
      <c r="E1174" s="212" t="s">
        <v>5793</v>
      </c>
      <c r="F1174" s="213">
        <v>21538.3</v>
      </c>
      <c r="G1174" s="213">
        <v>0</v>
      </c>
      <c r="H1174" s="212" t="s">
        <v>4378</v>
      </c>
    </row>
    <row r="1175" spans="1:8" x14ac:dyDescent="0.25">
      <c r="A1175" s="211" t="s">
        <v>4821</v>
      </c>
      <c r="B1175" s="221" t="s">
        <v>6106</v>
      </c>
      <c r="C1175" s="212" t="s">
        <v>4461</v>
      </c>
      <c r="D1175" s="213">
        <v>56720.480000000003</v>
      </c>
      <c r="E1175" s="212" t="s">
        <v>5395</v>
      </c>
      <c r="F1175" s="213">
        <v>56720.480000000003</v>
      </c>
      <c r="G1175" s="213">
        <v>0</v>
      </c>
      <c r="H1175" s="212" t="s">
        <v>4378</v>
      </c>
    </row>
    <row r="1176" spans="1:8" x14ac:dyDescent="0.25">
      <c r="A1176" s="208" t="s">
        <v>4696</v>
      </c>
      <c r="B1176" s="220" t="s">
        <v>6357</v>
      </c>
      <c r="C1176" s="209" t="s">
        <v>4461</v>
      </c>
      <c r="D1176" s="210">
        <v>34243.4</v>
      </c>
      <c r="E1176" s="209" t="s">
        <v>5092</v>
      </c>
      <c r="F1176" s="210">
        <v>34243.4</v>
      </c>
      <c r="G1176" s="210">
        <v>0</v>
      </c>
      <c r="H1176" s="209" t="s">
        <v>4378</v>
      </c>
    </row>
    <row r="1177" spans="1:8" x14ac:dyDescent="0.25">
      <c r="A1177" s="208" t="s">
        <v>5838</v>
      </c>
      <c r="B1177" s="220" t="s">
        <v>6681</v>
      </c>
      <c r="C1177" s="209" t="s">
        <v>4461</v>
      </c>
      <c r="D1177" s="210">
        <v>41181.599999999999</v>
      </c>
      <c r="E1177" s="209" t="s">
        <v>5066</v>
      </c>
      <c r="F1177" s="210">
        <v>41181.599999999999</v>
      </c>
      <c r="G1177" s="210">
        <v>0</v>
      </c>
      <c r="H1177" s="209" t="s">
        <v>4378</v>
      </c>
    </row>
    <row r="1178" spans="1:8" x14ac:dyDescent="0.25">
      <c r="A1178" s="211" t="s">
        <v>5244</v>
      </c>
      <c r="B1178" s="221" t="s">
        <v>6941</v>
      </c>
      <c r="C1178" s="212" t="s">
        <v>4461</v>
      </c>
      <c r="D1178" s="213">
        <v>46251.199999999997</v>
      </c>
      <c r="E1178" s="212" t="s">
        <v>6039</v>
      </c>
      <c r="F1178" s="213">
        <v>46251.199999999997</v>
      </c>
      <c r="G1178" s="213">
        <v>0</v>
      </c>
      <c r="H1178" s="212" t="s">
        <v>4378</v>
      </c>
    </row>
    <row r="1179" spans="1:8" x14ac:dyDescent="0.25">
      <c r="A1179" s="211" t="s">
        <v>6803</v>
      </c>
      <c r="B1179" s="221" t="s">
        <v>7211</v>
      </c>
      <c r="C1179" s="212" t="s">
        <v>4461</v>
      </c>
      <c r="D1179" s="213">
        <v>52830.400000000001</v>
      </c>
      <c r="E1179" s="212" t="s">
        <v>4416</v>
      </c>
      <c r="F1179" s="213">
        <v>0</v>
      </c>
      <c r="G1179" s="213">
        <v>52830.400000000001</v>
      </c>
      <c r="H1179" s="212" t="s">
        <v>4294</v>
      </c>
    </row>
    <row r="1180" spans="1:8" x14ac:dyDescent="0.25">
      <c r="A1180" s="208" t="s">
        <v>4649</v>
      </c>
      <c r="B1180" s="220" t="s">
        <v>7561</v>
      </c>
      <c r="C1180" s="209" t="s">
        <v>4539</v>
      </c>
      <c r="D1180" s="210">
        <v>16171.8</v>
      </c>
      <c r="E1180" s="209" t="s">
        <v>4646</v>
      </c>
      <c r="F1180" s="210">
        <v>16171.8</v>
      </c>
      <c r="G1180" s="210">
        <v>0</v>
      </c>
      <c r="H1180" s="209" t="s">
        <v>4378</v>
      </c>
    </row>
    <row r="1181" spans="1:8" x14ac:dyDescent="0.25">
      <c r="A1181" s="211" t="s">
        <v>4633</v>
      </c>
      <c r="B1181" s="221" t="s">
        <v>7863</v>
      </c>
      <c r="C1181" s="212" t="s">
        <v>4539</v>
      </c>
      <c r="D1181" s="213">
        <v>0</v>
      </c>
      <c r="E1181" s="212" t="s">
        <v>4416</v>
      </c>
      <c r="F1181" s="213">
        <v>0</v>
      </c>
      <c r="G1181" s="213">
        <v>0</v>
      </c>
      <c r="H1181" s="212" t="s">
        <v>37</v>
      </c>
    </row>
    <row r="1182" spans="1:8" x14ac:dyDescent="0.25">
      <c r="A1182" s="211" t="s">
        <v>4640</v>
      </c>
      <c r="B1182" s="221" t="s">
        <v>5121</v>
      </c>
      <c r="C1182" s="212" t="s">
        <v>4539</v>
      </c>
      <c r="D1182" s="213">
        <v>15707.3</v>
      </c>
      <c r="E1182" s="212" t="s">
        <v>4746</v>
      </c>
      <c r="F1182" s="213">
        <v>15707.3</v>
      </c>
      <c r="G1182" s="213">
        <v>0</v>
      </c>
      <c r="H1182" s="212" t="s">
        <v>4378</v>
      </c>
    </row>
    <row r="1183" spans="1:8" x14ac:dyDescent="0.25">
      <c r="A1183" s="208" t="s">
        <v>4648</v>
      </c>
      <c r="B1183" s="220" t="s">
        <v>6012</v>
      </c>
      <c r="C1183" s="209" t="s">
        <v>4539</v>
      </c>
      <c r="D1183" s="210">
        <v>19464.55</v>
      </c>
      <c r="E1183" s="209" t="s">
        <v>4821</v>
      </c>
      <c r="F1183" s="210">
        <v>19464.55</v>
      </c>
      <c r="G1183" s="210">
        <v>0</v>
      </c>
      <c r="H1183" s="209" t="s">
        <v>4378</v>
      </c>
    </row>
    <row r="1184" spans="1:8" x14ac:dyDescent="0.25">
      <c r="A1184" s="208" t="s">
        <v>5092</v>
      </c>
      <c r="B1184" s="220" t="s">
        <v>6836</v>
      </c>
      <c r="C1184" s="209" t="s">
        <v>4539</v>
      </c>
      <c r="D1184" s="210">
        <v>16351.25</v>
      </c>
      <c r="E1184" s="209" t="s">
        <v>5244</v>
      </c>
      <c r="F1184" s="210">
        <v>16351.25</v>
      </c>
      <c r="G1184" s="210">
        <v>0</v>
      </c>
      <c r="H1184" s="209" t="s">
        <v>4378</v>
      </c>
    </row>
    <row r="1185" spans="1:8" x14ac:dyDescent="0.25">
      <c r="A1185" s="208" t="s">
        <v>4632</v>
      </c>
      <c r="B1185" s="220" t="s">
        <v>6298</v>
      </c>
      <c r="C1185" s="209" t="s">
        <v>4513</v>
      </c>
      <c r="D1185" s="210">
        <v>609.6</v>
      </c>
      <c r="E1185" s="209" t="s">
        <v>4632</v>
      </c>
      <c r="F1185" s="210">
        <v>609.6</v>
      </c>
      <c r="G1185" s="210">
        <v>0</v>
      </c>
      <c r="H1185" s="209" t="s">
        <v>4378</v>
      </c>
    </row>
    <row r="1186" spans="1:8" x14ac:dyDescent="0.25">
      <c r="A1186" s="208" t="s">
        <v>4635</v>
      </c>
      <c r="B1186" s="220" t="s">
        <v>4678</v>
      </c>
      <c r="C1186" s="209" t="s">
        <v>4513</v>
      </c>
      <c r="D1186" s="210">
        <v>250</v>
      </c>
      <c r="E1186" s="209" t="s">
        <v>4635</v>
      </c>
      <c r="F1186" s="210">
        <v>250</v>
      </c>
      <c r="G1186" s="210">
        <v>0</v>
      </c>
      <c r="H1186" s="209" t="s">
        <v>4378</v>
      </c>
    </row>
    <row r="1187" spans="1:8" x14ac:dyDescent="0.25">
      <c r="A1187" s="211" t="s">
        <v>4604</v>
      </c>
      <c r="B1187" s="221" t="s">
        <v>4990</v>
      </c>
      <c r="C1187" s="212" t="s">
        <v>4513</v>
      </c>
      <c r="D1187" s="213">
        <v>1513.4</v>
      </c>
      <c r="E1187" s="212" t="s">
        <v>4604</v>
      </c>
      <c r="F1187" s="213">
        <v>1513.4</v>
      </c>
      <c r="G1187" s="213">
        <v>0</v>
      </c>
      <c r="H1187" s="212" t="s">
        <v>4378</v>
      </c>
    </row>
    <row r="1188" spans="1:8" x14ac:dyDescent="0.25">
      <c r="A1188" s="211" t="s">
        <v>4604</v>
      </c>
      <c r="B1188" s="221" t="s">
        <v>5018</v>
      </c>
      <c r="C1188" s="212" t="s">
        <v>4513</v>
      </c>
      <c r="D1188" s="213">
        <v>398.4</v>
      </c>
      <c r="E1188" s="212" t="s">
        <v>4604</v>
      </c>
      <c r="F1188" s="213">
        <v>398.4</v>
      </c>
      <c r="G1188" s="213">
        <v>0</v>
      </c>
      <c r="H1188" s="212" t="s">
        <v>4378</v>
      </c>
    </row>
    <row r="1189" spans="1:8" x14ac:dyDescent="0.25">
      <c r="A1189" s="211" t="s">
        <v>4639</v>
      </c>
      <c r="B1189" s="221" t="s">
        <v>5383</v>
      </c>
      <c r="C1189" s="212" t="s">
        <v>4513</v>
      </c>
      <c r="D1189" s="213">
        <v>2086.6</v>
      </c>
      <c r="E1189" s="212" t="s">
        <v>4639</v>
      </c>
      <c r="F1189" s="213">
        <v>2086.6</v>
      </c>
      <c r="G1189" s="213">
        <v>0</v>
      </c>
      <c r="H1189" s="212" t="s">
        <v>4378</v>
      </c>
    </row>
    <row r="1190" spans="1:8" x14ac:dyDescent="0.25">
      <c r="A1190" s="208" t="s">
        <v>4648</v>
      </c>
      <c r="B1190" s="220" t="s">
        <v>5976</v>
      </c>
      <c r="C1190" s="209" t="s">
        <v>4513</v>
      </c>
      <c r="D1190" s="210">
        <v>386.4</v>
      </c>
      <c r="E1190" s="209" t="s">
        <v>4648</v>
      </c>
      <c r="F1190" s="210">
        <v>386.4</v>
      </c>
      <c r="G1190" s="210">
        <v>0</v>
      </c>
      <c r="H1190" s="209" t="s">
        <v>4378</v>
      </c>
    </row>
    <row r="1191" spans="1:8" x14ac:dyDescent="0.25">
      <c r="A1191" s="211" t="s">
        <v>5395</v>
      </c>
      <c r="B1191" s="221" t="s">
        <v>6496</v>
      </c>
      <c r="C1191" s="212" t="s">
        <v>4513</v>
      </c>
      <c r="D1191" s="213">
        <v>290</v>
      </c>
      <c r="E1191" s="212" t="s">
        <v>5395</v>
      </c>
      <c r="F1191" s="213">
        <v>290</v>
      </c>
      <c r="G1191" s="213">
        <v>0</v>
      </c>
      <c r="H1191" s="212" t="s">
        <v>4378</v>
      </c>
    </row>
    <row r="1192" spans="1:8" x14ac:dyDescent="0.25">
      <c r="A1192" s="211" t="s">
        <v>4632</v>
      </c>
      <c r="B1192" s="221" t="s">
        <v>5212</v>
      </c>
      <c r="C1192" s="212" t="s">
        <v>4484</v>
      </c>
      <c r="D1192" s="213">
        <v>24153.599999999999</v>
      </c>
      <c r="E1192" s="212" t="s">
        <v>4632</v>
      </c>
      <c r="F1192" s="213">
        <v>24153.599999999999</v>
      </c>
      <c r="G1192" s="213">
        <v>0</v>
      </c>
      <c r="H1192" s="212" t="s">
        <v>4378</v>
      </c>
    </row>
    <row r="1193" spans="1:8" x14ac:dyDescent="0.25">
      <c r="A1193" s="208" t="s">
        <v>4632</v>
      </c>
      <c r="B1193" s="220" t="s">
        <v>5235</v>
      </c>
      <c r="C1193" s="209" t="s">
        <v>4484</v>
      </c>
      <c r="D1193" s="210">
        <v>0</v>
      </c>
      <c r="E1193" s="209" t="s">
        <v>4416</v>
      </c>
      <c r="F1193" s="210">
        <v>0</v>
      </c>
      <c r="G1193" s="210">
        <v>0</v>
      </c>
      <c r="H1193" s="209" t="s">
        <v>37</v>
      </c>
    </row>
    <row r="1194" spans="1:8" x14ac:dyDescent="0.25">
      <c r="A1194" s="211" t="s">
        <v>4632</v>
      </c>
      <c r="B1194" s="221" t="s">
        <v>5247</v>
      </c>
      <c r="C1194" s="212" t="s">
        <v>4484</v>
      </c>
      <c r="D1194" s="213">
        <v>1713.4</v>
      </c>
      <c r="E1194" s="212" t="s">
        <v>4632</v>
      </c>
      <c r="F1194" s="213">
        <v>1713.4</v>
      </c>
      <c r="G1194" s="213">
        <v>0</v>
      </c>
      <c r="H1194" s="212" t="s">
        <v>4378</v>
      </c>
    </row>
    <row r="1195" spans="1:8" x14ac:dyDescent="0.25">
      <c r="A1195" s="208" t="s">
        <v>4649</v>
      </c>
      <c r="B1195" s="220" t="s">
        <v>7509</v>
      </c>
      <c r="C1195" s="209" t="s">
        <v>4484</v>
      </c>
      <c r="D1195" s="210">
        <v>12426.4</v>
      </c>
      <c r="E1195" s="209" t="s">
        <v>4649</v>
      </c>
      <c r="F1195" s="210">
        <v>12426.4</v>
      </c>
      <c r="G1195" s="210">
        <v>0</v>
      </c>
      <c r="H1195" s="209" t="s">
        <v>4378</v>
      </c>
    </row>
    <row r="1196" spans="1:8" x14ac:dyDescent="0.25">
      <c r="A1196" s="208" t="s">
        <v>4634</v>
      </c>
      <c r="B1196" s="220" t="s">
        <v>4716</v>
      </c>
      <c r="C1196" s="209" t="s">
        <v>4484</v>
      </c>
      <c r="D1196" s="210">
        <v>21295.4</v>
      </c>
      <c r="E1196" s="209" t="s">
        <v>4634</v>
      </c>
      <c r="F1196" s="210">
        <v>21295.4</v>
      </c>
      <c r="G1196" s="210">
        <v>0</v>
      </c>
      <c r="H1196" s="209" t="s">
        <v>4378</v>
      </c>
    </row>
    <row r="1197" spans="1:8" x14ac:dyDescent="0.25">
      <c r="A1197" s="208" t="s">
        <v>4630</v>
      </c>
      <c r="B1197" s="220" t="s">
        <v>5439</v>
      </c>
      <c r="C1197" s="209" t="s">
        <v>4484</v>
      </c>
      <c r="D1197" s="210">
        <v>31664.1</v>
      </c>
      <c r="E1197" s="209" t="s">
        <v>4630</v>
      </c>
      <c r="F1197" s="210">
        <v>31664.1</v>
      </c>
      <c r="G1197" s="210">
        <v>0</v>
      </c>
      <c r="H1197" s="209" t="s">
        <v>4378</v>
      </c>
    </row>
    <row r="1198" spans="1:8" x14ac:dyDescent="0.25">
      <c r="A1198" s="208" t="s">
        <v>4643</v>
      </c>
      <c r="B1198" s="220" t="s">
        <v>5782</v>
      </c>
      <c r="C1198" s="209" t="s">
        <v>4484</v>
      </c>
      <c r="D1198" s="210">
        <v>15788.9</v>
      </c>
      <c r="E1198" s="209" t="s">
        <v>4643</v>
      </c>
      <c r="F1198" s="210">
        <v>15788.9</v>
      </c>
      <c r="G1198" s="210">
        <v>0</v>
      </c>
      <c r="H1198" s="209" t="s">
        <v>4378</v>
      </c>
    </row>
    <row r="1199" spans="1:8" x14ac:dyDescent="0.25">
      <c r="A1199" s="208" t="s">
        <v>4696</v>
      </c>
      <c r="B1199" s="220" t="s">
        <v>6312</v>
      </c>
      <c r="C1199" s="209" t="s">
        <v>4484</v>
      </c>
      <c r="D1199" s="210">
        <v>4052.6</v>
      </c>
      <c r="E1199" s="209" t="s">
        <v>4696</v>
      </c>
      <c r="F1199" s="210">
        <v>4052.6</v>
      </c>
      <c r="G1199" s="210">
        <v>0</v>
      </c>
      <c r="H1199" s="209" t="s">
        <v>4378</v>
      </c>
    </row>
    <row r="1200" spans="1:8" x14ac:dyDescent="0.25">
      <c r="A1200" s="208" t="s">
        <v>5395</v>
      </c>
      <c r="B1200" s="220" t="s">
        <v>6413</v>
      </c>
      <c r="C1200" s="209" t="s">
        <v>4484</v>
      </c>
      <c r="D1200" s="210">
        <v>17593.2</v>
      </c>
      <c r="E1200" s="209" t="s">
        <v>5395</v>
      </c>
      <c r="F1200" s="210">
        <v>17593.2</v>
      </c>
      <c r="G1200" s="210">
        <v>0</v>
      </c>
      <c r="H1200" s="209" t="s">
        <v>4378</v>
      </c>
    </row>
    <row r="1201" spans="1:8" x14ac:dyDescent="0.25">
      <c r="A1201" s="208" t="s">
        <v>4646</v>
      </c>
      <c r="B1201" s="220" t="s">
        <v>7687</v>
      </c>
      <c r="C1201" s="209" t="s">
        <v>4580</v>
      </c>
      <c r="D1201" s="210">
        <v>6927.2</v>
      </c>
      <c r="E1201" s="209" t="s">
        <v>4646</v>
      </c>
      <c r="F1201" s="210">
        <v>6927.2</v>
      </c>
      <c r="G1201" s="210">
        <v>0</v>
      </c>
      <c r="H1201" s="209" t="s">
        <v>4378</v>
      </c>
    </row>
    <row r="1202" spans="1:8" x14ac:dyDescent="0.25">
      <c r="A1202" s="211" t="s">
        <v>4746</v>
      </c>
      <c r="B1202" s="221" t="s">
        <v>5236</v>
      </c>
      <c r="C1202" s="212" t="s">
        <v>4580</v>
      </c>
      <c r="D1202" s="213">
        <v>5059.6000000000004</v>
      </c>
      <c r="E1202" s="212" t="s">
        <v>4746</v>
      </c>
      <c r="F1202" s="213">
        <v>5059.6000000000004</v>
      </c>
      <c r="G1202" s="213">
        <v>0</v>
      </c>
      <c r="H1202" s="212" t="s">
        <v>4378</v>
      </c>
    </row>
    <row r="1203" spans="1:8" x14ac:dyDescent="0.25">
      <c r="A1203" s="208" t="s">
        <v>4642</v>
      </c>
      <c r="B1203" s="220" t="s">
        <v>4804</v>
      </c>
      <c r="C1203" s="209" t="s">
        <v>4805</v>
      </c>
      <c r="D1203" s="210">
        <v>2364</v>
      </c>
      <c r="E1203" s="209" t="s">
        <v>4642</v>
      </c>
      <c r="F1203" s="210">
        <v>2364</v>
      </c>
      <c r="G1203" s="210">
        <v>0</v>
      </c>
      <c r="H1203" s="209" t="s">
        <v>4378</v>
      </c>
    </row>
    <row r="1204" spans="1:8" x14ac:dyDescent="0.25">
      <c r="A1204" s="208" t="s">
        <v>4638</v>
      </c>
      <c r="B1204" s="220" t="s">
        <v>7354</v>
      </c>
      <c r="C1204" s="209" t="s">
        <v>4805</v>
      </c>
      <c r="D1204" s="210">
        <v>8612.7999999999993</v>
      </c>
      <c r="E1204" s="209" t="s">
        <v>4638</v>
      </c>
      <c r="F1204" s="210">
        <v>8612.7999999999993</v>
      </c>
      <c r="G1204" s="210">
        <v>0</v>
      </c>
      <c r="H1204" s="209" t="s">
        <v>4378</v>
      </c>
    </row>
    <row r="1205" spans="1:8" x14ac:dyDescent="0.25">
      <c r="A1205" s="211" t="s">
        <v>4633</v>
      </c>
      <c r="B1205" s="221" t="s">
        <v>7873</v>
      </c>
      <c r="C1205" s="212" t="s">
        <v>4805</v>
      </c>
      <c r="D1205" s="213">
        <v>15.08</v>
      </c>
      <c r="E1205" s="212" t="s">
        <v>4633</v>
      </c>
      <c r="F1205" s="213">
        <v>15.08</v>
      </c>
      <c r="G1205" s="213">
        <v>0</v>
      </c>
      <c r="H1205" s="212" t="s">
        <v>4378</v>
      </c>
    </row>
    <row r="1206" spans="1:8" x14ac:dyDescent="0.25">
      <c r="A1206" s="211" t="s">
        <v>4648</v>
      </c>
      <c r="B1206" s="221" t="s">
        <v>6007</v>
      </c>
      <c r="C1206" s="212" t="s">
        <v>4805</v>
      </c>
      <c r="D1206" s="213">
        <v>3007</v>
      </c>
      <c r="E1206" s="212" t="s">
        <v>4648</v>
      </c>
      <c r="F1206" s="213">
        <v>3007</v>
      </c>
      <c r="G1206" s="213">
        <v>0</v>
      </c>
      <c r="H1206" s="212" t="s">
        <v>4378</v>
      </c>
    </row>
    <row r="1207" spans="1:8" x14ac:dyDescent="0.25">
      <c r="A1207" s="211" t="s">
        <v>5092</v>
      </c>
      <c r="B1207" s="221" t="s">
        <v>6837</v>
      </c>
      <c r="C1207" s="212" t="s">
        <v>4805</v>
      </c>
      <c r="D1207" s="213">
        <v>2869.9</v>
      </c>
      <c r="E1207" s="212" t="s">
        <v>5092</v>
      </c>
      <c r="F1207" s="213">
        <v>2869.9</v>
      </c>
      <c r="G1207" s="213">
        <v>0</v>
      </c>
      <c r="H1207" s="212" t="s">
        <v>4378</v>
      </c>
    </row>
    <row r="1208" spans="1:8" x14ac:dyDescent="0.25">
      <c r="A1208" s="208" t="s">
        <v>4632</v>
      </c>
      <c r="B1208" s="220" t="s">
        <v>6355</v>
      </c>
      <c r="C1208" s="209" t="s">
        <v>4622</v>
      </c>
      <c r="D1208" s="210">
        <v>5787.4</v>
      </c>
      <c r="E1208" s="209" t="s">
        <v>4632</v>
      </c>
      <c r="F1208" s="210">
        <v>5787.4</v>
      </c>
      <c r="G1208" s="210">
        <v>0</v>
      </c>
      <c r="H1208" s="209" t="s">
        <v>4378</v>
      </c>
    </row>
    <row r="1209" spans="1:8" x14ac:dyDescent="0.25">
      <c r="A1209" s="208" t="s">
        <v>4643</v>
      </c>
      <c r="B1209" s="220" t="s">
        <v>5864</v>
      </c>
      <c r="C1209" s="209" t="s">
        <v>4622</v>
      </c>
      <c r="D1209" s="210">
        <v>19656</v>
      </c>
      <c r="E1209" s="209" t="s">
        <v>4643</v>
      </c>
      <c r="F1209" s="210">
        <v>19656</v>
      </c>
      <c r="G1209" s="210">
        <v>0</v>
      </c>
      <c r="H1209" s="209" t="s">
        <v>4378</v>
      </c>
    </row>
    <row r="1210" spans="1:8" x14ac:dyDescent="0.25">
      <c r="A1210" s="208" t="s">
        <v>5793</v>
      </c>
      <c r="B1210" s="220" t="s">
        <v>6249</v>
      </c>
      <c r="C1210" s="209" t="s">
        <v>4622</v>
      </c>
      <c r="D1210" s="210">
        <v>17478</v>
      </c>
      <c r="E1210" s="209" t="s">
        <v>5793</v>
      </c>
      <c r="F1210" s="210">
        <v>17478</v>
      </c>
      <c r="G1210" s="210">
        <v>0</v>
      </c>
      <c r="H1210" s="209" t="s">
        <v>4378</v>
      </c>
    </row>
    <row r="1211" spans="1:8" x14ac:dyDescent="0.25">
      <c r="A1211" s="208" t="s">
        <v>4632</v>
      </c>
      <c r="B1211" s="220" t="s">
        <v>6097</v>
      </c>
      <c r="C1211" s="209" t="s">
        <v>4594</v>
      </c>
      <c r="D1211" s="210">
        <v>3515</v>
      </c>
      <c r="E1211" s="209" t="s">
        <v>4632</v>
      </c>
      <c r="F1211" s="210">
        <v>3515</v>
      </c>
      <c r="G1211" s="210">
        <v>0</v>
      </c>
      <c r="H1211" s="209" t="s">
        <v>4378</v>
      </c>
    </row>
    <row r="1212" spans="1:8" x14ac:dyDescent="0.25">
      <c r="A1212" s="211" t="s">
        <v>4653</v>
      </c>
      <c r="B1212" s="221" t="s">
        <v>7284</v>
      </c>
      <c r="C1212" s="212" t="s">
        <v>4594</v>
      </c>
      <c r="D1212" s="213">
        <v>6277.6</v>
      </c>
      <c r="E1212" s="212" t="s">
        <v>4653</v>
      </c>
      <c r="F1212" s="213">
        <v>6277.6</v>
      </c>
      <c r="G1212" s="213">
        <v>0</v>
      </c>
      <c r="H1212" s="212" t="s">
        <v>4378</v>
      </c>
    </row>
    <row r="1213" spans="1:8" x14ac:dyDescent="0.25">
      <c r="A1213" s="211" t="s">
        <v>4633</v>
      </c>
      <c r="B1213" s="221" t="s">
        <v>7797</v>
      </c>
      <c r="C1213" s="212" t="s">
        <v>4594</v>
      </c>
      <c r="D1213" s="213">
        <v>4902</v>
      </c>
      <c r="E1213" s="212" t="s">
        <v>4633</v>
      </c>
      <c r="F1213" s="213">
        <v>4902</v>
      </c>
      <c r="G1213" s="213">
        <v>0</v>
      </c>
      <c r="H1213" s="212" t="s">
        <v>4378</v>
      </c>
    </row>
    <row r="1214" spans="1:8" x14ac:dyDescent="0.25">
      <c r="A1214" s="211" t="s">
        <v>4634</v>
      </c>
      <c r="B1214" s="221" t="s">
        <v>4771</v>
      </c>
      <c r="C1214" s="212" t="s">
        <v>4594</v>
      </c>
      <c r="D1214" s="213">
        <v>4514.3999999999996</v>
      </c>
      <c r="E1214" s="212" t="s">
        <v>4634</v>
      </c>
      <c r="F1214" s="213">
        <v>4514.3999999999996</v>
      </c>
      <c r="G1214" s="213">
        <v>0</v>
      </c>
      <c r="H1214" s="212" t="s">
        <v>4378</v>
      </c>
    </row>
    <row r="1215" spans="1:8" x14ac:dyDescent="0.25">
      <c r="A1215" s="208" t="s">
        <v>4633</v>
      </c>
      <c r="B1215" s="220" t="s">
        <v>7846</v>
      </c>
      <c r="C1215" s="209" t="s">
        <v>4554</v>
      </c>
      <c r="D1215" s="210">
        <v>43966.8</v>
      </c>
      <c r="E1215" s="209" t="s">
        <v>4633</v>
      </c>
      <c r="F1215" s="210">
        <v>43966.8</v>
      </c>
      <c r="G1215" s="210">
        <v>0</v>
      </c>
      <c r="H1215" s="209" t="s">
        <v>4378</v>
      </c>
    </row>
    <row r="1216" spans="1:8" x14ac:dyDescent="0.25">
      <c r="A1216" s="211" t="s">
        <v>4639</v>
      </c>
      <c r="B1216" s="221" t="s">
        <v>5389</v>
      </c>
      <c r="C1216" s="212" t="s">
        <v>4554</v>
      </c>
      <c r="D1216" s="213">
        <v>46633.1</v>
      </c>
      <c r="E1216" s="212" t="s">
        <v>4639</v>
      </c>
      <c r="F1216" s="213">
        <v>46633.1</v>
      </c>
      <c r="G1216" s="213">
        <v>0</v>
      </c>
      <c r="H1216" s="212" t="s">
        <v>4378</v>
      </c>
    </row>
    <row r="1217" spans="1:8" x14ac:dyDescent="0.25">
      <c r="A1217" s="211" t="s">
        <v>5793</v>
      </c>
      <c r="B1217" s="221" t="s">
        <v>6204</v>
      </c>
      <c r="C1217" s="212" t="s">
        <v>4554</v>
      </c>
      <c r="D1217" s="213">
        <v>40990</v>
      </c>
      <c r="E1217" s="212" t="s">
        <v>5793</v>
      </c>
      <c r="F1217" s="213">
        <v>40990</v>
      </c>
      <c r="G1217" s="213">
        <v>0</v>
      </c>
      <c r="H1217" s="212" t="s">
        <v>4378</v>
      </c>
    </row>
    <row r="1218" spans="1:8" x14ac:dyDescent="0.25">
      <c r="A1218" s="211" t="s">
        <v>5793</v>
      </c>
      <c r="B1218" s="221" t="s">
        <v>6206</v>
      </c>
      <c r="C1218" s="212" t="s">
        <v>4554</v>
      </c>
      <c r="D1218" s="213">
        <v>1030.2</v>
      </c>
      <c r="E1218" s="212" t="s">
        <v>5793</v>
      </c>
      <c r="F1218" s="213">
        <v>1030.2</v>
      </c>
      <c r="G1218" s="213">
        <v>0</v>
      </c>
      <c r="H1218" s="212" t="s">
        <v>4378</v>
      </c>
    </row>
    <row r="1219" spans="1:8" x14ac:dyDescent="0.25">
      <c r="A1219" s="211" t="s">
        <v>5066</v>
      </c>
      <c r="B1219" s="221" t="s">
        <v>7094</v>
      </c>
      <c r="C1219" s="212" t="s">
        <v>4554</v>
      </c>
      <c r="D1219" s="213">
        <v>50310</v>
      </c>
      <c r="E1219" s="212" t="s">
        <v>5066</v>
      </c>
      <c r="F1219" s="213">
        <v>50310</v>
      </c>
      <c r="G1219" s="213">
        <v>0</v>
      </c>
      <c r="H1219" s="212" t="s">
        <v>4378</v>
      </c>
    </row>
    <row r="1220" spans="1:8" x14ac:dyDescent="0.25">
      <c r="A1220" s="208" t="s">
        <v>4642</v>
      </c>
      <c r="B1220" s="220" t="s">
        <v>6016</v>
      </c>
      <c r="C1220" s="209" t="s">
        <v>4427</v>
      </c>
      <c r="D1220" s="210">
        <v>4960</v>
      </c>
      <c r="E1220" s="209" t="s">
        <v>4642</v>
      </c>
      <c r="F1220" s="210">
        <v>4960</v>
      </c>
      <c r="G1220" s="210">
        <v>0</v>
      </c>
      <c r="H1220" s="209" t="s">
        <v>4378</v>
      </c>
    </row>
    <row r="1221" spans="1:8" x14ac:dyDescent="0.25">
      <c r="A1221" s="211" t="s">
        <v>4642</v>
      </c>
      <c r="B1221" s="221" t="s">
        <v>6130</v>
      </c>
      <c r="C1221" s="212" t="s">
        <v>4427</v>
      </c>
      <c r="D1221" s="213">
        <v>1782.2</v>
      </c>
      <c r="E1221" s="212" t="s">
        <v>4642</v>
      </c>
      <c r="F1221" s="213">
        <v>1782.2</v>
      </c>
      <c r="G1221" s="213">
        <v>0</v>
      </c>
      <c r="H1221" s="212" t="s">
        <v>4378</v>
      </c>
    </row>
    <row r="1222" spans="1:8" x14ac:dyDescent="0.25">
      <c r="A1222" s="208" t="s">
        <v>4632</v>
      </c>
      <c r="B1222" s="220" t="s">
        <v>6029</v>
      </c>
      <c r="C1222" s="209" t="s">
        <v>4427</v>
      </c>
      <c r="D1222" s="210">
        <v>7537.2</v>
      </c>
      <c r="E1222" s="209" t="s">
        <v>4632</v>
      </c>
      <c r="F1222" s="210">
        <v>7537.2</v>
      </c>
      <c r="G1222" s="210">
        <v>0</v>
      </c>
      <c r="H1222" s="209" t="s">
        <v>4378</v>
      </c>
    </row>
    <row r="1223" spans="1:8" x14ac:dyDescent="0.25">
      <c r="A1223" s="208" t="s">
        <v>4638</v>
      </c>
      <c r="B1223" s="220" t="s">
        <v>7382</v>
      </c>
      <c r="C1223" s="209" t="s">
        <v>4427</v>
      </c>
      <c r="D1223" s="210">
        <v>2325.3000000000002</v>
      </c>
      <c r="E1223" s="209" t="s">
        <v>4638</v>
      </c>
      <c r="F1223" s="210">
        <v>2325.3000000000002</v>
      </c>
      <c r="G1223" s="210">
        <v>0</v>
      </c>
      <c r="H1223" s="209" t="s">
        <v>4378</v>
      </c>
    </row>
    <row r="1224" spans="1:8" x14ac:dyDescent="0.25">
      <c r="A1224" s="208" t="s">
        <v>4646</v>
      </c>
      <c r="B1224" s="220" t="s">
        <v>7667</v>
      </c>
      <c r="C1224" s="209" t="s">
        <v>4427</v>
      </c>
      <c r="D1224" s="210">
        <v>2913.2</v>
      </c>
      <c r="E1224" s="209" t="s">
        <v>4646</v>
      </c>
      <c r="F1224" s="210">
        <v>2913.2</v>
      </c>
      <c r="G1224" s="210">
        <v>0</v>
      </c>
      <c r="H1224" s="209" t="s">
        <v>4378</v>
      </c>
    </row>
    <row r="1225" spans="1:8" x14ac:dyDescent="0.25">
      <c r="A1225" s="208" t="s">
        <v>4633</v>
      </c>
      <c r="B1225" s="220" t="s">
        <v>7794</v>
      </c>
      <c r="C1225" s="209" t="s">
        <v>4427</v>
      </c>
      <c r="D1225" s="210">
        <v>1786.2</v>
      </c>
      <c r="E1225" s="209" t="s">
        <v>4633</v>
      </c>
      <c r="F1225" s="210">
        <v>1786.2</v>
      </c>
      <c r="G1225" s="210">
        <v>0</v>
      </c>
      <c r="H1225" s="209" t="s">
        <v>4378</v>
      </c>
    </row>
    <row r="1226" spans="1:8" x14ac:dyDescent="0.25">
      <c r="A1226" s="208" t="s">
        <v>4635</v>
      </c>
      <c r="B1226" s="220" t="s">
        <v>7946</v>
      </c>
      <c r="C1226" s="209" t="s">
        <v>4427</v>
      </c>
      <c r="D1226" s="210">
        <v>11919.7</v>
      </c>
      <c r="E1226" s="209" t="s">
        <v>4635</v>
      </c>
      <c r="F1226" s="210">
        <v>11919.7</v>
      </c>
      <c r="G1226" s="210">
        <v>0</v>
      </c>
      <c r="H1226" s="209" t="s">
        <v>4378</v>
      </c>
    </row>
    <row r="1227" spans="1:8" x14ac:dyDescent="0.25">
      <c r="A1227" s="211" t="s">
        <v>4636</v>
      </c>
      <c r="B1227" s="221" t="s">
        <v>4846</v>
      </c>
      <c r="C1227" s="212" t="s">
        <v>4427</v>
      </c>
      <c r="D1227" s="213">
        <v>7621.5</v>
      </c>
      <c r="E1227" s="212" t="s">
        <v>4636</v>
      </c>
      <c r="F1227" s="213">
        <v>7621.5</v>
      </c>
      <c r="G1227" s="213">
        <v>0</v>
      </c>
      <c r="H1227" s="212" t="s">
        <v>4378</v>
      </c>
    </row>
    <row r="1228" spans="1:8" x14ac:dyDescent="0.25">
      <c r="A1228" s="208" t="s">
        <v>4604</v>
      </c>
      <c r="B1228" s="220" t="s">
        <v>4947</v>
      </c>
      <c r="C1228" s="209" t="s">
        <v>4427</v>
      </c>
      <c r="D1228" s="210">
        <v>976</v>
      </c>
      <c r="E1228" s="209" t="s">
        <v>4604</v>
      </c>
      <c r="F1228" s="210">
        <v>976</v>
      </c>
      <c r="G1228" s="210">
        <v>0</v>
      </c>
      <c r="H1228" s="209" t="s">
        <v>4378</v>
      </c>
    </row>
    <row r="1229" spans="1:8" x14ac:dyDescent="0.25">
      <c r="A1229" s="208" t="s">
        <v>4630</v>
      </c>
      <c r="B1229" s="220" t="s">
        <v>5476</v>
      </c>
      <c r="C1229" s="209" t="s">
        <v>4427</v>
      </c>
      <c r="D1229" s="210">
        <v>2521.5</v>
      </c>
      <c r="E1229" s="209" t="s">
        <v>4630</v>
      </c>
      <c r="F1229" s="210">
        <v>2521.5</v>
      </c>
      <c r="G1229" s="210">
        <v>0</v>
      </c>
      <c r="H1229" s="209" t="s">
        <v>4378</v>
      </c>
    </row>
    <row r="1230" spans="1:8" x14ac:dyDescent="0.25">
      <c r="A1230" s="208" t="s">
        <v>4630</v>
      </c>
      <c r="B1230" s="220" t="s">
        <v>5478</v>
      </c>
      <c r="C1230" s="209" t="s">
        <v>4427</v>
      </c>
      <c r="D1230" s="210">
        <v>714</v>
      </c>
      <c r="E1230" s="209" t="s">
        <v>4630</v>
      </c>
      <c r="F1230" s="210">
        <v>714</v>
      </c>
      <c r="G1230" s="210">
        <v>0</v>
      </c>
      <c r="H1230" s="209" t="s">
        <v>4378</v>
      </c>
    </row>
    <row r="1231" spans="1:8" x14ac:dyDescent="0.25">
      <c r="A1231" s="211" t="s">
        <v>4641</v>
      </c>
      <c r="B1231" s="221" t="s">
        <v>5690</v>
      </c>
      <c r="C1231" s="212" t="s">
        <v>4427</v>
      </c>
      <c r="D1231" s="213">
        <v>3277.2</v>
      </c>
      <c r="E1231" s="212" t="s">
        <v>4645</v>
      </c>
      <c r="F1231" s="213">
        <v>3277.2</v>
      </c>
      <c r="G1231" s="213">
        <v>0</v>
      </c>
      <c r="H1231" s="212" t="s">
        <v>4378</v>
      </c>
    </row>
    <row r="1232" spans="1:8" x14ac:dyDescent="0.25">
      <c r="A1232" s="211" t="s">
        <v>4645</v>
      </c>
      <c r="B1232" s="221" t="s">
        <v>5759</v>
      </c>
      <c r="C1232" s="212" t="s">
        <v>4427</v>
      </c>
      <c r="D1232" s="213">
        <v>1689.2</v>
      </c>
      <c r="E1232" s="212" t="s">
        <v>4645</v>
      </c>
      <c r="F1232" s="213">
        <v>1689.2</v>
      </c>
      <c r="G1232" s="213">
        <v>0</v>
      </c>
      <c r="H1232" s="212" t="s">
        <v>4378</v>
      </c>
    </row>
    <row r="1233" spans="1:8" x14ac:dyDescent="0.25">
      <c r="A1233" s="211" t="s">
        <v>4643</v>
      </c>
      <c r="B1233" s="221" t="s">
        <v>5851</v>
      </c>
      <c r="C1233" s="212" t="s">
        <v>4427</v>
      </c>
      <c r="D1233" s="213">
        <v>1903.8</v>
      </c>
      <c r="E1233" s="212" t="s">
        <v>4643</v>
      </c>
      <c r="F1233" s="213">
        <v>1903.8</v>
      </c>
      <c r="G1233" s="213">
        <v>0</v>
      </c>
      <c r="H1233" s="212" t="s">
        <v>4378</v>
      </c>
    </row>
    <row r="1234" spans="1:8" x14ac:dyDescent="0.25">
      <c r="A1234" s="208" t="s">
        <v>4648</v>
      </c>
      <c r="B1234" s="220" t="s">
        <v>5956</v>
      </c>
      <c r="C1234" s="209" t="s">
        <v>4427</v>
      </c>
      <c r="D1234" s="210">
        <v>2329.4</v>
      </c>
      <c r="E1234" s="209" t="s">
        <v>4648</v>
      </c>
      <c r="F1234" s="210">
        <v>2329.4</v>
      </c>
      <c r="G1234" s="210">
        <v>0</v>
      </c>
      <c r="H1234" s="209" t="s">
        <v>4378</v>
      </c>
    </row>
    <row r="1235" spans="1:8" x14ac:dyDescent="0.25">
      <c r="A1235" s="211" t="s">
        <v>5793</v>
      </c>
      <c r="B1235" s="221" t="s">
        <v>6168</v>
      </c>
      <c r="C1235" s="212" t="s">
        <v>4427</v>
      </c>
      <c r="D1235" s="213">
        <v>2492</v>
      </c>
      <c r="E1235" s="212" t="s">
        <v>5793</v>
      </c>
      <c r="F1235" s="213">
        <v>2492</v>
      </c>
      <c r="G1235" s="213">
        <v>0</v>
      </c>
      <c r="H1235" s="212" t="s">
        <v>4378</v>
      </c>
    </row>
    <row r="1236" spans="1:8" x14ac:dyDescent="0.25">
      <c r="A1236" s="211" t="s">
        <v>4696</v>
      </c>
      <c r="B1236" s="221" t="s">
        <v>6295</v>
      </c>
      <c r="C1236" s="212" t="s">
        <v>4427</v>
      </c>
      <c r="D1236" s="213">
        <v>2036.2</v>
      </c>
      <c r="E1236" s="212" t="s">
        <v>4696</v>
      </c>
      <c r="F1236" s="213">
        <v>2036.2</v>
      </c>
      <c r="G1236" s="213">
        <v>0</v>
      </c>
      <c r="H1236" s="212" t="s">
        <v>4378</v>
      </c>
    </row>
    <row r="1237" spans="1:8" x14ac:dyDescent="0.25">
      <c r="A1237" s="211" t="s">
        <v>5395</v>
      </c>
      <c r="B1237" s="221" t="s">
        <v>6420</v>
      </c>
      <c r="C1237" s="212" t="s">
        <v>4427</v>
      </c>
      <c r="D1237" s="213">
        <v>7381.5</v>
      </c>
      <c r="E1237" s="212" t="s">
        <v>5395</v>
      </c>
      <c r="F1237" s="213">
        <v>7381.5</v>
      </c>
      <c r="G1237" s="213">
        <v>0</v>
      </c>
      <c r="H1237" s="212" t="s">
        <v>4378</v>
      </c>
    </row>
    <row r="1238" spans="1:8" x14ac:dyDescent="0.25">
      <c r="A1238" s="208" t="s">
        <v>6409</v>
      </c>
      <c r="B1238" s="220" t="s">
        <v>6564</v>
      </c>
      <c r="C1238" s="209" t="s">
        <v>4427</v>
      </c>
      <c r="D1238" s="210">
        <v>3464.4</v>
      </c>
      <c r="E1238" s="209" t="s">
        <v>6409</v>
      </c>
      <c r="F1238" s="210">
        <v>3464.4</v>
      </c>
      <c r="G1238" s="210">
        <v>0</v>
      </c>
      <c r="H1238" s="209" t="s">
        <v>4378</v>
      </c>
    </row>
    <row r="1239" spans="1:8" x14ac:dyDescent="0.25">
      <c r="A1239" s="211" t="s">
        <v>5838</v>
      </c>
      <c r="B1239" s="221" t="s">
        <v>6651</v>
      </c>
      <c r="C1239" s="212" t="s">
        <v>4427</v>
      </c>
      <c r="D1239" s="213">
        <v>1680.8</v>
      </c>
      <c r="E1239" s="212" t="s">
        <v>5838</v>
      </c>
      <c r="F1239" s="213">
        <v>1680.8</v>
      </c>
      <c r="G1239" s="213">
        <v>0</v>
      </c>
      <c r="H1239" s="212" t="s">
        <v>4378</v>
      </c>
    </row>
    <row r="1240" spans="1:8" x14ac:dyDescent="0.25">
      <c r="A1240" s="211" t="s">
        <v>5244</v>
      </c>
      <c r="B1240" s="221" t="s">
        <v>6957</v>
      </c>
      <c r="C1240" s="212" t="s">
        <v>4427</v>
      </c>
      <c r="D1240" s="213">
        <v>2498</v>
      </c>
      <c r="E1240" s="212" t="s">
        <v>5066</v>
      </c>
      <c r="F1240" s="213">
        <v>2498</v>
      </c>
      <c r="G1240" s="213">
        <v>0</v>
      </c>
      <c r="H1240" s="212" t="s">
        <v>4378</v>
      </c>
    </row>
    <row r="1241" spans="1:8" x14ac:dyDescent="0.25">
      <c r="A1241" s="208" t="s">
        <v>6803</v>
      </c>
      <c r="B1241" s="220" t="s">
        <v>7147</v>
      </c>
      <c r="C1241" s="209" t="s">
        <v>4427</v>
      </c>
      <c r="D1241" s="210">
        <v>4603.3999999999996</v>
      </c>
      <c r="E1241" s="209" t="s">
        <v>6803</v>
      </c>
      <c r="F1241" s="210">
        <v>4603.3999999999996</v>
      </c>
      <c r="G1241" s="210">
        <v>0</v>
      </c>
      <c r="H1241" s="209" t="s">
        <v>4378</v>
      </c>
    </row>
    <row r="1242" spans="1:8" x14ac:dyDescent="0.25">
      <c r="A1242" s="208" t="s">
        <v>4642</v>
      </c>
      <c r="B1242" s="220" t="s">
        <v>6241</v>
      </c>
      <c r="C1242" s="209" t="s">
        <v>4422</v>
      </c>
      <c r="D1242" s="210">
        <v>8701.6</v>
      </c>
      <c r="E1242" s="209" t="s">
        <v>4642</v>
      </c>
      <c r="F1242" s="210">
        <v>8701.6</v>
      </c>
      <c r="G1242" s="210">
        <v>0</v>
      </c>
      <c r="H1242" s="209" t="s">
        <v>4378</v>
      </c>
    </row>
    <row r="1243" spans="1:8" x14ac:dyDescent="0.25">
      <c r="A1243" s="211" t="s">
        <v>4632</v>
      </c>
      <c r="B1243" s="221" t="s">
        <v>6063</v>
      </c>
      <c r="C1243" s="212" t="s">
        <v>4422</v>
      </c>
      <c r="D1243" s="213">
        <v>14636</v>
      </c>
      <c r="E1243" s="212" t="s">
        <v>4632</v>
      </c>
      <c r="F1243" s="213">
        <v>14636</v>
      </c>
      <c r="G1243" s="213">
        <v>0</v>
      </c>
      <c r="H1243" s="212" t="s">
        <v>4378</v>
      </c>
    </row>
    <row r="1244" spans="1:8" x14ac:dyDescent="0.25">
      <c r="A1244" s="208" t="s">
        <v>4638</v>
      </c>
      <c r="B1244" s="220" t="s">
        <v>7392</v>
      </c>
      <c r="C1244" s="209" t="s">
        <v>4422</v>
      </c>
      <c r="D1244" s="210">
        <v>8807.4</v>
      </c>
      <c r="E1244" s="209" t="s">
        <v>4638</v>
      </c>
      <c r="F1244" s="210">
        <v>8807.4</v>
      </c>
      <c r="G1244" s="210">
        <v>0</v>
      </c>
      <c r="H1244" s="209" t="s">
        <v>4378</v>
      </c>
    </row>
    <row r="1245" spans="1:8" x14ac:dyDescent="0.25">
      <c r="A1245" s="208" t="s">
        <v>4649</v>
      </c>
      <c r="B1245" s="220" t="s">
        <v>7537</v>
      </c>
      <c r="C1245" s="209" t="s">
        <v>4422</v>
      </c>
      <c r="D1245" s="210">
        <v>9589.7000000000007</v>
      </c>
      <c r="E1245" s="209" t="s">
        <v>4649</v>
      </c>
      <c r="F1245" s="210">
        <v>9589.7000000000007</v>
      </c>
      <c r="G1245" s="210">
        <v>0</v>
      </c>
      <c r="H1245" s="209" t="s">
        <v>4378</v>
      </c>
    </row>
    <row r="1246" spans="1:8" x14ac:dyDescent="0.25">
      <c r="A1246" s="211" t="s">
        <v>4646</v>
      </c>
      <c r="B1246" s="221" t="s">
        <v>7658</v>
      </c>
      <c r="C1246" s="212" t="s">
        <v>4422</v>
      </c>
      <c r="D1246" s="213">
        <v>0</v>
      </c>
      <c r="E1246" s="212" t="s">
        <v>4416</v>
      </c>
      <c r="F1246" s="213">
        <v>0</v>
      </c>
      <c r="G1246" s="213">
        <v>0</v>
      </c>
      <c r="H1246" s="212" t="s">
        <v>37</v>
      </c>
    </row>
    <row r="1247" spans="1:8" x14ac:dyDescent="0.25">
      <c r="A1247" s="211" t="s">
        <v>4646</v>
      </c>
      <c r="B1247" s="221" t="s">
        <v>7662</v>
      </c>
      <c r="C1247" s="212" t="s">
        <v>4422</v>
      </c>
      <c r="D1247" s="213">
        <v>0</v>
      </c>
      <c r="E1247" s="212" t="s">
        <v>4416</v>
      </c>
      <c r="F1247" s="213">
        <v>0</v>
      </c>
      <c r="G1247" s="213">
        <v>0</v>
      </c>
      <c r="H1247" s="212" t="s">
        <v>37</v>
      </c>
    </row>
    <row r="1248" spans="1:8" x14ac:dyDescent="0.25">
      <c r="A1248" s="208" t="s">
        <v>4633</v>
      </c>
      <c r="B1248" s="220" t="s">
        <v>7788</v>
      </c>
      <c r="C1248" s="209" t="s">
        <v>4422</v>
      </c>
      <c r="D1248" s="210">
        <v>4314</v>
      </c>
      <c r="E1248" s="209" t="s">
        <v>4633</v>
      </c>
      <c r="F1248" s="210">
        <v>4314</v>
      </c>
      <c r="G1248" s="210">
        <v>0</v>
      </c>
      <c r="H1248" s="209" t="s">
        <v>4378</v>
      </c>
    </row>
    <row r="1249" spans="1:8" x14ac:dyDescent="0.25">
      <c r="A1249" s="211" t="s">
        <v>4635</v>
      </c>
      <c r="B1249" s="221" t="s">
        <v>8010</v>
      </c>
      <c r="C1249" s="212" t="s">
        <v>4422</v>
      </c>
      <c r="D1249" s="213">
        <v>7577.3</v>
      </c>
      <c r="E1249" s="212" t="s">
        <v>4634</v>
      </c>
      <c r="F1249" s="213">
        <v>7577.3</v>
      </c>
      <c r="G1249" s="213">
        <v>0</v>
      </c>
      <c r="H1249" s="212" t="s">
        <v>4378</v>
      </c>
    </row>
    <row r="1250" spans="1:8" x14ac:dyDescent="0.25">
      <c r="A1250" s="208" t="s">
        <v>4634</v>
      </c>
      <c r="B1250" s="220" t="s">
        <v>4762</v>
      </c>
      <c r="C1250" s="209" t="s">
        <v>4422</v>
      </c>
      <c r="D1250" s="210">
        <v>6631.5</v>
      </c>
      <c r="E1250" s="209" t="s">
        <v>4634</v>
      </c>
      <c r="F1250" s="210">
        <v>6631.5</v>
      </c>
      <c r="G1250" s="210">
        <v>0</v>
      </c>
      <c r="H1250" s="209" t="s">
        <v>4378</v>
      </c>
    </row>
    <row r="1251" spans="1:8" x14ac:dyDescent="0.25">
      <c r="A1251" s="211" t="s">
        <v>4604</v>
      </c>
      <c r="B1251" s="221" t="s">
        <v>4950</v>
      </c>
      <c r="C1251" s="212" t="s">
        <v>4422</v>
      </c>
      <c r="D1251" s="213">
        <v>4608.6000000000004</v>
      </c>
      <c r="E1251" s="212" t="s">
        <v>4604</v>
      </c>
      <c r="F1251" s="213">
        <v>4608.6000000000004</v>
      </c>
      <c r="G1251" s="213">
        <v>0</v>
      </c>
      <c r="H1251" s="212" t="s">
        <v>4378</v>
      </c>
    </row>
    <row r="1252" spans="1:8" x14ac:dyDescent="0.25">
      <c r="A1252" s="211" t="s">
        <v>4640</v>
      </c>
      <c r="B1252" s="221" t="s">
        <v>5078</v>
      </c>
      <c r="C1252" s="212" t="s">
        <v>4422</v>
      </c>
      <c r="D1252" s="213">
        <v>4188</v>
      </c>
      <c r="E1252" s="212" t="s">
        <v>4640</v>
      </c>
      <c r="F1252" s="213">
        <v>4188</v>
      </c>
      <c r="G1252" s="213">
        <v>0</v>
      </c>
      <c r="H1252" s="212" t="s">
        <v>4378</v>
      </c>
    </row>
    <row r="1253" spans="1:8" x14ac:dyDescent="0.25">
      <c r="A1253" s="208" t="s">
        <v>4639</v>
      </c>
      <c r="B1253" s="220" t="s">
        <v>5339</v>
      </c>
      <c r="C1253" s="209" t="s">
        <v>4422</v>
      </c>
      <c r="D1253" s="210">
        <v>7560.5</v>
      </c>
      <c r="E1253" s="209" t="s">
        <v>4639</v>
      </c>
      <c r="F1253" s="210">
        <v>7560.5</v>
      </c>
      <c r="G1253" s="210">
        <v>0</v>
      </c>
      <c r="H1253" s="209" t="s">
        <v>4378</v>
      </c>
    </row>
    <row r="1254" spans="1:8" x14ac:dyDescent="0.25">
      <c r="A1254" s="211" t="s">
        <v>4641</v>
      </c>
      <c r="B1254" s="221" t="s">
        <v>5645</v>
      </c>
      <c r="C1254" s="212" t="s">
        <v>4422</v>
      </c>
      <c r="D1254" s="213">
        <v>10711.9</v>
      </c>
      <c r="E1254" s="212" t="s">
        <v>4641</v>
      </c>
      <c r="F1254" s="213">
        <v>10711.9</v>
      </c>
      <c r="G1254" s="213">
        <v>0</v>
      </c>
      <c r="H1254" s="212" t="s">
        <v>4378</v>
      </c>
    </row>
    <row r="1255" spans="1:8" x14ac:dyDescent="0.25">
      <c r="A1255" s="211" t="s">
        <v>4643</v>
      </c>
      <c r="B1255" s="221" t="s">
        <v>5855</v>
      </c>
      <c r="C1255" s="212" t="s">
        <v>4422</v>
      </c>
      <c r="D1255" s="213">
        <v>5190.3</v>
      </c>
      <c r="E1255" s="212" t="s">
        <v>4643</v>
      </c>
      <c r="F1255" s="213">
        <v>5190.3</v>
      </c>
      <c r="G1255" s="213">
        <v>0</v>
      </c>
      <c r="H1255" s="212" t="s">
        <v>4378</v>
      </c>
    </row>
    <row r="1256" spans="1:8" x14ac:dyDescent="0.25">
      <c r="A1256" s="211" t="s">
        <v>4821</v>
      </c>
      <c r="B1256" s="221" t="s">
        <v>6059</v>
      </c>
      <c r="C1256" s="212" t="s">
        <v>4422</v>
      </c>
      <c r="D1256" s="213">
        <v>10003.9</v>
      </c>
      <c r="E1256" s="212" t="s">
        <v>4821</v>
      </c>
      <c r="F1256" s="213">
        <v>10003.9</v>
      </c>
      <c r="G1256" s="213">
        <v>0</v>
      </c>
      <c r="H1256" s="212" t="s">
        <v>4378</v>
      </c>
    </row>
    <row r="1257" spans="1:8" x14ac:dyDescent="0.25">
      <c r="A1257" s="208" t="s">
        <v>4696</v>
      </c>
      <c r="B1257" s="220" t="s">
        <v>6286</v>
      </c>
      <c r="C1257" s="209" t="s">
        <v>4422</v>
      </c>
      <c r="D1257" s="210">
        <v>3636</v>
      </c>
      <c r="E1257" s="209" t="s">
        <v>4696</v>
      </c>
      <c r="F1257" s="210">
        <v>3636</v>
      </c>
      <c r="G1257" s="210">
        <v>0</v>
      </c>
      <c r="H1257" s="209" t="s">
        <v>4378</v>
      </c>
    </row>
    <row r="1258" spans="1:8" x14ac:dyDescent="0.25">
      <c r="A1258" s="211" t="s">
        <v>5395</v>
      </c>
      <c r="B1258" s="221" t="s">
        <v>6527</v>
      </c>
      <c r="C1258" s="212" t="s">
        <v>4422</v>
      </c>
      <c r="D1258" s="213">
        <v>0</v>
      </c>
      <c r="E1258" s="212" t="s">
        <v>4416</v>
      </c>
      <c r="F1258" s="213">
        <v>0</v>
      </c>
      <c r="G1258" s="213">
        <v>0</v>
      </c>
      <c r="H1258" s="212" t="s">
        <v>37</v>
      </c>
    </row>
    <row r="1259" spans="1:8" x14ac:dyDescent="0.25">
      <c r="A1259" s="211" t="s">
        <v>5395</v>
      </c>
      <c r="B1259" s="221" t="s">
        <v>6529</v>
      </c>
      <c r="C1259" s="212" t="s">
        <v>4422</v>
      </c>
      <c r="D1259" s="213">
        <v>7639.4</v>
      </c>
      <c r="E1259" s="212" t="s">
        <v>5838</v>
      </c>
      <c r="F1259" s="213">
        <v>7639.4</v>
      </c>
      <c r="G1259" s="213">
        <v>0</v>
      </c>
      <c r="H1259" s="212" t="s">
        <v>4378</v>
      </c>
    </row>
    <row r="1260" spans="1:8" x14ac:dyDescent="0.25">
      <c r="A1260" s="208" t="s">
        <v>5838</v>
      </c>
      <c r="B1260" s="220" t="s">
        <v>6654</v>
      </c>
      <c r="C1260" s="209" t="s">
        <v>4422</v>
      </c>
      <c r="D1260" s="210">
        <v>6636</v>
      </c>
      <c r="E1260" s="209" t="s">
        <v>5838</v>
      </c>
      <c r="F1260" s="210">
        <v>6636</v>
      </c>
      <c r="G1260" s="210">
        <v>0</v>
      </c>
      <c r="H1260" s="209" t="s">
        <v>4378</v>
      </c>
    </row>
    <row r="1261" spans="1:8" x14ac:dyDescent="0.25">
      <c r="A1261" s="208" t="s">
        <v>5244</v>
      </c>
      <c r="B1261" s="220" t="s">
        <v>6968</v>
      </c>
      <c r="C1261" s="209" t="s">
        <v>4422</v>
      </c>
      <c r="D1261" s="210">
        <v>8095.4</v>
      </c>
      <c r="E1261" s="209" t="s">
        <v>5066</v>
      </c>
      <c r="F1261" s="210">
        <v>8095.4</v>
      </c>
      <c r="G1261" s="210">
        <v>0</v>
      </c>
      <c r="H1261" s="209" t="s">
        <v>4378</v>
      </c>
    </row>
    <row r="1262" spans="1:8" x14ac:dyDescent="0.25">
      <c r="A1262" s="208" t="s">
        <v>4632</v>
      </c>
      <c r="B1262" s="220" t="s">
        <v>5337</v>
      </c>
      <c r="C1262" s="209" t="s">
        <v>4386</v>
      </c>
      <c r="D1262" s="210">
        <v>3782.8</v>
      </c>
      <c r="E1262" s="209" t="s">
        <v>4632</v>
      </c>
      <c r="F1262" s="210">
        <v>3782.8</v>
      </c>
      <c r="G1262" s="210">
        <v>0</v>
      </c>
      <c r="H1262" s="209" t="s">
        <v>4378</v>
      </c>
    </row>
    <row r="1263" spans="1:8" x14ac:dyDescent="0.25">
      <c r="A1263" s="208" t="s">
        <v>4646</v>
      </c>
      <c r="B1263" s="220" t="s">
        <v>7611</v>
      </c>
      <c r="C1263" s="209" t="s">
        <v>4386</v>
      </c>
      <c r="D1263" s="210">
        <v>6740</v>
      </c>
      <c r="E1263" s="209" t="s">
        <v>4646</v>
      </c>
      <c r="F1263" s="210">
        <v>6740</v>
      </c>
      <c r="G1263" s="210">
        <v>0</v>
      </c>
      <c r="H1263" s="209" t="s">
        <v>4378</v>
      </c>
    </row>
    <row r="1264" spans="1:8" x14ac:dyDescent="0.25">
      <c r="A1264" s="211" t="s">
        <v>4746</v>
      </c>
      <c r="B1264" s="221" t="s">
        <v>5141</v>
      </c>
      <c r="C1264" s="212" t="s">
        <v>4386</v>
      </c>
      <c r="D1264" s="213">
        <v>9649.2000000000007</v>
      </c>
      <c r="E1264" s="212" t="s">
        <v>4746</v>
      </c>
      <c r="F1264" s="213">
        <v>9649.2000000000007</v>
      </c>
      <c r="G1264" s="213">
        <v>0</v>
      </c>
      <c r="H1264" s="212" t="s">
        <v>4378</v>
      </c>
    </row>
    <row r="1265" spans="1:8" x14ac:dyDescent="0.25">
      <c r="A1265" s="208" t="s">
        <v>5793</v>
      </c>
      <c r="B1265" s="220" t="s">
        <v>6201</v>
      </c>
      <c r="C1265" s="209" t="s">
        <v>4386</v>
      </c>
      <c r="D1265" s="210">
        <v>7496.5</v>
      </c>
      <c r="E1265" s="209" t="s">
        <v>5793</v>
      </c>
      <c r="F1265" s="210">
        <v>7496.5</v>
      </c>
      <c r="G1265" s="210">
        <v>0</v>
      </c>
      <c r="H1265" s="209" t="s">
        <v>4378</v>
      </c>
    </row>
    <row r="1266" spans="1:8" x14ac:dyDescent="0.25">
      <c r="A1266" s="211" t="s">
        <v>5066</v>
      </c>
      <c r="B1266" s="221" t="s">
        <v>7078</v>
      </c>
      <c r="C1266" s="212" t="s">
        <v>4386</v>
      </c>
      <c r="D1266" s="213">
        <v>7789</v>
      </c>
      <c r="E1266" s="212" t="s">
        <v>5066</v>
      </c>
      <c r="F1266" s="213">
        <v>7789</v>
      </c>
      <c r="G1266" s="213">
        <v>0</v>
      </c>
      <c r="H1266" s="212" t="s">
        <v>4378</v>
      </c>
    </row>
    <row r="1267" spans="1:8" x14ac:dyDescent="0.25">
      <c r="A1267" s="211" t="s">
        <v>4642</v>
      </c>
      <c r="B1267" s="221" t="s">
        <v>5042</v>
      </c>
      <c r="C1267" s="212" t="s">
        <v>4469</v>
      </c>
      <c r="D1267" s="213">
        <v>5625.9</v>
      </c>
      <c r="E1267" s="212" t="s">
        <v>4642</v>
      </c>
      <c r="F1267" s="213">
        <v>5625.9</v>
      </c>
      <c r="G1267" s="213">
        <v>0</v>
      </c>
      <c r="H1267" s="212" t="s">
        <v>4378</v>
      </c>
    </row>
    <row r="1268" spans="1:8" x14ac:dyDescent="0.25">
      <c r="A1268" s="211" t="s">
        <v>4635</v>
      </c>
      <c r="B1268" s="221" t="s">
        <v>4667</v>
      </c>
      <c r="C1268" s="212" t="s">
        <v>4469</v>
      </c>
      <c r="D1268" s="213">
        <v>5234.3999999999996</v>
      </c>
      <c r="E1268" s="212" t="s">
        <v>4635</v>
      </c>
      <c r="F1268" s="213">
        <v>5234.3999999999996</v>
      </c>
      <c r="G1268" s="213">
        <v>0</v>
      </c>
      <c r="H1268" s="212" t="s">
        <v>4378</v>
      </c>
    </row>
    <row r="1269" spans="1:8" x14ac:dyDescent="0.25">
      <c r="A1269" s="211" t="s">
        <v>4630</v>
      </c>
      <c r="B1269" s="221" t="s">
        <v>5567</v>
      </c>
      <c r="C1269" s="212" t="s">
        <v>4469</v>
      </c>
      <c r="D1269" s="213">
        <v>5631</v>
      </c>
      <c r="E1269" s="212" t="s">
        <v>4630</v>
      </c>
      <c r="F1269" s="213">
        <v>5631</v>
      </c>
      <c r="G1269" s="213">
        <v>0</v>
      </c>
      <c r="H1269" s="212" t="s">
        <v>4378</v>
      </c>
    </row>
    <row r="1270" spans="1:8" x14ac:dyDescent="0.25">
      <c r="A1270" s="208" t="s">
        <v>4696</v>
      </c>
      <c r="B1270" s="220" t="s">
        <v>6384</v>
      </c>
      <c r="C1270" s="209" t="s">
        <v>4469</v>
      </c>
      <c r="D1270" s="210">
        <v>5505.3</v>
      </c>
      <c r="E1270" s="209" t="s">
        <v>4696</v>
      </c>
      <c r="F1270" s="210">
        <v>5505.3</v>
      </c>
      <c r="G1270" s="210">
        <v>0</v>
      </c>
      <c r="H1270" s="209" t="s">
        <v>4378</v>
      </c>
    </row>
    <row r="1271" spans="1:8" x14ac:dyDescent="0.25">
      <c r="A1271" s="211" t="s">
        <v>6803</v>
      </c>
      <c r="B1271" s="221" t="s">
        <v>7246</v>
      </c>
      <c r="C1271" s="212" t="s">
        <v>4469</v>
      </c>
      <c r="D1271" s="213">
        <v>5393.9</v>
      </c>
      <c r="E1271" s="212" t="s">
        <v>6803</v>
      </c>
      <c r="F1271" s="213">
        <v>5393.9</v>
      </c>
      <c r="G1271" s="213">
        <v>0</v>
      </c>
      <c r="H1271" s="212" t="s">
        <v>4378</v>
      </c>
    </row>
    <row r="1272" spans="1:8" x14ac:dyDescent="0.25">
      <c r="A1272" s="211" t="s">
        <v>4653</v>
      </c>
      <c r="B1272" s="221" t="s">
        <v>7254</v>
      </c>
      <c r="C1272" s="212" t="s">
        <v>4423</v>
      </c>
      <c r="D1272" s="213">
        <v>3904</v>
      </c>
      <c r="E1272" s="212" t="s">
        <v>4653</v>
      </c>
      <c r="F1272" s="213">
        <v>3904</v>
      </c>
      <c r="G1272" s="213">
        <v>0</v>
      </c>
      <c r="H1272" s="212" t="s">
        <v>4378</v>
      </c>
    </row>
    <row r="1273" spans="1:8" x14ac:dyDescent="0.25">
      <c r="A1273" s="211" t="s">
        <v>4649</v>
      </c>
      <c r="B1273" s="221" t="s">
        <v>7520</v>
      </c>
      <c r="C1273" s="212" t="s">
        <v>4423</v>
      </c>
      <c r="D1273" s="213">
        <v>4239.5</v>
      </c>
      <c r="E1273" s="212" t="s">
        <v>4649</v>
      </c>
      <c r="F1273" s="213">
        <v>4239.5</v>
      </c>
      <c r="G1273" s="213">
        <v>0</v>
      </c>
      <c r="H1273" s="212" t="s">
        <v>4378</v>
      </c>
    </row>
    <row r="1274" spans="1:8" x14ac:dyDescent="0.25">
      <c r="A1274" s="208" t="s">
        <v>4635</v>
      </c>
      <c r="B1274" s="220" t="s">
        <v>7971</v>
      </c>
      <c r="C1274" s="209" t="s">
        <v>4423</v>
      </c>
      <c r="D1274" s="210">
        <v>4236.2</v>
      </c>
      <c r="E1274" s="209" t="s">
        <v>4635</v>
      </c>
      <c r="F1274" s="210">
        <v>4236.2</v>
      </c>
      <c r="G1274" s="210">
        <v>0</v>
      </c>
      <c r="H1274" s="209" t="s">
        <v>4378</v>
      </c>
    </row>
    <row r="1275" spans="1:8" x14ac:dyDescent="0.25">
      <c r="A1275" s="211" t="s">
        <v>4604</v>
      </c>
      <c r="B1275" s="221" t="s">
        <v>4954</v>
      </c>
      <c r="C1275" s="212" t="s">
        <v>4423</v>
      </c>
      <c r="D1275" s="213">
        <v>4253.2</v>
      </c>
      <c r="E1275" s="212" t="s">
        <v>4604</v>
      </c>
      <c r="F1275" s="213">
        <v>4253.2</v>
      </c>
      <c r="G1275" s="213">
        <v>0</v>
      </c>
      <c r="H1275" s="212" t="s">
        <v>4378</v>
      </c>
    </row>
    <row r="1276" spans="1:8" x14ac:dyDescent="0.25">
      <c r="A1276" s="211" t="s">
        <v>4640</v>
      </c>
      <c r="B1276" s="221" t="s">
        <v>5057</v>
      </c>
      <c r="C1276" s="212" t="s">
        <v>4423</v>
      </c>
      <c r="D1276" s="213">
        <v>1344.6</v>
      </c>
      <c r="E1276" s="212" t="s">
        <v>4640</v>
      </c>
      <c r="F1276" s="213">
        <v>1344.6</v>
      </c>
      <c r="G1276" s="213">
        <v>0</v>
      </c>
      <c r="H1276" s="212" t="s">
        <v>4378</v>
      </c>
    </row>
    <row r="1277" spans="1:8" x14ac:dyDescent="0.25">
      <c r="A1277" s="211" t="s">
        <v>4746</v>
      </c>
      <c r="B1277" s="221" t="s">
        <v>5208</v>
      </c>
      <c r="C1277" s="212" t="s">
        <v>4423</v>
      </c>
      <c r="D1277" s="213">
        <v>3911.7</v>
      </c>
      <c r="E1277" s="212" t="s">
        <v>4746</v>
      </c>
      <c r="F1277" s="213">
        <v>3911.7</v>
      </c>
      <c r="G1277" s="213">
        <v>0</v>
      </c>
      <c r="H1277" s="212" t="s">
        <v>4378</v>
      </c>
    </row>
    <row r="1278" spans="1:8" x14ac:dyDescent="0.25">
      <c r="A1278" s="208" t="s">
        <v>4641</v>
      </c>
      <c r="B1278" s="220" t="s">
        <v>5644</v>
      </c>
      <c r="C1278" s="209" t="s">
        <v>4423</v>
      </c>
      <c r="D1278" s="210">
        <v>1804.2</v>
      </c>
      <c r="E1278" s="209" t="s">
        <v>4641</v>
      </c>
      <c r="F1278" s="210">
        <v>1804.2</v>
      </c>
      <c r="G1278" s="210">
        <v>0</v>
      </c>
      <c r="H1278" s="209" t="s">
        <v>4378</v>
      </c>
    </row>
    <row r="1279" spans="1:8" x14ac:dyDescent="0.25">
      <c r="A1279" s="208" t="s">
        <v>5793</v>
      </c>
      <c r="B1279" s="220" t="s">
        <v>6185</v>
      </c>
      <c r="C1279" s="209" t="s">
        <v>4423</v>
      </c>
      <c r="D1279" s="210">
        <v>3929.4</v>
      </c>
      <c r="E1279" s="209" t="s">
        <v>5793</v>
      </c>
      <c r="F1279" s="210">
        <v>3929.4</v>
      </c>
      <c r="G1279" s="210">
        <v>0</v>
      </c>
      <c r="H1279" s="209" t="s">
        <v>4378</v>
      </c>
    </row>
    <row r="1280" spans="1:8" x14ac:dyDescent="0.25">
      <c r="A1280" s="208" t="s">
        <v>5395</v>
      </c>
      <c r="B1280" s="220" t="s">
        <v>6447</v>
      </c>
      <c r="C1280" s="209" t="s">
        <v>4423</v>
      </c>
      <c r="D1280" s="210">
        <v>3839.5</v>
      </c>
      <c r="E1280" s="209" t="s">
        <v>5395</v>
      </c>
      <c r="F1280" s="210">
        <v>3839.5</v>
      </c>
      <c r="G1280" s="210">
        <v>0</v>
      </c>
      <c r="H1280" s="209" t="s">
        <v>4378</v>
      </c>
    </row>
    <row r="1281" spans="1:8" x14ac:dyDescent="0.25">
      <c r="A1281" s="208" t="s">
        <v>5092</v>
      </c>
      <c r="B1281" s="220" t="s">
        <v>6800</v>
      </c>
      <c r="C1281" s="209" t="s">
        <v>4423</v>
      </c>
      <c r="D1281" s="210">
        <v>3837.8</v>
      </c>
      <c r="E1281" s="209" t="s">
        <v>5092</v>
      </c>
      <c r="F1281" s="210">
        <v>3837.8</v>
      </c>
      <c r="G1281" s="210">
        <v>0</v>
      </c>
      <c r="H1281" s="209" t="s">
        <v>4378</v>
      </c>
    </row>
    <row r="1282" spans="1:8" x14ac:dyDescent="0.25">
      <c r="A1282" s="211" t="s">
        <v>5244</v>
      </c>
      <c r="B1282" s="221" t="s">
        <v>6889</v>
      </c>
      <c r="C1282" s="212" t="s">
        <v>4423</v>
      </c>
      <c r="D1282" s="213">
        <v>1116</v>
      </c>
      <c r="E1282" s="212" t="s">
        <v>5244</v>
      </c>
      <c r="F1282" s="213">
        <v>1116</v>
      </c>
      <c r="G1282" s="213">
        <v>0</v>
      </c>
      <c r="H1282" s="212" t="s">
        <v>4378</v>
      </c>
    </row>
    <row r="1283" spans="1:8" x14ac:dyDescent="0.25">
      <c r="A1283" s="208" t="s">
        <v>5066</v>
      </c>
      <c r="B1283" s="220" t="s">
        <v>7033</v>
      </c>
      <c r="C1283" s="209" t="s">
        <v>4423</v>
      </c>
      <c r="D1283" s="210">
        <v>3888.1</v>
      </c>
      <c r="E1283" s="209" t="s">
        <v>5066</v>
      </c>
      <c r="F1283" s="210">
        <v>3888.1</v>
      </c>
      <c r="G1283" s="210">
        <v>0</v>
      </c>
      <c r="H1283" s="209" t="s">
        <v>4378</v>
      </c>
    </row>
    <row r="1284" spans="1:8" x14ac:dyDescent="0.25">
      <c r="A1284" s="208" t="s">
        <v>4642</v>
      </c>
      <c r="B1284" s="220" t="s">
        <v>7914</v>
      </c>
      <c r="C1284" s="209" t="s">
        <v>4458</v>
      </c>
      <c r="D1284" s="210">
        <v>0</v>
      </c>
      <c r="E1284" s="209" t="s">
        <v>4416</v>
      </c>
      <c r="F1284" s="210">
        <v>0</v>
      </c>
      <c r="G1284" s="210">
        <v>0</v>
      </c>
      <c r="H1284" s="209" t="s">
        <v>37</v>
      </c>
    </row>
    <row r="1285" spans="1:8" x14ac:dyDescent="0.25">
      <c r="A1285" s="211" t="s">
        <v>4632</v>
      </c>
      <c r="B1285" s="221" t="s">
        <v>6389</v>
      </c>
      <c r="C1285" s="212" t="s">
        <v>4458</v>
      </c>
      <c r="D1285" s="213">
        <v>16896</v>
      </c>
      <c r="E1285" s="212" t="s">
        <v>4649</v>
      </c>
      <c r="F1285" s="213">
        <v>16896</v>
      </c>
      <c r="G1285" s="213">
        <v>0</v>
      </c>
      <c r="H1285" s="212" t="s">
        <v>4378</v>
      </c>
    </row>
    <row r="1286" spans="1:8" x14ac:dyDescent="0.25">
      <c r="A1286" s="211" t="s">
        <v>4638</v>
      </c>
      <c r="B1286" s="221" t="s">
        <v>7409</v>
      </c>
      <c r="C1286" s="212" t="s">
        <v>4458</v>
      </c>
      <c r="D1286" s="213">
        <v>0</v>
      </c>
      <c r="E1286" s="212" t="s">
        <v>4416</v>
      </c>
      <c r="F1286" s="213">
        <v>0</v>
      </c>
      <c r="G1286" s="213">
        <v>0</v>
      </c>
      <c r="H1286" s="212" t="s">
        <v>37</v>
      </c>
    </row>
    <row r="1287" spans="1:8" x14ac:dyDescent="0.25">
      <c r="A1287" s="208" t="s">
        <v>4638</v>
      </c>
      <c r="B1287" s="220" t="s">
        <v>7414</v>
      </c>
      <c r="C1287" s="209" t="s">
        <v>4458</v>
      </c>
      <c r="D1287" s="210">
        <v>17935.400000000001</v>
      </c>
      <c r="E1287" s="209" t="s">
        <v>4633</v>
      </c>
      <c r="F1287" s="210">
        <v>17935.400000000001</v>
      </c>
      <c r="G1287" s="210">
        <v>0</v>
      </c>
      <c r="H1287" s="209" t="s">
        <v>4378</v>
      </c>
    </row>
    <row r="1288" spans="1:8" x14ac:dyDescent="0.25">
      <c r="A1288" s="208" t="s">
        <v>4646</v>
      </c>
      <c r="B1288" s="220" t="s">
        <v>7681</v>
      </c>
      <c r="C1288" s="209" t="s">
        <v>4458</v>
      </c>
      <c r="D1288" s="210">
        <v>0</v>
      </c>
      <c r="E1288" s="209" t="s">
        <v>4416</v>
      </c>
      <c r="F1288" s="210">
        <v>0</v>
      </c>
      <c r="G1288" s="210">
        <v>0</v>
      </c>
      <c r="H1288" s="209" t="s">
        <v>37</v>
      </c>
    </row>
    <row r="1289" spans="1:8" x14ac:dyDescent="0.25">
      <c r="A1289" s="208" t="s">
        <v>4646</v>
      </c>
      <c r="B1289" s="220" t="s">
        <v>7683</v>
      </c>
      <c r="C1289" s="209" t="s">
        <v>4458</v>
      </c>
      <c r="D1289" s="210">
        <v>11972.3</v>
      </c>
      <c r="E1289" s="209" t="s">
        <v>4634</v>
      </c>
      <c r="F1289" s="210">
        <v>11972.3</v>
      </c>
      <c r="G1289" s="210">
        <v>0</v>
      </c>
      <c r="H1289" s="209" t="s">
        <v>4378</v>
      </c>
    </row>
    <row r="1290" spans="1:8" x14ac:dyDescent="0.25">
      <c r="A1290" s="208" t="s">
        <v>4635</v>
      </c>
      <c r="B1290" s="220" t="s">
        <v>7995</v>
      </c>
      <c r="C1290" s="209" t="s">
        <v>4458</v>
      </c>
      <c r="D1290" s="210">
        <v>21914.1</v>
      </c>
      <c r="E1290" s="209" t="s">
        <v>4640</v>
      </c>
      <c r="F1290" s="210">
        <v>21914.1</v>
      </c>
      <c r="G1290" s="210">
        <v>0</v>
      </c>
      <c r="H1290" s="209" t="s">
        <v>4378</v>
      </c>
    </row>
    <row r="1291" spans="1:8" x14ac:dyDescent="0.25">
      <c r="A1291" s="211" t="s">
        <v>4604</v>
      </c>
      <c r="B1291" s="221" t="s">
        <v>4984</v>
      </c>
      <c r="C1291" s="212" t="s">
        <v>4458</v>
      </c>
      <c r="D1291" s="213">
        <v>13220</v>
      </c>
      <c r="E1291" s="212" t="s">
        <v>4639</v>
      </c>
      <c r="F1291" s="213">
        <v>13220</v>
      </c>
      <c r="G1291" s="213">
        <v>0</v>
      </c>
      <c r="H1291" s="212" t="s">
        <v>4378</v>
      </c>
    </row>
    <row r="1292" spans="1:8" x14ac:dyDescent="0.25">
      <c r="A1292" s="211" t="s">
        <v>4746</v>
      </c>
      <c r="B1292" s="221" t="s">
        <v>5218</v>
      </c>
      <c r="C1292" s="212" t="s">
        <v>4458</v>
      </c>
      <c r="D1292" s="213">
        <v>10725.6</v>
      </c>
      <c r="E1292" s="212" t="s">
        <v>4643</v>
      </c>
      <c r="F1292" s="213">
        <v>10725.6</v>
      </c>
      <c r="G1292" s="213">
        <v>0</v>
      </c>
      <c r="H1292" s="212" t="s">
        <v>4378</v>
      </c>
    </row>
    <row r="1293" spans="1:8" x14ac:dyDescent="0.25">
      <c r="A1293" s="208" t="s">
        <v>4641</v>
      </c>
      <c r="B1293" s="220" t="s">
        <v>5663</v>
      </c>
      <c r="C1293" s="209" t="s">
        <v>4458</v>
      </c>
      <c r="D1293" s="210">
        <v>29296.3</v>
      </c>
      <c r="E1293" s="209" t="s">
        <v>4821</v>
      </c>
      <c r="F1293" s="210">
        <v>29296.3</v>
      </c>
      <c r="G1293" s="210">
        <v>0</v>
      </c>
      <c r="H1293" s="209" t="s">
        <v>4378</v>
      </c>
    </row>
    <row r="1294" spans="1:8" x14ac:dyDescent="0.25">
      <c r="A1294" s="211" t="s">
        <v>4643</v>
      </c>
      <c r="B1294" s="221" t="s">
        <v>5867</v>
      </c>
      <c r="C1294" s="212" t="s">
        <v>4458</v>
      </c>
      <c r="D1294" s="213">
        <v>9359.7999999999993</v>
      </c>
      <c r="E1294" s="212" t="s">
        <v>5793</v>
      </c>
      <c r="F1294" s="213">
        <v>9359.7999999999993</v>
      </c>
      <c r="G1294" s="213">
        <v>0</v>
      </c>
      <c r="H1294" s="212" t="s">
        <v>4378</v>
      </c>
    </row>
    <row r="1295" spans="1:8" x14ac:dyDescent="0.25">
      <c r="A1295" s="211" t="s">
        <v>4821</v>
      </c>
      <c r="B1295" s="221" t="s">
        <v>6102</v>
      </c>
      <c r="C1295" s="212" t="s">
        <v>4458</v>
      </c>
      <c r="D1295" s="213">
        <v>17185</v>
      </c>
      <c r="E1295" s="212" t="s">
        <v>5395</v>
      </c>
      <c r="F1295" s="213">
        <v>17185</v>
      </c>
      <c r="G1295" s="213">
        <v>0</v>
      </c>
      <c r="H1295" s="212" t="s">
        <v>4378</v>
      </c>
    </row>
    <row r="1296" spans="1:8" x14ac:dyDescent="0.25">
      <c r="A1296" s="208" t="s">
        <v>4696</v>
      </c>
      <c r="B1296" s="220" t="s">
        <v>6359</v>
      </c>
      <c r="C1296" s="209" t="s">
        <v>4458</v>
      </c>
      <c r="D1296" s="210">
        <v>14738.2</v>
      </c>
      <c r="E1296" s="209" t="s">
        <v>5092</v>
      </c>
      <c r="F1296" s="210">
        <v>14738.2</v>
      </c>
      <c r="G1296" s="210">
        <v>0</v>
      </c>
      <c r="H1296" s="209" t="s">
        <v>4378</v>
      </c>
    </row>
    <row r="1297" spans="1:8" x14ac:dyDescent="0.25">
      <c r="A1297" s="211" t="s">
        <v>5838</v>
      </c>
      <c r="B1297" s="221" t="s">
        <v>6669</v>
      </c>
      <c r="C1297" s="212" t="s">
        <v>4458</v>
      </c>
      <c r="D1297" s="213">
        <v>18556.2</v>
      </c>
      <c r="E1297" s="212" t="s">
        <v>5066</v>
      </c>
      <c r="F1297" s="213">
        <v>18556.2</v>
      </c>
      <c r="G1297" s="213">
        <v>0</v>
      </c>
      <c r="H1297" s="212" t="s">
        <v>4378</v>
      </c>
    </row>
    <row r="1298" spans="1:8" x14ac:dyDescent="0.25">
      <c r="A1298" s="211" t="s">
        <v>5244</v>
      </c>
      <c r="B1298" s="221" t="s">
        <v>6937</v>
      </c>
      <c r="C1298" s="212" t="s">
        <v>4458</v>
      </c>
      <c r="D1298" s="213">
        <v>16034.6</v>
      </c>
      <c r="E1298" s="212" t="s">
        <v>6039</v>
      </c>
      <c r="F1298" s="213">
        <v>16034.6</v>
      </c>
      <c r="G1298" s="213">
        <v>0</v>
      </c>
      <c r="H1298" s="212" t="s">
        <v>4378</v>
      </c>
    </row>
    <row r="1299" spans="1:8" x14ac:dyDescent="0.25">
      <c r="A1299" s="211" t="s">
        <v>6803</v>
      </c>
      <c r="B1299" s="221" t="s">
        <v>7200</v>
      </c>
      <c r="C1299" s="212" t="s">
        <v>4458</v>
      </c>
      <c r="D1299" s="213">
        <v>23556.799999999999</v>
      </c>
      <c r="E1299" s="212" t="s">
        <v>4416</v>
      </c>
      <c r="F1299" s="213">
        <v>0</v>
      </c>
      <c r="G1299" s="213">
        <v>23556.799999999999</v>
      </c>
      <c r="H1299" s="212" t="s">
        <v>4294</v>
      </c>
    </row>
    <row r="1300" spans="1:8" x14ac:dyDescent="0.25">
      <c r="A1300" s="208" t="s">
        <v>4635</v>
      </c>
      <c r="B1300" s="220" t="s">
        <v>7997</v>
      </c>
      <c r="C1300" s="209" t="s">
        <v>4559</v>
      </c>
      <c r="D1300" s="210">
        <v>9888.2000000000007</v>
      </c>
      <c r="E1300" s="209" t="s">
        <v>4634</v>
      </c>
      <c r="F1300" s="210">
        <v>9888.2000000000007</v>
      </c>
      <c r="G1300" s="210">
        <v>0</v>
      </c>
      <c r="H1300" s="209" t="s">
        <v>4378</v>
      </c>
    </row>
    <row r="1301" spans="1:8" x14ac:dyDescent="0.25">
      <c r="A1301" s="208" t="s">
        <v>4643</v>
      </c>
      <c r="B1301" s="220" t="s">
        <v>5874</v>
      </c>
      <c r="C1301" s="209" t="s">
        <v>4559</v>
      </c>
      <c r="D1301" s="210">
        <v>11611.2</v>
      </c>
      <c r="E1301" s="209" t="s">
        <v>4648</v>
      </c>
      <c r="F1301" s="210">
        <v>11611.2</v>
      </c>
      <c r="G1301" s="210">
        <v>0</v>
      </c>
      <c r="H1301" s="209" t="s">
        <v>4378</v>
      </c>
    </row>
    <row r="1302" spans="1:8" x14ac:dyDescent="0.25">
      <c r="A1302" s="208" t="s">
        <v>4632</v>
      </c>
      <c r="B1302" s="220" t="s">
        <v>5281</v>
      </c>
      <c r="C1302" s="209" t="s">
        <v>4402</v>
      </c>
      <c r="D1302" s="210">
        <v>4380.6000000000004</v>
      </c>
      <c r="E1302" s="209" t="s">
        <v>4632</v>
      </c>
      <c r="F1302" s="210">
        <v>4380.6000000000004</v>
      </c>
      <c r="G1302" s="210">
        <v>0</v>
      </c>
      <c r="H1302" s="209" t="s">
        <v>4378</v>
      </c>
    </row>
    <row r="1303" spans="1:8" x14ac:dyDescent="0.25">
      <c r="A1303" s="211" t="s">
        <v>4630</v>
      </c>
      <c r="B1303" s="221" t="s">
        <v>5456</v>
      </c>
      <c r="C1303" s="212" t="s">
        <v>4402</v>
      </c>
      <c r="D1303" s="213">
        <v>4164.2</v>
      </c>
      <c r="E1303" s="212" t="s">
        <v>4641</v>
      </c>
      <c r="F1303" s="213">
        <v>4164.2</v>
      </c>
      <c r="G1303" s="213">
        <v>0</v>
      </c>
      <c r="H1303" s="212" t="s">
        <v>4378</v>
      </c>
    </row>
    <row r="1304" spans="1:8" x14ac:dyDescent="0.25">
      <c r="A1304" s="208" t="s">
        <v>4641</v>
      </c>
      <c r="B1304" s="220" t="s">
        <v>5626</v>
      </c>
      <c r="C1304" s="209" t="s">
        <v>4402</v>
      </c>
      <c r="D1304" s="210">
        <v>4244.1000000000004</v>
      </c>
      <c r="E1304" s="209" t="s">
        <v>4643</v>
      </c>
      <c r="F1304" s="210">
        <v>4244.1000000000004</v>
      </c>
      <c r="G1304" s="210">
        <v>0</v>
      </c>
      <c r="H1304" s="209" t="s">
        <v>4378</v>
      </c>
    </row>
    <row r="1305" spans="1:8" x14ac:dyDescent="0.25">
      <c r="A1305" s="208" t="s">
        <v>4643</v>
      </c>
      <c r="B1305" s="220" t="s">
        <v>5788</v>
      </c>
      <c r="C1305" s="209" t="s">
        <v>4402</v>
      </c>
      <c r="D1305" s="210">
        <v>4662.3999999999996</v>
      </c>
      <c r="E1305" s="209" t="s">
        <v>4821</v>
      </c>
      <c r="F1305" s="210">
        <v>4662.3999999999996</v>
      </c>
      <c r="G1305" s="210">
        <v>0</v>
      </c>
      <c r="H1305" s="209" t="s">
        <v>4378</v>
      </c>
    </row>
    <row r="1306" spans="1:8" x14ac:dyDescent="0.25">
      <c r="A1306" s="208" t="s">
        <v>5793</v>
      </c>
      <c r="B1306" s="220" t="s">
        <v>6155</v>
      </c>
      <c r="C1306" s="209" t="s">
        <v>4402</v>
      </c>
      <c r="D1306" s="210">
        <v>4103.2</v>
      </c>
      <c r="E1306" s="209" t="s">
        <v>4696</v>
      </c>
      <c r="F1306" s="210">
        <v>4103.2</v>
      </c>
      <c r="G1306" s="210">
        <v>0</v>
      </c>
      <c r="H1306" s="209" t="s">
        <v>4378</v>
      </c>
    </row>
    <row r="1307" spans="1:8" x14ac:dyDescent="0.25">
      <c r="A1307" s="208" t="s">
        <v>4696</v>
      </c>
      <c r="B1307" s="220" t="s">
        <v>6272</v>
      </c>
      <c r="C1307" s="209" t="s">
        <v>4402</v>
      </c>
      <c r="D1307" s="210">
        <v>3588</v>
      </c>
      <c r="E1307" s="209" t="s">
        <v>5395</v>
      </c>
      <c r="F1307" s="210">
        <v>3588</v>
      </c>
      <c r="G1307" s="210">
        <v>0</v>
      </c>
      <c r="H1307" s="209" t="s">
        <v>4378</v>
      </c>
    </row>
    <row r="1308" spans="1:8" x14ac:dyDescent="0.25">
      <c r="A1308" s="208" t="s">
        <v>5838</v>
      </c>
      <c r="B1308" s="220" t="s">
        <v>6632</v>
      </c>
      <c r="C1308" s="209" t="s">
        <v>4402</v>
      </c>
      <c r="D1308" s="210">
        <v>3910</v>
      </c>
      <c r="E1308" s="209" t="s">
        <v>5092</v>
      </c>
      <c r="F1308" s="210">
        <v>3910</v>
      </c>
      <c r="G1308" s="210">
        <v>0</v>
      </c>
      <c r="H1308" s="209" t="s">
        <v>4378</v>
      </c>
    </row>
    <row r="1309" spans="1:8" x14ac:dyDescent="0.25">
      <c r="A1309" s="208" t="s">
        <v>5066</v>
      </c>
      <c r="B1309" s="220" t="s">
        <v>7013</v>
      </c>
      <c r="C1309" s="209" t="s">
        <v>4402</v>
      </c>
      <c r="D1309" s="210">
        <v>3877.8</v>
      </c>
      <c r="E1309" s="209" t="s">
        <v>6803</v>
      </c>
      <c r="F1309" s="210">
        <v>3877.8</v>
      </c>
      <c r="G1309" s="210">
        <v>0</v>
      </c>
      <c r="H1309" s="209" t="s">
        <v>4378</v>
      </c>
    </row>
    <row r="1310" spans="1:8" x14ac:dyDescent="0.25">
      <c r="A1310" s="211" t="s">
        <v>4638</v>
      </c>
      <c r="B1310" s="221" t="s">
        <v>7464</v>
      </c>
      <c r="C1310" s="212" t="s">
        <v>4574</v>
      </c>
      <c r="D1310" s="213">
        <v>3062.5</v>
      </c>
      <c r="E1310" s="212" t="s">
        <v>4638</v>
      </c>
      <c r="F1310" s="213">
        <v>3062.5</v>
      </c>
      <c r="G1310" s="213">
        <v>0</v>
      </c>
      <c r="H1310" s="212" t="s">
        <v>4378</v>
      </c>
    </row>
    <row r="1311" spans="1:8" x14ac:dyDescent="0.25">
      <c r="A1311" s="208" t="s">
        <v>4649</v>
      </c>
      <c r="B1311" s="220" t="s">
        <v>7587</v>
      </c>
      <c r="C1311" s="209" t="s">
        <v>4574</v>
      </c>
      <c r="D1311" s="210">
        <v>2067.8000000000002</v>
      </c>
      <c r="E1311" s="209" t="s">
        <v>4649</v>
      </c>
      <c r="F1311" s="210">
        <v>2067.8000000000002</v>
      </c>
      <c r="G1311" s="210">
        <v>0</v>
      </c>
      <c r="H1311" s="209" t="s">
        <v>4378</v>
      </c>
    </row>
    <row r="1312" spans="1:8" x14ac:dyDescent="0.25">
      <c r="A1312" s="211" t="s">
        <v>4633</v>
      </c>
      <c r="B1312" s="221" t="s">
        <v>7843</v>
      </c>
      <c r="C1312" s="212" t="s">
        <v>4574</v>
      </c>
      <c r="D1312" s="213">
        <v>2985.1</v>
      </c>
      <c r="E1312" s="212" t="s">
        <v>4633</v>
      </c>
      <c r="F1312" s="213">
        <v>2985.1</v>
      </c>
      <c r="G1312" s="213">
        <v>0</v>
      </c>
      <c r="H1312" s="212" t="s">
        <v>4378</v>
      </c>
    </row>
    <row r="1313" spans="1:8" x14ac:dyDescent="0.25">
      <c r="A1313" s="211" t="s">
        <v>4635</v>
      </c>
      <c r="B1313" s="221" t="s">
        <v>4679</v>
      </c>
      <c r="C1313" s="212" t="s">
        <v>4574</v>
      </c>
      <c r="D1313" s="213">
        <v>2371.6</v>
      </c>
      <c r="E1313" s="212" t="s">
        <v>4635</v>
      </c>
      <c r="F1313" s="213">
        <v>2371.6</v>
      </c>
      <c r="G1313" s="213">
        <v>0</v>
      </c>
      <c r="H1313" s="212" t="s">
        <v>4378</v>
      </c>
    </row>
    <row r="1314" spans="1:8" x14ac:dyDescent="0.25">
      <c r="A1314" s="211" t="s">
        <v>4746</v>
      </c>
      <c r="B1314" s="221" t="s">
        <v>5251</v>
      </c>
      <c r="C1314" s="212" t="s">
        <v>4574</v>
      </c>
      <c r="D1314" s="213">
        <v>2805</v>
      </c>
      <c r="E1314" s="212" t="s">
        <v>4746</v>
      </c>
      <c r="F1314" s="213">
        <v>2805</v>
      </c>
      <c r="G1314" s="213">
        <v>0</v>
      </c>
      <c r="H1314" s="212" t="s">
        <v>4378</v>
      </c>
    </row>
    <row r="1315" spans="1:8" x14ac:dyDescent="0.25">
      <c r="A1315" s="211" t="s">
        <v>4630</v>
      </c>
      <c r="B1315" s="221" t="s">
        <v>5526</v>
      </c>
      <c r="C1315" s="212" t="s">
        <v>4574</v>
      </c>
      <c r="D1315" s="213">
        <v>362.8</v>
      </c>
      <c r="E1315" s="212" t="s">
        <v>4630</v>
      </c>
      <c r="F1315" s="213">
        <v>362.8</v>
      </c>
      <c r="G1315" s="213">
        <v>0</v>
      </c>
      <c r="H1315" s="212" t="s">
        <v>4378</v>
      </c>
    </row>
    <row r="1316" spans="1:8" x14ac:dyDescent="0.25">
      <c r="A1316" s="208" t="s">
        <v>5793</v>
      </c>
      <c r="B1316" s="220" t="s">
        <v>6233</v>
      </c>
      <c r="C1316" s="209" t="s">
        <v>4574</v>
      </c>
      <c r="D1316" s="210">
        <v>2818.8</v>
      </c>
      <c r="E1316" s="209" t="s">
        <v>5793</v>
      </c>
      <c r="F1316" s="210">
        <v>2818.8</v>
      </c>
      <c r="G1316" s="210">
        <v>0</v>
      </c>
      <c r="H1316" s="209" t="s">
        <v>4378</v>
      </c>
    </row>
    <row r="1317" spans="1:8" x14ac:dyDescent="0.25">
      <c r="A1317" s="208" t="s">
        <v>4696</v>
      </c>
      <c r="B1317" s="220" t="s">
        <v>6374</v>
      </c>
      <c r="C1317" s="209" t="s">
        <v>4574</v>
      </c>
      <c r="D1317" s="210">
        <v>2052</v>
      </c>
      <c r="E1317" s="209" t="s">
        <v>4696</v>
      </c>
      <c r="F1317" s="210">
        <v>2052</v>
      </c>
      <c r="G1317" s="210">
        <v>0</v>
      </c>
      <c r="H1317" s="209" t="s">
        <v>4378</v>
      </c>
    </row>
    <row r="1318" spans="1:8" x14ac:dyDescent="0.25">
      <c r="A1318" s="208" t="s">
        <v>4642</v>
      </c>
      <c r="B1318" s="220" t="s">
        <v>4908</v>
      </c>
      <c r="C1318" s="209" t="s">
        <v>4446</v>
      </c>
      <c r="D1318" s="210">
        <v>2180.1</v>
      </c>
      <c r="E1318" s="209" t="s">
        <v>4632</v>
      </c>
      <c r="F1318" s="210">
        <v>2180.1</v>
      </c>
      <c r="G1318" s="210">
        <v>0</v>
      </c>
      <c r="H1318" s="209" t="s">
        <v>4378</v>
      </c>
    </row>
    <row r="1319" spans="1:8" x14ac:dyDescent="0.25">
      <c r="A1319" s="208" t="s">
        <v>4632</v>
      </c>
      <c r="B1319" s="220" t="s">
        <v>5778</v>
      </c>
      <c r="C1319" s="209" t="s">
        <v>4446</v>
      </c>
      <c r="D1319" s="210">
        <v>0</v>
      </c>
      <c r="E1319" s="209" t="s">
        <v>4416</v>
      </c>
      <c r="F1319" s="210">
        <v>0</v>
      </c>
      <c r="G1319" s="210">
        <v>0</v>
      </c>
      <c r="H1319" s="209" t="s">
        <v>37</v>
      </c>
    </row>
    <row r="1320" spans="1:8" x14ac:dyDescent="0.25">
      <c r="A1320" s="208" t="s">
        <v>4632</v>
      </c>
      <c r="B1320" s="220" t="s">
        <v>6400</v>
      </c>
      <c r="C1320" s="209" t="s">
        <v>4446</v>
      </c>
      <c r="D1320" s="210">
        <v>4943.2</v>
      </c>
      <c r="E1320" s="209" t="s">
        <v>4632</v>
      </c>
      <c r="F1320" s="210">
        <v>4943.2</v>
      </c>
      <c r="G1320" s="210">
        <v>0</v>
      </c>
      <c r="H1320" s="209" t="s">
        <v>4378</v>
      </c>
    </row>
    <row r="1321" spans="1:8" x14ac:dyDescent="0.25">
      <c r="A1321" s="211" t="s">
        <v>4646</v>
      </c>
      <c r="B1321" s="221" t="s">
        <v>7698</v>
      </c>
      <c r="C1321" s="212" t="s">
        <v>4446</v>
      </c>
      <c r="D1321" s="213">
        <v>8502.7999999999993</v>
      </c>
      <c r="E1321" s="212" t="s">
        <v>4646</v>
      </c>
      <c r="F1321" s="213">
        <v>8502.7999999999993</v>
      </c>
      <c r="G1321" s="213">
        <v>0</v>
      </c>
      <c r="H1321" s="212" t="s">
        <v>4378</v>
      </c>
    </row>
    <row r="1322" spans="1:8" x14ac:dyDescent="0.25">
      <c r="A1322" s="208" t="s">
        <v>4633</v>
      </c>
      <c r="B1322" s="220" t="s">
        <v>7854</v>
      </c>
      <c r="C1322" s="209" t="s">
        <v>4446</v>
      </c>
      <c r="D1322" s="210">
        <v>2671.4</v>
      </c>
      <c r="E1322" s="209" t="s">
        <v>4633</v>
      </c>
      <c r="F1322" s="210">
        <v>2671.4</v>
      </c>
      <c r="G1322" s="210">
        <v>0</v>
      </c>
      <c r="H1322" s="209" t="s">
        <v>4378</v>
      </c>
    </row>
    <row r="1323" spans="1:8" x14ac:dyDescent="0.25">
      <c r="A1323" s="211" t="s">
        <v>4635</v>
      </c>
      <c r="B1323" s="221" t="s">
        <v>7974</v>
      </c>
      <c r="C1323" s="212" t="s">
        <v>4446</v>
      </c>
      <c r="D1323" s="213">
        <v>3042.2</v>
      </c>
      <c r="E1323" s="212" t="s">
        <v>4634</v>
      </c>
      <c r="F1323" s="213">
        <v>3042.2</v>
      </c>
      <c r="G1323" s="213">
        <v>0</v>
      </c>
      <c r="H1323" s="212" t="s">
        <v>4378</v>
      </c>
    </row>
    <row r="1324" spans="1:8" x14ac:dyDescent="0.25">
      <c r="A1324" s="208" t="s">
        <v>4636</v>
      </c>
      <c r="B1324" s="220" t="s">
        <v>4865</v>
      </c>
      <c r="C1324" s="209" t="s">
        <v>4446</v>
      </c>
      <c r="D1324" s="210">
        <v>3158.4</v>
      </c>
      <c r="E1324" s="209" t="s">
        <v>4636</v>
      </c>
      <c r="F1324" s="210">
        <v>3158.4</v>
      </c>
      <c r="G1324" s="210">
        <v>0</v>
      </c>
      <c r="H1324" s="209" t="s">
        <v>4378</v>
      </c>
    </row>
    <row r="1325" spans="1:8" x14ac:dyDescent="0.25">
      <c r="A1325" s="211" t="s">
        <v>4604</v>
      </c>
      <c r="B1325" s="221" t="s">
        <v>4923</v>
      </c>
      <c r="C1325" s="212" t="s">
        <v>4446</v>
      </c>
      <c r="D1325" s="213">
        <v>1432.2</v>
      </c>
      <c r="E1325" s="212" t="s">
        <v>4604</v>
      </c>
      <c r="F1325" s="213">
        <v>1432.2</v>
      </c>
      <c r="G1325" s="213">
        <v>0</v>
      </c>
      <c r="H1325" s="212" t="s">
        <v>4378</v>
      </c>
    </row>
    <row r="1326" spans="1:8" x14ac:dyDescent="0.25">
      <c r="A1326" s="208" t="s">
        <v>4746</v>
      </c>
      <c r="B1326" s="220" t="s">
        <v>5176</v>
      </c>
      <c r="C1326" s="209" t="s">
        <v>4446</v>
      </c>
      <c r="D1326" s="210">
        <v>2532.96</v>
      </c>
      <c r="E1326" s="209" t="s">
        <v>4639</v>
      </c>
      <c r="F1326" s="210">
        <v>2532.96</v>
      </c>
      <c r="G1326" s="210">
        <v>0</v>
      </c>
      <c r="H1326" s="209" t="s">
        <v>4378</v>
      </c>
    </row>
    <row r="1327" spans="1:8" x14ac:dyDescent="0.25">
      <c r="A1327" s="211" t="s">
        <v>4746</v>
      </c>
      <c r="B1327" s="221" t="s">
        <v>5274</v>
      </c>
      <c r="C1327" s="212" t="s">
        <v>4446</v>
      </c>
      <c r="D1327" s="213">
        <v>3764.2</v>
      </c>
      <c r="E1327" s="212" t="s">
        <v>4639</v>
      </c>
      <c r="F1327" s="213">
        <v>3764.2</v>
      </c>
      <c r="G1327" s="213">
        <v>0</v>
      </c>
      <c r="H1327" s="212" t="s">
        <v>4378</v>
      </c>
    </row>
    <row r="1328" spans="1:8" x14ac:dyDescent="0.25">
      <c r="A1328" s="211" t="s">
        <v>4639</v>
      </c>
      <c r="B1328" s="221" t="s">
        <v>5385</v>
      </c>
      <c r="C1328" s="212" t="s">
        <v>4446</v>
      </c>
      <c r="D1328" s="213">
        <v>1333.8</v>
      </c>
      <c r="E1328" s="212" t="s">
        <v>4630</v>
      </c>
      <c r="F1328" s="213">
        <v>1333.8</v>
      </c>
      <c r="G1328" s="213">
        <v>0</v>
      </c>
      <c r="H1328" s="212" t="s">
        <v>4378</v>
      </c>
    </row>
    <row r="1329" spans="1:8" x14ac:dyDescent="0.25">
      <c r="A1329" s="211" t="s">
        <v>4630</v>
      </c>
      <c r="B1329" s="221" t="s">
        <v>5545</v>
      </c>
      <c r="C1329" s="212" t="s">
        <v>4446</v>
      </c>
      <c r="D1329" s="213">
        <v>4345.3999999999996</v>
      </c>
      <c r="E1329" s="212" t="s">
        <v>4641</v>
      </c>
      <c r="F1329" s="213">
        <v>4345.3999999999996</v>
      </c>
      <c r="G1329" s="213">
        <v>0</v>
      </c>
      <c r="H1329" s="212" t="s">
        <v>4378</v>
      </c>
    </row>
    <row r="1330" spans="1:8" x14ac:dyDescent="0.25">
      <c r="A1330" s="208" t="s">
        <v>4641</v>
      </c>
      <c r="B1330" s="220" t="s">
        <v>5671</v>
      </c>
      <c r="C1330" s="209" t="s">
        <v>4446</v>
      </c>
      <c r="D1330" s="210">
        <v>2223.9</v>
      </c>
      <c r="E1330" s="209" t="s">
        <v>4645</v>
      </c>
      <c r="F1330" s="210">
        <v>2223.9</v>
      </c>
      <c r="G1330" s="210">
        <v>0</v>
      </c>
      <c r="H1330" s="209" t="s">
        <v>4378</v>
      </c>
    </row>
    <row r="1331" spans="1:8" x14ac:dyDescent="0.25">
      <c r="A1331" s="208" t="s">
        <v>4648</v>
      </c>
      <c r="B1331" s="220" t="s">
        <v>5988</v>
      </c>
      <c r="C1331" s="209" t="s">
        <v>4446</v>
      </c>
      <c r="D1331" s="210">
        <v>5794.8</v>
      </c>
      <c r="E1331" s="209" t="s">
        <v>4821</v>
      </c>
      <c r="F1331" s="210">
        <v>5794.8</v>
      </c>
      <c r="G1331" s="210">
        <v>0</v>
      </c>
      <c r="H1331" s="209" t="s">
        <v>4378</v>
      </c>
    </row>
    <row r="1332" spans="1:8" x14ac:dyDescent="0.25">
      <c r="A1332" s="211" t="s">
        <v>4821</v>
      </c>
      <c r="B1332" s="221" t="s">
        <v>6090</v>
      </c>
      <c r="C1332" s="212" t="s">
        <v>4446</v>
      </c>
      <c r="D1332" s="213">
        <v>4162.8</v>
      </c>
      <c r="E1332" s="212" t="s">
        <v>4821</v>
      </c>
      <c r="F1332" s="213">
        <v>4162.8</v>
      </c>
      <c r="G1332" s="213">
        <v>0</v>
      </c>
      <c r="H1332" s="212" t="s">
        <v>4378</v>
      </c>
    </row>
    <row r="1333" spans="1:8" x14ac:dyDescent="0.25">
      <c r="A1333" s="208" t="s">
        <v>5793</v>
      </c>
      <c r="B1333" s="220" t="s">
        <v>6223</v>
      </c>
      <c r="C1333" s="209" t="s">
        <v>4446</v>
      </c>
      <c r="D1333" s="210">
        <v>3503.2</v>
      </c>
      <c r="E1333" s="209" t="s">
        <v>4696</v>
      </c>
      <c r="F1333" s="210">
        <v>3503.2</v>
      </c>
      <c r="G1333" s="210">
        <v>0</v>
      </c>
      <c r="H1333" s="209" t="s">
        <v>4378</v>
      </c>
    </row>
    <row r="1334" spans="1:8" x14ac:dyDescent="0.25">
      <c r="A1334" s="208" t="s">
        <v>4696</v>
      </c>
      <c r="B1334" s="220" t="s">
        <v>6310</v>
      </c>
      <c r="C1334" s="209" t="s">
        <v>4446</v>
      </c>
      <c r="D1334" s="210">
        <v>8738</v>
      </c>
      <c r="E1334" s="209" t="s">
        <v>4696</v>
      </c>
      <c r="F1334" s="210">
        <v>8738</v>
      </c>
      <c r="G1334" s="210">
        <v>0</v>
      </c>
      <c r="H1334" s="209" t="s">
        <v>4378</v>
      </c>
    </row>
    <row r="1335" spans="1:8" x14ac:dyDescent="0.25">
      <c r="A1335" s="211" t="s">
        <v>5395</v>
      </c>
      <c r="B1335" s="221" t="s">
        <v>6498</v>
      </c>
      <c r="C1335" s="212" t="s">
        <v>4446</v>
      </c>
      <c r="D1335" s="213">
        <v>4973.1000000000004</v>
      </c>
      <c r="E1335" s="212" t="s">
        <v>6409</v>
      </c>
      <c r="F1335" s="213">
        <v>4973.1000000000004</v>
      </c>
      <c r="G1335" s="213">
        <v>0</v>
      </c>
      <c r="H1335" s="212" t="s">
        <v>4378</v>
      </c>
    </row>
    <row r="1336" spans="1:8" x14ac:dyDescent="0.25">
      <c r="A1336" s="208" t="s">
        <v>5395</v>
      </c>
      <c r="B1336" s="220" t="s">
        <v>6499</v>
      </c>
      <c r="C1336" s="209" t="s">
        <v>4446</v>
      </c>
      <c r="D1336" s="210">
        <v>270</v>
      </c>
      <c r="E1336" s="209" t="s">
        <v>6409</v>
      </c>
      <c r="F1336" s="210">
        <v>270</v>
      </c>
      <c r="G1336" s="210">
        <v>0</v>
      </c>
      <c r="H1336" s="209" t="s">
        <v>4378</v>
      </c>
    </row>
    <row r="1337" spans="1:8" x14ac:dyDescent="0.25">
      <c r="A1337" s="208" t="s">
        <v>6409</v>
      </c>
      <c r="B1337" s="220" t="s">
        <v>6574</v>
      </c>
      <c r="C1337" s="209" t="s">
        <v>4446</v>
      </c>
      <c r="D1337" s="210">
        <v>4464.7</v>
      </c>
      <c r="E1337" s="209" t="s">
        <v>5838</v>
      </c>
      <c r="F1337" s="210">
        <v>4464.7</v>
      </c>
      <c r="G1337" s="210">
        <v>0</v>
      </c>
      <c r="H1337" s="209" t="s">
        <v>4378</v>
      </c>
    </row>
    <row r="1338" spans="1:8" x14ac:dyDescent="0.25">
      <c r="A1338" s="208" t="s">
        <v>5838</v>
      </c>
      <c r="B1338" s="220" t="s">
        <v>6701</v>
      </c>
      <c r="C1338" s="209" t="s">
        <v>4446</v>
      </c>
      <c r="D1338" s="210">
        <v>4176</v>
      </c>
      <c r="E1338" s="209" t="s">
        <v>5092</v>
      </c>
      <c r="F1338" s="210">
        <v>4176</v>
      </c>
      <c r="G1338" s="210">
        <v>0</v>
      </c>
      <c r="H1338" s="209" t="s">
        <v>4378</v>
      </c>
    </row>
    <row r="1339" spans="1:8" x14ac:dyDescent="0.25">
      <c r="A1339" s="211" t="s">
        <v>5092</v>
      </c>
      <c r="B1339" s="221" t="s">
        <v>6820</v>
      </c>
      <c r="C1339" s="212" t="s">
        <v>4446</v>
      </c>
      <c r="D1339" s="213">
        <v>2597.1999999999998</v>
      </c>
      <c r="E1339" s="212" t="s">
        <v>5244</v>
      </c>
      <c r="F1339" s="213">
        <v>2597.1999999999998</v>
      </c>
      <c r="G1339" s="213">
        <v>0</v>
      </c>
      <c r="H1339" s="212" t="s">
        <v>4378</v>
      </c>
    </row>
    <row r="1340" spans="1:8" x14ac:dyDescent="0.25">
      <c r="A1340" s="208" t="s">
        <v>5066</v>
      </c>
      <c r="B1340" s="220" t="s">
        <v>7073</v>
      </c>
      <c r="C1340" s="209" t="s">
        <v>4446</v>
      </c>
      <c r="D1340" s="210">
        <v>3162.6</v>
      </c>
      <c r="E1340" s="209" t="s">
        <v>6803</v>
      </c>
      <c r="F1340" s="210">
        <v>3162.6</v>
      </c>
      <c r="G1340" s="210">
        <v>0</v>
      </c>
      <c r="H1340" s="209" t="s">
        <v>4378</v>
      </c>
    </row>
    <row r="1341" spans="1:8" x14ac:dyDescent="0.25">
      <c r="A1341" s="208" t="s">
        <v>6803</v>
      </c>
      <c r="B1341" s="220" t="s">
        <v>7218</v>
      </c>
      <c r="C1341" s="209" t="s">
        <v>4446</v>
      </c>
      <c r="D1341" s="210">
        <v>2894.6</v>
      </c>
      <c r="E1341" s="209" t="s">
        <v>6039</v>
      </c>
      <c r="F1341" s="210">
        <v>2894.6</v>
      </c>
      <c r="G1341" s="210">
        <v>0</v>
      </c>
      <c r="H1341" s="209" t="s">
        <v>4378</v>
      </c>
    </row>
    <row r="1342" spans="1:8" x14ac:dyDescent="0.25">
      <c r="A1342" s="211" t="s">
        <v>6803</v>
      </c>
      <c r="B1342" s="221" t="s">
        <v>7221</v>
      </c>
      <c r="C1342" s="212" t="s">
        <v>4446</v>
      </c>
      <c r="D1342" s="213">
        <v>0</v>
      </c>
      <c r="E1342" s="212" t="s">
        <v>4416</v>
      </c>
      <c r="F1342" s="213">
        <v>0</v>
      </c>
      <c r="G1342" s="213">
        <v>0</v>
      </c>
      <c r="H1342" s="212" t="s">
        <v>37</v>
      </c>
    </row>
    <row r="1343" spans="1:8" x14ac:dyDescent="0.25">
      <c r="A1343" s="208" t="s">
        <v>4635</v>
      </c>
      <c r="B1343" s="220" t="s">
        <v>7950</v>
      </c>
      <c r="C1343" s="209" t="s">
        <v>4549</v>
      </c>
      <c r="D1343" s="210">
        <v>342</v>
      </c>
      <c r="E1343" s="209" t="s">
        <v>4640</v>
      </c>
      <c r="F1343" s="210">
        <v>342</v>
      </c>
      <c r="G1343" s="210">
        <v>0</v>
      </c>
      <c r="H1343" s="209" t="s">
        <v>4378</v>
      </c>
    </row>
    <row r="1344" spans="1:8" x14ac:dyDescent="0.25">
      <c r="A1344" s="211" t="s">
        <v>5092</v>
      </c>
      <c r="B1344" s="221" t="s">
        <v>6791</v>
      </c>
      <c r="C1344" s="212" t="s">
        <v>4549</v>
      </c>
      <c r="D1344" s="213">
        <v>0</v>
      </c>
      <c r="E1344" s="212" t="s">
        <v>4416</v>
      </c>
      <c r="F1344" s="213">
        <v>0</v>
      </c>
      <c r="G1344" s="213">
        <v>0</v>
      </c>
      <c r="H1344" s="212" t="s">
        <v>37</v>
      </c>
    </row>
    <row r="1345" spans="1:8" x14ac:dyDescent="0.25">
      <c r="A1345" s="211" t="s">
        <v>5092</v>
      </c>
      <c r="B1345" s="221" t="s">
        <v>6793</v>
      </c>
      <c r="C1345" s="212" t="s">
        <v>4549</v>
      </c>
      <c r="D1345" s="213">
        <v>1940</v>
      </c>
      <c r="E1345" s="212" t="s">
        <v>5092</v>
      </c>
      <c r="F1345" s="213">
        <v>1940</v>
      </c>
      <c r="G1345" s="213">
        <v>0</v>
      </c>
      <c r="H1345" s="212" t="s">
        <v>4378</v>
      </c>
    </row>
    <row r="1346" spans="1:8" x14ac:dyDescent="0.25">
      <c r="A1346" s="211" t="s">
        <v>4635</v>
      </c>
      <c r="B1346" s="221" t="s">
        <v>4669</v>
      </c>
      <c r="C1346" s="212" t="s">
        <v>4419</v>
      </c>
      <c r="D1346" s="213">
        <v>1594.3</v>
      </c>
      <c r="E1346" s="212" t="s">
        <v>4635</v>
      </c>
      <c r="F1346" s="213">
        <v>1594.3</v>
      </c>
      <c r="G1346" s="213">
        <v>0</v>
      </c>
      <c r="H1346" s="212" t="s">
        <v>4378</v>
      </c>
    </row>
    <row r="1347" spans="1:8" x14ac:dyDescent="0.25">
      <c r="A1347" s="211" t="s">
        <v>4604</v>
      </c>
      <c r="B1347" s="221" t="s">
        <v>4982</v>
      </c>
      <c r="C1347" s="212" t="s">
        <v>4419</v>
      </c>
      <c r="D1347" s="213">
        <v>260.8</v>
      </c>
      <c r="E1347" s="212" t="s">
        <v>4604</v>
      </c>
      <c r="F1347" s="213">
        <v>260.8</v>
      </c>
      <c r="G1347" s="213">
        <v>0</v>
      </c>
      <c r="H1347" s="212" t="s">
        <v>4378</v>
      </c>
    </row>
    <row r="1348" spans="1:8" x14ac:dyDescent="0.25">
      <c r="A1348" s="208" t="s">
        <v>4604</v>
      </c>
      <c r="B1348" s="220" t="s">
        <v>4991</v>
      </c>
      <c r="C1348" s="209" t="s">
        <v>4419</v>
      </c>
      <c r="D1348" s="210">
        <v>15018.2</v>
      </c>
      <c r="E1348" s="209" t="s">
        <v>4604</v>
      </c>
      <c r="F1348" s="210">
        <v>15018.2</v>
      </c>
      <c r="G1348" s="210">
        <v>0</v>
      </c>
      <c r="H1348" s="209" t="s">
        <v>4378</v>
      </c>
    </row>
    <row r="1349" spans="1:8" x14ac:dyDescent="0.25">
      <c r="A1349" s="208" t="s">
        <v>4604</v>
      </c>
      <c r="B1349" s="220" t="s">
        <v>5015</v>
      </c>
      <c r="C1349" s="209" t="s">
        <v>4419</v>
      </c>
      <c r="D1349" s="210">
        <v>1953.2</v>
      </c>
      <c r="E1349" s="209" t="s">
        <v>4604</v>
      </c>
      <c r="F1349" s="210">
        <v>1953.2</v>
      </c>
      <c r="G1349" s="210">
        <v>0</v>
      </c>
      <c r="H1349" s="209" t="s">
        <v>4378</v>
      </c>
    </row>
    <row r="1350" spans="1:8" x14ac:dyDescent="0.25">
      <c r="A1350" s="208" t="s">
        <v>4639</v>
      </c>
      <c r="B1350" s="220" t="s">
        <v>5384</v>
      </c>
      <c r="C1350" s="209" t="s">
        <v>4419</v>
      </c>
      <c r="D1350" s="210">
        <v>3351</v>
      </c>
      <c r="E1350" s="209" t="s">
        <v>4639</v>
      </c>
      <c r="F1350" s="210">
        <v>3351</v>
      </c>
      <c r="G1350" s="210">
        <v>0</v>
      </c>
      <c r="H1350" s="209" t="s">
        <v>4378</v>
      </c>
    </row>
    <row r="1351" spans="1:8" x14ac:dyDescent="0.25">
      <c r="A1351" s="208" t="s">
        <v>5092</v>
      </c>
      <c r="B1351" s="220" t="s">
        <v>6819</v>
      </c>
      <c r="C1351" s="209" t="s">
        <v>4419</v>
      </c>
      <c r="D1351" s="210">
        <v>3234.8</v>
      </c>
      <c r="E1351" s="209" t="s">
        <v>5092</v>
      </c>
      <c r="F1351" s="210">
        <v>3234.8</v>
      </c>
      <c r="G1351" s="210">
        <v>0</v>
      </c>
      <c r="H1351" s="209" t="s">
        <v>4378</v>
      </c>
    </row>
    <row r="1352" spans="1:8" x14ac:dyDescent="0.25">
      <c r="A1352" s="211" t="s">
        <v>5244</v>
      </c>
      <c r="B1352" s="221" t="s">
        <v>6945</v>
      </c>
      <c r="C1352" s="212" t="s">
        <v>4419</v>
      </c>
      <c r="D1352" s="213">
        <v>2413.6</v>
      </c>
      <c r="E1352" s="212" t="s">
        <v>5244</v>
      </c>
      <c r="F1352" s="213">
        <v>2413.6</v>
      </c>
      <c r="G1352" s="213">
        <v>0</v>
      </c>
      <c r="H1352" s="212" t="s">
        <v>4378</v>
      </c>
    </row>
    <row r="1353" spans="1:8" x14ac:dyDescent="0.25">
      <c r="A1353" s="211" t="s">
        <v>4632</v>
      </c>
      <c r="B1353" s="221" t="s">
        <v>5393</v>
      </c>
      <c r="C1353" s="212" t="s">
        <v>4403</v>
      </c>
      <c r="D1353" s="213">
        <v>5502.7</v>
      </c>
      <c r="E1353" s="212" t="s">
        <v>4638</v>
      </c>
      <c r="F1353" s="213">
        <v>5502.7</v>
      </c>
      <c r="G1353" s="213">
        <v>0</v>
      </c>
      <c r="H1353" s="212" t="s">
        <v>4378</v>
      </c>
    </row>
    <row r="1354" spans="1:8" x14ac:dyDescent="0.25">
      <c r="A1354" s="208" t="s">
        <v>4638</v>
      </c>
      <c r="B1354" s="220" t="s">
        <v>7336</v>
      </c>
      <c r="C1354" s="209" t="s">
        <v>4403</v>
      </c>
      <c r="D1354" s="210">
        <v>6301.6</v>
      </c>
      <c r="E1354" s="209" t="s">
        <v>4649</v>
      </c>
      <c r="F1354" s="210">
        <v>6301.6</v>
      </c>
      <c r="G1354" s="210">
        <v>0</v>
      </c>
      <c r="H1354" s="209" t="s">
        <v>4378</v>
      </c>
    </row>
    <row r="1355" spans="1:8" x14ac:dyDescent="0.25">
      <c r="A1355" s="211" t="s">
        <v>4638</v>
      </c>
      <c r="B1355" s="221" t="s">
        <v>7353</v>
      </c>
      <c r="C1355" s="212" t="s">
        <v>4403</v>
      </c>
      <c r="D1355" s="213">
        <v>3828.6</v>
      </c>
      <c r="E1355" s="212" t="s">
        <v>4638</v>
      </c>
      <c r="F1355" s="213">
        <v>3828.6</v>
      </c>
      <c r="G1355" s="213">
        <v>0</v>
      </c>
      <c r="H1355" s="212" t="s">
        <v>4378</v>
      </c>
    </row>
    <row r="1356" spans="1:8" x14ac:dyDescent="0.25">
      <c r="A1356" s="211" t="s">
        <v>4649</v>
      </c>
      <c r="B1356" s="221" t="s">
        <v>7490</v>
      </c>
      <c r="C1356" s="212" t="s">
        <v>4403</v>
      </c>
      <c r="D1356" s="213">
        <v>9868.6</v>
      </c>
      <c r="E1356" s="212" t="s">
        <v>4646</v>
      </c>
      <c r="F1356" s="213">
        <v>9868.6</v>
      </c>
      <c r="G1356" s="213">
        <v>0</v>
      </c>
      <c r="H1356" s="212" t="s">
        <v>4378</v>
      </c>
    </row>
    <row r="1357" spans="1:8" x14ac:dyDescent="0.25">
      <c r="A1357" s="211" t="s">
        <v>4646</v>
      </c>
      <c r="B1357" s="221" t="s">
        <v>7620</v>
      </c>
      <c r="C1357" s="212" t="s">
        <v>4403</v>
      </c>
      <c r="D1357" s="213">
        <v>9427.7999999999993</v>
      </c>
      <c r="E1357" s="212" t="s">
        <v>4633</v>
      </c>
      <c r="F1357" s="213">
        <v>9427.7999999999993</v>
      </c>
      <c r="G1357" s="213">
        <v>0</v>
      </c>
      <c r="H1357" s="212" t="s">
        <v>4378</v>
      </c>
    </row>
    <row r="1358" spans="1:8" x14ac:dyDescent="0.25">
      <c r="A1358" s="211" t="s">
        <v>4633</v>
      </c>
      <c r="B1358" s="221" t="s">
        <v>7750</v>
      </c>
      <c r="C1358" s="212" t="s">
        <v>4403</v>
      </c>
      <c r="D1358" s="213">
        <v>4204.8</v>
      </c>
      <c r="E1358" s="212" t="s">
        <v>4635</v>
      </c>
      <c r="F1358" s="213">
        <v>4204.8</v>
      </c>
      <c r="G1358" s="213">
        <v>0</v>
      </c>
      <c r="H1358" s="212" t="s">
        <v>4378</v>
      </c>
    </row>
    <row r="1359" spans="1:8" x14ac:dyDescent="0.25">
      <c r="A1359" s="211" t="s">
        <v>4635</v>
      </c>
      <c r="B1359" s="221" t="s">
        <v>7915</v>
      </c>
      <c r="C1359" s="212" t="s">
        <v>4403</v>
      </c>
      <c r="D1359" s="213">
        <v>4286.3999999999996</v>
      </c>
      <c r="E1359" s="212" t="s">
        <v>4634</v>
      </c>
      <c r="F1359" s="213">
        <v>4286.3999999999996</v>
      </c>
      <c r="G1359" s="213">
        <v>0</v>
      </c>
      <c r="H1359" s="212" t="s">
        <v>4378</v>
      </c>
    </row>
    <row r="1360" spans="1:8" x14ac:dyDescent="0.25">
      <c r="A1360" s="211" t="s">
        <v>4634</v>
      </c>
      <c r="B1360" s="221" t="s">
        <v>4735</v>
      </c>
      <c r="C1360" s="212" t="s">
        <v>4403</v>
      </c>
      <c r="D1360" s="213">
        <v>16722</v>
      </c>
      <c r="E1360" s="212" t="s">
        <v>4604</v>
      </c>
      <c r="F1360" s="213">
        <v>16722</v>
      </c>
      <c r="G1360" s="213">
        <v>0</v>
      </c>
      <c r="H1360" s="212" t="s">
        <v>4378</v>
      </c>
    </row>
    <row r="1361" spans="1:8" x14ac:dyDescent="0.25">
      <c r="A1361" s="211" t="s">
        <v>4604</v>
      </c>
      <c r="B1361" s="221" t="s">
        <v>4917</v>
      </c>
      <c r="C1361" s="212" t="s">
        <v>4403</v>
      </c>
      <c r="D1361" s="213">
        <v>8894.4</v>
      </c>
      <c r="E1361" s="212" t="s">
        <v>4746</v>
      </c>
      <c r="F1361" s="213">
        <v>8894.4</v>
      </c>
      <c r="G1361" s="213">
        <v>0</v>
      </c>
      <c r="H1361" s="212" t="s">
        <v>4378</v>
      </c>
    </row>
    <row r="1362" spans="1:8" x14ac:dyDescent="0.25">
      <c r="A1362" s="208" t="s">
        <v>4640</v>
      </c>
      <c r="B1362" s="220" t="s">
        <v>5033</v>
      </c>
      <c r="C1362" s="209" t="s">
        <v>4403</v>
      </c>
      <c r="D1362" s="210">
        <v>5174.3999999999996</v>
      </c>
      <c r="E1362" s="209" t="s">
        <v>4640</v>
      </c>
      <c r="F1362" s="210">
        <v>5174.3999999999996</v>
      </c>
      <c r="G1362" s="210">
        <v>0</v>
      </c>
      <c r="H1362" s="209" t="s">
        <v>4378</v>
      </c>
    </row>
    <row r="1363" spans="1:8" x14ac:dyDescent="0.25">
      <c r="A1363" s="211" t="s">
        <v>4746</v>
      </c>
      <c r="B1363" s="221" t="s">
        <v>5157</v>
      </c>
      <c r="C1363" s="212" t="s">
        <v>4403</v>
      </c>
      <c r="D1363" s="213">
        <v>8534.4</v>
      </c>
      <c r="E1363" s="212" t="s">
        <v>4639</v>
      </c>
      <c r="F1363" s="213">
        <v>8534.4</v>
      </c>
      <c r="G1363" s="213">
        <v>0</v>
      </c>
      <c r="H1363" s="212" t="s">
        <v>4378</v>
      </c>
    </row>
    <row r="1364" spans="1:8" x14ac:dyDescent="0.25">
      <c r="A1364" s="208" t="s">
        <v>4639</v>
      </c>
      <c r="B1364" s="220" t="s">
        <v>5305</v>
      </c>
      <c r="C1364" s="209" t="s">
        <v>4403</v>
      </c>
      <c r="D1364" s="210">
        <v>8755.2000000000007</v>
      </c>
      <c r="E1364" s="209" t="s">
        <v>4630</v>
      </c>
      <c r="F1364" s="210">
        <v>8755.2000000000007</v>
      </c>
      <c r="G1364" s="210">
        <v>0</v>
      </c>
      <c r="H1364" s="209" t="s">
        <v>4378</v>
      </c>
    </row>
    <row r="1365" spans="1:8" x14ac:dyDescent="0.25">
      <c r="A1365" s="208" t="s">
        <v>4630</v>
      </c>
      <c r="B1365" s="220" t="s">
        <v>5445</v>
      </c>
      <c r="C1365" s="209" t="s">
        <v>4403</v>
      </c>
      <c r="D1365" s="210">
        <v>8977</v>
      </c>
      <c r="E1365" s="209" t="s">
        <v>4641</v>
      </c>
      <c r="F1365" s="210">
        <v>8977</v>
      </c>
      <c r="G1365" s="210">
        <v>0</v>
      </c>
      <c r="H1365" s="209" t="s">
        <v>4378</v>
      </c>
    </row>
    <row r="1366" spans="1:8" x14ac:dyDescent="0.25">
      <c r="A1366" s="208" t="s">
        <v>4641</v>
      </c>
      <c r="B1366" s="220" t="s">
        <v>5622</v>
      </c>
      <c r="C1366" s="209" t="s">
        <v>4403</v>
      </c>
      <c r="D1366" s="210">
        <v>13022.8</v>
      </c>
      <c r="E1366" s="209" t="s">
        <v>4643</v>
      </c>
      <c r="F1366" s="210">
        <v>13022.8</v>
      </c>
      <c r="G1366" s="210">
        <v>0</v>
      </c>
      <c r="H1366" s="209" t="s">
        <v>4378</v>
      </c>
    </row>
    <row r="1367" spans="1:8" x14ac:dyDescent="0.25">
      <c r="A1367" s="208" t="s">
        <v>4643</v>
      </c>
      <c r="B1367" s="220" t="s">
        <v>5799</v>
      </c>
      <c r="C1367" s="209" t="s">
        <v>4403</v>
      </c>
      <c r="D1367" s="210">
        <v>17300.7</v>
      </c>
      <c r="E1367" s="209" t="s">
        <v>5793</v>
      </c>
      <c r="F1367" s="210">
        <v>17300.7</v>
      </c>
      <c r="G1367" s="210">
        <v>0</v>
      </c>
      <c r="H1367" s="209" t="s">
        <v>4378</v>
      </c>
    </row>
    <row r="1368" spans="1:8" x14ac:dyDescent="0.25">
      <c r="A1368" s="211" t="s">
        <v>4648</v>
      </c>
      <c r="B1368" s="221" t="s">
        <v>5919</v>
      </c>
      <c r="C1368" s="212" t="s">
        <v>4403</v>
      </c>
      <c r="D1368" s="213">
        <v>4516.7</v>
      </c>
      <c r="E1368" s="212" t="s">
        <v>4648</v>
      </c>
      <c r="F1368" s="213">
        <v>4516.7</v>
      </c>
      <c r="G1368" s="213">
        <v>0</v>
      </c>
      <c r="H1368" s="212" t="s">
        <v>4378</v>
      </c>
    </row>
    <row r="1369" spans="1:8" x14ac:dyDescent="0.25">
      <c r="A1369" s="211" t="s">
        <v>4821</v>
      </c>
      <c r="B1369" s="221" t="s">
        <v>6036</v>
      </c>
      <c r="C1369" s="212" t="s">
        <v>4403</v>
      </c>
      <c r="D1369" s="213">
        <v>3567.2</v>
      </c>
      <c r="E1369" s="212" t="s">
        <v>5793</v>
      </c>
      <c r="F1369" s="213">
        <v>3567.2</v>
      </c>
      <c r="G1369" s="213">
        <v>0</v>
      </c>
      <c r="H1369" s="212" t="s">
        <v>4378</v>
      </c>
    </row>
    <row r="1370" spans="1:8" x14ac:dyDescent="0.25">
      <c r="A1370" s="208" t="s">
        <v>5793</v>
      </c>
      <c r="B1370" s="220" t="s">
        <v>6147</v>
      </c>
      <c r="C1370" s="209" t="s">
        <v>4403</v>
      </c>
      <c r="D1370" s="210">
        <v>8914.7999999999993</v>
      </c>
      <c r="E1370" s="209" t="s">
        <v>5395</v>
      </c>
      <c r="F1370" s="210">
        <v>8914.7999999999993</v>
      </c>
      <c r="G1370" s="210">
        <v>0</v>
      </c>
      <c r="H1370" s="209" t="s">
        <v>4378</v>
      </c>
    </row>
    <row r="1371" spans="1:8" x14ac:dyDescent="0.25">
      <c r="A1371" s="211" t="s">
        <v>4696</v>
      </c>
      <c r="B1371" s="221" t="s">
        <v>6271</v>
      </c>
      <c r="C1371" s="212" t="s">
        <v>4403</v>
      </c>
      <c r="D1371" s="213">
        <v>9844</v>
      </c>
      <c r="E1371" s="212" t="s">
        <v>5838</v>
      </c>
      <c r="F1371" s="213">
        <v>9844</v>
      </c>
      <c r="G1371" s="213">
        <v>0</v>
      </c>
      <c r="H1371" s="212" t="s">
        <v>4378</v>
      </c>
    </row>
    <row r="1372" spans="1:8" x14ac:dyDescent="0.25">
      <c r="A1372" s="211" t="s">
        <v>5395</v>
      </c>
      <c r="B1372" s="221" t="s">
        <v>6424</v>
      </c>
      <c r="C1372" s="212" t="s">
        <v>4403</v>
      </c>
      <c r="D1372" s="213">
        <v>12200.8</v>
      </c>
      <c r="E1372" s="212" t="s">
        <v>5838</v>
      </c>
      <c r="F1372" s="213">
        <v>12200.8</v>
      </c>
      <c r="G1372" s="213">
        <v>0</v>
      </c>
      <c r="H1372" s="212" t="s">
        <v>4378</v>
      </c>
    </row>
    <row r="1373" spans="1:8" x14ac:dyDescent="0.25">
      <c r="A1373" s="211" t="s">
        <v>5838</v>
      </c>
      <c r="B1373" s="221" t="s">
        <v>6619</v>
      </c>
      <c r="C1373" s="212" t="s">
        <v>4403</v>
      </c>
      <c r="D1373" s="213">
        <v>8804.4</v>
      </c>
      <c r="E1373" s="212" t="s">
        <v>5066</v>
      </c>
      <c r="F1373" s="213">
        <v>8804.4</v>
      </c>
      <c r="G1373" s="213">
        <v>0</v>
      </c>
      <c r="H1373" s="212" t="s">
        <v>4378</v>
      </c>
    </row>
    <row r="1374" spans="1:8" x14ac:dyDescent="0.25">
      <c r="A1374" s="208" t="s">
        <v>5092</v>
      </c>
      <c r="B1374" s="220" t="s">
        <v>6774</v>
      </c>
      <c r="C1374" s="209" t="s">
        <v>4403</v>
      </c>
      <c r="D1374" s="210">
        <v>8868.7999999999993</v>
      </c>
      <c r="E1374" s="209" t="s">
        <v>5244</v>
      </c>
      <c r="F1374" s="210">
        <v>8868.7999999999993</v>
      </c>
      <c r="G1374" s="210">
        <v>0</v>
      </c>
      <c r="H1374" s="209" t="s">
        <v>4378</v>
      </c>
    </row>
    <row r="1375" spans="1:8" x14ac:dyDescent="0.25">
      <c r="A1375" s="211" t="s">
        <v>5244</v>
      </c>
      <c r="B1375" s="221" t="s">
        <v>6873</v>
      </c>
      <c r="C1375" s="212" t="s">
        <v>4403</v>
      </c>
      <c r="D1375" s="213">
        <v>8807.24</v>
      </c>
      <c r="E1375" s="212" t="s">
        <v>6039</v>
      </c>
      <c r="F1375" s="213">
        <v>8807.24</v>
      </c>
      <c r="G1375" s="213">
        <v>0</v>
      </c>
      <c r="H1375" s="212" t="s">
        <v>4378</v>
      </c>
    </row>
    <row r="1376" spans="1:8" x14ac:dyDescent="0.25">
      <c r="A1376" s="208" t="s">
        <v>6803</v>
      </c>
      <c r="B1376" s="220" t="s">
        <v>7137</v>
      </c>
      <c r="C1376" s="209" t="s">
        <v>4403</v>
      </c>
      <c r="D1376" s="210">
        <v>4411.3999999999996</v>
      </c>
      <c r="E1376" s="209" t="s">
        <v>6039</v>
      </c>
      <c r="F1376" s="210">
        <v>4411.3999999999996</v>
      </c>
      <c r="G1376" s="210">
        <v>0</v>
      </c>
      <c r="H1376" s="209" t="s">
        <v>4378</v>
      </c>
    </row>
    <row r="1377" spans="1:8" x14ac:dyDescent="0.25">
      <c r="A1377" s="211" t="s">
        <v>4632</v>
      </c>
      <c r="B1377" s="221" t="s">
        <v>6434</v>
      </c>
      <c r="C1377" s="212" t="s">
        <v>4587</v>
      </c>
      <c r="D1377" s="213">
        <v>4369.2</v>
      </c>
      <c r="E1377" s="212" t="s">
        <v>4632</v>
      </c>
      <c r="F1377" s="213">
        <v>4369.2</v>
      </c>
      <c r="G1377" s="213">
        <v>0</v>
      </c>
      <c r="H1377" s="212" t="s">
        <v>4378</v>
      </c>
    </row>
    <row r="1378" spans="1:8" x14ac:dyDescent="0.25">
      <c r="A1378" s="211" t="s">
        <v>4630</v>
      </c>
      <c r="B1378" s="221" t="s">
        <v>5535</v>
      </c>
      <c r="C1378" s="212" t="s">
        <v>4587</v>
      </c>
      <c r="D1378" s="213">
        <v>4670.6000000000004</v>
      </c>
      <c r="E1378" s="212" t="s">
        <v>4630</v>
      </c>
      <c r="F1378" s="213">
        <v>4670.6000000000004</v>
      </c>
      <c r="G1378" s="213">
        <v>0</v>
      </c>
      <c r="H1378" s="212" t="s">
        <v>4378</v>
      </c>
    </row>
    <row r="1379" spans="1:8" x14ac:dyDescent="0.25">
      <c r="A1379" s="211" t="s">
        <v>4632</v>
      </c>
      <c r="B1379" s="221" t="s">
        <v>5836</v>
      </c>
      <c r="C1379" s="212" t="s">
        <v>4590</v>
      </c>
      <c r="D1379" s="213">
        <v>0</v>
      </c>
      <c r="E1379" s="212" t="s">
        <v>4416</v>
      </c>
      <c r="F1379" s="213">
        <v>0</v>
      </c>
      <c r="G1379" s="213">
        <v>0</v>
      </c>
      <c r="H1379" s="212" t="s">
        <v>37</v>
      </c>
    </row>
    <row r="1380" spans="1:8" x14ac:dyDescent="0.25">
      <c r="A1380" s="208" t="s">
        <v>4632</v>
      </c>
      <c r="B1380" s="220" t="s">
        <v>5848</v>
      </c>
      <c r="C1380" s="209" t="s">
        <v>4590</v>
      </c>
      <c r="D1380" s="210">
        <v>0</v>
      </c>
      <c r="E1380" s="209" t="s">
        <v>4416</v>
      </c>
      <c r="F1380" s="210">
        <v>0</v>
      </c>
      <c r="G1380" s="210">
        <v>0</v>
      </c>
      <c r="H1380" s="209" t="s">
        <v>37</v>
      </c>
    </row>
    <row r="1381" spans="1:8" x14ac:dyDescent="0.25">
      <c r="A1381" s="208" t="s">
        <v>4632</v>
      </c>
      <c r="B1381" s="220" t="s">
        <v>5870</v>
      </c>
      <c r="C1381" s="209" t="s">
        <v>4590</v>
      </c>
      <c r="D1381" s="210">
        <v>5185.8</v>
      </c>
      <c r="E1381" s="209" t="s">
        <v>4632</v>
      </c>
      <c r="F1381" s="210">
        <v>5185.8</v>
      </c>
      <c r="G1381" s="210">
        <v>0</v>
      </c>
      <c r="H1381" s="209" t="s">
        <v>4378</v>
      </c>
    </row>
    <row r="1382" spans="1:8" x14ac:dyDescent="0.25">
      <c r="A1382" s="208" t="s">
        <v>4633</v>
      </c>
      <c r="B1382" s="220" t="s">
        <v>7804</v>
      </c>
      <c r="C1382" s="209" t="s">
        <v>4590</v>
      </c>
      <c r="D1382" s="210">
        <v>0</v>
      </c>
      <c r="E1382" s="209" t="s">
        <v>4416</v>
      </c>
      <c r="F1382" s="210">
        <v>0</v>
      </c>
      <c r="G1382" s="210">
        <v>0</v>
      </c>
      <c r="H1382" s="209" t="s">
        <v>37</v>
      </c>
    </row>
    <row r="1383" spans="1:8" x14ac:dyDescent="0.25">
      <c r="A1383" s="208" t="s">
        <v>4633</v>
      </c>
      <c r="B1383" s="220" t="s">
        <v>7806</v>
      </c>
      <c r="C1383" s="209" t="s">
        <v>4590</v>
      </c>
      <c r="D1383" s="210">
        <v>0</v>
      </c>
      <c r="E1383" s="209" t="s">
        <v>4416</v>
      </c>
      <c r="F1383" s="210">
        <v>0</v>
      </c>
      <c r="G1383" s="210">
        <v>0</v>
      </c>
      <c r="H1383" s="209" t="s">
        <v>37</v>
      </c>
    </row>
    <row r="1384" spans="1:8" x14ac:dyDescent="0.25">
      <c r="A1384" s="211" t="s">
        <v>4635</v>
      </c>
      <c r="B1384" s="221" t="s">
        <v>7943</v>
      </c>
      <c r="C1384" s="212" t="s">
        <v>4590</v>
      </c>
      <c r="D1384" s="213">
        <v>774.2</v>
      </c>
      <c r="E1384" s="212" t="s">
        <v>4635</v>
      </c>
      <c r="F1384" s="213">
        <v>774.2</v>
      </c>
      <c r="G1384" s="213">
        <v>0</v>
      </c>
      <c r="H1384" s="212" t="s">
        <v>4378</v>
      </c>
    </row>
    <row r="1385" spans="1:8" x14ac:dyDescent="0.25">
      <c r="A1385" s="211" t="s">
        <v>4636</v>
      </c>
      <c r="B1385" s="221" t="s">
        <v>4856</v>
      </c>
      <c r="C1385" s="212" t="s">
        <v>4590</v>
      </c>
      <c r="D1385" s="213">
        <v>3630.8</v>
      </c>
      <c r="E1385" s="212" t="s">
        <v>4636</v>
      </c>
      <c r="F1385" s="213">
        <v>3630.8</v>
      </c>
      <c r="G1385" s="213">
        <v>0</v>
      </c>
      <c r="H1385" s="212" t="s">
        <v>4378</v>
      </c>
    </row>
    <row r="1386" spans="1:8" x14ac:dyDescent="0.25">
      <c r="A1386" s="211" t="s">
        <v>4640</v>
      </c>
      <c r="B1386" s="221" t="s">
        <v>5050</v>
      </c>
      <c r="C1386" s="212" t="s">
        <v>4590</v>
      </c>
      <c r="D1386" s="213">
        <v>1008.9</v>
      </c>
      <c r="E1386" s="212" t="s">
        <v>4640</v>
      </c>
      <c r="F1386" s="213">
        <v>1008.9</v>
      </c>
      <c r="G1386" s="213">
        <v>0</v>
      </c>
      <c r="H1386" s="212" t="s">
        <v>4378</v>
      </c>
    </row>
    <row r="1387" spans="1:8" x14ac:dyDescent="0.25">
      <c r="A1387" s="211" t="s">
        <v>4630</v>
      </c>
      <c r="B1387" s="221" t="s">
        <v>5484</v>
      </c>
      <c r="C1387" s="212" t="s">
        <v>4590</v>
      </c>
      <c r="D1387" s="213">
        <v>4218.3</v>
      </c>
      <c r="E1387" s="212" t="s">
        <v>4630</v>
      </c>
      <c r="F1387" s="213">
        <v>4218.3</v>
      </c>
      <c r="G1387" s="213">
        <v>0</v>
      </c>
      <c r="H1387" s="212" t="s">
        <v>4378</v>
      </c>
    </row>
    <row r="1388" spans="1:8" x14ac:dyDescent="0.25">
      <c r="A1388" s="208" t="s">
        <v>4643</v>
      </c>
      <c r="B1388" s="220" t="s">
        <v>5833</v>
      </c>
      <c r="C1388" s="209" t="s">
        <v>4590</v>
      </c>
      <c r="D1388" s="210">
        <v>4309.3999999999996</v>
      </c>
      <c r="E1388" s="209" t="s">
        <v>4643</v>
      </c>
      <c r="F1388" s="210">
        <v>4309.3999999999996</v>
      </c>
      <c r="G1388" s="210">
        <v>0</v>
      </c>
      <c r="H1388" s="209" t="s">
        <v>4378</v>
      </c>
    </row>
    <row r="1389" spans="1:8" x14ac:dyDescent="0.25">
      <c r="A1389" s="211" t="s">
        <v>4696</v>
      </c>
      <c r="B1389" s="221" t="s">
        <v>6371</v>
      </c>
      <c r="C1389" s="212" t="s">
        <v>4590</v>
      </c>
      <c r="D1389" s="213">
        <v>3752.6</v>
      </c>
      <c r="E1389" s="212" t="s">
        <v>4696</v>
      </c>
      <c r="F1389" s="213">
        <v>3752.6</v>
      </c>
      <c r="G1389" s="213">
        <v>0</v>
      </c>
      <c r="H1389" s="212" t="s">
        <v>4378</v>
      </c>
    </row>
    <row r="1390" spans="1:8" x14ac:dyDescent="0.25">
      <c r="A1390" s="211" t="s">
        <v>5838</v>
      </c>
      <c r="B1390" s="221" t="s">
        <v>6710</v>
      </c>
      <c r="C1390" s="212" t="s">
        <v>4590</v>
      </c>
      <c r="D1390" s="213">
        <v>1116</v>
      </c>
      <c r="E1390" s="212" t="s">
        <v>5838</v>
      </c>
      <c r="F1390" s="213">
        <v>1116</v>
      </c>
      <c r="G1390" s="213">
        <v>0</v>
      </c>
      <c r="H1390" s="212" t="s">
        <v>4378</v>
      </c>
    </row>
    <row r="1391" spans="1:8" x14ac:dyDescent="0.25">
      <c r="A1391" s="208" t="s">
        <v>5244</v>
      </c>
      <c r="B1391" s="220" t="s">
        <v>6948</v>
      </c>
      <c r="C1391" s="209" t="s">
        <v>4590</v>
      </c>
      <c r="D1391" s="210">
        <v>3625</v>
      </c>
      <c r="E1391" s="209" t="s">
        <v>5066</v>
      </c>
      <c r="F1391" s="210">
        <v>3625</v>
      </c>
      <c r="G1391" s="210">
        <v>0</v>
      </c>
      <c r="H1391" s="209" t="s">
        <v>4378</v>
      </c>
    </row>
    <row r="1392" spans="1:8" x14ac:dyDescent="0.25">
      <c r="A1392" s="211" t="s">
        <v>5244</v>
      </c>
      <c r="B1392" s="221" t="s">
        <v>6949</v>
      </c>
      <c r="C1392" s="212" t="s">
        <v>4590</v>
      </c>
      <c r="D1392" s="213">
        <v>350</v>
      </c>
      <c r="E1392" s="212" t="s">
        <v>5066</v>
      </c>
      <c r="F1392" s="213">
        <v>350</v>
      </c>
      <c r="G1392" s="213">
        <v>0</v>
      </c>
      <c r="H1392" s="212" t="s">
        <v>4378</v>
      </c>
    </row>
    <row r="1393" spans="1:8" x14ac:dyDescent="0.25">
      <c r="A1393" s="211" t="s">
        <v>6803</v>
      </c>
      <c r="B1393" s="221" t="s">
        <v>7182</v>
      </c>
      <c r="C1393" s="212" t="s">
        <v>4590</v>
      </c>
      <c r="D1393" s="213">
        <v>392</v>
      </c>
      <c r="E1393" s="212" t="s">
        <v>6803</v>
      </c>
      <c r="F1393" s="213">
        <v>392</v>
      </c>
      <c r="G1393" s="213">
        <v>0</v>
      </c>
      <c r="H1393" s="212" t="s">
        <v>4378</v>
      </c>
    </row>
    <row r="1394" spans="1:8" x14ac:dyDescent="0.25">
      <c r="A1394" s="208" t="s">
        <v>4638</v>
      </c>
      <c r="B1394" s="220" t="s">
        <v>7398</v>
      </c>
      <c r="C1394" s="209" t="s">
        <v>4485</v>
      </c>
      <c r="D1394" s="210">
        <v>778</v>
      </c>
      <c r="E1394" s="209" t="s">
        <v>4638</v>
      </c>
      <c r="F1394" s="210">
        <v>778</v>
      </c>
      <c r="G1394" s="210">
        <v>0</v>
      </c>
      <c r="H1394" s="209" t="s">
        <v>4378</v>
      </c>
    </row>
    <row r="1395" spans="1:8" x14ac:dyDescent="0.25">
      <c r="A1395" s="211" t="s">
        <v>4646</v>
      </c>
      <c r="B1395" s="221" t="s">
        <v>7632</v>
      </c>
      <c r="C1395" s="212" t="s">
        <v>4485</v>
      </c>
      <c r="D1395" s="213">
        <v>664.2</v>
      </c>
      <c r="E1395" s="212" t="s">
        <v>4646</v>
      </c>
      <c r="F1395" s="213">
        <v>664.2</v>
      </c>
      <c r="G1395" s="213">
        <v>0</v>
      </c>
      <c r="H1395" s="212" t="s">
        <v>4378</v>
      </c>
    </row>
    <row r="1396" spans="1:8" x14ac:dyDescent="0.25">
      <c r="A1396" s="208" t="s">
        <v>4604</v>
      </c>
      <c r="B1396" s="220" t="s">
        <v>4949</v>
      </c>
      <c r="C1396" s="209" t="s">
        <v>4485</v>
      </c>
      <c r="D1396" s="210">
        <v>4002</v>
      </c>
      <c r="E1396" s="209" t="s">
        <v>4604</v>
      </c>
      <c r="F1396" s="210">
        <v>4002</v>
      </c>
      <c r="G1396" s="210">
        <v>0</v>
      </c>
      <c r="H1396" s="209" t="s">
        <v>4378</v>
      </c>
    </row>
    <row r="1397" spans="1:8" x14ac:dyDescent="0.25">
      <c r="A1397" s="211" t="s">
        <v>4640</v>
      </c>
      <c r="B1397" s="221" t="s">
        <v>5099</v>
      </c>
      <c r="C1397" s="212" t="s">
        <v>4485</v>
      </c>
      <c r="D1397" s="213">
        <v>1050.2</v>
      </c>
      <c r="E1397" s="212" t="s">
        <v>4640</v>
      </c>
      <c r="F1397" s="213">
        <v>1050.2</v>
      </c>
      <c r="G1397" s="213">
        <v>0</v>
      </c>
      <c r="H1397" s="212" t="s">
        <v>4378</v>
      </c>
    </row>
    <row r="1398" spans="1:8" x14ac:dyDescent="0.25">
      <c r="A1398" s="208" t="s">
        <v>4746</v>
      </c>
      <c r="B1398" s="220" t="s">
        <v>5182</v>
      </c>
      <c r="C1398" s="209" t="s">
        <v>4485</v>
      </c>
      <c r="D1398" s="210">
        <v>1097.4000000000001</v>
      </c>
      <c r="E1398" s="209" t="s">
        <v>4746</v>
      </c>
      <c r="F1398" s="210">
        <v>1097.4000000000001</v>
      </c>
      <c r="G1398" s="210">
        <v>0</v>
      </c>
      <c r="H1398" s="209" t="s">
        <v>4378</v>
      </c>
    </row>
    <row r="1399" spans="1:8" x14ac:dyDescent="0.25">
      <c r="A1399" s="208" t="s">
        <v>4630</v>
      </c>
      <c r="B1399" s="220" t="s">
        <v>5503</v>
      </c>
      <c r="C1399" s="209" t="s">
        <v>4485</v>
      </c>
      <c r="D1399" s="210">
        <v>1896</v>
      </c>
      <c r="E1399" s="209" t="s">
        <v>4630</v>
      </c>
      <c r="F1399" s="210">
        <v>1896</v>
      </c>
      <c r="G1399" s="210">
        <v>0</v>
      </c>
      <c r="H1399" s="209" t="s">
        <v>4378</v>
      </c>
    </row>
    <row r="1400" spans="1:8" x14ac:dyDescent="0.25">
      <c r="A1400" s="208" t="s">
        <v>4641</v>
      </c>
      <c r="B1400" s="220" t="s">
        <v>5693</v>
      </c>
      <c r="C1400" s="209" t="s">
        <v>4485</v>
      </c>
      <c r="D1400" s="210">
        <v>501.5</v>
      </c>
      <c r="E1400" s="209" t="s">
        <v>4645</v>
      </c>
      <c r="F1400" s="210">
        <v>501.5</v>
      </c>
      <c r="G1400" s="210">
        <v>0</v>
      </c>
      <c r="H1400" s="209" t="s">
        <v>4378</v>
      </c>
    </row>
    <row r="1401" spans="1:8" x14ac:dyDescent="0.25">
      <c r="A1401" s="208" t="s">
        <v>4643</v>
      </c>
      <c r="B1401" s="220" t="s">
        <v>5821</v>
      </c>
      <c r="C1401" s="209" t="s">
        <v>4485</v>
      </c>
      <c r="D1401" s="210">
        <v>1152</v>
      </c>
      <c r="E1401" s="209" t="s">
        <v>4643</v>
      </c>
      <c r="F1401" s="210">
        <v>1152</v>
      </c>
      <c r="G1401" s="210">
        <v>0</v>
      </c>
      <c r="H1401" s="209" t="s">
        <v>4378</v>
      </c>
    </row>
    <row r="1402" spans="1:8" x14ac:dyDescent="0.25">
      <c r="A1402" s="211" t="s">
        <v>4648</v>
      </c>
      <c r="B1402" s="221" t="s">
        <v>5947</v>
      </c>
      <c r="C1402" s="212" t="s">
        <v>4485</v>
      </c>
      <c r="D1402" s="213">
        <v>0</v>
      </c>
      <c r="E1402" s="212" t="s">
        <v>4416</v>
      </c>
      <c r="F1402" s="213">
        <v>0</v>
      </c>
      <c r="G1402" s="213">
        <v>0</v>
      </c>
      <c r="H1402" s="212" t="s">
        <v>37</v>
      </c>
    </row>
    <row r="1403" spans="1:8" x14ac:dyDescent="0.25">
      <c r="A1403" s="208" t="s">
        <v>4648</v>
      </c>
      <c r="B1403" s="220" t="s">
        <v>5948</v>
      </c>
      <c r="C1403" s="209" t="s">
        <v>4485</v>
      </c>
      <c r="D1403" s="210">
        <v>3387.2</v>
      </c>
      <c r="E1403" s="209" t="s">
        <v>4648</v>
      </c>
      <c r="F1403" s="210">
        <v>3387.2</v>
      </c>
      <c r="G1403" s="210">
        <v>0</v>
      </c>
      <c r="H1403" s="209" t="s">
        <v>4378</v>
      </c>
    </row>
    <row r="1404" spans="1:8" x14ac:dyDescent="0.25">
      <c r="A1404" s="211" t="s">
        <v>4648</v>
      </c>
      <c r="B1404" s="221" t="s">
        <v>5955</v>
      </c>
      <c r="C1404" s="212" t="s">
        <v>4485</v>
      </c>
      <c r="D1404" s="213">
        <v>174</v>
      </c>
      <c r="E1404" s="212" t="s">
        <v>4648</v>
      </c>
      <c r="F1404" s="213">
        <v>174</v>
      </c>
      <c r="G1404" s="213">
        <v>0</v>
      </c>
      <c r="H1404" s="212" t="s">
        <v>4378</v>
      </c>
    </row>
    <row r="1405" spans="1:8" x14ac:dyDescent="0.25">
      <c r="A1405" s="211" t="s">
        <v>4821</v>
      </c>
      <c r="B1405" s="221" t="s">
        <v>6067</v>
      </c>
      <c r="C1405" s="212" t="s">
        <v>4485</v>
      </c>
      <c r="D1405" s="213">
        <v>810</v>
      </c>
      <c r="E1405" s="212" t="s">
        <v>4821</v>
      </c>
      <c r="F1405" s="213">
        <v>810</v>
      </c>
      <c r="G1405" s="213">
        <v>0</v>
      </c>
      <c r="H1405" s="212" t="s">
        <v>4378</v>
      </c>
    </row>
    <row r="1406" spans="1:8" x14ac:dyDescent="0.25">
      <c r="A1406" s="208" t="s">
        <v>4821</v>
      </c>
      <c r="B1406" s="220" t="s">
        <v>6111</v>
      </c>
      <c r="C1406" s="209" t="s">
        <v>4485</v>
      </c>
      <c r="D1406" s="210">
        <v>518.4</v>
      </c>
      <c r="E1406" s="209" t="s">
        <v>4821</v>
      </c>
      <c r="F1406" s="210">
        <v>518.4</v>
      </c>
      <c r="G1406" s="210">
        <v>0</v>
      </c>
      <c r="H1406" s="209" t="s">
        <v>4378</v>
      </c>
    </row>
    <row r="1407" spans="1:8" x14ac:dyDescent="0.25">
      <c r="A1407" s="208" t="s">
        <v>4696</v>
      </c>
      <c r="B1407" s="220" t="s">
        <v>6348</v>
      </c>
      <c r="C1407" s="209" t="s">
        <v>4485</v>
      </c>
      <c r="D1407" s="210">
        <v>360</v>
      </c>
      <c r="E1407" s="209" t="s">
        <v>4696</v>
      </c>
      <c r="F1407" s="210">
        <v>360</v>
      </c>
      <c r="G1407" s="210">
        <v>0</v>
      </c>
      <c r="H1407" s="209" t="s">
        <v>4378</v>
      </c>
    </row>
    <row r="1408" spans="1:8" x14ac:dyDescent="0.25">
      <c r="A1408" s="208" t="s">
        <v>5395</v>
      </c>
      <c r="B1408" s="220" t="s">
        <v>6461</v>
      </c>
      <c r="C1408" s="209" t="s">
        <v>4485</v>
      </c>
      <c r="D1408" s="210">
        <v>360</v>
      </c>
      <c r="E1408" s="209" t="s">
        <v>5395</v>
      </c>
      <c r="F1408" s="210">
        <v>360</v>
      </c>
      <c r="G1408" s="210">
        <v>0</v>
      </c>
      <c r="H1408" s="209" t="s">
        <v>4378</v>
      </c>
    </row>
    <row r="1409" spans="1:8" x14ac:dyDescent="0.25">
      <c r="A1409" s="208" t="s">
        <v>5395</v>
      </c>
      <c r="B1409" s="220" t="s">
        <v>6465</v>
      </c>
      <c r="C1409" s="209" t="s">
        <v>4485</v>
      </c>
      <c r="D1409" s="210">
        <v>993.3</v>
      </c>
      <c r="E1409" s="209" t="s">
        <v>5395</v>
      </c>
      <c r="F1409" s="210">
        <v>993.3</v>
      </c>
      <c r="G1409" s="210">
        <v>0</v>
      </c>
      <c r="H1409" s="209" t="s">
        <v>4378</v>
      </c>
    </row>
    <row r="1410" spans="1:8" x14ac:dyDescent="0.25">
      <c r="A1410" s="211" t="s">
        <v>5395</v>
      </c>
      <c r="B1410" s="221" t="s">
        <v>6466</v>
      </c>
      <c r="C1410" s="212" t="s">
        <v>4485</v>
      </c>
      <c r="D1410" s="213">
        <v>516</v>
      </c>
      <c r="E1410" s="212" t="s">
        <v>5395</v>
      </c>
      <c r="F1410" s="213">
        <v>516</v>
      </c>
      <c r="G1410" s="213">
        <v>0</v>
      </c>
      <c r="H1410" s="212" t="s">
        <v>4378</v>
      </c>
    </row>
    <row r="1411" spans="1:8" x14ac:dyDescent="0.25">
      <c r="A1411" s="211" t="s">
        <v>5838</v>
      </c>
      <c r="B1411" s="221" t="s">
        <v>6649</v>
      </c>
      <c r="C1411" s="212" t="s">
        <v>4485</v>
      </c>
      <c r="D1411" s="213">
        <v>470</v>
      </c>
      <c r="E1411" s="212" t="s">
        <v>5838</v>
      </c>
      <c r="F1411" s="213">
        <v>470</v>
      </c>
      <c r="G1411" s="213">
        <v>0</v>
      </c>
      <c r="H1411" s="212" t="s">
        <v>4378</v>
      </c>
    </row>
    <row r="1412" spans="1:8" x14ac:dyDescent="0.25">
      <c r="A1412" s="208" t="s">
        <v>5838</v>
      </c>
      <c r="B1412" s="220" t="s">
        <v>6709</v>
      </c>
      <c r="C1412" s="209" t="s">
        <v>4485</v>
      </c>
      <c r="D1412" s="210">
        <v>0</v>
      </c>
      <c r="E1412" s="209" t="s">
        <v>4416</v>
      </c>
      <c r="F1412" s="210">
        <v>0</v>
      </c>
      <c r="G1412" s="210">
        <v>0</v>
      </c>
      <c r="H1412" s="209" t="s">
        <v>37</v>
      </c>
    </row>
    <row r="1413" spans="1:8" x14ac:dyDescent="0.25">
      <c r="A1413" s="211" t="s">
        <v>5838</v>
      </c>
      <c r="B1413" s="221" t="s">
        <v>6712</v>
      </c>
      <c r="C1413" s="212" t="s">
        <v>4485</v>
      </c>
      <c r="D1413" s="213">
        <v>564</v>
      </c>
      <c r="E1413" s="212" t="s">
        <v>5092</v>
      </c>
      <c r="F1413" s="213">
        <v>564</v>
      </c>
      <c r="G1413" s="213">
        <v>0</v>
      </c>
      <c r="H1413" s="212" t="s">
        <v>4378</v>
      </c>
    </row>
    <row r="1414" spans="1:8" x14ac:dyDescent="0.25">
      <c r="A1414" s="208" t="s">
        <v>5092</v>
      </c>
      <c r="B1414" s="220" t="s">
        <v>6798</v>
      </c>
      <c r="C1414" s="209" t="s">
        <v>4485</v>
      </c>
      <c r="D1414" s="210">
        <v>3572.8</v>
      </c>
      <c r="E1414" s="209" t="s">
        <v>5092</v>
      </c>
      <c r="F1414" s="210">
        <v>3572.8</v>
      </c>
      <c r="G1414" s="210">
        <v>0</v>
      </c>
      <c r="H1414" s="209" t="s">
        <v>4378</v>
      </c>
    </row>
    <row r="1415" spans="1:8" x14ac:dyDescent="0.25">
      <c r="A1415" s="208" t="s">
        <v>5244</v>
      </c>
      <c r="B1415" s="220" t="s">
        <v>6896</v>
      </c>
      <c r="C1415" s="209" t="s">
        <v>4485</v>
      </c>
      <c r="D1415" s="210">
        <v>612</v>
      </c>
      <c r="E1415" s="209" t="s">
        <v>5244</v>
      </c>
      <c r="F1415" s="210">
        <v>612</v>
      </c>
      <c r="G1415" s="210">
        <v>0</v>
      </c>
      <c r="H1415" s="209" t="s">
        <v>4378</v>
      </c>
    </row>
    <row r="1416" spans="1:8" x14ac:dyDescent="0.25">
      <c r="A1416" s="208" t="s">
        <v>6803</v>
      </c>
      <c r="B1416" s="220" t="s">
        <v>7169</v>
      </c>
      <c r="C1416" s="209" t="s">
        <v>4485</v>
      </c>
      <c r="D1416" s="210">
        <v>1656</v>
      </c>
      <c r="E1416" s="209" t="s">
        <v>6803</v>
      </c>
      <c r="F1416" s="210">
        <v>1656</v>
      </c>
      <c r="G1416" s="210">
        <v>0</v>
      </c>
      <c r="H1416" s="209" t="s">
        <v>4378</v>
      </c>
    </row>
    <row r="1417" spans="1:8" x14ac:dyDescent="0.25">
      <c r="A1417" s="211" t="s">
        <v>4638</v>
      </c>
      <c r="B1417" s="221" t="s">
        <v>7454</v>
      </c>
      <c r="C1417" s="212" t="s">
        <v>4476</v>
      </c>
      <c r="D1417" s="213">
        <v>3609.6</v>
      </c>
      <c r="E1417" s="212" t="s">
        <v>4646</v>
      </c>
      <c r="F1417" s="213">
        <v>3609.6</v>
      </c>
      <c r="G1417" s="213">
        <v>0</v>
      </c>
      <c r="H1417" s="212" t="s">
        <v>4378</v>
      </c>
    </row>
    <row r="1418" spans="1:8" x14ac:dyDescent="0.25">
      <c r="A1418" s="211" t="s">
        <v>4646</v>
      </c>
      <c r="B1418" s="221" t="s">
        <v>7720</v>
      </c>
      <c r="C1418" s="212" t="s">
        <v>4476</v>
      </c>
      <c r="D1418" s="213">
        <v>15763.2</v>
      </c>
      <c r="E1418" s="212" t="s">
        <v>4646</v>
      </c>
      <c r="F1418" s="213">
        <v>15763.2</v>
      </c>
      <c r="G1418" s="213">
        <v>0</v>
      </c>
      <c r="H1418" s="212" t="s">
        <v>4378</v>
      </c>
    </row>
    <row r="1419" spans="1:8" x14ac:dyDescent="0.25">
      <c r="A1419" s="208" t="s">
        <v>4633</v>
      </c>
      <c r="B1419" s="220" t="s">
        <v>7882</v>
      </c>
      <c r="C1419" s="209" t="s">
        <v>4476</v>
      </c>
      <c r="D1419" s="210">
        <v>1201.2</v>
      </c>
      <c r="E1419" s="209" t="s">
        <v>4633</v>
      </c>
      <c r="F1419" s="210">
        <v>1201.2</v>
      </c>
      <c r="G1419" s="210">
        <v>0</v>
      </c>
      <c r="H1419" s="209" t="s">
        <v>4378</v>
      </c>
    </row>
    <row r="1420" spans="1:8" x14ac:dyDescent="0.25">
      <c r="A1420" s="208" t="s">
        <v>4635</v>
      </c>
      <c r="B1420" s="220" t="s">
        <v>4690</v>
      </c>
      <c r="C1420" s="209" t="s">
        <v>4476</v>
      </c>
      <c r="D1420" s="210">
        <v>8006.4</v>
      </c>
      <c r="E1420" s="209" t="s">
        <v>4641</v>
      </c>
      <c r="F1420" s="210">
        <v>8006.4</v>
      </c>
      <c r="G1420" s="210">
        <v>0</v>
      </c>
      <c r="H1420" s="209" t="s">
        <v>4378</v>
      </c>
    </row>
    <row r="1421" spans="1:8" x14ac:dyDescent="0.25">
      <c r="A1421" s="208" t="s">
        <v>4746</v>
      </c>
      <c r="B1421" s="220" t="s">
        <v>5279</v>
      </c>
      <c r="C1421" s="209" t="s">
        <v>4476</v>
      </c>
      <c r="D1421" s="210">
        <v>8198.4</v>
      </c>
      <c r="E1421" s="209" t="s">
        <v>4641</v>
      </c>
      <c r="F1421" s="210">
        <v>8198.4</v>
      </c>
      <c r="G1421" s="210">
        <v>0</v>
      </c>
      <c r="H1421" s="209" t="s">
        <v>4378</v>
      </c>
    </row>
    <row r="1422" spans="1:8" x14ac:dyDescent="0.25">
      <c r="A1422" s="208" t="s">
        <v>6803</v>
      </c>
      <c r="B1422" s="220" t="s">
        <v>7261</v>
      </c>
      <c r="C1422" s="209" t="s">
        <v>4476</v>
      </c>
      <c r="D1422" s="210">
        <v>0</v>
      </c>
      <c r="E1422" s="209" t="s">
        <v>4416</v>
      </c>
      <c r="F1422" s="210">
        <v>0</v>
      </c>
      <c r="G1422" s="210">
        <v>0</v>
      </c>
      <c r="H1422" s="209" t="s">
        <v>37</v>
      </c>
    </row>
    <row r="1423" spans="1:8" x14ac:dyDescent="0.25">
      <c r="A1423" s="208" t="s">
        <v>5395</v>
      </c>
      <c r="B1423" s="220" t="s">
        <v>6544</v>
      </c>
      <c r="C1423" s="209" t="s">
        <v>4525</v>
      </c>
      <c r="D1423" s="210">
        <v>2927</v>
      </c>
      <c r="E1423" s="209" t="s">
        <v>5395</v>
      </c>
      <c r="F1423" s="210">
        <v>2927</v>
      </c>
      <c r="G1423" s="210">
        <v>0</v>
      </c>
      <c r="H1423" s="209" t="s">
        <v>4378</v>
      </c>
    </row>
    <row r="1424" spans="1:8" x14ac:dyDescent="0.25">
      <c r="A1424" s="208" t="s">
        <v>5092</v>
      </c>
      <c r="B1424" s="220" t="s">
        <v>6840</v>
      </c>
      <c r="C1424" s="209" t="s">
        <v>4525</v>
      </c>
      <c r="D1424" s="210">
        <v>2862</v>
      </c>
      <c r="E1424" s="209" t="s">
        <v>5092</v>
      </c>
      <c r="F1424" s="210">
        <v>2862</v>
      </c>
      <c r="G1424" s="210">
        <v>0</v>
      </c>
      <c r="H1424" s="209" t="s">
        <v>4378</v>
      </c>
    </row>
    <row r="1425" spans="1:8" x14ac:dyDescent="0.25">
      <c r="A1425" s="208" t="s">
        <v>4635</v>
      </c>
      <c r="B1425" s="220" t="s">
        <v>7944</v>
      </c>
      <c r="C1425" s="209" t="s">
        <v>4759</v>
      </c>
      <c r="D1425" s="210">
        <v>1111</v>
      </c>
      <c r="E1425" s="209" t="s">
        <v>4635</v>
      </c>
      <c r="F1425" s="210">
        <v>1111</v>
      </c>
      <c r="G1425" s="210">
        <v>0</v>
      </c>
      <c r="H1425" s="209" t="s">
        <v>4378</v>
      </c>
    </row>
    <row r="1426" spans="1:8" x14ac:dyDescent="0.25">
      <c r="A1426" s="211" t="s">
        <v>4634</v>
      </c>
      <c r="B1426" s="221" t="s">
        <v>4758</v>
      </c>
      <c r="C1426" s="212" t="s">
        <v>4759</v>
      </c>
      <c r="D1426" s="213">
        <v>787.8</v>
      </c>
      <c r="E1426" s="212" t="s">
        <v>4634</v>
      </c>
      <c r="F1426" s="213">
        <v>787.8</v>
      </c>
      <c r="G1426" s="213">
        <v>0</v>
      </c>
      <c r="H1426" s="212" t="s">
        <v>4378</v>
      </c>
    </row>
    <row r="1427" spans="1:8" x14ac:dyDescent="0.25">
      <c r="A1427" s="211" t="s">
        <v>4642</v>
      </c>
      <c r="B1427" s="221" t="s">
        <v>7992</v>
      </c>
      <c r="C1427" s="212" t="s">
        <v>4596</v>
      </c>
      <c r="D1427" s="213">
        <v>33343.199999999997</v>
      </c>
      <c r="E1427" s="212" t="s">
        <v>4638</v>
      </c>
      <c r="F1427" s="213">
        <v>33343.199999999997</v>
      </c>
      <c r="G1427" s="213">
        <v>0</v>
      </c>
      <c r="H1427" s="212" t="s">
        <v>4378</v>
      </c>
    </row>
    <row r="1428" spans="1:8" x14ac:dyDescent="0.25">
      <c r="A1428" s="211" t="s">
        <v>4633</v>
      </c>
      <c r="B1428" s="221" t="s">
        <v>7774</v>
      </c>
      <c r="C1428" s="212" t="s">
        <v>4596</v>
      </c>
      <c r="D1428" s="213">
        <v>35221.410000000003</v>
      </c>
      <c r="E1428" s="212" t="s">
        <v>4633</v>
      </c>
      <c r="F1428" s="213">
        <v>35221.410000000003</v>
      </c>
      <c r="G1428" s="213">
        <v>0</v>
      </c>
      <c r="H1428" s="212" t="s">
        <v>4378</v>
      </c>
    </row>
    <row r="1429" spans="1:8" x14ac:dyDescent="0.25">
      <c r="A1429" s="208" t="s">
        <v>4642</v>
      </c>
      <c r="B1429" s="220" t="s">
        <v>4886</v>
      </c>
      <c r="C1429" s="209" t="s">
        <v>4448</v>
      </c>
      <c r="D1429" s="210">
        <v>1383.4</v>
      </c>
      <c r="E1429" s="209" t="s">
        <v>4632</v>
      </c>
      <c r="F1429" s="210">
        <v>1383.4</v>
      </c>
      <c r="G1429" s="210">
        <v>0</v>
      </c>
      <c r="H1429" s="209" t="s">
        <v>4378</v>
      </c>
    </row>
    <row r="1430" spans="1:8" x14ac:dyDescent="0.25">
      <c r="A1430" s="211" t="s">
        <v>4649</v>
      </c>
      <c r="B1430" s="221" t="s">
        <v>7522</v>
      </c>
      <c r="C1430" s="212" t="s">
        <v>4448</v>
      </c>
      <c r="D1430" s="213">
        <v>4409.2</v>
      </c>
      <c r="E1430" s="212" t="s">
        <v>4649</v>
      </c>
      <c r="F1430" s="213">
        <v>4409.2</v>
      </c>
      <c r="G1430" s="213">
        <v>0</v>
      </c>
      <c r="H1430" s="212" t="s">
        <v>4378</v>
      </c>
    </row>
    <row r="1431" spans="1:8" x14ac:dyDescent="0.25">
      <c r="A1431" s="208" t="s">
        <v>4649</v>
      </c>
      <c r="B1431" s="220" t="s">
        <v>7523</v>
      </c>
      <c r="C1431" s="209" t="s">
        <v>4448</v>
      </c>
      <c r="D1431" s="210">
        <v>153.6</v>
      </c>
      <c r="E1431" s="209" t="s">
        <v>4649</v>
      </c>
      <c r="F1431" s="210">
        <v>153.6</v>
      </c>
      <c r="G1431" s="210">
        <v>0</v>
      </c>
      <c r="H1431" s="209" t="s">
        <v>4378</v>
      </c>
    </row>
    <row r="1432" spans="1:8" x14ac:dyDescent="0.25">
      <c r="A1432" s="208" t="s">
        <v>4635</v>
      </c>
      <c r="B1432" s="220" t="s">
        <v>7983</v>
      </c>
      <c r="C1432" s="209" t="s">
        <v>4448</v>
      </c>
      <c r="D1432" s="210">
        <v>4896.6000000000004</v>
      </c>
      <c r="E1432" s="209" t="s">
        <v>4634</v>
      </c>
      <c r="F1432" s="210">
        <v>4896.6000000000004</v>
      </c>
      <c r="G1432" s="210">
        <v>0</v>
      </c>
      <c r="H1432" s="209" t="s">
        <v>4378</v>
      </c>
    </row>
    <row r="1433" spans="1:8" x14ac:dyDescent="0.25">
      <c r="A1433" s="208" t="s">
        <v>4640</v>
      </c>
      <c r="B1433" s="220" t="s">
        <v>5062</v>
      </c>
      <c r="C1433" s="209" t="s">
        <v>4448</v>
      </c>
      <c r="D1433" s="210">
        <v>3903.4</v>
      </c>
      <c r="E1433" s="209" t="s">
        <v>4640</v>
      </c>
      <c r="F1433" s="210">
        <v>3903.4</v>
      </c>
      <c r="G1433" s="210">
        <v>0</v>
      </c>
      <c r="H1433" s="209" t="s">
        <v>4378</v>
      </c>
    </row>
    <row r="1434" spans="1:8" x14ac:dyDescent="0.25">
      <c r="A1434" s="211" t="s">
        <v>4639</v>
      </c>
      <c r="B1434" s="221" t="s">
        <v>5326</v>
      </c>
      <c r="C1434" s="212" t="s">
        <v>4448</v>
      </c>
      <c r="D1434" s="213">
        <v>0</v>
      </c>
      <c r="E1434" s="212" t="s">
        <v>4416</v>
      </c>
      <c r="F1434" s="213">
        <v>0</v>
      </c>
      <c r="G1434" s="213">
        <v>0</v>
      </c>
      <c r="H1434" s="212" t="s">
        <v>37</v>
      </c>
    </row>
    <row r="1435" spans="1:8" x14ac:dyDescent="0.25">
      <c r="A1435" s="211" t="s">
        <v>4639</v>
      </c>
      <c r="B1435" s="221" t="s">
        <v>5328</v>
      </c>
      <c r="C1435" s="212" t="s">
        <v>4448</v>
      </c>
      <c r="D1435" s="213">
        <v>0</v>
      </c>
      <c r="E1435" s="212" t="s">
        <v>4416</v>
      </c>
      <c r="F1435" s="213">
        <v>0</v>
      </c>
      <c r="G1435" s="213">
        <v>0</v>
      </c>
      <c r="H1435" s="212" t="s">
        <v>37</v>
      </c>
    </row>
    <row r="1436" spans="1:8" x14ac:dyDescent="0.25">
      <c r="A1436" s="208" t="s">
        <v>4639</v>
      </c>
      <c r="B1436" s="220" t="s">
        <v>5386</v>
      </c>
      <c r="C1436" s="209" t="s">
        <v>4448</v>
      </c>
      <c r="D1436" s="210">
        <v>3480</v>
      </c>
      <c r="E1436" s="209" t="s">
        <v>4630</v>
      </c>
      <c r="F1436" s="210">
        <v>3480</v>
      </c>
      <c r="G1436" s="210">
        <v>0</v>
      </c>
      <c r="H1436" s="209" t="s">
        <v>4378</v>
      </c>
    </row>
    <row r="1437" spans="1:8" x14ac:dyDescent="0.25">
      <c r="A1437" s="208" t="s">
        <v>4641</v>
      </c>
      <c r="B1437" s="220" t="s">
        <v>5673</v>
      </c>
      <c r="C1437" s="209" t="s">
        <v>4448</v>
      </c>
      <c r="D1437" s="210">
        <v>2254</v>
      </c>
      <c r="E1437" s="209" t="s">
        <v>4645</v>
      </c>
      <c r="F1437" s="210">
        <v>2254</v>
      </c>
      <c r="G1437" s="210">
        <v>0</v>
      </c>
      <c r="H1437" s="209" t="s">
        <v>4378</v>
      </c>
    </row>
    <row r="1438" spans="1:8" x14ac:dyDescent="0.25">
      <c r="A1438" s="208" t="s">
        <v>4648</v>
      </c>
      <c r="B1438" s="220" t="s">
        <v>5990</v>
      </c>
      <c r="C1438" s="209" t="s">
        <v>4448</v>
      </c>
      <c r="D1438" s="210">
        <v>3683</v>
      </c>
      <c r="E1438" s="209" t="s">
        <v>4821</v>
      </c>
      <c r="F1438" s="210">
        <v>3683</v>
      </c>
      <c r="G1438" s="210">
        <v>0</v>
      </c>
      <c r="H1438" s="209" t="s">
        <v>4378</v>
      </c>
    </row>
    <row r="1439" spans="1:8" x14ac:dyDescent="0.25">
      <c r="A1439" s="211" t="s">
        <v>5793</v>
      </c>
      <c r="B1439" s="221" t="s">
        <v>6224</v>
      </c>
      <c r="C1439" s="212" t="s">
        <v>4448</v>
      </c>
      <c r="D1439" s="213">
        <v>3645.6</v>
      </c>
      <c r="E1439" s="212" t="s">
        <v>4696</v>
      </c>
      <c r="F1439" s="213">
        <v>3645.6</v>
      </c>
      <c r="G1439" s="213">
        <v>0</v>
      </c>
      <c r="H1439" s="212" t="s">
        <v>4378</v>
      </c>
    </row>
    <row r="1440" spans="1:8" x14ac:dyDescent="0.25">
      <c r="A1440" s="211" t="s">
        <v>4696</v>
      </c>
      <c r="B1440" s="221" t="s">
        <v>6315</v>
      </c>
      <c r="C1440" s="212" t="s">
        <v>4448</v>
      </c>
      <c r="D1440" s="213">
        <v>1030.5999999999999</v>
      </c>
      <c r="E1440" s="212" t="s">
        <v>4696</v>
      </c>
      <c r="F1440" s="213">
        <v>1030.5999999999999</v>
      </c>
      <c r="G1440" s="213">
        <v>0</v>
      </c>
      <c r="H1440" s="212" t="s">
        <v>4378</v>
      </c>
    </row>
    <row r="1441" spans="1:8" x14ac:dyDescent="0.25">
      <c r="A1441" s="208" t="s">
        <v>5244</v>
      </c>
      <c r="B1441" s="220" t="s">
        <v>6906</v>
      </c>
      <c r="C1441" s="209" t="s">
        <v>4448</v>
      </c>
      <c r="D1441" s="210">
        <v>3978.2</v>
      </c>
      <c r="E1441" s="209" t="s">
        <v>5244</v>
      </c>
      <c r="F1441" s="210">
        <v>3978.2</v>
      </c>
      <c r="G1441" s="210">
        <v>0</v>
      </c>
      <c r="H1441" s="209" t="s">
        <v>4378</v>
      </c>
    </row>
    <row r="1442" spans="1:8" x14ac:dyDescent="0.25">
      <c r="A1442" s="211" t="s">
        <v>6803</v>
      </c>
      <c r="B1442" s="221" t="s">
        <v>7215</v>
      </c>
      <c r="C1442" s="212" t="s">
        <v>4448</v>
      </c>
      <c r="D1442" s="213">
        <v>2163.5</v>
      </c>
      <c r="E1442" s="212" t="s">
        <v>6039</v>
      </c>
      <c r="F1442" s="213">
        <v>2163.5</v>
      </c>
      <c r="G1442" s="213">
        <v>0</v>
      </c>
      <c r="H1442" s="212" t="s">
        <v>4378</v>
      </c>
    </row>
    <row r="1443" spans="1:8" x14ac:dyDescent="0.25">
      <c r="A1443" s="211" t="s">
        <v>4632</v>
      </c>
      <c r="B1443" s="221" t="s">
        <v>5348</v>
      </c>
      <c r="C1443" s="212" t="s">
        <v>4406</v>
      </c>
      <c r="D1443" s="213">
        <v>9765.7000000000007</v>
      </c>
      <c r="E1443" s="212" t="s">
        <v>4638</v>
      </c>
      <c r="F1443" s="213">
        <v>9765.7000000000007</v>
      </c>
      <c r="G1443" s="213">
        <v>0</v>
      </c>
      <c r="H1443" s="212" t="s">
        <v>4378</v>
      </c>
    </row>
    <row r="1444" spans="1:8" x14ac:dyDescent="0.25">
      <c r="A1444" s="211" t="s">
        <v>4638</v>
      </c>
      <c r="B1444" s="221" t="s">
        <v>7347</v>
      </c>
      <c r="C1444" s="212" t="s">
        <v>4406</v>
      </c>
      <c r="D1444" s="213">
        <v>4194.3999999999996</v>
      </c>
      <c r="E1444" s="212" t="s">
        <v>4649</v>
      </c>
      <c r="F1444" s="213">
        <v>4194.3999999999996</v>
      </c>
      <c r="G1444" s="213">
        <v>0</v>
      </c>
      <c r="H1444" s="212" t="s">
        <v>4378</v>
      </c>
    </row>
    <row r="1445" spans="1:8" x14ac:dyDescent="0.25">
      <c r="A1445" s="208" t="s">
        <v>4649</v>
      </c>
      <c r="B1445" s="220" t="s">
        <v>7489</v>
      </c>
      <c r="C1445" s="209" t="s">
        <v>4406</v>
      </c>
      <c r="D1445" s="210">
        <v>4419.8</v>
      </c>
      <c r="E1445" s="209" t="s">
        <v>4633</v>
      </c>
      <c r="F1445" s="210">
        <v>4419.8</v>
      </c>
      <c r="G1445" s="210">
        <v>0</v>
      </c>
      <c r="H1445" s="209" t="s">
        <v>4378</v>
      </c>
    </row>
    <row r="1446" spans="1:8" x14ac:dyDescent="0.25">
      <c r="A1446" s="208" t="s">
        <v>4646</v>
      </c>
      <c r="B1446" s="220" t="s">
        <v>7615</v>
      </c>
      <c r="C1446" s="209" t="s">
        <v>4406</v>
      </c>
      <c r="D1446" s="210">
        <v>4963.7</v>
      </c>
      <c r="E1446" s="209" t="s">
        <v>4633</v>
      </c>
      <c r="F1446" s="210">
        <v>4963.7</v>
      </c>
      <c r="G1446" s="210">
        <v>0</v>
      </c>
      <c r="H1446" s="209" t="s">
        <v>4378</v>
      </c>
    </row>
    <row r="1447" spans="1:8" x14ac:dyDescent="0.25">
      <c r="A1447" s="208" t="s">
        <v>4633</v>
      </c>
      <c r="B1447" s="220" t="s">
        <v>7753</v>
      </c>
      <c r="C1447" s="209" t="s">
        <v>4406</v>
      </c>
      <c r="D1447" s="210">
        <v>3633.6</v>
      </c>
      <c r="E1447" s="209" t="s">
        <v>4635</v>
      </c>
      <c r="F1447" s="210">
        <v>3633.6</v>
      </c>
      <c r="G1447" s="210">
        <v>0</v>
      </c>
      <c r="H1447" s="209" t="s">
        <v>4378</v>
      </c>
    </row>
    <row r="1448" spans="1:8" x14ac:dyDescent="0.25">
      <c r="A1448" s="208" t="s">
        <v>4635</v>
      </c>
      <c r="B1448" s="220" t="s">
        <v>7918</v>
      </c>
      <c r="C1448" s="209" t="s">
        <v>4406</v>
      </c>
      <c r="D1448" s="210">
        <v>4564.8</v>
      </c>
      <c r="E1448" s="209" t="s">
        <v>4634</v>
      </c>
      <c r="F1448" s="210">
        <v>4564.8</v>
      </c>
      <c r="G1448" s="210">
        <v>0</v>
      </c>
      <c r="H1448" s="209" t="s">
        <v>4378</v>
      </c>
    </row>
    <row r="1449" spans="1:8" x14ac:dyDescent="0.25">
      <c r="A1449" s="208" t="s">
        <v>4634</v>
      </c>
      <c r="B1449" s="220" t="s">
        <v>4747</v>
      </c>
      <c r="C1449" s="209" t="s">
        <v>4406</v>
      </c>
      <c r="D1449" s="210">
        <v>8841.6</v>
      </c>
      <c r="E1449" s="209" t="s">
        <v>4604</v>
      </c>
      <c r="F1449" s="210">
        <v>8841.6</v>
      </c>
      <c r="G1449" s="210">
        <v>0</v>
      </c>
      <c r="H1449" s="209" t="s">
        <v>4378</v>
      </c>
    </row>
    <row r="1450" spans="1:8" x14ac:dyDescent="0.25">
      <c r="A1450" s="208" t="s">
        <v>4604</v>
      </c>
      <c r="B1450" s="220" t="s">
        <v>4914</v>
      </c>
      <c r="C1450" s="209" t="s">
        <v>4406</v>
      </c>
      <c r="D1450" s="210">
        <v>4132.8</v>
      </c>
      <c r="E1450" s="209" t="s">
        <v>4640</v>
      </c>
      <c r="F1450" s="210">
        <v>4132.8</v>
      </c>
      <c r="G1450" s="210">
        <v>0</v>
      </c>
      <c r="H1450" s="209" t="s">
        <v>4378</v>
      </c>
    </row>
    <row r="1451" spans="1:8" x14ac:dyDescent="0.25">
      <c r="A1451" s="211" t="s">
        <v>4640</v>
      </c>
      <c r="B1451" s="221" t="s">
        <v>5026</v>
      </c>
      <c r="C1451" s="212" t="s">
        <v>4406</v>
      </c>
      <c r="D1451" s="213">
        <v>4502.3999999999996</v>
      </c>
      <c r="E1451" s="212" t="s">
        <v>4746</v>
      </c>
      <c r="F1451" s="213">
        <v>4502.3999999999996</v>
      </c>
      <c r="G1451" s="213">
        <v>0</v>
      </c>
      <c r="H1451" s="212" t="s">
        <v>4378</v>
      </c>
    </row>
    <row r="1452" spans="1:8" x14ac:dyDescent="0.25">
      <c r="A1452" s="208" t="s">
        <v>4746</v>
      </c>
      <c r="B1452" s="220" t="s">
        <v>5152</v>
      </c>
      <c r="C1452" s="209" t="s">
        <v>4406</v>
      </c>
      <c r="D1452" s="210">
        <v>4046.4</v>
      </c>
      <c r="E1452" s="209" t="s">
        <v>4639</v>
      </c>
      <c r="F1452" s="210">
        <v>4046.4</v>
      </c>
      <c r="G1452" s="210">
        <v>0</v>
      </c>
      <c r="H1452" s="209" t="s">
        <v>4378</v>
      </c>
    </row>
    <row r="1453" spans="1:8" x14ac:dyDescent="0.25">
      <c r="A1453" s="211" t="s">
        <v>4639</v>
      </c>
      <c r="B1453" s="221" t="s">
        <v>5298</v>
      </c>
      <c r="C1453" s="212" t="s">
        <v>4406</v>
      </c>
      <c r="D1453" s="213">
        <v>4305.6000000000004</v>
      </c>
      <c r="E1453" s="212" t="s">
        <v>4630</v>
      </c>
      <c r="F1453" s="213">
        <v>4305.6000000000004</v>
      </c>
      <c r="G1453" s="213">
        <v>0</v>
      </c>
      <c r="H1453" s="212" t="s">
        <v>4378</v>
      </c>
    </row>
    <row r="1454" spans="1:8" x14ac:dyDescent="0.25">
      <c r="A1454" s="211" t="s">
        <v>4630</v>
      </c>
      <c r="B1454" s="221" t="s">
        <v>5444</v>
      </c>
      <c r="C1454" s="212" t="s">
        <v>4406</v>
      </c>
      <c r="D1454" s="213">
        <v>8018.2</v>
      </c>
      <c r="E1454" s="212" t="s">
        <v>4641</v>
      </c>
      <c r="F1454" s="213">
        <v>8018.2</v>
      </c>
      <c r="G1454" s="213">
        <v>0</v>
      </c>
      <c r="H1454" s="212" t="s">
        <v>4378</v>
      </c>
    </row>
    <row r="1455" spans="1:8" x14ac:dyDescent="0.25">
      <c r="A1455" s="211" t="s">
        <v>4641</v>
      </c>
      <c r="B1455" s="221" t="s">
        <v>5627</v>
      </c>
      <c r="C1455" s="212" t="s">
        <v>4406</v>
      </c>
      <c r="D1455" s="213">
        <v>8821.9</v>
      </c>
      <c r="E1455" s="212" t="s">
        <v>4643</v>
      </c>
      <c r="F1455" s="213">
        <v>8821.9</v>
      </c>
      <c r="G1455" s="213">
        <v>0</v>
      </c>
      <c r="H1455" s="212" t="s">
        <v>4378</v>
      </c>
    </row>
    <row r="1456" spans="1:8" x14ac:dyDescent="0.25">
      <c r="A1456" s="211" t="s">
        <v>4643</v>
      </c>
      <c r="B1456" s="221" t="s">
        <v>5796</v>
      </c>
      <c r="C1456" s="212" t="s">
        <v>4406</v>
      </c>
      <c r="D1456" s="213">
        <v>4117.2</v>
      </c>
      <c r="E1456" s="212" t="s">
        <v>4648</v>
      </c>
      <c r="F1456" s="213">
        <v>4117.2</v>
      </c>
      <c r="G1456" s="213">
        <v>0</v>
      </c>
      <c r="H1456" s="212" t="s">
        <v>4378</v>
      </c>
    </row>
    <row r="1457" spans="1:8" x14ac:dyDescent="0.25">
      <c r="A1457" s="211" t="s">
        <v>4821</v>
      </c>
      <c r="B1457" s="221" t="s">
        <v>6053</v>
      </c>
      <c r="C1457" s="212" t="s">
        <v>4406</v>
      </c>
      <c r="D1457" s="213">
        <v>5005.5</v>
      </c>
      <c r="E1457" s="212" t="s">
        <v>5793</v>
      </c>
      <c r="F1457" s="213">
        <v>5005.5</v>
      </c>
      <c r="G1457" s="213">
        <v>0</v>
      </c>
      <c r="H1457" s="212" t="s">
        <v>4378</v>
      </c>
    </row>
    <row r="1458" spans="1:8" x14ac:dyDescent="0.25">
      <c r="A1458" s="211" t="s">
        <v>5793</v>
      </c>
      <c r="B1458" s="221" t="s">
        <v>6152</v>
      </c>
      <c r="C1458" s="212" t="s">
        <v>4406</v>
      </c>
      <c r="D1458" s="213">
        <v>4048</v>
      </c>
      <c r="E1458" s="212" t="s">
        <v>5395</v>
      </c>
      <c r="F1458" s="213">
        <v>4048</v>
      </c>
      <c r="G1458" s="213">
        <v>0</v>
      </c>
      <c r="H1458" s="212" t="s">
        <v>4378</v>
      </c>
    </row>
    <row r="1459" spans="1:8" x14ac:dyDescent="0.25">
      <c r="A1459" s="211" t="s">
        <v>4696</v>
      </c>
      <c r="B1459" s="221" t="s">
        <v>6262</v>
      </c>
      <c r="C1459" s="212" t="s">
        <v>4406</v>
      </c>
      <c r="D1459" s="213">
        <v>3845.6</v>
      </c>
      <c r="E1459" s="212" t="s">
        <v>5395</v>
      </c>
      <c r="F1459" s="213">
        <v>3845.6</v>
      </c>
      <c r="G1459" s="213">
        <v>0</v>
      </c>
      <c r="H1459" s="212" t="s">
        <v>4378</v>
      </c>
    </row>
    <row r="1460" spans="1:8" x14ac:dyDescent="0.25">
      <c r="A1460" s="211" t="s">
        <v>5395</v>
      </c>
      <c r="B1460" s="221" t="s">
        <v>6418</v>
      </c>
      <c r="C1460" s="212" t="s">
        <v>4406</v>
      </c>
      <c r="D1460" s="213">
        <v>7732.6</v>
      </c>
      <c r="E1460" s="212" t="s">
        <v>5838</v>
      </c>
      <c r="F1460" s="213">
        <v>7732.6</v>
      </c>
      <c r="G1460" s="213">
        <v>0</v>
      </c>
      <c r="H1460" s="212" t="s">
        <v>4378</v>
      </c>
    </row>
    <row r="1461" spans="1:8" x14ac:dyDescent="0.25">
      <c r="A1461" s="208" t="s">
        <v>5838</v>
      </c>
      <c r="B1461" s="220" t="s">
        <v>6620</v>
      </c>
      <c r="C1461" s="209" t="s">
        <v>4406</v>
      </c>
      <c r="D1461" s="210">
        <v>4756.3999999999996</v>
      </c>
      <c r="E1461" s="209" t="s">
        <v>5244</v>
      </c>
      <c r="F1461" s="210">
        <v>4756.3999999999996</v>
      </c>
      <c r="G1461" s="210">
        <v>0</v>
      </c>
      <c r="H1461" s="209" t="s">
        <v>4378</v>
      </c>
    </row>
    <row r="1462" spans="1:8" x14ac:dyDescent="0.25">
      <c r="A1462" s="211" t="s">
        <v>5092</v>
      </c>
      <c r="B1462" s="221" t="s">
        <v>6773</v>
      </c>
      <c r="C1462" s="212" t="s">
        <v>4406</v>
      </c>
      <c r="D1462" s="213">
        <v>4038.8</v>
      </c>
      <c r="E1462" s="212" t="s">
        <v>5066</v>
      </c>
      <c r="F1462" s="213">
        <v>4038.8</v>
      </c>
      <c r="G1462" s="213">
        <v>0</v>
      </c>
      <c r="H1462" s="212" t="s">
        <v>4378</v>
      </c>
    </row>
    <row r="1463" spans="1:8" x14ac:dyDescent="0.25">
      <c r="A1463" s="208" t="s">
        <v>5244</v>
      </c>
      <c r="B1463" s="220" t="s">
        <v>6882</v>
      </c>
      <c r="C1463" s="209" t="s">
        <v>4406</v>
      </c>
      <c r="D1463" s="210">
        <v>4121.6000000000004</v>
      </c>
      <c r="E1463" s="209" t="s">
        <v>5066</v>
      </c>
      <c r="F1463" s="210">
        <v>4121.6000000000004</v>
      </c>
      <c r="G1463" s="210">
        <v>0</v>
      </c>
      <c r="H1463" s="209" t="s">
        <v>4378</v>
      </c>
    </row>
    <row r="1464" spans="1:8" x14ac:dyDescent="0.25">
      <c r="A1464" s="208" t="s">
        <v>6803</v>
      </c>
      <c r="B1464" s="220" t="s">
        <v>7139</v>
      </c>
      <c r="C1464" s="209" t="s">
        <v>4406</v>
      </c>
      <c r="D1464" s="210">
        <v>8385.7999999999993</v>
      </c>
      <c r="E1464" s="209" t="s">
        <v>5716</v>
      </c>
      <c r="F1464" s="210">
        <v>8385.7999999999993</v>
      </c>
      <c r="G1464" s="210">
        <v>0</v>
      </c>
      <c r="H1464" s="209" t="s">
        <v>4378</v>
      </c>
    </row>
    <row r="1465" spans="1:8" x14ac:dyDescent="0.25">
      <c r="A1465" s="211" t="s">
        <v>5092</v>
      </c>
      <c r="B1465" s="221" t="s">
        <v>6830</v>
      </c>
      <c r="C1465" s="212" t="s">
        <v>6831</v>
      </c>
      <c r="D1465" s="213">
        <v>6389.82</v>
      </c>
      <c r="E1465" s="212" t="s">
        <v>5092</v>
      </c>
      <c r="F1465" s="213">
        <v>6389.82</v>
      </c>
      <c r="G1465" s="213">
        <v>0</v>
      </c>
      <c r="H1465" s="212" t="s">
        <v>4378</v>
      </c>
    </row>
    <row r="1466" spans="1:8" x14ac:dyDescent="0.25">
      <c r="A1466" s="211" t="s">
        <v>4746</v>
      </c>
      <c r="B1466" s="221" t="s">
        <v>5139</v>
      </c>
      <c r="C1466" s="212" t="s">
        <v>4615</v>
      </c>
      <c r="D1466" s="213">
        <v>3380</v>
      </c>
      <c r="E1466" s="212" t="s">
        <v>4746</v>
      </c>
      <c r="F1466" s="213">
        <v>3380</v>
      </c>
      <c r="G1466" s="213">
        <v>0</v>
      </c>
      <c r="H1466" s="212" t="s">
        <v>4378</v>
      </c>
    </row>
    <row r="1467" spans="1:8" x14ac:dyDescent="0.25">
      <c r="A1467" s="208" t="s">
        <v>5793</v>
      </c>
      <c r="B1467" s="220" t="s">
        <v>6139</v>
      </c>
      <c r="C1467" s="209" t="s">
        <v>4615</v>
      </c>
      <c r="D1467" s="210">
        <v>2718.9</v>
      </c>
      <c r="E1467" s="209" t="s">
        <v>5793</v>
      </c>
      <c r="F1467" s="210">
        <v>2718.9</v>
      </c>
      <c r="G1467" s="210">
        <v>0</v>
      </c>
      <c r="H1467" s="209" t="s">
        <v>4378</v>
      </c>
    </row>
    <row r="1468" spans="1:8" x14ac:dyDescent="0.25">
      <c r="A1468" s="211" t="s">
        <v>5244</v>
      </c>
      <c r="B1468" s="221" t="s">
        <v>6863</v>
      </c>
      <c r="C1468" s="212" t="s">
        <v>4615</v>
      </c>
      <c r="D1468" s="213">
        <v>2790</v>
      </c>
      <c r="E1468" s="212" t="s">
        <v>5244</v>
      </c>
      <c r="F1468" s="213">
        <v>2790</v>
      </c>
      <c r="G1468" s="213">
        <v>0</v>
      </c>
      <c r="H1468" s="212" t="s">
        <v>4378</v>
      </c>
    </row>
    <row r="1469" spans="1:8" x14ac:dyDescent="0.25">
      <c r="A1469" s="211" t="s">
        <v>4642</v>
      </c>
      <c r="B1469" s="221" t="s">
        <v>4652</v>
      </c>
      <c r="C1469" s="212" t="s">
        <v>4409</v>
      </c>
      <c r="D1469" s="213">
        <v>56814.8</v>
      </c>
      <c r="E1469" s="212" t="s">
        <v>4653</v>
      </c>
      <c r="F1469" s="213">
        <v>56814.8</v>
      </c>
      <c r="G1469" s="213">
        <v>0</v>
      </c>
      <c r="H1469" s="212" t="s">
        <v>4378</v>
      </c>
    </row>
    <row r="1470" spans="1:8" x14ac:dyDescent="0.25">
      <c r="A1470" s="208" t="s">
        <v>4642</v>
      </c>
      <c r="B1470" s="220" t="s">
        <v>7902</v>
      </c>
      <c r="C1470" s="209" t="s">
        <v>4409</v>
      </c>
      <c r="D1470" s="210">
        <v>0</v>
      </c>
      <c r="E1470" s="209" t="s">
        <v>4416</v>
      </c>
      <c r="F1470" s="210">
        <v>0</v>
      </c>
      <c r="G1470" s="210">
        <v>0</v>
      </c>
      <c r="H1470" s="209" t="s">
        <v>37</v>
      </c>
    </row>
    <row r="1471" spans="1:8" x14ac:dyDescent="0.25">
      <c r="A1471" s="211" t="s">
        <v>4632</v>
      </c>
      <c r="B1471" s="221" t="s">
        <v>5619</v>
      </c>
      <c r="C1471" s="212" t="s">
        <v>4409</v>
      </c>
      <c r="D1471" s="213">
        <v>57475</v>
      </c>
      <c r="E1471" s="212" t="s">
        <v>4638</v>
      </c>
      <c r="F1471" s="213">
        <v>57475</v>
      </c>
      <c r="G1471" s="213">
        <v>0</v>
      </c>
      <c r="H1471" s="212" t="s">
        <v>4378</v>
      </c>
    </row>
    <row r="1472" spans="1:8" x14ac:dyDescent="0.25">
      <c r="A1472" s="208" t="s">
        <v>4653</v>
      </c>
      <c r="B1472" s="220" t="s">
        <v>7141</v>
      </c>
      <c r="C1472" s="209" t="s">
        <v>4409</v>
      </c>
      <c r="D1472" s="210">
        <v>46675</v>
      </c>
      <c r="E1472" s="209" t="s">
        <v>4638</v>
      </c>
      <c r="F1472" s="210">
        <v>46675</v>
      </c>
      <c r="G1472" s="210">
        <v>0</v>
      </c>
      <c r="H1472" s="209" t="s">
        <v>4378</v>
      </c>
    </row>
    <row r="1473" spans="1:8" x14ac:dyDescent="0.25">
      <c r="A1473" s="208" t="s">
        <v>4638</v>
      </c>
      <c r="B1473" s="220" t="s">
        <v>7350</v>
      </c>
      <c r="C1473" s="209" t="s">
        <v>4409</v>
      </c>
      <c r="D1473" s="210">
        <v>39560</v>
      </c>
      <c r="E1473" s="209" t="s">
        <v>4649</v>
      </c>
      <c r="F1473" s="210">
        <v>39560</v>
      </c>
      <c r="G1473" s="210">
        <v>0</v>
      </c>
      <c r="H1473" s="209" t="s">
        <v>4378</v>
      </c>
    </row>
    <row r="1474" spans="1:8" x14ac:dyDescent="0.25">
      <c r="A1474" s="208" t="s">
        <v>4649</v>
      </c>
      <c r="B1474" s="220" t="s">
        <v>7483</v>
      </c>
      <c r="C1474" s="209" t="s">
        <v>4409</v>
      </c>
      <c r="D1474" s="210">
        <v>43915</v>
      </c>
      <c r="E1474" s="209" t="s">
        <v>4646</v>
      </c>
      <c r="F1474" s="210">
        <v>43915</v>
      </c>
      <c r="G1474" s="210">
        <v>0</v>
      </c>
      <c r="H1474" s="209" t="s">
        <v>4378</v>
      </c>
    </row>
    <row r="1475" spans="1:8" x14ac:dyDescent="0.25">
      <c r="A1475" s="211" t="s">
        <v>4646</v>
      </c>
      <c r="B1475" s="221" t="s">
        <v>7616</v>
      </c>
      <c r="C1475" s="212" t="s">
        <v>4409</v>
      </c>
      <c r="D1475" s="213">
        <v>45065</v>
      </c>
      <c r="E1475" s="212" t="s">
        <v>4633</v>
      </c>
      <c r="F1475" s="213">
        <v>45065</v>
      </c>
      <c r="G1475" s="213">
        <v>0</v>
      </c>
      <c r="H1475" s="212" t="s">
        <v>4378</v>
      </c>
    </row>
    <row r="1476" spans="1:8" x14ac:dyDescent="0.25">
      <c r="A1476" s="208" t="s">
        <v>4633</v>
      </c>
      <c r="B1476" s="220" t="s">
        <v>7761</v>
      </c>
      <c r="C1476" s="209" t="s">
        <v>4409</v>
      </c>
      <c r="D1476" s="210">
        <v>41010.5</v>
      </c>
      <c r="E1476" s="209" t="s">
        <v>4635</v>
      </c>
      <c r="F1476" s="210">
        <v>41010.5</v>
      </c>
      <c r="G1476" s="210">
        <v>0</v>
      </c>
      <c r="H1476" s="209" t="s">
        <v>4378</v>
      </c>
    </row>
    <row r="1477" spans="1:8" x14ac:dyDescent="0.25">
      <c r="A1477" s="211" t="s">
        <v>4635</v>
      </c>
      <c r="B1477" s="221" t="s">
        <v>7907</v>
      </c>
      <c r="C1477" s="212" t="s">
        <v>4409</v>
      </c>
      <c r="D1477" s="213">
        <v>52724.1</v>
      </c>
      <c r="E1477" s="212" t="s">
        <v>4634</v>
      </c>
      <c r="F1477" s="213">
        <v>52724.1</v>
      </c>
      <c r="G1477" s="213">
        <v>0</v>
      </c>
      <c r="H1477" s="212" t="s">
        <v>4378</v>
      </c>
    </row>
    <row r="1478" spans="1:8" x14ac:dyDescent="0.25">
      <c r="A1478" s="208" t="s">
        <v>4634</v>
      </c>
      <c r="B1478" s="220" t="s">
        <v>4742</v>
      </c>
      <c r="C1478" s="209" t="s">
        <v>4409</v>
      </c>
      <c r="D1478" s="210">
        <v>108102.5</v>
      </c>
      <c r="E1478" s="209" t="s">
        <v>4604</v>
      </c>
      <c r="F1478" s="210">
        <v>108102.5</v>
      </c>
      <c r="G1478" s="210">
        <v>0</v>
      </c>
      <c r="H1478" s="209" t="s">
        <v>4378</v>
      </c>
    </row>
    <row r="1479" spans="1:8" x14ac:dyDescent="0.25">
      <c r="A1479" s="208" t="s">
        <v>4604</v>
      </c>
      <c r="B1479" s="220" t="s">
        <v>4904</v>
      </c>
      <c r="C1479" s="209" t="s">
        <v>4409</v>
      </c>
      <c r="D1479" s="210">
        <v>52769.4</v>
      </c>
      <c r="E1479" s="209" t="s">
        <v>4640</v>
      </c>
      <c r="F1479" s="210">
        <v>52769.4</v>
      </c>
      <c r="G1479" s="210">
        <v>0</v>
      </c>
      <c r="H1479" s="209" t="s">
        <v>4378</v>
      </c>
    </row>
    <row r="1480" spans="1:8" x14ac:dyDescent="0.25">
      <c r="A1480" s="208" t="s">
        <v>4640</v>
      </c>
      <c r="B1480" s="220" t="s">
        <v>5025</v>
      </c>
      <c r="C1480" s="209" t="s">
        <v>4409</v>
      </c>
      <c r="D1480" s="210">
        <v>51515.6</v>
      </c>
      <c r="E1480" s="209" t="s">
        <v>4746</v>
      </c>
      <c r="F1480" s="210">
        <v>51515.6</v>
      </c>
      <c r="G1480" s="210">
        <v>0</v>
      </c>
      <c r="H1480" s="209" t="s">
        <v>4378</v>
      </c>
    </row>
    <row r="1481" spans="1:8" x14ac:dyDescent="0.25">
      <c r="A1481" s="211" t="s">
        <v>4746</v>
      </c>
      <c r="B1481" s="221" t="s">
        <v>5147</v>
      </c>
      <c r="C1481" s="212" t="s">
        <v>4409</v>
      </c>
      <c r="D1481" s="213">
        <v>43407</v>
      </c>
      <c r="E1481" s="212" t="s">
        <v>4639</v>
      </c>
      <c r="F1481" s="213">
        <v>43407</v>
      </c>
      <c r="G1481" s="213">
        <v>0</v>
      </c>
      <c r="H1481" s="212" t="s">
        <v>4378</v>
      </c>
    </row>
    <row r="1482" spans="1:8" x14ac:dyDescent="0.25">
      <c r="A1482" s="208" t="s">
        <v>4639</v>
      </c>
      <c r="B1482" s="220" t="s">
        <v>5307</v>
      </c>
      <c r="C1482" s="209" t="s">
        <v>4409</v>
      </c>
      <c r="D1482" s="210">
        <v>57388.7</v>
      </c>
      <c r="E1482" s="209" t="s">
        <v>4630</v>
      </c>
      <c r="F1482" s="210">
        <v>57388.7</v>
      </c>
      <c r="G1482" s="210">
        <v>0</v>
      </c>
      <c r="H1482" s="209" t="s">
        <v>4378</v>
      </c>
    </row>
    <row r="1483" spans="1:8" x14ac:dyDescent="0.25">
      <c r="A1483" s="208" t="s">
        <v>4630</v>
      </c>
      <c r="B1483" s="220" t="s">
        <v>5453</v>
      </c>
      <c r="C1483" s="209" t="s">
        <v>4409</v>
      </c>
      <c r="D1483" s="210">
        <v>55275.7</v>
      </c>
      <c r="E1483" s="209" t="s">
        <v>4641</v>
      </c>
      <c r="F1483" s="210">
        <v>55275.7</v>
      </c>
      <c r="G1483" s="210">
        <v>0</v>
      </c>
      <c r="H1483" s="209" t="s">
        <v>4378</v>
      </c>
    </row>
    <row r="1484" spans="1:8" x14ac:dyDescent="0.25">
      <c r="A1484" s="208" t="s">
        <v>4641</v>
      </c>
      <c r="B1484" s="220" t="s">
        <v>5632</v>
      </c>
      <c r="C1484" s="209" t="s">
        <v>4409</v>
      </c>
      <c r="D1484" s="210">
        <v>58668.800000000003</v>
      </c>
      <c r="E1484" s="209" t="s">
        <v>4645</v>
      </c>
      <c r="F1484" s="210">
        <v>58668.800000000003</v>
      </c>
      <c r="G1484" s="210">
        <v>0</v>
      </c>
      <c r="H1484" s="209" t="s">
        <v>4378</v>
      </c>
    </row>
    <row r="1485" spans="1:8" x14ac:dyDescent="0.25">
      <c r="A1485" s="211" t="s">
        <v>4645</v>
      </c>
      <c r="B1485" s="221" t="s">
        <v>5726</v>
      </c>
      <c r="C1485" s="212" t="s">
        <v>4409</v>
      </c>
      <c r="D1485" s="213">
        <v>47184.4</v>
      </c>
      <c r="E1485" s="212" t="s">
        <v>4643</v>
      </c>
      <c r="F1485" s="213">
        <v>47184.4</v>
      </c>
      <c r="G1485" s="213">
        <v>0</v>
      </c>
      <c r="H1485" s="212" t="s">
        <v>4378</v>
      </c>
    </row>
    <row r="1486" spans="1:8" x14ac:dyDescent="0.25">
      <c r="A1486" s="211" t="s">
        <v>4643</v>
      </c>
      <c r="B1486" s="221" t="s">
        <v>5783</v>
      </c>
      <c r="C1486" s="212" t="s">
        <v>4409</v>
      </c>
      <c r="D1486" s="213">
        <v>52984.9</v>
      </c>
      <c r="E1486" s="212" t="s">
        <v>4648</v>
      </c>
      <c r="F1486" s="213">
        <v>52984.9</v>
      </c>
      <c r="G1486" s="213">
        <v>0</v>
      </c>
      <c r="H1486" s="212" t="s">
        <v>4378</v>
      </c>
    </row>
    <row r="1487" spans="1:8" x14ac:dyDescent="0.25">
      <c r="A1487" s="211" t="s">
        <v>4648</v>
      </c>
      <c r="B1487" s="221" t="s">
        <v>5929</v>
      </c>
      <c r="C1487" s="212" t="s">
        <v>4409</v>
      </c>
      <c r="D1487" s="213">
        <v>48269.2</v>
      </c>
      <c r="E1487" s="212" t="s">
        <v>5793</v>
      </c>
      <c r="F1487" s="213">
        <v>48269.2</v>
      </c>
      <c r="G1487" s="213">
        <v>0</v>
      </c>
      <c r="H1487" s="212" t="s">
        <v>4378</v>
      </c>
    </row>
    <row r="1488" spans="1:8" x14ac:dyDescent="0.25">
      <c r="A1488" s="208" t="s">
        <v>4821</v>
      </c>
      <c r="B1488" s="220" t="s">
        <v>6040</v>
      </c>
      <c r="C1488" s="209" t="s">
        <v>4409</v>
      </c>
      <c r="D1488" s="210">
        <v>35476.199999999997</v>
      </c>
      <c r="E1488" s="209" t="s">
        <v>5793</v>
      </c>
      <c r="F1488" s="210">
        <v>35476.199999999997</v>
      </c>
      <c r="G1488" s="210">
        <v>0</v>
      </c>
      <c r="H1488" s="209" t="s">
        <v>4378</v>
      </c>
    </row>
    <row r="1489" spans="1:8" x14ac:dyDescent="0.25">
      <c r="A1489" s="208" t="s">
        <v>5793</v>
      </c>
      <c r="B1489" s="220" t="s">
        <v>6143</v>
      </c>
      <c r="C1489" s="209" t="s">
        <v>4409</v>
      </c>
      <c r="D1489" s="210">
        <v>45362.3</v>
      </c>
      <c r="E1489" s="209" t="s">
        <v>4696</v>
      </c>
      <c r="F1489" s="210">
        <v>45362.3</v>
      </c>
      <c r="G1489" s="210">
        <v>0</v>
      </c>
      <c r="H1489" s="209" t="s">
        <v>4378</v>
      </c>
    </row>
    <row r="1490" spans="1:8" x14ac:dyDescent="0.25">
      <c r="A1490" s="208" t="s">
        <v>4696</v>
      </c>
      <c r="B1490" s="220" t="s">
        <v>6274</v>
      </c>
      <c r="C1490" s="209" t="s">
        <v>4409</v>
      </c>
      <c r="D1490" s="210">
        <v>58974.6</v>
      </c>
      <c r="E1490" s="209" t="s">
        <v>5395</v>
      </c>
      <c r="F1490" s="210">
        <v>58974.6</v>
      </c>
      <c r="G1490" s="210">
        <v>0</v>
      </c>
      <c r="H1490" s="209" t="s">
        <v>4378</v>
      </c>
    </row>
    <row r="1491" spans="1:8" x14ac:dyDescent="0.25">
      <c r="A1491" s="211" t="s">
        <v>4696</v>
      </c>
      <c r="B1491" s="221" t="s">
        <v>6397</v>
      </c>
      <c r="C1491" s="212" t="s">
        <v>4409</v>
      </c>
      <c r="D1491" s="213">
        <v>374.4</v>
      </c>
      <c r="E1491" s="212" t="s">
        <v>4696</v>
      </c>
      <c r="F1491" s="213">
        <v>374.4</v>
      </c>
      <c r="G1491" s="213">
        <v>0</v>
      </c>
      <c r="H1491" s="212" t="s">
        <v>4378</v>
      </c>
    </row>
    <row r="1492" spans="1:8" x14ac:dyDescent="0.25">
      <c r="A1492" s="211" t="s">
        <v>5395</v>
      </c>
      <c r="B1492" s="221" t="s">
        <v>6432</v>
      </c>
      <c r="C1492" s="212" t="s">
        <v>4409</v>
      </c>
      <c r="D1492" s="213">
        <v>58983.4</v>
      </c>
      <c r="E1492" s="212" t="s">
        <v>6409</v>
      </c>
      <c r="F1492" s="213">
        <v>58983.4</v>
      </c>
      <c r="G1492" s="213">
        <v>0</v>
      </c>
      <c r="H1492" s="212" t="s">
        <v>4378</v>
      </c>
    </row>
    <row r="1493" spans="1:8" x14ac:dyDescent="0.25">
      <c r="A1493" s="208" t="s">
        <v>6409</v>
      </c>
      <c r="B1493" s="220" t="s">
        <v>6552</v>
      </c>
      <c r="C1493" s="209" t="s">
        <v>4409</v>
      </c>
      <c r="D1493" s="210">
        <v>42807.6</v>
      </c>
      <c r="E1493" s="209" t="s">
        <v>5838</v>
      </c>
      <c r="F1493" s="210">
        <v>42807.6</v>
      </c>
      <c r="G1493" s="210">
        <v>0</v>
      </c>
      <c r="H1493" s="209" t="s">
        <v>4378</v>
      </c>
    </row>
    <row r="1494" spans="1:8" x14ac:dyDescent="0.25">
      <c r="A1494" s="208" t="s">
        <v>5838</v>
      </c>
      <c r="B1494" s="220" t="s">
        <v>6634</v>
      </c>
      <c r="C1494" s="209" t="s">
        <v>4409</v>
      </c>
      <c r="D1494" s="210">
        <v>47633.7</v>
      </c>
      <c r="E1494" s="209" t="s">
        <v>5092</v>
      </c>
      <c r="F1494" s="210">
        <v>47633.7</v>
      </c>
      <c r="G1494" s="210">
        <v>0</v>
      </c>
      <c r="H1494" s="209" t="s">
        <v>4378</v>
      </c>
    </row>
    <row r="1495" spans="1:8" x14ac:dyDescent="0.25">
      <c r="A1495" s="208" t="s">
        <v>5092</v>
      </c>
      <c r="B1495" s="220" t="s">
        <v>6776</v>
      </c>
      <c r="C1495" s="209" t="s">
        <v>4409</v>
      </c>
      <c r="D1495" s="210">
        <v>34676.6</v>
      </c>
      <c r="E1495" s="209" t="s">
        <v>5244</v>
      </c>
      <c r="F1495" s="210">
        <v>34676.6</v>
      </c>
      <c r="G1495" s="210">
        <v>0</v>
      </c>
      <c r="H1495" s="209" t="s">
        <v>4378</v>
      </c>
    </row>
    <row r="1496" spans="1:8" x14ac:dyDescent="0.25">
      <c r="A1496" s="208" t="s">
        <v>5244</v>
      </c>
      <c r="B1496" s="220" t="s">
        <v>6876</v>
      </c>
      <c r="C1496" s="209" t="s">
        <v>4409</v>
      </c>
      <c r="D1496" s="210">
        <v>46100.2</v>
      </c>
      <c r="E1496" s="209" t="s">
        <v>5066</v>
      </c>
      <c r="F1496" s="210">
        <v>46100.2</v>
      </c>
      <c r="G1496" s="210">
        <v>0</v>
      </c>
      <c r="H1496" s="209" t="s">
        <v>4378</v>
      </c>
    </row>
    <row r="1497" spans="1:8" x14ac:dyDescent="0.25">
      <c r="A1497" s="208" t="s">
        <v>5066</v>
      </c>
      <c r="B1497" s="220" t="s">
        <v>7009</v>
      </c>
      <c r="C1497" s="209" t="s">
        <v>4409</v>
      </c>
      <c r="D1497" s="210">
        <v>44619.6</v>
      </c>
      <c r="E1497" s="209" t="s">
        <v>6803</v>
      </c>
      <c r="F1497" s="210">
        <v>44619.6</v>
      </c>
      <c r="G1497" s="210">
        <v>0</v>
      </c>
      <c r="H1497" s="209" t="s">
        <v>4378</v>
      </c>
    </row>
    <row r="1498" spans="1:8" x14ac:dyDescent="0.25">
      <c r="A1498" s="211" t="s">
        <v>6803</v>
      </c>
      <c r="B1498" s="221" t="s">
        <v>7130</v>
      </c>
      <c r="C1498" s="212" t="s">
        <v>4409</v>
      </c>
      <c r="D1498" s="213">
        <v>42985.599999999999</v>
      </c>
      <c r="E1498" s="212" t="s">
        <v>6039</v>
      </c>
      <c r="F1498" s="213">
        <v>42985.599999999999</v>
      </c>
      <c r="G1498" s="213">
        <v>0</v>
      </c>
      <c r="H1498" s="212" t="s">
        <v>4378</v>
      </c>
    </row>
    <row r="1499" spans="1:8" x14ac:dyDescent="0.25">
      <c r="A1499" s="208" t="s">
        <v>4642</v>
      </c>
      <c r="B1499" s="220" t="s">
        <v>7412</v>
      </c>
      <c r="C1499" s="209" t="s">
        <v>4586</v>
      </c>
      <c r="D1499" s="210">
        <v>34569</v>
      </c>
      <c r="E1499" s="209" t="s">
        <v>4642</v>
      </c>
      <c r="F1499" s="210">
        <v>34569</v>
      </c>
      <c r="G1499" s="210">
        <v>0</v>
      </c>
      <c r="H1499" s="209" t="s">
        <v>4378</v>
      </c>
    </row>
    <row r="1500" spans="1:8" x14ac:dyDescent="0.25">
      <c r="A1500" s="208" t="s">
        <v>4632</v>
      </c>
      <c r="B1500" s="220" t="s">
        <v>6602</v>
      </c>
      <c r="C1500" s="209" t="s">
        <v>4586</v>
      </c>
      <c r="D1500" s="210">
        <v>38098</v>
      </c>
      <c r="E1500" s="209" t="s">
        <v>4632</v>
      </c>
      <c r="F1500" s="210">
        <v>38098</v>
      </c>
      <c r="G1500" s="210">
        <v>0</v>
      </c>
      <c r="H1500" s="209" t="s">
        <v>4378</v>
      </c>
    </row>
    <row r="1501" spans="1:8" x14ac:dyDescent="0.25">
      <c r="A1501" s="208" t="s">
        <v>4633</v>
      </c>
      <c r="B1501" s="220" t="s">
        <v>7763</v>
      </c>
      <c r="C1501" s="209" t="s">
        <v>4586</v>
      </c>
      <c r="D1501" s="210">
        <v>37906.6</v>
      </c>
      <c r="E1501" s="209" t="s">
        <v>4633</v>
      </c>
      <c r="F1501" s="210">
        <v>37906.6</v>
      </c>
      <c r="G1501" s="210">
        <v>0</v>
      </c>
      <c r="H1501" s="209" t="s">
        <v>4378</v>
      </c>
    </row>
    <row r="1502" spans="1:8" x14ac:dyDescent="0.25">
      <c r="A1502" s="208" t="s">
        <v>4633</v>
      </c>
      <c r="B1502" s="220" t="s">
        <v>7890</v>
      </c>
      <c r="C1502" s="209" t="s">
        <v>4586</v>
      </c>
      <c r="D1502" s="210">
        <v>2300.6</v>
      </c>
      <c r="E1502" s="209" t="s">
        <v>4633</v>
      </c>
      <c r="F1502" s="210">
        <v>2300.6</v>
      </c>
      <c r="G1502" s="210">
        <v>0</v>
      </c>
      <c r="H1502" s="209" t="s">
        <v>4378</v>
      </c>
    </row>
    <row r="1503" spans="1:8" x14ac:dyDescent="0.25">
      <c r="A1503" s="208" t="s">
        <v>4635</v>
      </c>
      <c r="B1503" s="220" t="s">
        <v>4680</v>
      </c>
      <c r="C1503" s="209" t="s">
        <v>4586</v>
      </c>
      <c r="D1503" s="210">
        <v>29172.1</v>
      </c>
      <c r="E1503" s="209" t="s">
        <v>4635</v>
      </c>
      <c r="F1503" s="210">
        <v>29172.1</v>
      </c>
      <c r="G1503" s="210">
        <v>0</v>
      </c>
      <c r="H1503" s="209" t="s">
        <v>4378</v>
      </c>
    </row>
    <row r="1504" spans="1:8" x14ac:dyDescent="0.25">
      <c r="A1504" s="211" t="s">
        <v>4604</v>
      </c>
      <c r="B1504" s="221" t="s">
        <v>4974</v>
      </c>
      <c r="C1504" s="212" t="s">
        <v>4586</v>
      </c>
      <c r="D1504" s="213">
        <v>22000.6</v>
      </c>
      <c r="E1504" s="212" t="s">
        <v>4604</v>
      </c>
      <c r="F1504" s="213">
        <v>22000.6</v>
      </c>
      <c r="G1504" s="213">
        <v>0</v>
      </c>
      <c r="H1504" s="212" t="s">
        <v>4378</v>
      </c>
    </row>
    <row r="1505" spans="1:8" x14ac:dyDescent="0.25">
      <c r="A1505" s="208" t="s">
        <v>4746</v>
      </c>
      <c r="B1505" s="220" t="s">
        <v>5257</v>
      </c>
      <c r="C1505" s="209" t="s">
        <v>4586</v>
      </c>
      <c r="D1505" s="210">
        <v>28271.7</v>
      </c>
      <c r="E1505" s="209" t="s">
        <v>4630</v>
      </c>
      <c r="F1505" s="210">
        <v>28271.7</v>
      </c>
      <c r="G1505" s="210">
        <v>0</v>
      </c>
      <c r="H1505" s="209" t="s">
        <v>4378</v>
      </c>
    </row>
    <row r="1506" spans="1:8" x14ac:dyDescent="0.25">
      <c r="A1506" s="211" t="s">
        <v>4643</v>
      </c>
      <c r="B1506" s="221" t="s">
        <v>5826</v>
      </c>
      <c r="C1506" s="212" t="s">
        <v>4586</v>
      </c>
      <c r="D1506" s="213">
        <v>46059.4</v>
      </c>
      <c r="E1506" s="212" t="s">
        <v>4821</v>
      </c>
      <c r="F1506" s="213">
        <v>46059.4</v>
      </c>
      <c r="G1506" s="213">
        <v>0</v>
      </c>
      <c r="H1506" s="212" t="s">
        <v>4378</v>
      </c>
    </row>
    <row r="1507" spans="1:8" x14ac:dyDescent="0.25">
      <c r="A1507" s="208" t="s">
        <v>5793</v>
      </c>
      <c r="B1507" s="220" t="s">
        <v>6209</v>
      </c>
      <c r="C1507" s="209" t="s">
        <v>4586</v>
      </c>
      <c r="D1507" s="210">
        <v>31056.9</v>
      </c>
      <c r="E1507" s="209" t="s">
        <v>5793</v>
      </c>
      <c r="F1507" s="210">
        <v>31056.9</v>
      </c>
      <c r="G1507" s="210">
        <v>0</v>
      </c>
      <c r="H1507" s="209" t="s">
        <v>4378</v>
      </c>
    </row>
    <row r="1508" spans="1:8" x14ac:dyDescent="0.25">
      <c r="A1508" s="208" t="s">
        <v>4696</v>
      </c>
      <c r="B1508" s="220" t="s">
        <v>6380</v>
      </c>
      <c r="C1508" s="209" t="s">
        <v>4586</v>
      </c>
      <c r="D1508" s="210">
        <v>31242.400000000001</v>
      </c>
      <c r="E1508" s="209" t="s">
        <v>5395</v>
      </c>
      <c r="F1508" s="210">
        <v>31242.400000000001</v>
      </c>
      <c r="G1508" s="210">
        <v>0</v>
      </c>
      <c r="H1508" s="209" t="s">
        <v>4378</v>
      </c>
    </row>
    <row r="1509" spans="1:8" x14ac:dyDescent="0.25">
      <c r="A1509" s="208" t="s">
        <v>4696</v>
      </c>
      <c r="B1509" s="220" t="s">
        <v>6390</v>
      </c>
      <c r="C1509" s="209" t="s">
        <v>4586</v>
      </c>
      <c r="D1509" s="210">
        <v>256.2</v>
      </c>
      <c r="E1509" s="209" t="s">
        <v>5395</v>
      </c>
      <c r="F1509" s="210">
        <v>256.2</v>
      </c>
      <c r="G1509" s="210">
        <v>0</v>
      </c>
      <c r="H1509" s="209" t="s">
        <v>4378</v>
      </c>
    </row>
    <row r="1510" spans="1:8" x14ac:dyDescent="0.25">
      <c r="A1510" s="211" t="s">
        <v>5838</v>
      </c>
      <c r="B1510" s="221" t="s">
        <v>6639</v>
      </c>
      <c r="C1510" s="212" t="s">
        <v>4586</v>
      </c>
      <c r="D1510" s="213">
        <v>39387.599999999999</v>
      </c>
      <c r="E1510" s="212" t="s">
        <v>5838</v>
      </c>
      <c r="F1510" s="213">
        <v>39387.599999999999</v>
      </c>
      <c r="G1510" s="213">
        <v>0</v>
      </c>
      <c r="H1510" s="212" t="s">
        <v>4378</v>
      </c>
    </row>
    <row r="1511" spans="1:8" x14ac:dyDescent="0.25">
      <c r="A1511" s="211" t="s">
        <v>5066</v>
      </c>
      <c r="B1511" s="221" t="s">
        <v>7046</v>
      </c>
      <c r="C1511" s="212" t="s">
        <v>4586</v>
      </c>
      <c r="D1511" s="213">
        <v>28886.5</v>
      </c>
      <c r="E1511" s="212" t="s">
        <v>5066</v>
      </c>
      <c r="F1511" s="213">
        <v>28886.5</v>
      </c>
      <c r="G1511" s="213">
        <v>0</v>
      </c>
      <c r="H1511" s="212" t="s">
        <v>4378</v>
      </c>
    </row>
    <row r="1512" spans="1:8" x14ac:dyDescent="0.25">
      <c r="A1512" s="211" t="s">
        <v>4642</v>
      </c>
      <c r="B1512" s="221" t="s">
        <v>7768</v>
      </c>
      <c r="C1512" s="212" t="s">
        <v>4454</v>
      </c>
      <c r="D1512" s="213">
        <v>13661</v>
      </c>
      <c r="E1512" s="212" t="s">
        <v>4632</v>
      </c>
      <c r="F1512" s="213">
        <v>13661</v>
      </c>
      <c r="G1512" s="213">
        <v>0</v>
      </c>
      <c r="H1512" s="212" t="s">
        <v>4378</v>
      </c>
    </row>
    <row r="1513" spans="1:8" x14ac:dyDescent="0.25">
      <c r="A1513" s="208" t="s">
        <v>4653</v>
      </c>
      <c r="B1513" s="220" t="s">
        <v>7293</v>
      </c>
      <c r="C1513" s="209" t="s">
        <v>4454</v>
      </c>
      <c r="D1513" s="210">
        <v>3215</v>
      </c>
      <c r="E1513" s="209" t="s">
        <v>4653</v>
      </c>
      <c r="F1513" s="210">
        <v>3215</v>
      </c>
      <c r="G1513" s="210">
        <v>0</v>
      </c>
      <c r="H1513" s="209" t="s">
        <v>4378</v>
      </c>
    </row>
    <row r="1514" spans="1:8" x14ac:dyDescent="0.25">
      <c r="A1514" s="208" t="s">
        <v>4638</v>
      </c>
      <c r="B1514" s="220" t="s">
        <v>7433</v>
      </c>
      <c r="C1514" s="209" t="s">
        <v>4454</v>
      </c>
      <c r="D1514" s="210">
        <v>11117.6</v>
      </c>
      <c r="E1514" s="209" t="s">
        <v>4649</v>
      </c>
      <c r="F1514" s="210">
        <v>11117.6</v>
      </c>
      <c r="G1514" s="210">
        <v>0</v>
      </c>
      <c r="H1514" s="209" t="s">
        <v>4378</v>
      </c>
    </row>
    <row r="1515" spans="1:8" x14ac:dyDescent="0.25">
      <c r="A1515" s="211" t="s">
        <v>4646</v>
      </c>
      <c r="B1515" s="221" t="s">
        <v>7690</v>
      </c>
      <c r="C1515" s="212" t="s">
        <v>4454</v>
      </c>
      <c r="D1515" s="213">
        <v>13955.1</v>
      </c>
      <c r="E1515" s="212" t="s">
        <v>4633</v>
      </c>
      <c r="F1515" s="213">
        <v>13955.1</v>
      </c>
      <c r="G1515" s="213">
        <v>0</v>
      </c>
      <c r="H1515" s="212" t="s">
        <v>4378</v>
      </c>
    </row>
    <row r="1516" spans="1:8" x14ac:dyDescent="0.25">
      <c r="A1516" s="208" t="s">
        <v>4633</v>
      </c>
      <c r="B1516" s="220" t="s">
        <v>7838</v>
      </c>
      <c r="C1516" s="209" t="s">
        <v>4454</v>
      </c>
      <c r="D1516" s="210">
        <v>5005</v>
      </c>
      <c r="E1516" s="209" t="s">
        <v>4633</v>
      </c>
      <c r="F1516" s="210">
        <v>5005</v>
      </c>
      <c r="G1516" s="210">
        <v>0</v>
      </c>
      <c r="H1516" s="209" t="s">
        <v>4378</v>
      </c>
    </row>
    <row r="1517" spans="1:8" x14ac:dyDescent="0.25">
      <c r="A1517" s="211" t="s">
        <v>4604</v>
      </c>
      <c r="B1517" s="221" t="s">
        <v>4929</v>
      </c>
      <c r="C1517" s="212" t="s">
        <v>4454</v>
      </c>
      <c r="D1517" s="213">
        <v>7052.8</v>
      </c>
      <c r="E1517" s="212" t="s">
        <v>4604</v>
      </c>
      <c r="F1517" s="213">
        <v>7052.8</v>
      </c>
      <c r="G1517" s="213">
        <v>0</v>
      </c>
      <c r="H1517" s="212" t="s">
        <v>4378</v>
      </c>
    </row>
    <row r="1518" spans="1:8" x14ac:dyDescent="0.25">
      <c r="A1518" s="208" t="s">
        <v>4640</v>
      </c>
      <c r="B1518" s="220" t="s">
        <v>5124</v>
      </c>
      <c r="C1518" s="209" t="s">
        <v>4454</v>
      </c>
      <c r="D1518" s="210">
        <v>2035.8</v>
      </c>
      <c r="E1518" s="209" t="s">
        <v>4746</v>
      </c>
      <c r="F1518" s="210">
        <v>2035.8</v>
      </c>
      <c r="G1518" s="210">
        <v>0</v>
      </c>
      <c r="H1518" s="209" t="s">
        <v>4378</v>
      </c>
    </row>
    <row r="1519" spans="1:8" x14ac:dyDescent="0.25">
      <c r="A1519" s="211" t="s">
        <v>4640</v>
      </c>
      <c r="B1519" s="221" t="s">
        <v>5125</v>
      </c>
      <c r="C1519" s="212" t="s">
        <v>4454</v>
      </c>
      <c r="D1519" s="213">
        <v>1216.8</v>
      </c>
      <c r="E1519" s="212" t="s">
        <v>4746</v>
      </c>
      <c r="F1519" s="213">
        <v>1216.8</v>
      </c>
      <c r="G1519" s="213">
        <v>0</v>
      </c>
      <c r="H1519" s="212" t="s">
        <v>4378</v>
      </c>
    </row>
    <row r="1520" spans="1:8" x14ac:dyDescent="0.25">
      <c r="A1520" s="208" t="s">
        <v>4639</v>
      </c>
      <c r="B1520" s="220" t="s">
        <v>5370</v>
      </c>
      <c r="C1520" s="209" t="s">
        <v>4454</v>
      </c>
      <c r="D1520" s="210">
        <v>6168</v>
      </c>
      <c r="E1520" s="209" t="s">
        <v>4639</v>
      </c>
      <c r="F1520" s="210">
        <v>6168</v>
      </c>
      <c r="G1520" s="210">
        <v>0</v>
      </c>
      <c r="H1520" s="209" t="s">
        <v>4378</v>
      </c>
    </row>
    <row r="1521" spans="1:8" x14ac:dyDescent="0.25">
      <c r="A1521" s="211" t="s">
        <v>4630</v>
      </c>
      <c r="B1521" s="221" t="s">
        <v>5490</v>
      </c>
      <c r="C1521" s="212" t="s">
        <v>4454</v>
      </c>
      <c r="D1521" s="213">
        <v>7680</v>
      </c>
      <c r="E1521" s="212" t="s">
        <v>4630</v>
      </c>
      <c r="F1521" s="213">
        <v>7680</v>
      </c>
      <c r="G1521" s="213">
        <v>0</v>
      </c>
      <c r="H1521" s="212" t="s">
        <v>4378</v>
      </c>
    </row>
    <row r="1522" spans="1:8" x14ac:dyDescent="0.25">
      <c r="A1522" s="211" t="s">
        <v>4643</v>
      </c>
      <c r="B1522" s="221" t="s">
        <v>5873</v>
      </c>
      <c r="C1522" s="212" t="s">
        <v>4454</v>
      </c>
      <c r="D1522" s="213">
        <v>10128</v>
      </c>
      <c r="E1522" s="212" t="s">
        <v>4648</v>
      </c>
      <c r="F1522" s="213">
        <v>10128</v>
      </c>
      <c r="G1522" s="213">
        <v>0</v>
      </c>
      <c r="H1522" s="212" t="s">
        <v>4378</v>
      </c>
    </row>
    <row r="1523" spans="1:8" x14ac:dyDescent="0.25">
      <c r="A1523" s="211" t="s">
        <v>4648</v>
      </c>
      <c r="B1523" s="221" t="s">
        <v>5997</v>
      </c>
      <c r="C1523" s="212" t="s">
        <v>4454</v>
      </c>
      <c r="D1523" s="213">
        <v>6636.8</v>
      </c>
      <c r="E1523" s="212" t="s">
        <v>4821</v>
      </c>
      <c r="F1523" s="213">
        <v>6636.8</v>
      </c>
      <c r="G1523" s="213">
        <v>0</v>
      </c>
      <c r="H1523" s="212" t="s">
        <v>4378</v>
      </c>
    </row>
    <row r="1524" spans="1:8" x14ac:dyDescent="0.25">
      <c r="A1524" s="208" t="s">
        <v>4696</v>
      </c>
      <c r="B1524" s="220" t="s">
        <v>6316</v>
      </c>
      <c r="C1524" s="209" t="s">
        <v>4454</v>
      </c>
      <c r="D1524" s="210">
        <v>8360.7999999999993</v>
      </c>
      <c r="E1524" s="209" t="s">
        <v>4696</v>
      </c>
      <c r="F1524" s="210">
        <v>8360.7999999999993</v>
      </c>
      <c r="G1524" s="210">
        <v>0</v>
      </c>
      <c r="H1524" s="209" t="s">
        <v>4378</v>
      </c>
    </row>
    <row r="1525" spans="1:8" x14ac:dyDescent="0.25">
      <c r="A1525" s="211" t="s">
        <v>6409</v>
      </c>
      <c r="B1525" s="221" t="s">
        <v>6593</v>
      </c>
      <c r="C1525" s="212" t="s">
        <v>4454</v>
      </c>
      <c r="D1525" s="213">
        <v>5863</v>
      </c>
      <c r="E1525" s="212" t="s">
        <v>5838</v>
      </c>
      <c r="F1525" s="213">
        <v>5863</v>
      </c>
      <c r="G1525" s="213">
        <v>0</v>
      </c>
      <c r="H1525" s="212" t="s">
        <v>4378</v>
      </c>
    </row>
    <row r="1526" spans="1:8" x14ac:dyDescent="0.25">
      <c r="A1526" s="211" t="s">
        <v>5838</v>
      </c>
      <c r="B1526" s="221" t="s">
        <v>6690</v>
      </c>
      <c r="C1526" s="212" t="s">
        <v>4454</v>
      </c>
      <c r="D1526" s="213">
        <v>4572</v>
      </c>
      <c r="E1526" s="212" t="s">
        <v>5092</v>
      </c>
      <c r="F1526" s="213">
        <v>4572</v>
      </c>
      <c r="G1526" s="213">
        <v>0</v>
      </c>
      <c r="H1526" s="212" t="s">
        <v>4378</v>
      </c>
    </row>
    <row r="1527" spans="1:8" x14ac:dyDescent="0.25">
      <c r="A1527" s="208" t="s">
        <v>5092</v>
      </c>
      <c r="B1527" s="220" t="s">
        <v>6817</v>
      </c>
      <c r="C1527" s="209" t="s">
        <v>4454</v>
      </c>
      <c r="D1527" s="210">
        <v>6114.8</v>
      </c>
      <c r="E1527" s="209" t="s">
        <v>5244</v>
      </c>
      <c r="F1527" s="210">
        <v>6114.8</v>
      </c>
      <c r="G1527" s="210">
        <v>0</v>
      </c>
      <c r="H1527" s="209" t="s">
        <v>4378</v>
      </c>
    </row>
    <row r="1528" spans="1:8" x14ac:dyDescent="0.25">
      <c r="A1528" s="208" t="s">
        <v>5092</v>
      </c>
      <c r="B1528" s="220" t="s">
        <v>6823</v>
      </c>
      <c r="C1528" s="209" t="s">
        <v>4454</v>
      </c>
      <c r="D1528" s="210">
        <v>1339.2</v>
      </c>
      <c r="E1528" s="209" t="s">
        <v>5244</v>
      </c>
      <c r="F1528" s="210">
        <v>1339.2</v>
      </c>
      <c r="G1528" s="210">
        <v>0</v>
      </c>
      <c r="H1528" s="209" t="s">
        <v>4378</v>
      </c>
    </row>
    <row r="1529" spans="1:8" x14ac:dyDescent="0.25">
      <c r="A1529" s="211" t="s">
        <v>5066</v>
      </c>
      <c r="B1529" s="221" t="s">
        <v>7080</v>
      </c>
      <c r="C1529" s="212" t="s">
        <v>4454</v>
      </c>
      <c r="D1529" s="213">
        <v>10817.6</v>
      </c>
      <c r="E1529" s="212" t="s">
        <v>6803</v>
      </c>
      <c r="F1529" s="213">
        <v>10817.6</v>
      </c>
      <c r="G1529" s="213">
        <v>0</v>
      </c>
      <c r="H1529" s="212" t="s">
        <v>4378</v>
      </c>
    </row>
    <row r="1530" spans="1:8" x14ac:dyDescent="0.25">
      <c r="A1530" s="208" t="s">
        <v>4642</v>
      </c>
      <c r="B1530" s="220" t="s">
        <v>4699</v>
      </c>
      <c r="C1530" s="209" t="s">
        <v>4700</v>
      </c>
      <c r="D1530" s="210">
        <v>768.2</v>
      </c>
      <c r="E1530" s="209" t="s">
        <v>4642</v>
      </c>
      <c r="F1530" s="210">
        <v>768.2</v>
      </c>
      <c r="G1530" s="210">
        <v>0</v>
      </c>
      <c r="H1530" s="209" t="s">
        <v>4378</v>
      </c>
    </row>
    <row r="1531" spans="1:8" x14ac:dyDescent="0.25">
      <c r="A1531" s="211" t="s">
        <v>4649</v>
      </c>
      <c r="B1531" s="221" t="s">
        <v>7510</v>
      </c>
      <c r="C1531" s="212" t="s">
        <v>4700</v>
      </c>
      <c r="D1531" s="213">
        <v>1530.9</v>
      </c>
      <c r="E1531" s="212" t="s">
        <v>4649</v>
      </c>
      <c r="F1531" s="213">
        <v>1530.9</v>
      </c>
      <c r="G1531" s="213">
        <v>0</v>
      </c>
      <c r="H1531" s="212" t="s">
        <v>4378</v>
      </c>
    </row>
    <row r="1532" spans="1:8" x14ac:dyDescent="0.25">
      <c r="A1532" s="208" t="s">
        <v>4646</v>
      </c>
      <c r="B1532" s="220" t="s">
        <v>7627</v>
      </c>
      <c r="C1532" s="209" t="s">
        <v>4700</v>
      </c>
      <c r="D1532" s="210">
        <v>1838.8</v>
      </c>
      <c r="E1532" s="209" t="s">
        <v>4646</v>
      </c>
      <c r="F1532" s="210">
        <v>1838.8</v>
      </c>
      <c r="G1532" s="210">
        <v>0</v>
      </c>
      <c r="H1532" s="209" t="s">
        <v>4378</v>
      </c>
    </row>
    <row r="1533" spans="1:8" x14ac:dyDescent="0.25">
      <c r="A1533" s="208" t="s">
        <v>4746</v>
      </c>
      <c r="B1533" s="220" t="s">
        <v>5172</v>
      </c>
      <c r="C1533" s="209" t="s">
        <v>4700</v>
      </c>
      <c r="D1533" s="210">
        <v>1525.2</v>
      </c>
      <c r="E1533" s="209" t="s">
        <v>4746</v>
      </c>
      <c r="F1533" s="210">
        <v>1525.2</v>
      </c>
      <c r="G1533" s="210">
        <v>0</v>
      </c>
      <c r="H1533" s="209" t="s">
        <v>4378</v>
      </c>
    </row>
    <row r="1534" spans="1:8" x14ac:dyDescent="0.25">
      <c r="A1534" s="211" t="s">
        <v>4639</v>
      </c>
      <c r="B1534" s="221" t="s">
        <v>5310</v>
      </c>
      <c r="C1534" s="212" t="s">
        <v>4700</v>
      </c>
      <c r="D1534" s="213">
        <v>552</v>
      </c>
      <c r="E1534" s="212" t="s">
        <v>4639</v>
      </c>
      <c r="F1534" s="213">
        <v>552</v>
      </c>
      <c r="G1534" s="213">
        <v>0</v>
      </c>
      <c r="H1534" s="212" t="s">
        <v>4378</v>
      </c>
    </row>
    <row r="1535" spans="1:8" x14ac:dyDescent="0.25">
      <c r="A1535" s="208" t="s">
        <v>4630</v>
      </c>
      <c r="B1535" s="220" t="s">
        <v>5469</v>
      </c>
      <c r="C1535" s="209" t="s">
        <v>4700</v>
      </c>
      <c r="D1535" s="210">
        <v>1691.2</v>
      </c>
      <c r="E1535" s="209" t="s">
        <v>4630</v>
      </c>
      <c r="F1535" s="210">
        <v>1691.2</v>
      </c>
      <c r="G1535" s="210">
        <v>0</v>
      </c>
      <c r="H1535" s="209" t="s">
        <v>4378</v>
      </c>
    </row>
    <row r="1536" spans="1:8" x14ac:dyDescent="0.25">
      <c r="A1536" s="208" t="s">
        <v>4641</v>
      </c>
      <c r="B1536" s="220" t="s">
        <v>5618</v>
      </c>
      <c r="C1536" s="209" t="s">
        <v>4700</v>
      </c>
      <c r="D1536" s="210">
        <v>438</v>
      </c>
      <c r="E1536" s="209" t="s">
        <v>4641</v>
      </c>
      <c r="F1536" s="210">
        <v>438</v>
      </c>
      <c r="G1536" s="210">
        <v>0</v>
      </c>
      <c r="H1536" s="209" t="s">
        <v>4378</v>
      </c>
    </row>
    <row r="1537" spans="1:8" x14ac:dyDescent="0.25">
      <c r="A1537" s="208" t="s">
        <v>4643</v>
      </c>
      <c r="B1537" s="220" t="s">
        <v>5811</v>
      </c>
      <c r="C1537" s="209" t="s">
        <v>4700</v>
      </c>
      <c r="D1537" s="210">
        <v>2555.4</v>
      </c>
      <c r="E1537" s="209" t="s">
        <v>4643</v>
      </c>
      <c r="F1537" s="210">
        <v>2555.4</v>
      </c>
      <c r="G1537" s="210">
        <v>0</v>
      </c>
      <c r="H1537" s="209" t="s">
        <v>4378</v>
      </c>
    </row>
    <row r="1538" spans="1:8" x14ac:dyDescent="0.25">
      <c r="A1538" s="211" t="s">
        <v>4696</v>
      </c>
      <c r="B1538" s="221" t="s">
        <v>6285</v>
      </c>
      <c r="C1538" s="212" t="s">
        <v>4700</v>
      </c>
      <c r="D1538" s="213">
        <v>772.3</v>
      </c>
      <c r="E1538" s="212" t="s">
        <v>4696</v>
      </c>
      <c r="F1538" s="213">
        <v>772.3</v>
      </c>
      <c r="G1538" s="213">
        <v>0</v>
      </c>
      <c r="H1538" s="212" t="s">
        <v>4378</v>
      </c>
    </row>
    <row r="1539" spans="1:8" x14ac:dyDescent="0.25">
      <c r="A1539" s="208" t="s">
        <v>5838</v>
      </c>
      <c r="B1539" s="220" t="s">
        <v>6658</v>
      </c>
      <c r="C1539" s="209" t="s">
        <v>4700</v>
      </c>
      <c r="D1539" s="210">
        <v>1536.2</v>
      </c>
      <c r="E1539" s="209" t="s">
        <v>5838</v>
      </c>
      <c r="F1539" s="210">
        <v>1536.2</v>
      </c>
      <c r="G1539" s="210">
        <v>0</v>
      </c>
      <c r="H1539" s="209" t="s">
        <v>4378</v>
      </c>
    </row>
    <row r="1540" spans="1:8" x14ac:dyDescent="0.25">
      <c r="A1540" s="211" t="s">
        <v>6803</v>
      </c>
      <c r="B1540" s="221" t="s">
        <v>7134</v>
      </c>
      <c r="C1540" s="212" t="s">
        <v>4700</v>
      </c>
      <c r="D1540" s="213">
        <v>1810.4</v>
      </c>
      <c r="E1540" s="212" t="s">
        <v>6803</v>
      </c>
      <c r="F1540" s="213">
        <v>1810.4</v>
      </c>
      <c r="G1540" s="213">
        <v>0</v>
      </c>
      <c r="H1540" s="212" t="s">
        <v>4378</v>
      </c>
    </row>
    <row r="1541" spans="1:8" x14ac:dyDescent="0.25">
      <c r="A1541" s="211" t="s">
        <v>4648</v>
      </c>
      <c r="B1541" s="221" t="s">
        <v>6024</v>
      </c>
      <c r="C1541" s="212" t="s">
        <v>4557</v>
      </c>
      <c r="D1541" s="213">
        <v>1405.3</v>
      </c>
      <c r="E1541" s="212" t="s">
        <v>4648</v>
      </c>
      <c r="F1541" s="213">
        <v>1405.3</v>
      </c>
      <c r="G1541" s="213">
        <v>0</v>
      </c>
      <c r="H1541" s="212" t="s">
        <v>4378</v>
      </c>
    </row>
    <row r="1542" spans="1:8" x14ac:dyDescent="0.25">
      <c r="A1542" s="208" t="s">
        <v>4642</v>
      </c>
      <c r="B1542" s="220" t="s">
        <v>7613</v>
      </c>
      <c r="C1542" s="209" t="s">
        <v>4618</v>
      </c>
      <c r="D1542" s="210">
        <v>11784</v>
      </c>
      <c r="E1542" s="209" t="s">
        <v>4632</v>
      </c>
      <c r="F1542" s="210">
        <v>11784</v>
      </c>
      <c r="G1542" s="210">
        <v>0</v>
      </c>
      <c r="H1542" s="209" t="s">
        <v>4378</v>
      </c>
    </row>
    <row r="1543" spans="1:8" x14ac:dyDescent="0.25">
      <c r="A1543" s="211" t="s">
        <v>4642</v>
      </c>
      <c r="B1543" s="221" t="s">
        <v>4793</v>
      </c>
      <c r="C1543" s="212" t="s">
        <v>4487</v>
      </c>
      <c r="D1543" s="213">
        <v>6541.6</v>
      </c>
      <c r="E1543" s="212" t="s">
        <v>4632</v>
      </c>
      <c r="F1543" s="213">
        <v>6541.6</v>
      </c>
      <c r="G1543" s="213">
        <v>0</v>
      </c>
      <c r="H1543" s="212" t="s">
        <v>4378</v>
      </c>
    </row>
    <row r="1544" spans="1:8" x14ac:dyDescent="0.25">
      <c r="A1544" s="208" t="s">
        <v>4632</v>
      </c>
      <c r="B1544" s="220" t="s">
        <v>6153</v>
      </c>
      <c r="C1544" s="209" t="s">
        <v>4487</v>
      </c>
      <c r="D1544" s="210">
        <v>0</v>
      </c>
      <c r="E1544" s="209" t="s">
        <v>4416</v>
      </c>
      <c r="F1544" s="210">
        <v>0</v>
      </c>
      <c r="G1544" s="210">
        <v>0</v>
      </c>
      <c r="H1544" s="209" t="s">
        <v>37</v>
      </c>
    </row>
    <row r="1545" spans="1:8" x14ac:dyDescent="0.25">
      <c r="A1545" s="208" t="s">
        <v>4638</v>
      </c>
      <c r="B1545" s="220" t="s">
        <v>7427</v>
      </c>
      <c r="C1545" s="209" t="s">
        <v>4487</v>
      </c>
      <c r="D1545" s="210">
        <v>3990</v>
      </c>
      <c r="E1545" s="209" t="s">
        <v>4649</v>
      </c>
      <c r="F1545" s="210">
        <v>3990</v>
      </c>
      <c r="G1545" s="210">
        <v>0</v>
      </c>
      <c r="H1545" s="209" t="s">
        <v>4378</v>
      </c>
    </row>
    <row r="1546" spans="1:8" x14ac:dyDescent="0.25">
      <c r="A1546" s="211" t="s">
        <v>4649</v>
      </c>
      <c r="B1546" s="221" t="s">
        <v>7514</v>
      </c>
      <c r="C1546" s="212" t="s">
        <v>4487</v>
      </c>
      <c r="D1546" s="213">
        <v>0</v>
      </c>
      <c r="E1546" s="212" t="s">
        <v>4416</v>
      </c>
      <c r="F1546" s="213">
        <v>0</v>
      </c>
      <c r="G1546" s="213">
        <v>0</v>
      </c>
      <c r="H1546" s="212" t="s">
        <v>37</v>
      </c>
    </row>
    <row r="1547" spans="1:8" x14ac:dyDescent="0.25">
      <c r="A1547" s="211" t="s">
        <v>4646</v>
      </c>
      <c r="B1547" s="221" t="s">
        <v>7726</v>
      </c>
      <c r="C1547" s="212" t="s">
        <v>4506</v>
      </c>
      <c r="D1547" s="213">
        <v>5217.3</v>
      </c>
      <c r="E1547" s="212" t="s">
        <v>4646</v>
      </c>
      <c r="F1547" s="213">
        <v>5217.3</v>
      </c>
      <c r="G1547" s="213">
        <v>0</v>
      </c>
      <c r="H1547" s="212" t="s">
        <v>4378</v>
      </c>
    </row>
    <row r="1548" spans="1:8" x14ac:dyDescent="0.25">
      <c r="A1548" s="208" t="s">
        <v>4646</v>
      </c>
      <c r="B1548" s="220" t="s">
        <v>7727</v>
      </c>
      <c r="C1548" s="209" t="s">
        <v>4506</v>
      </c>
      <c r="D1548" s="210">
        <v>0</v>
      </c>
      <c r="E1548" s="209" t="s">
        <v>4416</v>
      </c>
      <c r="F1548" s="210">
        <v>0</v>
      </c>
      <c r="G1548" s="210">
        <v>0</v>
      </c>
      <c r="H1548" s="209" t="s">
        <v>37</v>
      </c>
    </row>
    <row r="1549" spans="1:8" x14ac:dyDescent="0.25">
      <c r="A1549" s="208" t="s">
        <v>4646</v>
      </c>
      <c r="B1549" s="220" t="s">
        <v>7729</v>
      </c>
      <c r="C1549" s="209" t="s">
        <v>4506</v>
      </c>
      <c r="D1549" s="210">
        <v>256.5</v>
      </c>
      <c r="E1549" s="209" t="s">
        <v>4646</v>
      </c>
      <c r="F1549" s="210">
        <v>256.5</v>
      </c>
      <c r="G1549" s="210">
        <v>0</v>
      </c>
      <c r="H1549" s="209" t="s">
        <v>4378</v>
      </c>
    </row>
    <row r="1550" spans="1:8" x14ac:dyDescent="0.25">
      <c r="A1550" s="208" t="s">
        <v>4630</v>
      </c>
      <c r="B1550" s="220" t="s">
        <v>5509</v>
      </c>
      <c r="C1550" s="209" t="s">
        <v>4506</v>
      </c>
      <c r="D1550" s="210">
        <v>4523.3999999999996</v>
      </c>
      <c r="E1550" s="209" t="s">
        <v>4630</v>
      </c>
      <c r="F1550" s="210">
        <v>4523.3999999999996</v>
      </c>
      <c r="G1550" s="210">
        <v>0</v>
      </c>
      <c r="H1550" s="209" t="s">
        <v>4378</v>
      </c>
    </row>
    <row r="1551" spans="1:8" x14ac:dyDescent="0.25">
      <c r="A1551" s="208" t="s">
        <v>4643</v>
      </c>
      <c r="B1551" s="220" t="s">
        <v>5894</v>
      </c>
      <c r="C1551" s="209" t="s">
        <v>4506</v>
      </c>
      <c r="D1551" s="210">
        <v>4674.7</v>
      </c>
      <c r="E1551" s="209" t="s">
        <v>4643</v>
      </c>
      <c r="F1551" s="210">
        <v>4674.7</v>
      </c>
      <c r="G1551" s="210">
        <v>0</v>
      </c>
      <c r="H1551" s="209" t="s">
        <v>4378</v>
      </c>
    </row>
    <row r="1552" spans="1:8" x14ac:dyDescent="0.25">
      <c r="A1552" s="211" t="s">
        <v>5793</v>
      </c>
      <c r="B1552" s="221" t="s">
        <v>6238</v>
      </c>
      <c r="C1552" s="212" t="s">
        <v>4506</v>
      </c>
      <c r="D1552" s="213">
        <v>4032.6</v>
      </c>
      <c r="E1552" s="212" t="s">
        <v>5793</v>
      </c>
      <c r="F1552" s="213">
        <v>4032.6</v>
      </c>
      <c r="G1552" s="213">
        <v>0</v>
      </c>
      <c r="H1552" s="212" t="s">
        <v>4378</v>
      </c>
    </row>
    <row r="1553" spans="1:8" x14ac:dyDescent="0.25">
      <c r="A1553" s="208" t="s">
        <v>5793</v>
      </c>
      <c r="B1553" s="220" t="s">
        <v>6251</v>
      </c>
      <c r="C1553" s="209" t="s">
        <v>4616</v>
      </c>
      <c r="D1553" s="210">
        <v>2834.7</v>
      </c>
      <c r="E1553" s="209" t="s">
        <v>5793</v>
      </c>
      <c r="F1553" s="210">
        <v>2834.7</v>
      </c>
      <c r="G1553" s="210">
        <v>0</v>
      </c>
      <c r="H1553" s="209" t="s">
        <v>4378</v>
      </c>
    </row>
    <row r="1554" spans="1:8" x14ac:dyDescent="0.25">
      <c r="A1554" s="208" t="s">
        <v>4642</v>
      </c>
      <c r="B1554" s="220" t="s">
        <v>4768</v>
      </c>
      <c r="C1554" s="209" t="s">
        <v>4412</v>
      </c>
      <c r="D1554" s="210">
        <v>13500</v>
      </c>
      <c r="E1554" s="209" t="s">
        <v>4653</v>
      </c>
      <c r="F1554" s="210">
        <v>13500</v>
      </c>
      <c r="G1554" s="210">
        <v>0</v>
      </c>
      <c r="H1554" s="209" t="s">
        <v>4378</v>
      </c>
    </row>
    <row r="1555" spans="1:8" x14ac:dyDescent="0.25">
      <c r="A1555" s="211" t="s">
        <v>4642</v>
      </c>
      <c r="B1555" s="221" t="s">
        <v>5145</v>
      </c>
      <c r="C1555" s="212" t="s">
        <v>4412</v>
      </c>
      <c r="D1555" s="213">
        <v>4972.6000000000004</v>
      </c>
      <c r="E1555" s="212" t="s">
        <v>4642</v>
      </c>
      <c r="F1555" s="213">
        <v>4972.6000000000004</v>
      </c>
      <c r="G1555" s="213">
        <v>0</v>
      </c>
      <c r="H1555" s="212" t="s">
        <v>4378</v>
      </c>
    </row>
    <row r="1556" spans="1:8" x14ac:dyDescent="0.25">
      <c r="A1556" s="208" t="s">
        <v>4632</v>
      </c>
      <c r="B1556" s="220" t="s">
        <v>5382</v>
      </c>
      <c r="C1556" s="209" t="s">
        <v>4412</v>
      </c>
      <c r="D1556" s="210">
        <v>20445</v>
      </c>
      <c r="E1556" s="209" t="s">
        <v>4649</v>
      </c>
      <c r="F1556" s="210">
        <v>20445</v>
      </c>
      <c r="G1556" s="210">
        <v>0</v>
      </c>
      <c r="H1556" s="209" t="s">
        <v>4378</v>
      </c>
    </row>
    <row r="1557" spans="1:8" x14ac:dyDescent="0.25">
      <c r="A1557" s="211" t="s">
        <v>4632</v>
      </c>
      <c r="B1557" s="221" t="s">
        <v>5664</v>
      </c>
      <c r="C1557" s="212" t="s">
        <v>4412</v>
      </c>
      <c r="D1557" s="213">
        <v>8330</v>
      </c>
      <c r="E1557" s="212" t="s">
        <v>4649</v>
      </c>
      <c r="F1557" s="213">
        <v>8330</v>
      </c>
      <c r="G1557" s="213">
        <v>0</v>
      </c>
      <c r="H1557" s="212" t="s">
        <v>4378</v>
      </c>
    </row>
    <row r="1558" spans="1:8" x14ac:dyDescent="0.25">
      <c r="A1558" s="211" t="s">
        <v>4632</v>
      </c>
      <c r="B1558" s="221" t="s">
        <v>6996</v>
      </c>
      <c r="C1558" s="212" t="s">
        <v>4412</v>
      </c>
      <c r="D1558" s="213">
        <v>2134.9</v>
      </c>
      <c r="E1558" s="212" t="s">
        <v>4653</v>
      </c>
      <c r="F1558" s="213">
        <v>2134.9</v>
      </c>
      <c r="G1558" s="213">
        <v>0</v>
      </c>
      <c r="H1558" s="212" t="s">
        <v>4378</v>
      </c>
    </row>
    <row r="1559" spans="1:8" x14ac:dyDescent="0.25">
      <c r="A1559" s="211" t="s">
        <v>4638</v>
      </c>
      <c r="B1559" s="221" t="s">
        <v>7349</v>
      </c>
      <c r="C1559" s="212" t="s">
        <v>4412</v>
      </c>
      <c r="D1559" s="213">
        <v>7195</v>
      </c>
      <c r="E1559" s="212" t="s">
        <v>4649</v>
      </c>
      <c r="F1559" s="213">
        <v>7195</v>
      </c>
      <c r="G1559" s="213">
        <v>0</v>
      </c>
      <c r="H1559" s="212" t="s">
        <v>4378</v>
      </c>
    </row>
    <row r="1560" spans="1:8" x14ac:dyDescent="0.25">
      <c r="A1560" s="208" t="s">
        <v>4638</v>
      </c>
      <c r="B1560" s="220" t="s">
        <v>7477</v>
      </c>
      <c r="C1560" s="209" t="s">
        <v>4412</v>
      </c>
      <c r="D1560" s="210">
        <v>4628.3999999999996</v>
      </c>
      <c r="E1560" s="209" t="s">
        <v>4649</v>
      </c>
      <c r="F1560" s="210">
        <v>4628.3999999999996</v>
      </c>
      <c r="G1560" s="210">
        <v>0</v>
      </c>
      <c r="H1560" s="209" t="s">
        <v>4378</v>
      </c>
    </row>
    <row r="1561" spans="1:8" x14ac:dyDescent="0.25">
      <c r="A1561" s="211" t="s">
        <v>4649</v>
      </c>
      <c r="B1561" s="221" t="s">
        <v>7484</v>
      </c>
      <c r="C1561" s="212" t="s">
        <v>4412</v>
      </c>
      <c r="D1561" s="213">
        <v>7480</v>
      </c>
      <c r="E1561" s="212" t="s">
        <v>4646</v>
      </c>
      <c r="F1561" s="213">
        <v>7480</v>
      </c>
      <c r="G1561" s="213">
        <v>0</v>
      </c>
      <c r="H1561" s="212" t="s">
        <v>4378</v>
      </c>
    </row>
    <row r="1562" spans="1:8" x14ac:dyDescent="0.25">
      <c r="A1562" s="211" t="s">
        <v>4646</v>
      </c>
      <c r="B1562" s="221" t="s">
        <v>7614</v>
      </c>
      <c r="C1562" s="212" t="s">
        <v>4412</v>
      </c>
      <c r="D1562" s="213">
        <v>9340</v>
      </c>
      <c r="E1562" s="212" t="s">
        <v>4633</v>
      </c>
      <c r="F1562" s="213">
        <v>9340</v>
      </c>
      <c r="G1562" s="213">
        <v>0</v>
      </c>
      <c r="H1562" s="212" t="s">
        <v>4378</v>
      </c>
    </row>
    <row r="1563" spans="1:8" x14ac:dyDescent="0.25">
      <c r="A1563" s="208" t="s">
        <v>4633</v>
      </c>
      <c r="B1563" s="220" t="s">
        <v>7749</v>
      </c>
      <c r="C1563" s="209" t="s">
        <v>4412</v>
      </c>
      <c r="D1563" s="210">
        <v>10789.8</v>
      </c>
      <c r="E1563" s="209" t="s">
        <v>4635</v>
      </c>
      <c r="F1563" s="210">
        <v>10789.8</v>
      </c>
      <c r="G1563" s="210">
        <v>0</v>
      </c>
      <c r="H1563" s="209" t="s">
        <v>4378</v>
      </c>
    </row>
    <row r="1564" spans="1:8" x14ac:dyDescent="0.25">
      <c r="A1564" s="211" t="s">
        <v>4633</v>
      </c>
      <c r="B1564" s="221" t="s">
        <v>7897</v>
      </c>
      <c r="C1564" s="212" t="s">
        <v>4412</v>
      </c>
      <c r="D1564" s="213">
        <v>4598</v>
      </c>
      <c r="E1564" s="212" t="s">
        <v>4633</v>
      </c>
      <c r="F1564" s="213">
        <v>4598</v>
      </c>
      <c r="G1564" s="213">
        <v>0</v>
      </c>
      <c r="H1564" s="212" t="s">
        <v>4378</v>
      </c>
    </row>
    <row r="1565" spans="1:8" x14ac:dyDescent="0.25">
      <c r="A1565" s="211" t="s">
        <v>4635</v>
      </c>
      <c r="B1565" s="221" t="s">
        <v>4693</v>
      </c>
      <c r="C1565" s="212" t="s">
        <v>4412</v>
      </c>
      <c r="D1565" s="213">
        <v>5646.8</v>
      </c>
      <c r="E1565" s="212" t="s">
        <v>4634</v>
      </c>
      <c r="F1565" s="213">
        <v>5646.8</v>
      </c>
      <c r="G1565" s="213">
        <v>0</v>
      </c>
      <c r="H1565" s="212" t="s">
        <v>4378</v>
      </c>
    </row>
    <row r="1566" spans="1:8" x14ac:dyDescent="0.25">
      <c r="A1566" s="211" t="s">
        <v>4635</v>
      </c>
      <c r="B1566" s="221" t="s">
        <v>7911</v>
      </c>
      <c r="C1566" s="212" t="s">
        <v>4412</v>
      </c>
      <c r="D1566" s="213">
        <v>11652.2</v>
      </c>
      <c r="E1566" s="212" t="s">
        <v>4634</v>
      </c>
      <c r="F1566" s="213">
        <v>11652.2</v>
      </c>
      <c r="G1566" s="213">
        <v>0</v>
      </c>
      <c r="H1566" s="212" t="s">
        <v>4378</v>
      </c>
    </row>
    <row r="1567" spans="1:8" x14ac:dyDescent="0.25">
      <c r="A1567" s="208" t="s">
        <v>4634</v>
      </c>
      <c r="B1567" s="220" t="s">
        <v>4732</v>
      </c>
      <c r="C1567" s="209" t="s">
        <v>4412</v>
      </c>
      <c r="D1567" s="210">
        <v>8158.5</v>
      </c>
      <c r="E1567" s="209" t="s">
        <v>4604</v>
      </c>
      <c r="F1567" s="210">
        <v>8158.5</v>
      </c>
      <c r="G1567" s="210">
        <v>0</v>
      </c>
      <c r="H1567" s="209" t="s">
        <v>4378</v>
      </c>
    </row>
    <row r="1568" spans="1:8" x14ac:dyDescent="0.25">
      <c r="A1568" s="211" t="s">
        <v>4634</v>
      </c>
      <c r="B1568" s="221" t="s">
        <v>4748</v>
      </c>
      <c r="C1568" s="212" t="s">
        <v>4412</v>
      </c>
      <c r="D1568" s="213">
        <v>13190.8</v>
      </c>
      <c r="E1568" s="212" t="s">
        <v>4604</v>
      </c>
      <c r="F1568" s="213">
        <v>13190.8</v>
      </c>
      <c r="G1568" s="213">
        <v>0</v>
      </c>
      <c r="H1568" s="212" t="s">
        <v>4378</v>
      </c>
    </row>
    <row r="1569" spans="1:8" x14ac:dyDescent="0.25">
      <c r="A1569" s="208" t="s">
        <v>4634</v>
      </c>
      <c r="B1569" s="220" t="s">
        <v>4824</v>
      </c>
      <c r="C1569" s="209" t="s">
        <v>4412</v>
      </c>
      <c r="D1569" s="210">
        <v>5206</v>
      </c>
      <c r="E1569" s="209" t="s">
        <v>4604</v>
      </c>
      <c r="F1569" s="210">
        <v>5206</v>
      </c>
      <c r="G1569" s="210">
        <v>0</v>
      </c>
      <c r="H1569" s="209" t="s">
        <v>4378</v>
      </c>
    </row>
    <row r="1570" spans="1:8" x14ac:dyDescent="0.25">
      <c r="A1570" s="208" t="s">
        <v>4604</v>
      </c>
      <c r="B1570" s="220" t="s">
        <v>4918</v>
      </c>
      <c r="C1570" s="209" t="s">
        <v>4412</v>
      </c>
      <c r="D1570" s="210">
        <v>7766.5</v>
      </c>
      <c r="E1570" s="209" t="s">
        <v>4746</v>
      </c>
      <c r="F1570" s="210">
        <v>7766.5</v>
      </c>
      <c r="G1570" s="210">
        <v>0</v>
      </c>
      <c r="H1570" s="209" t="s">
        <v>4378</v>
      </c>
    </row>
    <row r="1571" spans="1:8" x14ac:dyDescent="0.25">
      <c r="A1571" s="211" t="s">
        <v>4640</v>
      </c>
      <c r="B1571" s="221" t="s">
        <v>5036</v>
      </c>
      <c r="C1571" s="212" t="s">
        <v>4412</v>
      </c>
      <c r="D1571" s="213">
        <v>7859.6</v>
      </c>
      <c r="E1571" s="212" t="s">
        <v>4746</v>
      </c>
      <c r="F1571" s="213">
        <v>7859.6</v>
      </c>
      <c r="G1571" s="213">
        <v>0</v>
      </c>
      <c r="H1571" s="212" t="s">
        <v>4378</v>
      </c>
    </row>
    <row r="1572" spans="1:8" x14ac:dyDescent="0.25">
      <c r="A1572" s="211" t="s">
        <v>4640</v>
      </c>
      <c r="B1572" s="221" t="s">
        <v>5133</v>
      </c>
      <c r="C1572" s="212" t="s">
        <v>4412</v>
      </c>
      <c r="D1572" s="213">
        <v>3751.8</v>
      </c>
      <c r="E1572" s="212" t="s">
        <v>4746</v>
      </c>
      <c r="F1572" s="213">
        <v>3751.8</v>
      </c>
      <c r="G1572" s="213">
        <v>0</v>
      </c>
      <c r="H1572" s="212" t="s">
        <v>4378</v>
      </c>
    </row>
    <row r="1573" spans="1:8" x14ac:dyDescent="0.25">
      <c r="A1573" s="211" t="s">
        <v>4746</v>
      </c>
      <c r="B1573" s="221" t="s">
        <v>5151</v>
      </c>
      <c r="C1573" s="212" t="s">
        <v>4412</v>
      </c>
      <c r="D1573" s="213">
        <v>7286.3</v>
      </c>
      <c r="E1573" s="212" t="s">
        <v>4639</v>
      </c>
      <c r="F1573" s="213">
        <v>7286.3</v>
      </c>
      <c r="G1573" s="213">
        <v>0</v>
      </c>
      <c r="H1573" s="212" t="s">
        <v>4378</v>
      </c>
    </row>
    <row r="1574" spans="1:8" x14ac:dyDescent="0.25">
      <c r="A1574" s="208" t="s">
        <v>4746</v>
      </c>
      <c r="B1574" s="220" t="s">
        <v>5275</v>
      </c>
      <c r="C1574" s="209" t="s">
        <v>4412</v>
      </c>
      <c r="D1574" s="210">
        <v>4352.3999999999996</v>
      </c>
      <c r="E1574" s="209" t="s">
        <v>4639</v>
      </c>
      <c r="F1574" s="210">
        <v>4352.3999999999996</v>
      </c>
      <c r="G1574" s="210">
        <v>0</v>
      </c>
      <c r="H1574" s="209" t="s">
        <v>4378</v>
      </c>
    </row>
    <row r="1575" spans="1:8" x14ac:dyDescent="0.25">
      <c r="A1575" s="208" t="s">
        <v>4639</v>
      </c>
      <c r="B1575" s="220" t="s">
        <v>5295</v>
      </c>
      <c r="C1575" s="209" t="s">
        <v>4412</v>
      </c>
      <c r="D1575" s="210">
        <v>11446.4</v>
      </c>
      <c r="E1575" s="209" t="s">
        <v>4630</v>
      </c>
      <c r="F1575" s="210">
        <v>11446.4</v>
      </c>
      <c r="G1575" s="210">
        <v>0</v>
      </c>
      <c r="H1575" s="209" t="s">
        <v>4378</v>
      </c>
    </row>
    <row r="1576" spans="1:8" x14ac:dyDescent="0.25">
      <c r="A1576" s="208" t="s">
        <v>4639</v>
      </c>
      <c r="B1576" s="220" t="s">
        <v>5429</v>
      </c>
      <c r="C1576" s="209" t="s">
        <v>4412</v>
      </c>
      <c r="D1576" s="210">
        <v>4344.6000000000004</v>
      </c>
      <c r="E1576" s="209" t="s">
        <v>4630</v>
      </c>
      <c r="F1576" s="210">
        <v>4344.6000000000004</v>
      </c>
      <c r="G1576" s="210">
        <v>0</v>
      </c>
      <c r="H1576" s="209" t="s">
        <v>4378</v>
      </c>
    </row>
    <row r="1577" spans="1:8" x14ac:dyDescent="0.25">
      <c r="A1577" s="211" t="s">
        <v>4630</v>
      </c>
      <c r="B1577" s="221" t="s">
        <v>5448</v>
      </c>
      <c r="C1577" s="212" t="s">
        <v>4412</v>
      </c>
      <c r="D1577" s="213">
        <v>12148.8</v>
      </c>
      <c r="E1577" s="212" t="s">
        <v>4645</v>
      </c>
      <c r="F1577" s="213">
        <v>12148.8</v>
      </c>
      <c r="G1577" s="213">
        <v>0</v>
      </c>
      <c r="H1577" s="212" t="s">
        <v>4378</v>
      </c>
    </row>
    <row r="1578" spans="1:8" x14ac:dyDescent="0.25">
      <c r="A1578" s="208" t="s">
        <v>4630</v>
      </c>
      <c r="B1578" s="220" t="s">
        <v>5592</v>
      </c>
      <c r="C1578" s="209" t="s">
        <v>4412</v>
      </c>
      <c r="D1578" s="210">
        <v>4042.6</v>
      </c>
      <c r="E1578" s="209" t="s">
        <v>4645</v>
      </c>
      <c r="F1578" s="210">
        <v>4042.6</v>
      </c>
      <c r="G1578" s="210">
        <v>0</v>
      </c>
      <c r="H1578" s="209" t="s">
        <v>4378</v>
      </c>
    </row>
    <row r="1579" spans="1:8" x14ac:dyDescent="0.25">
      <c r="A1579" s="211" t="s">
        <v>4641</v>
      </c>
      <c r="B1579" s="221" t="s">
        <v>5601</v>
      </c>
      <c r="C1579" s="212" t="s">
        <v>4412</v>
      </c>
      <c r="D1579" s="213">
        <v>24883.200000000001</v>
      </c>
      <c r="E1579" s="212" t="s">
        <v>4643</v>
      </c>
      <c r="F1579" s="213">
        <v>24883.200000000001</v>
      </c>
      <c r="G1579" s="213">
        <v>0</v>
      </c>
      <c r="H1579" s="212" t="s">
        <v>4378</v>
      </c>
    </row>
    <row r="1580" spans="1:8" x14ac:dyDescent="0.25">
      <c r="A1580" s="208" t="s">
        <v>4645</v>
      </c>
      <c r="B1580" s="220" t="s">
        <v>5729</v>
      </c>
      <c r="C1580" s="209" t="s">
        <v>4412</v>
      </c>
      <c r="D1580" s="210">
        <v>0</v>
      </c>
      <c r="E1580" s="209" t="s">
        <v>4416</v>
      </c>
      <c r="F1580" s="210">
        <v>0</v>
      </c>
      <c r="G1580" s="210">
        <v>0</v>
      </c>
      <c r="H1580" s="209" t="s">
        <v>37</v>
      </c>
    </row>
    <row r="1581" spans="1:8" x14ac:dyDescent="0.25">
      <c r="A1581" s="211" t="s">
        <v>4643</v>
      </c>
      <c r="B1581" s="221" t="s">
        <v>5804</v>
      </c>
      <c r="C1581" s="212" t="s">
        <v>4412</v>
      </c>
      <c r="D1581" s="213">
        <v>11750.4</v>
      </c>
      <c r="E1581" s="212" t="s">
        <v>4648</v>
      </c>
      <c r="F1581" s="213">
        <v>11750.4</v>
      </c>
      <c r="G1581" s="213">
        <v>0</v>
      </c>
      <c r="H1581" s="212" t="s">
        <v>4378</v>
      </c>
    </row>
    <row r="1582" spans="1:8" x14ac:dyDescent="0.25">
      <c r="A1582" s="211" t="s">
        <v>4643</v>
      </c>
      <c r="B1582" s="221" t="s">
        <v>5910</v>
      </c>
      <c r="C1582" s="212" t="s">
        <v>4412</v>
      </c>
      <c r="D1582" s="213">
        <v>1457.4</v>
      </c>
      <c r="E1582" s="212" t="s">
        <v>4643</v>
      </c>
      <c r="F1582" s="213">
        <v>1457.4</v>
      </c>
      <c r="G1582" s="213">
        <v>0</v>
      </c>
      <c r="H1582" s="212" t="s">
        <v>4378</v>
      </c>
    </row>
    <row r="1583" spans="1:8" x14ac:dyDescent="0.25">
      <c r="A1583" s="208" t="s">
        <v>4648</v>
      </c>
      <c r="B1583" s="220" t="s">
        <v>5922</v>
      </c>
      <c r="C1583" s="209" t="s">
        <v>4412</v>
      </c>
      <c r="D1583" s="210">
        <v>11970.8</v>
      </c>
      <c r="E1583" s="209" t="s">
        <v>4821</v>
      </c>
      <c r="F1583" s="210">
        <v>11970.8</v>
      </c>
      <c r="G1583" s="210">
        <v>0</v>
      </c>
      <c r="H1583" s="209" t="s">
        <v>4378</v>
      </c>
    </row>
    <row r="1584" spans="1:8" x14ac:dyDescent="0.25">
      <c r="A1584" s="211" t="s">
        <v>4821</v>
      </c>
      <c r="B1584" s="221" t="s">
        <v>6045</v>
      </c>
      <c r="C1584" s="212" t="s">
        <v>4412</v>
      </c>
      <c r="D1584" s="213">
        <v>13078</v>
      </c>
      <c r="E1584" s="212" t="s">
        <v>5793</v>
      </c>
      <c r="F1584" s="213">
        <v>13078</v>
      </c>
      <c r="G1584" s="213">
        <v>0</v>
      </c>
      <c r="H1584" s="212" t="s">
        <v>4378</v>
      </c>
    </row>
    <row r="1585" spans="1:8" x14ac:dyDescent="0.25">
      <c r="A1585" s="211" t="s">
        <v>5793</v>
      </c>
      <c r="B1585" s="221" t="s">
        <v>6146</v>
      </c>
      <c r="C1585" s="212" t="s">
        <v>4412</v>
      </c>
      <c r="D1585" s="213">
        <v>11355.7</v>
      </c>
      <c r="E1585" s="212" t="s">
        <v>4696</v>
      </c>
      <c r="F1585" s="213">
        <v>11355.7</v>
      </c>
      <c r="G1585" s="213">
        <v>0</v>
      </c>
      <c r="H1585" s="212" t="s">
        <v>4378</v>
      </c>
    </row>
    <row r="1586" spans="1:8" x14ac:dyDescent="0.25">
      <c r="A1586" s="211" t="s">
        <v>4696</v>
      </c>
      <c r="B1586" s="221" t="s">
        <v>6269</v>
      </c>
      <c r="C1586" s="212" t="s">
        <v>4412</v>
      </c>
      <c r="D1586" s="213">
        <v>12113.7</v>
      </c>
      <c r="E1586" s="212" t="s">
        <v>5395</v>
      </c>
      <c r="F1586" s="213">
        <v>12113.7</v>
      </c>
      <c r="G1586" s="213">
        <v>0</v>
      </c>
      <c r="H1586" s="212" t="s">
        <v>4378</v>
      </c>
    </row>
    <row r="1587" spans="1:8" x14ac:dyDescent="0.25">
      <c r="A1587" s="211" t="s">
        <v>5395</v>
      </c>
      <c r="B1587" s="221" t="s">
        <v>6414</v>
      </c>
      <c r="C1587" s="212" t="s">
        <v>4412</v>
      </c>
      <c r="D1587" s="213">
        <v>19110.2</v>
      </c>
      <c r="E1587" s="212" t="s">
        <v>5838</v>
      </c>
      <c r="F1587" s="213">
        <v>19110.2</v>
      </c>
      <c r="G1587" s="213">
        <v>0</v>
      </c>
      <c r="H1587" s="212" t="s">
        <v>4378</v>
      </c>
    </row>
    <row r="1588" spans="1:8" x14ac:dyDescent="0.25">
      <c r="A1588" s="211" t="s">
        <v>5395</v>
      </c>
      <c r="B1588" s="221" t="s">
        <v>6448</v>
      </c>
      <c r="C1588" s="212" t="s">
        <v>4412</v>
      </c>
      <c r="D1588" s="213">
        <v>11533.8</v>
      </c>
      <c r="E1588" s="212" t="s">
        <v>5838</v>
      </c>
      <c r="F1588" s="213">
        <v>11533.8</v>
      </c>
      <c r="G1588" s="213">
        <v>0</v>
      </c>
      <c r="H1588" s="212" t="s">
        <v>4378</v>
      </c>
    </row>
    <row r="1589" spans="1:8" x14ac:dyDescent="0.25">
      <c r="A1589" s="211" t="s">
        <v>5838</v>
      </c>
      <c r="B1589" s="221" t="s">
        <v>6623</v>
      </c>
      <c r="C1589" s="212" t="s">
        <v>4412</v>
      </c>
      <c r="D1589" s="213">
        <v>12437</v>
      </c>
      <c r="E1589" s="212" t="s">
        <v>5092</v>
      </c>
      <c r="F1589" s="213">
        <v>12437</v>
      </c>
      <c r="G1589" s="213">
        <v>0</v>
      </c>
      <c r="H1589" s="212" t="s">
        <v>4378</v>
      </c>
    </row>
    <row r="1590" spans="1:8" x14ac:dyDescent="0.25">
      <c r="A1590" s="211" t="s">
        <v>5092</v>
      </c>
      <c r="B1590" s="221" t="s">
        <v>6765</v>
      </c>
      <c r="C1590" s="212" t="s">
        <v>4412</v>
      </c>
      <c r="D1590" s="213">
        <v>12365.5</v>
      </c>
      <c r="E1590" s="212" t="s">
        <v>5244</v>
      </c>
      <c r="F1590" s="213">
        <v>12365.5</v>
      </c>
      <c r="G1590" s="213">
        <v>0</v>
      </c>
      <c r="H1590" s="212" t="s">
        <v>4378</v>
      </c>
    </row>
    <row r="1591" spans="1:8" x14ac:dyDescent="0.25">
      <c r="A1591" s="208" t="s">
        <v>5244</v>
      </c>
      <c r="B1591" s="220" t="s">
        <v>6870</v>
      </c>
      <c r="C1591" s="209" t="s">
        <v>4412</v>
      </c>
      <c r="D1591" s="210">
        <v>13007.7</v>
      </c>
      <c r="E1591" s="209" t="s">
        <v>5066</v>
      </c>
      <c r="F1591" s="210">
        <v>13007.7</v>
      </c>
      <c r="G1591" s="210">
        <v>0</v>
      </c>
      <c r="H1591" s="209" t="s">
        <v>4378</v>
      </c>
    </row>
    <row r="1592" spans="1:8" x14ac:dyDescent="0.25">
      <c r="A1592" s="208" t="s">
        <v>5066</v>
      </c>
      <c r="B1592" s="220" t="s">
        <v>7005</v>
      </c>
      <c r="C1592" s="209" t="s">
        <v>4412</v>
      </c>
      <c r="D1592" s="210">
        <v>11832.9</v>
      </c>
      <c r="E1592" s="209" t="s">
        <v>6803</v>
      </c>
      <c r="F1592" s="210">
        <v>11832.9</v>
      </c>
      <c r="G1592" s="210">
        <v>0</v>
      </c>
      <c r="H1592" s="209" t="s">
        <v>4378</v>
      </c>
    </row>
    <row r="1593" spans="1:8" x14ac:dyDescent="0.25">
      <c r="A1593" s="208" t="s">
        <v>6803</v>
      </c>
      <c r="B1593" s="220" t="s">
        <v>7135</v>
      </c>
      <c r="C1593" s="209" t="s">
        <v>4412</v>
      </c>
      <c r="D1593" s="210">
        <v>11774.3</v>
      </c>
      <c r="E1593" s="209" t="s">
        <v>6039</v>
      </c>
      <c r="F1593" s="210">
        <v>11774.3</v>
      </c>
      <c r="G1593" s="210">
        <v>0</v>
      </c>
      <c r="H1593" s="209" t="s">
        <v>4378</v>
      </c>
    </row>
    <row r="1594" spans="1:8" x14ac:dyDescent="0.25">
      <c r="A1594" s="211" t="s">
        <v>6803</v>
      </c>
      <c r="B1594" s="221" t="s">
        <v>7266</v>
      </c>
      <c r="C1594" s="212" t="s">
        <v>4412</v>
      </c>
      <c r="D1594" s="213">
        <v>3968.8</v>
      </c>
      <c r="E1594" s="212" t="s">
        <v>6039</v>
      </c>
      <c r="F1594" s="213">
        <v>3968.8</v>
      </c>
      <c r="G1594" s="213">
        <v>0</v>
      </c>
      <c r="H1594" s="212" t="s">
        <v>4378</v>
      </c>
    </row>
    <row r="1595" spans="1:8" x14ac:dyDescent="0.25">
      <c r="A1595" s="208" t="s">
        <v>4632</v>
      </c>
      <c r="B1595" s="220" t="s">
        <v>5178</v>
      </c>
      <c r="C1595" s="209" t="s">
        <v>4384</v>
      </c>
      <c r="D1595" s="210">
        <v>17830</v>
      </c>
      <c r="E1595" s="209" t="s">
        <v>4632</v>
      </c>
      <c r="F1595" s="210">
        <v>17830</v>
      </c>
      <c r="G1595" s="210">
        <v>0</v>
      </c>
      <c r="H1595" s="209" t="s">
        <v>4378</v>
      </c>
    </row>
    <row r="1596" spans="1:8" x14ac:dyDescent="0.25">
      <c r="A1596" s="211" t="s">
        <v>4649</v>
      </c>
      <c r="B1596" s="221" t="s">
        <v>7482</v>
      </c>
      <c r="C1596" s="212" t="s">
        <v>4384</v>
      </c>
      <c r="D1596" s="213">
        <v>16615</v>
      </c>
      <c r="E1596" s="212" t="s">
        <v>4649</v>
      </c>
      <c r="F1596" s="213">
        <v>16615</v>
      </c>
      <c r="G1596" s="213">
        <v>0</v>
      </c>
      <c r="H1596" s="212" t="s">
        <v>4378</v>
      </c>
    </row>
    <row r="1597" spans="1:8" x14ac:dyDescent="0.25">
      <c r="A1597" s="208" t="s">
        <v>4633</v>
      </c>
      <c r="B1597" s="220" t="s">
        <v>7739</v>
      </c>
      <c r="C1597" s="209" t="s">
        <v>4384</v>
      </c>
      <c r="D1597" s="210">
        <v>22516.2</v>
      </c>
      <c r="E1597" s="209" t="s">
        <v>4633</v>
      </c>
      <c r="F1597" s="210">
        <v>22516.2</v>
      </c>
      <c r="G1597" s="210">
        <v>0</v>
      </c>
      <c r="H1597" s="209" t="s">
        <v>4378</v>
      </c>
    </row>
    <row r="1598" spans="1:8" x14ac:dyDescent="0.25">
      <c r="A1598" s="208" t="s">
        <v>4634</v>
      </c>
      <c r="B1598" s="220" t="s">
        <v>4811</v>
      </c>
      <c r="C1598" s="209" t="s">
        <v>4384</v>
      </c>
      <c r="D1598" s="210">
        <v>1228</v>
      </c>
      <c r="E1598" s="209" t="s">
        <v>4634</v>
      </c>
      <c r="F1598" s="210">
        <v>1228</v>
      </c>
      <c r="G1598" s="210">
        <v>0</v>
      </c>
      <c r="H1598" s="209" t="s">
        <v>4378</v>
      </c>
    </row>
    <row r="1599" spans="1:8" x14ac:dyDescent="0.25">
      <c r="A1599" s="208" t="s">
        <v>4604</v>
      </c>
      <c r="B1599" s="220" t="s">
        <v>4898</v>
      </c>
      <c r="C1599" s="209" t="s">
        <v>4384</v>
      </c>
      <c r="D1599" s="210">
        <v>25370.3</v>
      </c>
      <c r="E1599" s="209" t="s">
        <v>4604</v>
      </c>
      <c r="F1599" s="210">
        <v>25370.3</v>
      </c>
      <c r="G1599" s="210">
        <v>0</v>
      </c>
      <c r="H1599" s="209" t="s">
        <v>4378</v>
      </c>
    </row>
    <row r="1600" spans="1:8" x14ac:dyDescent="0.25">
      <c r="A1600" s="211" t="s">
        <v>4639</v>
      </c>
      <c r="B1600" s="221" t="s">
        <v>5282</v>
      </c>
      <c r="C1600" s="212" t="s">
        <v>4384</v>
      </c>
      <c r="D1600" s="213">
        <v>17522.8</v>
      </c>
      <c r="E1600" s="212" t="s">
        <v>4639</v>
      </c>
      <c r="F1600" s="213">
        <v>17522.8</v>
      </c>
      <c r="G1600" s="213">
        <v>0</v>
      </c>
      <c r="H1600" s="212" t="s">
        <v>4378</v>
      </c>
    </row>
    <row r="1601" spans="1:8" x14ac:dyDescent="0.25">
      <c r="A1601" s="208" t="s">
        <v>4639</v>
      </c>
      <c r="B1601" s="220" t="s">
        <v>5433</v>
      </c>
      <c r="C1601" s="209" t="s">
        <v>4384</v>
      </c>
      <c r="D1601" s="210">
        <v>6652.5</v>
      </c>
      <c r="E1601" s="209" t="s">
        <v>4639</v>
      </c>
      <c r="F1601" s="210">
        <v>6652.5</v>
      </c>
      <c r="G1601" s="210">
        <v>0</v>
      </c>
      <c r="H1601" s="209" t="s">
        <v>4378</v>
      </c>
    </row>
    <row r="1602" spans="1:8" x14ac:dyDescent="0.25">
      <c r="A1602" s="208" t="s">
        <v>4630</v>
      </c>
      <c r="B1602" s="220" t="s">
        <v>5435</v>
      </c>
      <c r="C1602" s="209" t="s">
        <v>4384</v>
      </c>
      <c r="D1602" s="210">
        <v>25751.599999999999</v>
      </c>
      <c r="E1602" s="209" t="s">
        <v>4630</v>
      </c>
      <c r="F1602" s="210">
        <v>25751.599999999999</v>
      </c>
      <c r="G1602" s="210">
        <v>0</v>
      </c>
      <c r="H1602" s="209" t="s">
        <v>4378</v>
      </c>
    </row>
    <row r="1603" spans="1:8" x14ac:dyDescent="0.25">
      <c r="A1603" s="211" t="s">
        <v>4630</v>
      </c>
      <c r="B1603" s="221" t="s">
        <v>5524</v>
      </c>
      <c r="C1603" s="212" t="s">
        <v>4384</v>
      </c>
      <c r="D1603" s="213">
        <v>1944</v>
      </c>
      <c r="E1603" s="212" t="s">
        <v>4630</v>
      </c>
      <c r="F1603" s="213">
        <v>1944</v>
      </c>
      <c r="G1603" s="213">
        <v>0</v>
      </c>
      <c r="H1603" s="212" t="s">
        <v>4378</v>
      </c>
    </row>
    <row r="1604" spans="1:8" x14ac:dyDescent="0.25">
      <c r="A1604" s="211" t="s">
        <v>4643</v>
      </c>
      <c r="B1604" s="221" t="s">
        <v>5779</v>
      </c>
      <c r="C1604" s="212" t="s">
        <v>4384</v>
      </c>
      <c r="D1604" s="213">
        <v>19185.599999999999</v>
      </c>
      <c r="E1604" s="212" t="s">
        <v>4643</v>
      </c>
      <c r="F1604" s="213">
        <v>19185.599999999999</v>
      </c>
      <c r="G1604" s="213">
        <v>0</v>
      </c>
      <c r="H1604" s="212" t="s">
        <v>4378</v>
      </c>
    </row>
    <row r="1605" spans="1:8" x14ac:dyDescent="0.25">
      <c r="A1605" s="211" t="s">
        <v>4648</v>
      </c>
      <c r="B1605" s="221" t="s">
        <v>5912</v>
      </c>
      <c r="C1605" s="212" t="s">
        <v>4384</v>
      </c>
      <c r="D1605" s="213">
        <v>17363.2</v>
      </c>
      <c r="E1605" s="212" t="s">
        <v>4648</v>
      </c>
      <c r="F1605" s="213">
        <v>17363.2</v>
      </c>
      <c r="G1605" s="213">
        <v>0</v>
      </c>
      <c r="H1605" s="212" t="s">
        <v>4378</v>
      </c>
    </row>
    <row r="1606" spans="1:8" x14ac:dyDescent="0.25">
      <c r="A1606" s="208" t="s">
        <v>5838</v>
      </c>
      <c r="B1606" s="220" t="s">
        <v>6610</v>
      </c>
      <c r="C1606" s="209" t="s">
        <v>4384</v>
      </c>
      <c r="D1606" s="210">
        <v>26675.200000000001</v>
      </c>
      <c r="E1606" s="209" t="s">
        <v>5838</v>
      </c>
      <c r="F1606" s="210">
        <v>26675.200000000001</v>
      </c>
      <c r="G1606" s="210">
        <v>0</v>
      </c>
      <c r="H1606" s="209" t="s">
        <v>4378</v>
      </c>
    </row>
    <row r="1607" spans="1:8" x14ac:dyDescent="0.25">
      <c r="A1607" s="208" t="s">
        <v>5244</v>
      </c>
      <c r="B1607" s="220" t="s">
        <v>6862</v>
      </c>
      <c r="C1607" s="209" t="s">
        <v>4384</v>
      </c>
      <c r="D1607" s="210">
        <v>25757.5</v>
      </c>
      <c r="E1607" s="209" t="s">
        <v>5244</v>
      </c>
      <c r="F1607" s="210">
        <v>25757.5</v>
      </c>
      <c r="G1607" s="210">
        <v>0</v>
      </c>
      <c r="H1607" s="209" t="s">
        <v>4378</v>
      </c>
    </row>
    <row r="1608" spans="1:8" x14ac:dyDescent="0.25">
      <c r="A1608" s="208" t="s">
        <v>5066</v>
      </c>
      <c r="B1608" s="220" t="s">
        <v>6993</v>
      </c>
      <c r="C1608" s="209" t="s">
        <v>4384</v>
      </c>
      <c r="D1608" s="210">
        <v>16454.7</v>
      </c>
      <c r="E1608" s="209" t="s">
        <v>5066</v>
      </c>
      <c r="F1608" s="210">
        <v>16454.7</v>
      </c>
      <c r="G1608" s="210">
        <v>0</v>
      </c>
      <c r="H1608" s="209" t="s">
        <v>4378</v>
      </c>
    </row>
    <row r="1609" spans="1:8" x14ac:dyDescent="0.25">
      <c r="A1609" s="208" t="s">
        <v>6803</v>
      </c>
      <c r="B1609" s="220" t="s">
        <v>7123</v>
      </c>
      <c r="C1609" s="209" t="s">
        <v>4384</v>
      </c>
      <c r="D1609" s="210">
        <v>26756</v>
      </c>
      <c r="E1609" s="209" t="s">
        <v>6803</v>
      </c>
      <c r="F1609" s="210">
        <v>26756</v>
      </c>
      <c r="G1609" s="210">
        <v>0</v>
      </c>
      <c r="H1609" s="209" t="s">
        <v>4378</v>
      </c>
    </row>
    <row r="1610" spans="1:8" x14ac:dyDescent="0.25">
      <c r="A1610" s="208" t="s">
        <v>4638</v>
      </c>
      <c r="B1610" s="220" t="s">
        <v>7352</v>
      </c>
      <c r="C1610" s="209" t="s">
        <v>4398</v>
      </c>
      <c r="D1610" s="210">
        <v>7663.6</v>
      </c>
      <c r="E1610" s="209" t="s">
        <v>4649</v>
      </c>
      <c r="F1610" s="210">
        <v>7663.6</v>
      </c>
      <c r="G1610" s="210">
        <v>0</v>
      </c>
      <c r="H1610" s="209" t="s">
        <v>4378</v>
      </c>
    </row>
    <row r="1611" spans="1:8" x14ac:dyDescent="0.25">
      <c r="A1611" s="208" t="s">
        <v>4646</v>
      </c>
      <c r="B1611" s="220" t="s">
        <v>7619</v>
      </c>
      <c r="C1611" s="209" t="s">
        <v>4398</v>
      </c>
      <c r="D1611" s="210">
        <v>4870.6000000000004</v>
      </c>
      <c r="E1611" s="209" t="s">
        <v>4633</v>
      </c>
      <c r="F1611" s="210">
        <v>4870.6000000000004</v>
      </c>
      <c r="G1611" s="210">
        <v>0</v>
      </c>
      <c r="H1611" s="209" t="s">
        <v>4378</v>
      </c>
    </row>
    <row r="1612" spans="1:8" x14ac:dyDescent="0.25">
      <c r="A1612" s="208" t="s">
        <v>4633</v>
      </c>
      <c r="B1612" s="220" t="s">
        <v>7755</v>
      </c>
      <c r="C1612" s="209" t="s">
        <v>4398</v>
      </c>
      <c r="D1612" s="210">
        <v>4123.2</v>
      </c>
      <c r="E1612" s="209" t="s">
        <v>4635</v>
      </c>
      <c r="F1612" s="210">
        <v>4123.2</v>
      </c>
      <c r="G1612" s="210">
        <v>0</v>
      </c>
      <c r="H1612" s="209" t="s">
        <v>4378</v>
      </c>
    </row>
    <row r="1613" spans="1:8" x14ac:dyDescent="0.25">
      <c r="A1613" s="208" t="s">
        <v>4635</v>
      </c>
      <c r="B1613" s="220" t="s">
        <v>7916</v>
      </c>
      <c r="C1613" s="209" t="s">
        <v>4398</v>
      </c>
      <c r="D1613" s="210">
        <v>4584</v>
      </c>
      <c r="E1613" s="209" t="s">
        <v>4604</v>
      </c>
      <c r="F1613" s="210">
        <v>4584</v>
      </c>
      <c r="G1613" s="210">
        <v>0</v>
      </c>
      <c r="H1613" s="209" t="s">
        <v>4378</v>
      </c>
    </row>
    <row r="1614" spans="1:8" x14ac:dyDescent="0.25">
      <c r="A1614" s="208" t="s">
        <v>4634</v>
      </c>
      <c r="B1614" s="220" t="s">
        <v>4749</v>
      </c>
      <c r="C1614" s="209" t="s">
        <v>4398</v>
      </c>
      <c r="D1614" s="210">
        <v>13882.9</v>
      </c>
      <c r="E1614" s="209" t="s">
        <v>4604</v>
      </c>
      <c r="F1614" s="210">
        <v>13882.9</v>
      </c>
      <c r="G1614" s="210">
        <v>0</v>
      </c>
      <c r="H1614" s="209" t="s">
        <v>4378</v>
      </c>
    </row>
    <row r="1615" spans="1:8" x14ac:dyDescent="0.25">
      <c r="A1615" s="208" t="s">
        <v>4636</v>
      </c>
      <c r="B1615" s="220" t="s">
        <v>4833</v>
      </c>
      <c r="C1615" s="209" t="s">
        <v>4398</v>
      </c>
      <c r="D1615" s="210">
        <v>773.1</v>
      </c>
      <c r="E1615" s="209" t="s">
        <v>4636</v>
      </c>
      <c r="F1615" s="210">
        <v>773.1</v>
      </c>
      <c r="G1615" s="210">
        <v>0</v>
      </c>
      <c r="H1615" s="209" t="s">
        <v>4378</v>
      </c>
    </row>
    <row r="1616" spans="1:8" x14ac:dyDescent="0.25">
      <c r="A1616" s="211" t="s">
        <v>4604</v>
      </c>
      <c r="B1616" s="221" t="s">
        <v>4907</v>
      </c>
      <c r="C1616" s="212" t="s">
        <v>4398</v>
      </c>
      <c r="D1616" s="213">
        <v>8583.2000000000007</v>
      </c>
      <c r="E1616" s="212" t="s">
        <v>4746</v>
      </c>
      <c r="F1616" s="213">
        <v>8583.2000000000007</v>
      </c>
      <c r="G1616" s="213">
        <v>0</v>
      </c>
      <c r="H1616" s="212" t="s">
        <v>4378</v>
      </c>
    </row>
    <row r="1617" spans="1:8" x14ac:dyDescent="0.25">
      <c r="A1617" s="211" t="s">
        <v>4604</v>
      </c>
      <c r="B1617" s="221" t="s">
        <v>4909</v>
      </c>
      <c r="C1617" s="212" t="s">
        <v>4398</v>
      </c>
      <c r="D1617" s="213">
        <v>340.1</v>
      </c>
      <c r="E1617" s="212" t="s">
        <v>4640</v>
      </c>
      <c r="F1617" s="213">
        <v>340.1</v>
      </c>
      <c r="G1617" s="213">
        <v>0</v>
      </c>
      <c r="H1617" s="212" t="s">
        <v>4378</v>
      </c>
    </row>
    <row r="1618" spans="1:8" x14ac:dyDescent="0.25">
      <c r="A1618" s="208" t="s">
        <v>4640</v>
      </c>
      <c r="B1618" s="220" t="s">
        <v>5027</v>
      </c>
      <c r="C1618" s="209" t="s">
        <v>4398</v>
      </c>
      <c r="D1618" s="210">
        <v>1014.6</v>
      </c>
      <c r="E1618" s="209" t="s">
        <v>4641</v>
      </c>
      <c r="F1618" s="210">
        <v>1014.6</v>
      </c>
      <c r="G1618" s="210">
        <v>0</v>
      </c>
      <c r="H1618" s="209" t="s">
        <v>4378</v>
      </c>
    </row>
    <row r="1619" spans="1:8" x14ac:dyDescent="0.25">
      <c r="A1619" s="208" t="s">
        <v>4746</v>
      </c>
      <c r="B1619" s="220" t="s">
        <v>5158</v>
      </c>
      <c r="C1619" s="209" t="s">
        <v>4398</v>
      </c>
      <c r="D1619" s="210">
        <v>8251.2000000000007</v>
      </c>
      <c r="E1619" s="209" t="s">
        <v>4641</v>
      </c>
      <c r="F1619" s="210">
        <v>8251.2000000000007</v>
      </c>
      <c r="G1619" s="210">
        <v>0</v>
      </c>
      <c r="H1619" s="209" t="s">
        <v>4378</v>
      </c>
    </row>
    <row r="1620" spans="1:8" x14ac:dyDescent="0.25">
      <c r="A1620" s="208" t="s">
        <v>4641</v>
      </c>
      <c r="B1620" s="220" t="s">
        <v>5628</v>
      </c>
      <c r="C1620" s="209" t="s">
        <v>4398</v>
      </c>
      <c r="D1620" s="210">
        <v>8970.7999999999993</v>
      </c>
      <c r="E1620" s="209" t="s">
        <v>4643</v>
      </c>
      <c r="F1620" s="210">
        <v>8970.7999999999993</v>
      </c>
      <c r="G1620" s="210">
        <v>0</v>
      </c>
      <c r="H1620" s="209" t="s">
        <v>4378</v>
      </c>
    </row>
    <row r="1621" spans="1:8" x14ac:dyDescent="0.25">
      <c r="A1621" s="208" t="s">
        <v>4643</v>
      </c>
      <c r="B1621" s="220" t="s">
        <v>5792</v>
      </c>
      <c r="C1621" s="209" t="s">
        <v>4398</v>
      </c>
      <c r="D1621" s="210">
        <v>7642.2</v>
      </c>
      <c r="E1621" s="209" t="s">
        <v>5793</v>
      </c>
      <c r="F1621" s="210">
        <v>7642.2</v>
      </c>
      <c r="G1621" s="210">
        <v>0</v>
      </c>
      <c r="H1621" s="209" t="s">
        <v>4378</v>
      </c>
    </row>
    <row r="1622" spans="1:8" x14ac:dyDescent="0.25">
      <c r="A1622" s="211" t="s">
        <v>4648</v>
      </c>
      <c r="B1622" s="221" t="s">
        <v>5927</v>
      </c>
      <c r="C1622" s="212" t="s">
        <v>4398</v>
      </c>
      <c r="D1622" s="213">
        <v>5145.8999999999996</v>
      </c>
      <c r="E1622" s="212" t="s">
        <v>5793</v>
      </c>
      <c r="F1622" s="213">
        <v>5145.8999999999996</v>
      </c>
      <c r="G1622" s="213">
        <v>0</v>
      </c>
      <c r="H1622" s="212" t="s">
        <v>4378</v>
      </c>
    </row>
    <row r="1623" spans="1:8" x14ac:dyDescent="0.25">
      <c r="A1623" s="208" t="s">
        <v>4821</v>
      </c>
      <c r="B1623" s="220" t="s">
        <v>6037</v>
      </c>
      <c r="C1623" s="209" t="s">
        <v>4398</v>
      </c>
      <c r="D1623" s="210">
        <v>501.6</v>
      </c>
      <c r="E1623" s="209" t="s">
        <v>5793</v>
      </c>
      <c r="F1623" s="210">
        <v>501.6</v>
      </c>
      <c r="G1623" s="210">
        <v>0</v>
      </c>
      <c r="H1623" s="209" t="s">
        <v>4378</v>
      </c>
    </row>
    <row r="1624" spans="1:8" x14ac:dyDescent="0.25">
      <c r="A1624" s="208" t="s">
        <v>5793</v>
      </c>
      <c r="B1624" s="220" t="s">
        <v>6157</v>
      </c>
      <c r="C1624" s="209" t="s">
        <v>4398</v>
      </c>
      <c r="D1624" s="210">
        <v>4406</v>
      </c>
      <c r="E1624" s="209" t="s">
        <v>4696</v>
      </c>
      <c r="F1624" s="210">
        <v>4406</v>
      </c>
      <c r="G1624" s="210">
        <v>0</v>
      </c>
      <c r="H1624" s="209" t="s">
        <v>4378</v>
      </c>
    </row>
    <row r="1625" spans="1:8" x14ac:dyDescent="0.25">
      <c r="A1625" s="208" t="s">
        <v>4696</v>
      </c>
      <c r="B1625" s="220" t="s">
        <v>6263</v>
      </c>
      <c r="C1625" s="209" t="s">
        <v>4398</v>
      </c>
      <c r="D1625" s="210">
        <v>3951.4</v>
      </c>
      <c r="E1625" s="209" t="s">
        <v>5395</v>
      </c>
      <c r="F1625" s="210">
        <v>3951.4</v>
      </c>
      <c r="G1625" s="210">
        <v>0</v>
      </c>
      <c r="H1625" s="209" t="s">
        <v>4378</v>
      </c>
    </row>
    <row r="1626" spans="1:8" x14ac:dyDescent="0.25">
      <c r="A1626" s="211" t="s">
        <v>4696</v>
      </c>
      <c r="B1626" s="221" t="s">
        <v>6273</v>
      </c>
      <c r="C1626" s="212" t="s">
        <v>4398</v>
      </c>
      <c r="D1626" s="213">
        <v>947.7</v>
      </c>
      <c r="E1626" s="212" t="s">
        <v>5395</v>
      </c>
      <c r="F1626" s="213">
        <v>947.7</v>
      </c>
      <c r="G1626" s="213">
        <v>0</v>
      </c>
      <c r="H1626" s="212" t="s">
        <v>4378</v>
      </c>
    </row>
    <row r="1627" spans="1:8" x14ac:dyDescent="0.25">
      <c r="A1627" s="211" t="s">
        <v>4696</v>
      </c>
      <c r="B1627" s="221" t="s">
        <v>6373</v>
      </c>
      <c r="C1627" s="212" t="s">
        <v>4398</v>
      </c>
      <c r="D1627" s="213">
        <v>3169.2</v>
      </c>
      <c r="E1627" s="212" t="s">
        <v>4696</v>
      </c>
      <c r="F1627" s="213">
        <v>3169.2</v>
      </c>
      <c r="G1627" s="213">
        <v>0</v>
      </c>
      <c r="H1627" s="212" t="s">
        <v>4378</v>
      </c>
    </row>
    <row r="1628" spans="1:8" x14ac:dyDescent="0.25">
      <c r="A1628" s="211" t="s">
        <v>5395</v>
      </c>
      <c r="B1628" s="221" t="s">
        <v>6436</v>
      </c>
      <c r="C1628" s="212" t="s">
        <v>4398</v>
      </c>
      <c r="D1628" s="213">
        <v>12365.2</v>
      </c>
      <c r="E1628" s="212" t="s">
        <v>5838</v>
      </c>
      <c r="F1628" s="213">
        <v>12365.2</v>
      </c>
      <c r="G1628" s="213">
        <v>0</v>
      </c>
      <c r="H1628" s="212" t="s">
        <v>4378</v>
      </c>
    </row>
    <row r="1629" spans="1:8" x14ac:dyDescent="0.25">
      <c r="A1629" s="208" t="s">
        <v>5838</v>
      </c>
      <c r="B1629" s="220" t="s">
        <v>6622</v>
      </c>
      <c r="C1629" s="209" t="s">
        <v>4398</v>
      </c>
      <c r="D1629" s="210">
        <v>4929.8999999999996</v>
      </c>
      <c r="E1629" s="209" t="s">
        <v>5092</v>
      </c>
      <c r="F1629" s="210">
        <v>4929.8999999999996</v>
      </c>
      <c r="G1629" s="210">
        <v>0</v>
      </c>
      <c r="H1629" s="209" t="s">
        <v>4378</v>
      </c>
    </row>
    <row r="1630" spans="1:8" x14ac:dyDescent="0.25">
      <c r="A1630" s="211" t="s">
        <v>5092</v>
      </c>
      <c r="B1630" s="221" t="s">
        <v>6761</v>
      </c>
      <c r="C1630" s="212" t="s">
        <v>4398</v>
      </c>
      <c r="D1630" s="213">
        <v>5437.1</v>
      </c>
      <c r="E1630" s="212" t="s">
        <v>5244</v>
      </c>
      <c r="F1630" s="213">
        <v>5437.1</v>
      </c>
      <c r="G1630" s="213">
        <v>0</v>
      </c>
      <c r="H1630" s="212" t="s">
        <v>4378</v>
      </c>
    </row>
    <row r="1631" spans="1:8" x14ac:dyDescent="0.25">
      <c r="A1631" s="208" t="s">
        <v>5244</v>
      </c>
      <c r="B1631" s="220" t="s">
        <v>6884</v>
      </c>
      <c r="C1631" s="209" t="s">
        <v>4398</v>
      </c>
      <c r="D1631" s="210">
        <v>4105.3</v>
      </c>
      <c r="E1631" s="209" t="s">
        <v>5066</v>
      </c>
      <c r="F1631" s="210">
        <v>4105.3</v>
      </c>
      <c r="G1631" s="210">
        <v>0</v>
      </c>
      <c r="H1631" s="209" t="s">
        <v>4378</v>
      </c>
    </row>
    <row r="1632" spans="1:8" x14ac:dyDescent="0.25">
      <c r="A1632" s="211" t="s">
        <v>5066</v>
      </c>
      <c r="B1632" s="221" t="s">
        <v>7006</v>
      </c>
      <c r="C1632" s="212" t="s">
        <v>4398</v>
      </c>
      <c r="D1632" s="213">
        <v>4734</v>
      </c>
      <c r="E1632" s="212" t="s">
        <v>6803</v>
      </c>
      <c r="F1632" s="213">
        <v>4734</v>
      </c>
      <c r="G1632" s="213">
        <v>0</v>
      </c>
      <c r="H1632" s="212" t="s">
        <v>4378</v>
      </c>
    </row>
    <row r="1633" spans="1:8" x14ac:dyDescent="0.25">
      <c r="A1633" s="211" t="s">
        <v>6803</v>
      </c>
      <c r="B1633" s="221" t="s">
        <v>7132</v>
      </c>
      <c r="C1633" s="212" t="s">
        <v>4398</v>
      </c>
      <c r="D1633" s="213">
        <v>4670.7</v>
      </c>
      <c r="E1633" s="212" t="s">
        <v>6039</v>
      </c>
      <c r="F1633" s="213">
        <v>4670.7</v>
      </c>
      <c r="G1633" s="213">
        <v>0</v>
      </c>
      <c r="H1633" s="212" t="s">
        <v>4378</v>
      </c>
    </row>
    <row r="1634" spans="1:8" x14ac:dyDescent="0.25">
      <c r="A1634" s="211" t="s">
        <v>4638</v>
      </c>
      <c r="B1634" s="221" t="s">
        <v>7472</v>
      </c>
      <c r="C1634" s="212" t="s">
        <v>4540</v>
      </c>
      <c r="D1634" s="213">
        <v>6650.4</v>
      </c>
      <c r="E1634" s="212" t="s">
        <v>4638</v>
      </c>
      <c r="F1634" s="213">
        <v>6650.4</v>
      </c>
      <c r="G1634" s="213">
        <v>0</v>
      </c>
      <c r="H1634" s="212" t="s">
        <v>4378</v>
      </c>
    </row>
    <row r="1635" spans="1:8" x14ac:dyDescent="0.25">
      <c r="A1635" s="208" t="s">
        <v>4746</v>
      </c>
      <c r="B1635" s="220" t="s">
        <v>5250</v>
      </c>
      <c r="C1635" s="209" t="s">
        <v>4540</v>
      </c>
      <c r="D1635" s="210">
        <v>6623.1</v>
      </c>
      <c r="E1635" s="209" t="s">
        <v>4746</v>
      </c>
      <c r="F1635" s="210">
        <v>6623.1</v>
      </c>
      <c r="G1635" s="210">
        <v>0</v>
      </c>
      <c r="H1635" s="209" t="s">
        <v>4378</v>
      </c>
    </row>
    <row r="1636" spans="1:8" x14ac:dyDescent="0.25">
      <c r="A1636" s="208" t="s">
        <v>4639</v>
      </c>
      <c r="B1636" s="220" t="s">
        <v>5411</v>
      </c>
      <c r="C1636" s="209" t="s">
        <v>4540</v>
      </c>
      <c r="D1636" s="210">
        <v>5531.8</v>
      </c>
      <c r="E1636" s="209" t="s">
        <v>4639</v>
      </c>
      <c r="F1636" s="210">
        <v>5531.8</v>
      </c>
      <c r="G1636" s="210">
        <v>0</v>
      </c>
      <c r="H1636" s="209" t="s">
        <v>4378</v>
      </c>
    </row>
    <row r="1637" spans="1:8" x14ac:dyDescent="0.25">
      <c r="A1637" s="211" t="s">
        <v>4821</v>
      </c>
      <c r="B1637" s="221" t="s">
        <v>6116</v>
      </c>
      <c r="C1637" s="212" t="s">
        <v>4540</v>
      </c>
      <c r="D1637" s="213">
        <v>7796</v>
      </c>
      <c r="E1637" s="212" t="s">
        <v>4821</v>
      </c>
      <c r="F1637" s="213">
        <v>7796</v>
      </c>
      <c r="G1637" s="213">
        <v>0</v>
      </c>
      <c r="H1637" s="212" t="s">
        <v>4378</v>
      </c>
    </row>
    <row r="1638" spans="1:8" x14ac:dyDescent="0.25">
      <c r="A1638" s="208" t="s">
        <v>4696</v>
      </c>
      <c r="B1638" s="220" t="s">
        <v>6392</v>
      </c>
      <c r="C1638" s="209" t="s">
        <v>4540</v>
      </c>
      <c r="D1638" s="210">
        <v>4272</v>
      </c>
      <c r="E1638" s="209" t="s">
        <v>5395</v>
      </c>
      <c r="F1638" s="210">
        <v>4272</v>
      </c>
      <c r="G1638" s="210">
        <v>0</v>
      </c>
      <c r="H1638" s="209" t="s">
        <v>4378</v>
      </c>
    </row>
    <row r="1639" spans="1:8" x14ac:dyDescent="0.25">
      <c r="A1639" s="208" t="s">
        <v>4642</v>
      </c>
      <c r="B1639" s="220" t="s">
        <v>4782</v>
      </c>
      <c r="C1639" s="209" t="s">
        <v>4500</v>
      </c>
      <c r="D1639" s="210">
        <v>9094.6</v>
      </c>
      <c r="E1639" s="209" t="s">
        <v>4632</v>
      </c>
      <c r="F1639" s="210">
        <v>9094.6</v>
      </c>
      <c r="G1639" s="210">
        <v>0</v>
      </c>
      <c r="H1639" s="209" t="s">
        <v>4378</v>
      </c>
    </row>
    <row r="1640" spans="1:8" x14ac:dyDescent="0.25">
      <c r="A1640" s="208" t="s">
        <v>4632</v>
      </c>
      <c r="B1640" s="220" t="s">
        <v>6175</v>
      </c>
      <c r="C1640" s="209" t="s">
        <v>4500</v>
      </c>
      <c r="D1640" s="210">
        <v>7688.6</v>
      </c>
      <c r="E1640" s="209" t="s">
        <v>4632</v>
      </c>
      <c r="F1640" s="210">
        <v>7688.6</v>
      </c>
      <c r="G1640" s="210">
        <v>0</v>
      </c>
      <c r="H1640" s="209" t="s">
        <v>4378</v>
      </c>
    </row>
    <row r="1641" spans="1:8" x14ac:dyDescent="0.25">
      <c r="A1641" s="208" t="s">
        <v>4638</v>
      </c>
      <c r="B1641" s="220" t="s">
        <v>7425</v>
      </c>
      <c r="C1641" s="209" t="s">
        <v>4500</v>
      </c>
      <c r="D1641" s="210">
        <v>7850.8</v>
      </c>
      <c r="E1641" s="209" t="s">
        <v>4649</v>
      </c>
      <c r="F1641" s="210">
        <v>7850.8</v>
      </c>
      <c r="G1641" s="210">
        <v>0</v>
      </c>
      <c r="H1641" s="209" t="s">
        <v>4378</v>
      </c>
    </row>
    <row r="1642" spans="1:8" x14ac:dyDescent="0.25">
      <c r="A1642" s="208" t="s">
        <v>4649</v>
      </c>
      <c r="B1642" s="220" t="s">
        <v>7553</v>
      </c>
      <c r="C1642" s="209" t="s">
        <v>4500</v>
      </c>
      <c r="D1642" s="210">
        <v>8504.4</v>
      </c>
      <c r="E1642" s="209" t="s">
        <v>4646</v>
      </c>
      <c r="F1642" s="210">
        <v>8504.4</v>
      </c>
      <c r="G1642" s="210">
        <v>0</v>
      </c>
      <c r="H1642" s="209" t="s">
        <v>4378</v>
      </c>
    </row>
    <row r="1643" spans="1:8" x14ac:dyDescent="0.25">
      <c r="A1643" s="211" t="s">
        <v>4635</v>
      </c>
      <c r="B1643" s="221" t="s">
        <v>7964</v>
      </c>
      <c r="C1643" s="212" t="s">
        <v>4500</v>
      </c>
      <c r="D1643" s="213">
        <v>12806</v>
      </c>
      <c r="E1643" s="212" t="s">
        <v>4634</v>
      </c>
      <c r="F1643" s="213">
        <v>12806</v>
      </c>
      <c r="G1643" s="213">
        <v>0</v>
      </c>
      <c r="H1643" s="212" t="s">
        <v>4378</v>
      </c>
    </row>
    <row r="1644" spans="1:8" x14ac:dyDescent="0.25">
      <c r="A1644" s="211" t="s">
        <v>4634</v>
      </c>
      <c r="B1644" s="221" t="s">
        <v>4715</v>
      </c>
      <c r="C1644" s="212" t="s">
        <v>4500</v>
      </c>
      <c r="D1644" s="213">
        <v>11388.6</v>
      </c>
      <c r="E1644" s="212" t="s">
        <v>4634</v>
      </c>
      <c r="F1644" s="213">
        <v>11388.6</v>
      </c>
      <c r="G1644" s="213">
        <v>0</v>
      </c>
      <c r="H1644" s="212" t="s">
        <v>4378</v>
      </c>
    </row>
    <row r="1645" spans="1:8" x14ac:dyDescent="0.25">
      <c r="A1645" s="211" t="s">
        <v>4634</v>
      </c>
      <c r="B1645" s="221" t="s">
        <v>4719</v>
      </c>
      <c r="C1645" s="212" t="s">
        <v>4500</v>
      </c>
      <c r="D1645" s="213">
        <v>2064</v>
      </c>
      <c r="E1645" s="212" t="s">
        <v>4634</v>
      </c>
      <c r="F1645" s="213">
        <v>2064</v>
      </c>
      <c r="G1645" s="213">
        <v>0</v>
      </c>
      <c r="H1645" s="212" t="s">
        <v>4378</v>
      </c>
    </row>
    <row r="1646" spans="1:8" x14ac:dyDescent="0.25">
      <c r="A1646" s="208" t="s">
        <v>4640</v>
      </c>
      <c r="B1646" s="220" t="s">
        <v>5108</v>
      </c>
      <c r="C1646" s="209" t="s">
        <v>4500</v>
      </c>
      <c r="D1646" s="210">
        <v>14484.6</v>
      </c>
      <c r="E1646" s="209" t="s">
        <v>4746</v>
      </c>
      <c r="F1646" s="210">
        <v>14484.6</v>
      </c>
      <c r="G1646" s="210">
        <v>0</v>
      </c>
      <c r="H1646" s="209" t="s">
        <v>4378</v>
      </c>
    </row>
    <row r="1647" spans="1:8" x14ac:dyDescent="0.25">
      <c r="A1647" s="211" t="s">
        <v>4641</v>
      </c>
      <c r="B1647" s="221" t="s">
        <v>5662</v>
      </c>
      <c r="C1647" s="212" t="s">
        <v>4500</v>
      </c>
      <c r="D1647" s="213">
        <v>9963</v>
      </c>
      <c r="E1647" s="212" t="s">
        <v>4645</v>
      </c>
      <c r="F1647" s="213">
        <v>9963</v>
      </c>
      <c r="G1647" s="213">
        <v>0</v>
      </c>
      <c r="H1647" s="212" t="s">
        <v>4378</v>
      </c>
    </row>
    <row r="1648" spans="1:8" x14ac:dyDescent="0.25">
      <c r="A1648" s="208" t="s">
        <v>4648</v>
      </c>
      <c r="B1648" s="220" t="s">
        <v>5984</v>
      </c>
      <c r="C1648" s="209" t="s">
        <v>4500</v>
      </c>
      <c r="D1648" s="210">
        <v>0</v>
      </c>
      <c r="E1648" s="209" t="s">
        <v>4416</v>
      </c>
      <c r="F1648" s="210">
        <v>0</v>
      </c>
      <c r="G1648" s="210">
        <v>0</v>
      </c>
      <c r="H1648" s="209" t="s">
        <v>37</v>
      </c>
    </row>
    <row r="1649" spans="1:8" x14ac:dyDescent="0.25">
      <c r="A1649" s="211" t="s">
        <v>4821</v>
      </c>
      <c r="B1649" s="221" t="s">
        <v>6057</v>
      </c>
      <c r="C1649" s="212" t="s">
        <v>4500</v>
      </c>
      <c r="D1649" s="213">
        <v>10189.200000000001</v>
      </c>
      <c r="E1649" s="212" t="s">
        <v>4821</v>
      </c>
      <c r="F1649" s="213">
        <v>10189.200000000001</v>
      </c>
      <c r="G1649" s="213">
        <v>0</v>
      </c>
      <c r="H1649" s="212" t="s">
        <v>4378</v>
      </c>
    </row>
    <row r="1650" spans="1:8" x14ac:dyDescent="0.25">
      <c r="A1650" s="208" t="s">
        <v>5838</v>
      </c>
      <c r="B1650" s="220" t="s">
        <v>6705</v>
      </c>
      <c r="C1650" s="209" t="s">
        <v>4500</v>
      </c>
      <c r="D1650" s="210">
        <v>13975</v>
      </c>
      <c r="E1650" s="209" t="s">
        <v>5092</v>
      </c>
      <c r="F1650" s="210">
        <v>13975</v>
      </c>
      <c r="G1650" s="210">
        <v>0</v>
      </c>
      <c r="H1650" s="209" t="s">
        <v>4378</v>
      </c>
    </row>
    <row r="1651" spans="1:8" x14ac:dyDescent="0.25">
      <c r="A1651" s="208" t="s">
        <v>6803</v>
      </c>
      <c r="B1651" s="220" t="s">
        <v>7214</v>
      </c>
      <c r="C1651" s="209" t="s">
        <v>4500</v>
      </c>
      <c r="D1651" s="210">
        <v>9733.4</v>
      </c>
      <c r="E1651" s="209" t="s">
        <v>6039</v>
      </c>
      <c r="F1651" s="210">
        <v>9733.4</v>
      </c>
      <c r="G1651" s="210">
        <v>0</v>
      </c>
      <c r="H1651" s="209" t="s">
        <v>4378</v>
      </c>
    </row>
    <row r="1652" spans="1:8" x14ac:dyDescent="0.25">
      <c r="A1652" s="208" t="s">
        <v>4642</v>
      </c>
      <c r="B1652" s="220" t="s">
        <v>4654</v>
      </c>
      <c r="C1652" s="209" t="s">
        <v>4395</v>
      </c>
      <c r="D1652" s="210">
        <v>7059.4</v>
      </c>
      <c r="E1652" s="209" t="s">
        <v>4632</v>
      </c>
      <c r="F1652" s="210">
        <v>7059.4</v>
      </c>
      <c r="G1652" s="210">
        <v>0</v>
      </c>
      <c r="H1652" s="209" t="s">
        <v>4378</v>
      </c>
    </row>
    <row r="1653" spans="1:8" x14ac:dyDescent="0.25">
      <c r="A1653" s="208" t="s">
        <v>4642</v>
      </c>
      <c r="B1653" s="220" t="s">
        <v>4829</v>
      </c>
      <c r="C1653" s="209" t="s">
        <v>4395</v>
      </c>
      <c r="D1653" s="210">
        <v>230</v>
      </c>
      <c r="E1653" s="209" t="s">
        <v>4642</v>
      </c>
      <c r="F1653" s="210">
        <v>230</v>
      </c>
      <c r="G1653" s="210">
        <v>0</v>
      </c>
      <c r="H1653" s="209" t="s">
        <v>4378</v>
      </c>
    </row>
    <row r="1654" spans="1:8" x14ac:dyDescent="0.25">
      <c r="A1654" s="208" t="s">
        <v>4642</v>
      </c>
      <c r="B1654" s="220" t="s">
        <v>4975</v>
      </c>
      <c r="C1654" s="209" t="s">
        <v>4395</v>
      </c>
      <c r="D1654" s="210">
        <v>330.4</v>
      </c>
      <c r="E1654" s="209" t="s">
        <v>4642</v>
      </c>
      <c r="F1654" s="210">
        <v>330.4</v>
      </c>
      <c r="G1654" s="210">
        <v>0</v>
      </c>
      <c r="H1654" s="209" t="s">
        <v>4378</v>
      </c>
    </row>
    <row r="1655" spans="1:8" x14ac:dyDescent="0.25">
      <c r="A1655" s="208" t="s">
        <v>4642</v>
      </c>
      <c r="B1655" s="220" t="s">
        <v>7289</v>
      </c>
      <c r="C1655" s="209" t="s">
        <v>4395</v>
      </c>
      <c r="D1655" s="210">
        <v>28674.3</v>
      </c>
      <c r="E1655" s="209" t="s">
        <v>4642</v>
      </c>
      <c r="F1655" s="210">
        <v>28674.3</v>
      </c>
      <c r="G1655" s="210">
        <v>0</v>
      </c>
      <c r="H1655" s="209" t="s">
        <v>4378</v>
      </c>
    </row>
    <row r="1656" spans="1:8" x14ac:dyDescent="0.25">
      <c r="A1656" s="211" t="s">
        <v>4642</v>
      </c>
      <c r="B1656" s="221" t="s">
        <v>7300</v>
      </c>
      <c r="C1656" s="212" t="s">
        <v>4395</v>
      </c>
      <c r="D1656" s="213">
        <v>1984</v>
      </c>
      <c r="E1656" s="212" t="s">
        <v>4642</v>
      </c>
      <c r="F1656" s="213">
        <v>1984</v>
      </c>
      <c r="G1656" s="213">
        <v>0</v>
      </c>
      <c r="H1656" s="212" t="s">
        <v>4378</v>
      </c>
    </row>
    <row r="1657" spans="1:8" x14ac:dyDescent="0.25">
      <c r="A1657" s="211" t="s">
        <v>4642</v>
      </c>
      <c r="B1657" s="221" t="s">
        <v>7401</v>
      </c>
      <c r="C1657" s="212" t="s">
        <v>4395</v>
      </c>
      <c r="D1657" s="213">
        <v>401.8</v>
      </c>
      <c r="E1657" s="212" t="s">
        <v>4642</v>
      </c>
      <c r="F1657" s="213">
        <v>401.8</v>
      </c>
      <c r="G1657" s="213">
        <v>0</v>
      </c>
      <c r="H1657" s="212" t="s">
        <v>4378</v>
      </c>
    </row>
    <row r="1658" spans="1:8" x14ac:dyDescent="0.25">
      <c r="A1658" s="211" t="s">
        <v>4642</v>
      </c>
      <c r="B1658" s="221" t="s">
        <v>7424</v>
      </c>
      <c r="C1658" s="212" t="s">
        <v>4395</v>
      </c>
      <c r="D1658" s="213">
        <v>601.20000000000005</v>
      </c>
      <c r="E1658" s="212" t="s">
        <v>4642</v>
      </c>
      <c r="F1658" s="213">
        <v>601.20000000000005</v>
      </c>
      <c r="G1658" s="213">
        <v>0</v>
      </c>
      <c r="H1658" s="212" t="s">
        <v>4378</v>
      </c>
    </row>
    <row r="1659" spans="1:8" x14ac:dyDescent="0.25">
      <c r="A1659" s="211" t="s">
        <v>4642</v>
      </c>
      <c r="B1659" s="221" t="s">
        <v>7580</v>
      </c>
      <c r="C1659" s="212" t="s">
        <v>4395</v>
      </c>
      <c r="D1659" s="213">
        <v>3194.4</v>
      </c>
      <c r="E1659" s="212" t="s">
        <v>4642</v>
      </c>
      <c r="F1659" s="213">
        <v>3194.4</v>
      </c>
      <c r="G1659" s="213">
        <v>0</v>
      </c>
      <c r="H1659" s="212" t="s">
        <v>4378</v>
      </c>
    </row>
    <row r="1660" spans="1:8" x14ac:dyDescent="0.25">
      <c r="A1660" s="211" t="s">
        <v>4642</v>
      </c>
      <c r="B1660" s="221" t="s">
        <v>7646</v>
      </c>
      <c r="C1660" s="212" t="s">
        <v>4395</v>
      </c>
      <c r="D1660" s="213">
        <v>8740.5</v>
      </c>
      <c r="E1660" s="212" t="s">
        <v>4642</v>
      </c>
      <c r="F1660" s="213">
        <v>8740.5</v>
      </c>
      <c r="G1660" s="213">
        <v>0</v>
      </c>
      <c r="H1660" s="212" t="s">
        <v>4378</v>
      </c>
    </row>
    <row r="1661" spans="1:8" x14ac:dyDescent="0.25">
      <c r="A1661" s="208" t="s">
        <v>4642</v>
      </c>
      <c r="B1661" s="220" t="s">
        <v>7779</v>
      </c>
      <c r="C1661" s="209" t="s">
        <v>4395</v>
      </c>
      <c r="D1661" s="210">
        <v>690</v>
      </c>
      <c r="E1661" s="209" t="s">
        <v>4632</v>
      </c>
      <c r="F1661" s="210">
        <v>690</v>
      </c>
      <c r="G1661" s="210">
        <v>0</v>
      </c>
      <c r="H1661" s="209" t="s">
        <v>4378</v>
      </c>
    </row>
    <row r="1662" spans="1:8" x14ac:dyDescent="0.25">
      <c r="A1662" s="211" t="s">
        <v>4632</v>
      </c>
      <c r="B1662" s="221" t="s">
        <v>5167</v>
      </c>
      <c r="C1662" s="212" t="s">
        <v>4395</v>
      </c>
      <c r="D1662" s="213">
        <v>800.8</v>
      </c>
      <c r="E1662" s="212" t="s">
        <v>4632</v>
      </c>
      <c r="F1662" s="213">
        <v>800.8</v>
      </c>
      <c r="G1662" s="213">
        <v>0</v>
      </c>
      <c r="H1662" s="212" t="s">
        <v>4378</v>
      </c>
    </row>
    <row r="1663" spans="1:8" x14ac:dyDescent="0.25">
      <c r="A1663" s="211" t="s">
        <v>4632</v>
      </c>
      <c r="B1663" s="221" t="s">
        <v>5270</v>
      </c>
      <c r="C1663" s="212" t="s">
        <v>4395</v>
      </c>
      <c r="D1663" s="213">
        <v>1220</v>
      </c>
      <c r="E1663" s="212" t="s">
        <v>4632</v>
      </c>
      <c r="F1663" s="213">
        <v>1220</v>
      </c>
      <c r="G1663" s="213">
        <v>0</v>
      </c>
      <c r="H1663" s="212" t="s">
        <v>4378</v>
      </c>
    </row>
    <row r="1664" spans="1:8" x14ac:dyDescent="0.25">
      <c r="A1664" s="211" t="s">
        <v>4632</v>
      </c>
      <c r="B1664" s="221" t="s">
        <v>5496</v>
      </c>
      <c r="C1664" s="212" t="s">
        <v>4395</v>
      </c>
      <c r="D1664" s="213">
        <v>4625</v>
      </c>
      <c r="E1664" s="212" t="s">
        <v>4632</v>
      </c>
      <c r="F1664" s="213">
        <v>4625</v>
      </c>
      <c r="G1664" s="213">
        <v>0</v>
      </c>
      <c r="H1664" s="212" t="s">
        <v>4378</v>
      </c>
    </row>
    <row r="1665" spans="1:8" x14ac:dyDescent="0.25">
      <c r="A1665" s="208" t="s">
        <v>4632</v>
      </c>
      <c r="B1665" s="220" t="s">
        <v>5507</v>
      </c>
      <c r="C1665" s="209" t="s">
        <v>4395</v>
      </c>
      <c r="D1665" s="210">
        <v>1113.4000000000001</v>
      </c>
      <c r="E1665" s="209" t="s">
        <v>4632</v>
      </c>
      <c r="F1665" s="210">
        <v>1113.4000000000001</v>
      </c>
      <c r="G1665" s="210">
        <v>0</v>
      </c>
      <c r="H1665" s="209" t="s">
        <v>4378</v>
      </c>
    </row>
    <row r="1666" spans="1:8" x14ac:dyDescent="0.25">
      <c r="A1666" s="208" t="s">
        <v>4632</v>
      </c>
      <c r="B1666" s="220" t="s">
        <v>5803</v>
      </c>
      <c r="C1666" s="209" t="s">
        <v>4395</v>
      </c>
      <c r="D1666" s="210">
        <v>2034.9</v>
      </c>
      <c r="E1666" s="209" t="s">
        <v>4632</v>
      </c>
      <c r="F1666" s="210">
        <v>2034.9</v>
      </c>
      <c r="G1666" s="210">
        <v>0</v>
      </c>
      <c r="H1666" s="209" t="s">
        <v>4378</v>
      </c>
    </row>
    <row r="1667" spans="1:8" x14ac:dyDescent="0.25">
      <c r="A1667" s="211" t="s">
        <v>4632</v>
      </c>
      <c r="B1667" s="221" t="s">
        <v>6208</v>
      </c>
      <c r="C1667" s="212" t="s">
        <v>4395</v>
      </c>
      <c r="D1667" s="213">
        <v>2195.1999999999998</v>
      </c>
      <c r="E1667" s="212" t="s">
        <v>4632</v>
      </c>
      <c r="F1667" s="213">
        <v>2195.1999999999998</v>
      </c>
      <c r="G1667" s="213">
        <v>0</v>
      </c>
      <c r="H1667" s="212" t="s">
        <v>4378</v>
      </c>
    </row>
    <row r="1668" spans="1:8" x14ac:dyDescent="0.25">
      <c r="A1668" s="211" t="s">
        <v>4632</v>
      </c>
      <c r="B1668" s="221" t="s">
        <v>6367</v>
      </c>
      <c r="C1668" s="212" t="s">
        <v>4395</v>
      </c>
      <c r="D1668" s="213">
        <v>1922.8</v>
      </c>
      <c r="E1668" s="212" t="s">
        <v>4632</v>
      </c>
      <c r="F1668" s="213">
        <v>1922.8</v>
      </c>
      <c r="G1668" s="213">
        <v>0</v>
      </c>
      <c r="H1668" s="212" t="s">
        <v>4378</v>
      </c>
    </row>
    <row r="1669" spans="1:8" x14ac:dyDescent="0.25">
      <c r="A1669" s="208" t="s">
        <v>4632</v>
      </c>
      <c r="B1669" s="220" t="s">
        <v>6423</v>
      </c>
      <c r="C1669" s="209" t="s">
        <v>4395</v>
      </c>
      <c r="D1669" s="210">
        <v>920</v>
      </c>
      <c r="E1669" s="209" t="s">
        <v>4632</v>
      </c>
      <c r="F1669" s="210">
        <v>920</v>
      </c>
      <c r="G1669" s="210">
        <v>0</v>
      </c>
      <c r="H1669" s="209" t="s">
        <v>4378</v>
      </c>
    </row>
    <row r="1670" spans="1:8" x14ac:dyDescent="0.25">
      <c r="A1670" s="208" t="s">
        <v>4632</v>
      </c>
      <c r="B1670" s="220" t="s">
        <v>6479</v>
      </c>
      <c r="C1670" s="209" t="s">
        <v>4395</v>
      </c>
      <c r="D1670" s="210">
        <v>2300</v>
      </c>
      <c r="E1670" s="209" t="s">
        <v>4632</v>
      </c>
      <c r="F1670" s="210">
        <v>2300</v>
      </c>
      <c r="G1670" s="210">
        <v>0</v>
      </c>
      <c r="H1670" s="209" t="s">
        <v>4378</v>
      </c>
    </row>
    <row r="1671" spans="1:8" x14ac:dyDescent="0.25">
      <c r="A1671" s="211" t="s">
        <v>4632</v>
      </c>
      <c r="B1671" s="221" t="s">
        <v>6490</v>
      </c>
      <c r="C1671" s="212" t="s">
        <v>4395</v>
      </c>
      <c r="D1671" s="213">
        <v>410</v>
      </c>
      <c r="E1671" s="212" t="s">
        <v>4632</v>
      </c>
      <c r="F1671" s="213">
        <v>410</v>
      </c>
      <c r="G1671" s="213">
        <v>0</v>
      </c>
      <c r="H1671" s="212" t="s">
        <v>4378</v>
      </c>
    </row>
    <row r="1672" spans="1:8" x14ac:dyDescent="0.25">
      <c r="A1672" s="208" t="s">
        <v>4632</v>
      </c>
      <c r="B1672" s="220" t="s">
        <v>6501</v>
      </c>
      <c r="C1672" s="209" t="s">
        <v>4395</v>
      </c>
      <c r="D1672" s="210">
        <v>387.1</v>
      </c>
      <c r="E1672" s="209" t="s">
        <v>4632</v>
      </c>
      <c r="F1672" s="210">
        <v>387.1</v>
      </c>
      <c r="G1672" s="210">
        <v>0</v>
      </c>
      <c r="H1672" s="209" t="s">
        <v>4378</v>
      </c>
    </row>
    <row r="1673" spans="1:8" x14ac:dyDescent="0.25">
      <c r="A1673" s="211" t="s">
        <v>4632</v>
      </c>
      <c r="B1673" s="221" t="s">
        <v>6591</v>
      </c>
      <c r="C1673" s="212" t="s">
        <v>4395</v>
      </c>
      <c r="D1673" s="213">
        <v>3592.9</v>
      </c>
      <c r="E1673" s="212" t="s">
        <v>4632</v>
      </c>
      <c r="F1673" s="213">
        <v>3592.9</v>
      </c>
      <c r="G1673" s="213">
        <v>0</v>
      </c>
      <c r="H1673" s="212" t="s">
        <v>4378</v>
      </c>
    </row>
    <row r="1674" spans="1:8" x14ac:dyDescent="0.25">
      <c r="A1674" s="211" t="s">
        <v>4632</v>
      </c>
      <c r="B1674" s="221" t="s">
        <v>6781</v>
      </c>
      <c r="C1674" s="212" t="s">
        <v>4395</v>
      </c>
      <c r="D1674" s="213">
        <v>1258</v>
      </c>
      <c r="E1674" s="212" t="s">
        <v>4632</v>
      </c>
      <c r="F1674" s="213">
        <v>1258</v>
      </c>
      <c r="G1674" s="213">
        <v>0</v>
      </c>
      <c r="H1674" s="212" t="s">
        <v>4378</v>
      </c>
    </row>
    <row r="1675" spans="1:8" x14ac:dyDescent="0.25">
      <c r="A1675" s="211" t="s">
        <v>4632</v>
      </c>
      <c r="B1675" s="221" t="s">
        <v>6905</v>
      </c>
      <c r="C1675" s="212" t="s">
        <v>4395</v>
      </c>
      <c r="D1675" s="213">
        <v>965.4</v>
      </c>
      <c r="E1675" s="212" t="s">
        <v>4653</v>
      </c>
      <c r="F1675" s="213">
        <v>965.4</v>
      </c>
      <c r="G1675" s="213">
        <v>0</v>
      </c>
      <c r="H1675" s="212" t="s">
        <v>4378</v>
      </c>
    </row>
    <row r="1676" spans="1:8" x14ac:dyDescent="0.25">
      <c r="A1676" s="208" t="s">
        <v>4632</v>
      </c>
      <c r="B1676" s="220" t="s">
        <v>6940</v>
      </c>
      <c r="C1676" s="209" t="s">
        <v>4395</v>
      </c>
      <c r="D1676" s="210">
        <v>963.9</v>
      </c>
      <c r="E1676" s="209" t="s">
        <v>4632</v>
      </c>
      <c r="F1676" s="210">
        <v>963.9</v>
      </c>
      <c r="G1676" s="210">
        <v>0</v>
      </c>
      <c r="H1676" s="209" t="s">
        <v>4378</v>
      </c>
    </row>
    <row r="1677" spans="1:8" x14ac:dyDescent="0.25">
      <c r="A1677" s="208" t="s">
        <v>4632</v>
      </c>
      <c r="B1677" s="220" t="s">
        <v>6962</v>
      </c>
      <c r="C1677" s="209" t="s">
        <v>4395</v>
      </c>
      <c r="D1677" s="210">
        <v>646.79999999999995</v>
      </c>
      <c r="E1677" s="209" t="s">
        <v>4632</v>
      </c>
      <c r="F1677" s="210">
        <v>646.79999999999995</v>
      </c>
      <c r="G1677" s="210">
        <v>0</v>
      </c>
      <c r="H1677" s="209" t="s">
        <v>4378</v>
      </c>
    </row>
    <row r="1678" spans="1:8" x14ac:dyDescent="0.25">
      <c r="A1678" s="208" t="s">
        <v>4653</v>
      </c>
      <c r="B1678" s="220" t="s">
        <v>7185</v>
      </c>
      <c r="C1678" s="209" t="s">
        <v>4395</v>
      </c>
      <c r="D1678" s="210">
        <v>12649</v>
      </c>
      <c r="E1678" s="209" t="s">
        <v>4653</v>
      </c>
      <c r="F1678" s="210">
        <v>12649</v>
      </c>
      <c r="G1678" s="210">
        <v>0</v>
      </c>
      <c r="H1678" s="209" t="s">
        <v>4378</v>
      </c>
    </row>
    <row r="1679" spans="1:8" x14ac:dyDescent="0.25">
      <c r="A1679" s="211" t="s">
        <v>4653</v>
      </c>
      <c r="B1679" s="221" t="s">
        <v>7282</v>
      </c>
      <c r="C1679" s="212" t="s">
        <v>4395</v>
      </c>
      <c r="D1679" s="213">
        <v>3290</v>
      </c>
      <c r="E1679" s="212" t="s">
        <v>4653</v>
      </c>
      <c r="F1679" s="213">
        <v>3290</v>
      </c>
      <c r="G1679" s="213">
        <v>0</v>
      </c>
      <c r="H1679" s="212" t="s">
        <v>4378</v>
      </c>
    </row>
    <row r="1680" spans="1:8" x14ac:dyDescent="0.25">
      <c r="A1680" s="208" t="s">
        <v>4653</v>
      </c>
      <c r="B1680" s="220" t="s">
        <v>7285</v>
      </c>
      <c r="C1680" s="209" t="s">
        <v>4395</v>
      </c>
      <c r="D1680" s="210">
        <v>940</v>
      </c>
      <c r="E1680" s="209" t="s">
        <v>4653</v>
      </c>
      <c r="F1680" s="210">
        <v>940</v>
      </c>
      <c r="G1680" s="210">
        <v>0</v>
      </c>
      <c r="H1680" s="209" t="s">
        <v>4378</v>
      </c>
    </row>
    <row r="1681" spans="1:8" x14ac:dyDescent="0.25">
      <c r="A1681" s="208" t="s">
        <v>4653</v>
      </c>
      <c r="B1681" s="220" t="s">
        <v>7308</v>
      </c>
      <c r="C1681" s="209" t="s">
        <v>4395</v>
      </c>
      <c r="D1681" s="210">
        <v>1617</v>
      </c>
      <c r="E1681" s="209" t="s">
        <v>4653</v>
      </c>
      <c r="F1681" s="210">
        <v>1617</v>
      </c>
      <c r="G1681" s="210">
        <v>0</v>
      </c>
      <c r="H1681" s="209" t="s">
        <v>4378</v>
      </c>
    </row>
    <row r="1682" spans="1:8" x14ac:dyDescent="0.25">
      <c r="A1682" s="208" t="s">
        <v>4638</v>
      </c>
      <c r="B1682" s="220" t="s">
        <v>7356</v>
      </c>
      <c r="C1682" s="209" t="s">
        <v>4395</v>
      </c>
      <c r="D1682" s="210">
        <v>1159.2</v>
      </c>
      <c r="E1682" s="209" t="s">
        <v>4638</v>
      </c>
      <c r="F1682" s="210">
        <v>1159.2</v>
      </c>
      <c r="G1682" s="210">
        <v>0</v>
      </c>
      <c r="H1682" s="209" t="s">
        <v>4378</v>
      </c>
    </row>
    <row r="1683" spans="1:8" x14ac:dyDescent="0.25">
      <c r="A1683" s="211" t="s">
        <v>4638</v>
      </c>
      <c r="B1683" s="221" t="s">
        <v>7391</v>
      </c>
      <c r="C1683" s="212" t="s">
        <v>4395</v>
      </c>
      <c r="D1683" s="213">
        <v>21476.799999999999</v>
      </c>
      <c r="E1683" s="212" t="s">
        <v>4638</v>
      </c>
      <c r="F1683" s="213">
        <v>21476.799999999999</v>
      </c>
      <c r="G1683" s="213">
        <v>0</v>
      </c>
      <c r="H1683" s="212" t="s">
        <v>4378</v>
      </c>
    </row>
    <row r="1684" spans="1:8" x14ac:dyDescent="0.25">
      <c r="A1684" s="208" t="s">
        <v>4638</v>
      </c>
      <c r="B1684" s="220" t="s">
        <v>7400</v>
      </c>
      <c r="C1684" s="209" t="s">
        <v>4395</v>
      </c>
      <c r="D1684" s="210">
        <v>382.2</v>
      </c>
      <c r="E1684" s="209" t="s">
        <v>4638</v>
      </c>
      <c r="F1684" s="210">
        <v>382.2</v>
      </c>
      <c r="G1684" s="210">
        <v>0</v>
      </c>
      <c r="H1684" s="209" t="s">
        <v>4378</v>
      </c>
    </row>
    <row r="1685" spans="1:8" x14ac:dyDescent="0.25">
      <c r="A1685" s="208" t="s">
        <v>4638</v>
      </c>
      <c r="B1685" s="220" t="s">
        <v>7419</v>
      </c>
      <c r="C1685" s="209" t="s">
        <v>4395</v>
      </c>
      <c r="D1685" s="210">
        <v>7622.4</v>
      </c>
      <c r="E1685" s="209" t="s">
        <v>4649</v>
      </c>
      <c r="F1685" s="210">
        <v>7622.4</v>
      </c>
      <c r="G1685" s="210">
        <v>0</v>
      </c>
      <c r="H1685" s="209" t="s">
        <v>4378</v>
      </c>
    </row>
    <row r="1686" spans="1:8" x14ac:dyDescent="0.25">
      <c r="A1686" s="208" t="s">
        <v>4638</v>
      </c>
      <c r="B1686" s="220" t="s">
        <v>7439</v>
      </c>
      <c r="C1686" s="209" t="s">
        <v>4395</v>
      </c>
      <c r="D1686" s="210">
        <v>1880</v>
      </c>
      <c r="E1686" s="209" t="s">
        <v>4638</v>
      </c>
      <c r="F1686" s="210">
        <v>1880</v>
      </c>
      <c r="G1686" s="210">
        <v>0</v>
      </c>
      <c r="H1686" s="209" t="s">
        <v>4378</v>
      </c>
    </row>
    <row r="1687" spans="1:8" x14ac:dyDescent="0.25">
      <c r="A1687" s="208" t="s">
        <v>4649</v>
      </c>
      <c r="B1687" s="220" t="s">
        <v>7485</v>
      </c>
      <c r="C1687" s="209" t="s">
        <v>4395</v>
      </c>
      <c r="D1687" s="210">
        <v>4060</v>
      </c>
      <c r="E1687" s="209" t="s">
        <v>4649</v>
      </c>
      <c r="F1687" s="210">
        <v>4060</v>
      </c>
      <c r="G1687" s="210">
        <v>0</v>
      </c>
      <c r="H1687" s="209" t="s">
        <v>4378</v>
      </c>
    </row>
    <row r="1688" spans="1:8" x14ac:dyDescent="0.25">
      <c r="A1688" s="208" t="s">
        <v>4649</v>
      </c>
      <c r="B1688" s="220" t="s">
        <v>7527</v>
      </c>
      <c r="C1688" s="209" t="s">
        <v>4395</v>
      </c>
      <c r="D1688" s="210">
        <v>1575.6</v>
      </c>
      <c r="E1688" s="209" t="s">
        <v>4649</v>
      </c>
      <c r="F1688" s="210">
        <v>1575.6</v>
      </c>
      <c r="G1688" s="210">
        <v>0</v>
      </c>
      <c r="H1688" s="209" t="s">
        <v>4378</v>
      </c>
    </row>
    <row r="1689" spans="1:8" x14ac:dyDescent="0.25">
      <c r="A1689" s="208" t="s">
        <v>4649</v>
      </c>
      <c r="B1689" s="220" t="s">
        <v>7565</v>
      </c>
      <c r="C1689" s="209" t="s">
        <v>4395</v>
      </c>
      <c r="D1689" s="210">
        <v>40</v>
      </c>
      <c r="E1689" s="209" t="s">
        <v>4649</v>
      </c>
      <c r="F1689" s="210">
        <v>40</v>
      </c>
      <c r="G1689" s="210">
        <v>0</v>
      </c>
      <c r="H1689" s="209" t="s">
        <v>4378</v>
      </c>
    </row>
    <row r="1690" spans="1:8" x14ac:dyDescent="0.25">
      <c r="A1690" s="208" t="s">
        <v>4649</v>
      </c>
      <c r="B1690" s="220" t="s">
        <v>7573</v>
      </c>
      <c r="C1690" s="209" t="s">
        <v>4395</v>
      </c>
      <c r="D1690" s="210">
        <v>1455.3</v>
      </c>
      <c r="E1690" s="209" t="s">
        <v>4649</v>
      </c>
      <c r="F1690" s="210">
        <v>1455.3</v>
      </c>
      <c r="G1690" s="210">
        <v>0</v>
      </c>
      <c r="H1690" s="209" t="s">
        <v>4378</v>
      </c>
    </row>
    <row r="1691" spans="1:8" x14ac:dyDescent="0.25">
      <c r="A1691" s="211" t="s">
        <v>4649</v>
      </c>
      <c r="B1691" s="221" t="s">
        <v>7598</v>
      </c>
      <c r="C1691" s="212" t="s">
        <v>4395</v>
      </c>
      <c r="D1691" s="213">
        <v>6887.4</v>
      </c>
      <c r="E1691" s="212" t="s">
        <v>4649</v>
      </c>
      <c r="F1691" s="213">
        <v>6887.4</v>
      </c>
      <c r="G1691" s="213">
        <v>0</v>
      </c>
      <c r="H1691" s="212" t="s">
        <v>4378</v>
      </c>
    </row>
    <row r="1692" spans="1:8" x14ac:dyDescent="0.25">
      <c r="A1692" s="208" t="s">
        <v>4649</v>
      </c>
      <c r="B1692" s="220" t="s">
        <v>7601</v>
      </c>
      <c r="C1692" s="209" t="s">
        <v>4395</v>
      </c>
      <c r="D1692" s="210">
        <v>32.9</v>
      </c>
      <c r="E1692" s="209" t="s">
        <v>4646</v>
      </c>
      <c r="F1692" s="210">
        <v>32.9</v>
      </c>
      <c r="G1692" s="210">
        <v>0</v>
      </c>
      <c r="H1692" s="209" t="s">
        <v>4378</v>
      </c>
    </row>
    <row r="1693" spans="1:8" x14ac:dyDescent="0.25">
      <c r="A1693" s="208" t="s">
        <v>4649</v>
      </c>
      <c r="B1693" s="220" t="s">
        <v>7603</v>
      </c>
      <c r="C1693" s="209" t="s">
        <v>4395</v>
      </c>
      <c r="D1693" s="210">
        <v>103.4</v>
      </c>
      <c r="E1693" s="209" t="s">
        <v>4646</v>
      </c>
      <c r="F1693" s="210">
        <v>103.4</v>
      </c>
      <c r="G1693" s="210">
        <v>0</v>
      </c>
      <c r="H1693" s="209" t="s">
        <v>4378</v>
      </c>
    </row>
    <row r="1694" spans="1:8" x14ac:dyDescent="0.25">
      <c r="A1694" s="211" t="s">
        <v>4646</v>
      </c>
      <c r="B1694" s="221" t="s">
        <v>7604</v>
      </c>
      <c r="C1694" s="212" t="s">
        <v>4395</v>
      </c>
      <c r="D1694" s="213">
        <v>26229.3</v>
      </c>
      <c r="E1694" s="212" t="s">
        <v>4646</v>
      </c>
      <c r="F1694" s="213">
        <v>26229.3</v>
      </c>
      <c r="G1694" s="213">
        <v>0</v>
      </c>
      <c r="H1694" s="212" t="s">
        <v>4378</v>
      </c>
    </row>
    <row r="1695" spans="1:8" x14ac:dyDescent="0.25">
      <c r="A1695" s="211" t="s">
        <v>4646</v>
      </c>
      <c r="B1695" s="221" t="s">
        <v>7606</v>
      </c>
      <c r="C1695" s="212" t="s">
        <v>4395</v>
      </c>
      <c r="D1695" s="213">
        <v>230.4</v>
      </c>
      <c r="E1695" s="212" t="s">
        <v>4646</v>
      </c>
      <c r="F1695" s="213">
        <v>230.4</v>
      </c>
      <c r="G1695" s="213">
        <v>0</v>
      </c>
      <c r="H1695" s="212" t="s">
        <v>4378</v>
      </c>
    </row>
    <row r="1696" spans="1:8" x14ac:dyDescent="0.25">
      <c r="A1696" s="208" t="s">
        <v>4646</v>
      </c>
      <c r="B1696" s="220" t="s">
        <v>7651</v>
      </c>
      <c r="C1696" s="209" t="s">
        <v>4395</v>
      </c>
      <c r="D1696" s="210">
        <v>1680.9</v>
      </c>
      <c r="E1696" s="209" t="s">
        <v>4646</v>
      </c>
      <c r="F1696" s="210">
        <v>1680.9</v>
      </c>
      <c r="G1696" s="210">
        <v>0</v>
      </c>
      <c r="H1696" s="209" t="s">
        <v>4378</v>
      </c>
    </row>
    <row r="1697" spans="1:8" x14ac:dyDescent="0.25">
      <c r="A1697" s="211" t="s">
        <v>4646</v>
      </c>
      <c r="B1697" s="221" t="s">
        <v>7660</v>
      </c>
      <c r="C1697" s="212" t="s">
        <v>4395</v>
      </c>
      <c r="D1697" s="213">
        <v>0</v>
      </c>
      <c r="E1697" s="212" t="s">
        <v>4416</v>
      </c>
      <c r="F1697" s="213">
        <v>0</v>
      </c>
      <c r="G1697" s="213">
        <v>0</v>
      </c>
      <c r="H1697" s="212" t="s">
        <v>37</v>
      </c>
    </row>
    <row r="1698" spans="1:8" x14ac:dyDescent="0.25">
      <c r="A1698" s="208" t="s">
        <v>4646</v>
      </c>
      <c r="B1698" s="220" t="s">
        <v>7661</v>
      </c>
      <c r="C1698" s="209" t="s">
        <v>4395</v>
      </c>
      <c r="D1698" s="210">
        <v>3522</v>
      </c>
      <c r="E1698" s="209" t="s">
        <v>4646</v>
      </c>
      <c r="F1698" s="210">
        <v>3522</v>
      </c>
      <c r="G1698" s="210">
        <v>0</v>
      </c>
      <c r="H1698" s="209" t="s">
        <v>4378</v>
      </c>
    </row>
    <row r="1699" spans="1:8" x14ac:dyDescent="0.25">
      <c r="A1699" s="208" t="s">
        <v>4646</v>
      </c>
      <c r="B1699" s="220" t="s">
        <v>7663</v>
      </c>
      <c r="C1699" s="209" t="s">
        <v>4395</v>
      </c>
      <c r="D1699" s="210">
        <v>9342.9</v>
      </c>
      <c r="E1699" s="209" t="s">
        <v>4633</v>
      </c>
      <c r="F1699" s="210">
        <v>9342.9</v>
      </c>
      <c r="G1699" s="210">
        <v>0</v>
      </c>
      <c r="H1699" s="209" t="s">
        <v>4378</v>
      </c>
    </row>
    <row r="1700" spans="1:8" x14ac:dyDescent="0.25">
      <c r="A1700" s="208" t="s">
        <v>4646</v>
      </c>
      <c r="B1700" s="220" t="s">
        <v>7689</v>
      </c>
      <c r="C1700" s="209" t="s">
        <v>4395</v>
      </c>
      <c r="D1700" s="210">
        <v>1685.6</v>
      </c>
      <c r="E1700" s="209" t="s">
        <v>4646</v>
      </c>
      <c r="F1700" s="210">
        <v>1685.6</v>
      </c>
      <c r="G1700" s="210">
        <v>0</v>
      </c>
      <c r="H1700" s="209" t="s">
        <v>4378</v>
      </c>
    </row>
    <row r="1701" spans="1:8" x14ac:dyDescent="0.25">
      <c r="A1701" s="208" t="s">
        <v>4646</v>
      </c>
      <c r="B1701" s="220" t="s">
        <v>7693</v>
      </c>
      <c r="C1701" s="209" t="s">
        <v>4395</v>
      </c>
      <c r="D1701" s="210">
        <v>883.2</v>
      </c>
      <c r="E1701" s="209" t="s">
        <v>4633</v>
      </c>
      <c r="F1701" s="210">
        <v>883.2</v>
      </c>
      <c r="G1701" s="210">
        <v>0</v>
      </c>
      <c r="H1701" s="209" t="s">
        <v>4378</v>
      </c>
    </row>
    <row r="1702" spans="1:8" x14ac:dyDescent="0.25">
      <c r="A1702" s="211" t="s">
        <v>4646</v>
      </c>
      <c r="B1702" s="221" t="s">
        <v>7694</v>
      </c>
      <c r="C1702" s="212" t="s">
        <v>4395</v>
      </c>
      <c r="D1702" s="213">
        <v>364.8</v>
      </c>
      <c r="E1702" s="212" t="s">
        <v>4633</v>
      </c>
      <c r="F1702" s="213">
        <v>364.8</v>
      </c>
      <c r="G1702" s="213">
        <v>0</v>
      </c>
      <c r="H1702" s="212" t="s">
        <v>4378</v>
      </c>
    </row>
    <row r="1703" spans="1:8" x14ac:dyDescent="0.25">
      <c r="A1703" s="208" t="s">
        <v>4646</v>
      </c>
      <c r="B1703" s="220" t="s">
        <v>7707</v>
      </c>
      <c r="C1703" s="209" t="s">
        <v>4395</v>
      </c>
      <c r="D1703" s="210">
        <v>1880</v>
      </c>
      <c r="E1703" s="209" t="s">
        <v>4646</v>
      </c>
      <c r="F1703" s="210">
        <v>1880</v>
      </c>
      <c r="G1703" s="210">
        <v>0</v>
      </c>
      <c r="H1703" s="209" t="s">
        <v>4378</v>
      </c>
    </row>
    <row r="1704" spans="1:8" x14ac:dyDescent="0.25">
      <c r="A1704" s="208" t="s">
        <v>4646</v>
      </c>
      <c r="B1704" s="220" t="s">
        <v>7721</v>
      </c>
      <c r="C1704" s="209" t="s">
        <v>4395</v>
      </c>
      <c r="D1704" s="210">
        <v>20</v>
      </c>
      <c r="E1704" s="209" t="s">
        <v>4646</v>
      </c>
      <c r="F1704" s="210">
        <v>20</v>
      </c>
      <c r="G1704" s="210">
        <v>0</v>
      </c>
      <c r="H1704" s="209" t="s">
        <v>4378</v>
      </c>
    </row>
    <row r="1705" spans="1:8" x14ac:dyDescent="0.25">
      <c r="A1705" s="211" t="s">
        <v>4646</v>
      </c>
      <c r="B1705" s="221" t="s">
        <v>7722</v>
      </c>
      <c r="C1705" s="212" t="s">
        <v>4395</v>
      </c>
      <c r="D1705" s="213">
        <v>0</v>
      </c>
      <c r="E1705" s="212" t="s">
        <v>4416</v>
      </c>
      <c r="F1705" s="213">
        <v>0</v>
      </c>
      <c r="G1705" s="213">
        <v>0</v>
      </c>
      <c r="H1705" s="212" t="s">
        <v>37</v>
      </c>
    </row>
    <row r="1706" spans="1:8" x14ac:dyDescent="0.25">
      <c r="A1706" s="211" t="s">
        <v>4646</v>
      </c>
      <c r="B1706" s="221" t="s">
        <v>7732</v>
      </c>
      <c r="C1706" s="212" t="s">
        <v>4395</v>
      </c>
      <c r="D1706" s="213">
        <v>0</v>
      </c>
      <c r="E1706" s="212" t="s">
        <v>4416</v>
      </c>
      <c r="F1706" s="213">
        <v>0</v>
      </c>
      <c r="G1706" s="213">
        <v>0</v>
      </c>
      <c r="H1706" s="212" t="s">
        <v>37</v>
      </c>
    </row>
    <row r="1707" spans="1:8" x14ac:dyDescent="0.25">
      <c r="A1707" s="208" t="s">
        <v>4646</v>
      </c>
      <c r="B1707" s="220" t="s">
        <v>7733</v>
      </c>
      <c r="C1707" s="209" t="s">
        <v>4395</v>
      </c>
      <c r="D1707" s="210">
        <v>218</v>
      </c>
      <c r="E1707" s="209" t="s">
        <v>4635</v>
      </c>
      <c r="F1707" s="210">
        <v>218</v>
      </c>
      <c r="G1707" s="210">
        <v>0</v>
      </c>
      <c r="H1707" s="209" t="s">
        <v>4378</v>
      </c>
    </row>
    <row r="1708" spans="1:8" x14ac:dyDescent="0.25">
      <c r="A1708" s="211" t="s">
        <v>4646</v>
      </c>
      <c r="B1708" s="221" t="s">
        <v>7734</v>
      </c>
      <c r="C1708" s="212" t="s">
        <v>4395</v>
      </c>
      <c r="D1708" s="213">
        <v>56</v>
      </c>
      <c r="E1708" s="212" t="s">
        <v>4633</v>
      </c>
      <c r="F1708" s="213">
        <v>56</v>
      </c>
      <c r="G1708" s="213">
        <v>0</v>
      </c>
      <c r="H1708" s="212" t="s">
        <v>4378</v>
      </c>
    </row>
    <row r="1709" spans="1:8" x14ac:dyDescent="0.25">
      <c r="A1709" s="211" t="s">
        <v>4646</v>
      </c>
      <c r="B1709" s="221" t="s">
        <v>7736</v>
      </c>
      <c r="C1709" s="212" t="s">
        <v>4395</v>
      </c>
      <c r="D1709" s="213">
        <v>72</v>
      </c>
      <c r="E1709" s="212" t="s">
        <v>4646</v>
      </c>
      <c r="F1709" s="213">
        <v>72</v>
      </c>
      <c r="G1709" s="213">
        <v>0</v>
      </c>
      <c r="H1709" s="212" t="s">
        <v>4378</v>
      </c>
    </row>
    <row r="1710" spans="1:8" x14ac:dyDescent="0.25">
      <c r="A1710" s="208" t="s">
        <v>4646</v>
      </c>
      <c r="B1710" s="220" t="s">
        <v>7737</v>
      </c>
      <c r="C1710" s="209" t="s">
        <v>4395</v>
      </c>
      <c r="D1710" s="210">
        <v>40</v>
      </c>
      <c r="E1710" s="209" t="s">
        <v>4646</v>
      </c>
      <c r="F1710" s="210">
        <v>40</v>
      </c>
      <c r="G1710" s="210">
        <v>0</v>
      </c>
      <c r="H1710" s="209" t="s">
        <v>4378</v>
      </c>
    </row>
    <row r="1711" spans="1:8" x14ac:dyDescent="0.25">
      <c r="A1711" s="208" t="s">
        <v>4633</v>
      </c>
      <c r="B1711" s="220" t="s">
        <v>7751</v>
      </c>
      <c r="C1711" s="209" t="s">
        <v>4395</v>
      </c>
      <c r="D1711" s="210">
        <v>330</v>
      </c>
      <c r="E1711" s="209" t="s">
        <v>4633</v>
      </c>
      <c r="F1711" s="210">
        <v>330</v>
      </c>
      <c r="G1711" s="210">
        <v>0</v>
      </c>
      <c r="H1711" s="209" t="s">
        <v>4378</v>
      </c>
    </row>
    <row r="1712" spans="1:8" x14ac:dyDescent="0.25">
      <c r="A1712" s="211" t="s">
        <v>4633</v>
      </c>
      <c r="B1712" s="221" t="s">
        <v>7809</v>
      </c>
      <c r="C1712" s="212" t="s">
        <v>4395</v>
      </c>
      <c r="D1712" s="213">
        <v>18932.599999999999</v>
      </c>
      <c r="E1712" s="212" t="s">
        <v>4633</v>
      </c>
      <c r="F1712" s="213">
        <v>18932.599999999999</v>
      </c>
      <c r="G1712" s="213">
        <v>0</v>
      </c>
      <c r="H1712" s="212" t="s">
        <v>4378</v>
      </c>
    </row>
    <row r="1713" spans="1:8" x14ac:dyDescent="0.25">
      <c r="A1713" s="208" t="s">
        <v>4633</v>
      </c>
      <c r="B1713" s="220" t="s">
        <v>7842</v>
      </c>
      <c r="C1713" s="209" t="s">
        <v>4395</v>
      </c>
      <c r="D1713" s="210">
        <v>450</v>
      </c>
      <c r="E1713" s="209" t="s">
        <v>4633</v>
      </c>
      <c r="F1713" s="210">
        <v>450</v>
      </c>
      <c r="G1713" s="210">
        <v>0</v>
      </c>
      <c r="H1713" s="209" t="s">
        <v>4378</v>
      </c>
    </row>
    <row r="1714" spans="1:8" x14ac:dyDescent="0.25">
      <c r="A1714" s="211" t="s">
        <v>4633</v>
      </c>
      <c r="B1714" s="221" t="s">
        <v>7857</v>
      </c>
      <c r="C1714" s="212" t="s">
        <v>4395</v>
      </c>
      <c r="D1714" s="213">
        <v>1410</v>
      </c>
      <c r="E1714" s="212" t="s">
        <v>4633</v>
      </c>
      <c r="F1714" s="213">
        <v>1410</v>
      </c>
      <c r="G1714" s="213">
        <v>0</v>
      </c>
      <c r="H1714" s="212" t="s">
        <v>4378</v>
      </c>
    </row>
    <row r="1715" spans="1:8" x14ac:dyDescent="0.25">
      <c r="A1715" s="211" t="s">
        <v>4633</v>
      </c>
      <c r="B1715" s="221" t="s">
        <v>7877</v>
      </c>
      <c r="C1715" s="212" t="s">
        <v>4395</v>
      </c>
      <c r="D1715" s="213">
        <v>2925.3</v>
      </c>
      <c r="E1715" s="212" t="s">
        <v>4633</v>
      </c>
      <c r="F1715" s="213">
        <v>2925.3</v>
      </c>
      <c r="G1715" s="213">
        <v>0</v>
      </c>
      <c r="H1715" s="212" t="s">
        <v>4378</v>
      </c>
    </row>
    <row r="1716" spans="1:8" x14ac:dyDescent="0.25">
      <c r="A1716" s="208" t="s">
        <v>4633</v>
      </c>
      <c r="B1716" s="220" t="s">
        <v>7878</v>
      </c>
      <c r="C1716" s="209" t="s">
        <v>4395</v>
      </c>
      <c r="D1716" s="210">
        <v>1797.6</v>
      </c>
      <c r="E1716" s="209" t="s">
        <v>4633</v>
      </c>
      <c r="F1716" s="210">
        <v>1797.6</v>
      </c>
      <c r="G1716" s="210">
        <v>0</v>
      </c>
      <c r="H1716" s="209" t="s">
        <v>4378</v>
      </c>
    </row>
    <row r="1717" spans="1:8" x14ac:dyDescent="0.25">
      <c r="A1717" s="208" t="s">
        <v>4633</v>
      </c>
      <c r="B1717" s="220" t="s">
        <v>7884</v>
      </c>
      <c r="C1717" s="209" t="s">
        <v>4395</v>
      </c>
      <c r="D1717" s="210">
        <v>5586</v>
      </c>
      <c r="E1717" s="209" t="s">
        <v>4633</v>
      </c>
      <c r="F1717" s="210">
        <v>5586</v>
      </c>
      <c r="G1717" s="210">
        <v>0</v>
      </c>
      <c r="H1717" s="209" t="s">
        <v>4378</v>
      </c>
    </row>
    <row r="1718" spans="1:8" x14ac:dyDescent="0.25">
      <c r="A1718" s="211" t="s">
        <v>4633</v>
      </c>
      <c r="B1718" s="221" t="s">
        <v>7893</v>
      </c>
      <c r="C1718" s="212" t="s">
        <v>4395</v>
      </c>
      <c r="D1718" s="213">
        <v>1663.2</v>
      </c>
      <c r="E1718" s="212" t="s">
        <v>4633</v>
      </c>
      <c r="F1718" s="213">
        <v>1663.2</v>
      </c>
      <c r="G1718" s="213">
        <v>0</v>
      </c>
      <c r="H1718" s="212" t="s">
        <v>4378</v>
      </c>
    </row>
    <row r="1719" spans="1:8" x14ac:dyDescent="0.25">
      <c r="A1719" s="208" t="s">
        <v>4633</v>
      </c>
      <c r="B1719" s="220" t="s">
        <v>7894</v>
      </c>
      <c r="C1719" s="209" t="s">
        <v>4395</v>
      </c>
      <c r="D1719" s="210">
        <v>44.1</v>
      </c>
      <c r="E1719" s="209" t="s">
        <v>4633</v>
      </c>
      <c r="F1719" s="210">
        <v>44.1</v>
      </c>
      <c r="G1719" s="210">
        <v>0</v>
      </c>
      <c r="H1719" s="209" t="s">
        <v>4378</v>
      </c>
    </row>
    <row r="1720" spans="1:8" x14ac:dyDescent="0.25">
      <c r="A1720" s="208" t="s">
        <v>4633</v>
      </c>
      <c r="B1720" s="220" t="s">
        <v>7896</v>
      </c>
      <c r="C1720" s="209" t="s">
        <v>4395</v>
      </c>
      <c r="D1720" s="210">
        <v>453.6</v>
      </c>
      <c r="E1720" s="209" t="s">
        <v>4633</v>
      </c>
      <c r="F1720" s="210">
        <v>453.6</v>
      </c>
      <c r="G1720" s="210">
        <v>0</v>
      </c>
      <c r="H1720" s="209" t="s">
        <v>4378</v>
      </c>
    </row>
    <row r="1721" spans="1:8" x14ac:dyDescent="0.25">
      <c r="A1721" s="211" t="s">
        <v>4635</v>
      </c>
      <c r="B1721" s="221" t="s">
        <v>4655</v>
      </c>
      <c r="C1721" s="212" t="s">
        <v>4395</v>
      </c>
      <c r="D1721" s="213">
        <v>1410</v>
      </c>
      <c r="E1721" s="212" t="s">
        <v>4635</v>
      </c>
      <c r="F1721" s="213">
        <v>1410</v>
      </c>
      <c r="G1721" s="213">
        <v>0</v>
      </c>
      <c r="H1721" s="212" t="s">
        <v>4378</v>
      </c>
    </row>
    <row r="1722" spans="1:8" x14ac:dyDescent="0.25">
      <c r="A1722" s="208" t="s">
        <v>4635</v>
      </c>
      <c r="B1722" s="220" t="s">
        <v>4658</v>
      </c>
      <c r="C1722" s="209" t="s">
        <v>4395</v>
      </c>
      <c r="D1722" s="210">
        <v>2100</v>
      </c>
      <c r="E1722" s="209" t="s">
        <v>4635</v>
      </c>
      <c r="F1722" s="210">
        <v>2100</v>
      </c>
      <c r="G1722" s="210">
        <v>0</v>
      </c>
      <c r="H1722" s="209" t="s">
        <v>4378</v>
      </c>
    </row>
    <row r="1723" spans="1:8" x14ac:dyDescent="0.25">
      <c r="A1723" s="208" t="s">
        <v>4635</v>
      </c>
      <c r="B1723" s="220" t="s">
        <v>4662</v>
      </c>
      <c r="C1723" s="209" t="s">
        <v>4395</v>
      </c>
      <c r="D1723" s="210">
        <v>6271.2</v>
      </c>
      <c r="E1723" s="209" t="s">
        <v>4635</v>
      </c>
      <c r="F1723" s="210">
        <v>6271.2</v>
      </c>
      <c r="G1723" s="210">
        <v>0</v>
      </c>
      <c r="H1723" s="209" t="s">
        <v>4378</v>
      </c>
    </row>
    <row r="1724" spans="1:8" x14ac:dyDescent="0.25">
      <c r="A1724" s="208" t="s">
        <v>4635</v>
      </c>
      <c r="B1724" s="220" t="s">
        <v>4666</v>
      </c>
      <c r="C1724" s="209" t="s">
        <v>4395</v>
      </c>
      <c r="D1724" s="210">
        <v>3000</v>
      </c>
      <c r="E1724" s="209" t="s">
        <v>4635</v>
      </c>
      <c r="F1724" s="210">
        <v>3000</v>
      </c>
      <c r="G1724" s="210">
        <v>0</v>
      </c>
      <c r="H1724" s="209" t="s">
        <v>4378</v>
      </c>
    </row>
    <row r="1725" spans="1:8" x14ac:dyDescent="0.25">
      <c r="A1725" s="208" t="s">
        <v>4635</v>
      </c>
      <c r="B1725" s="220" t="s">
        <v>4668</v>
      </c>
      <c r="C1725" s="209" t="s">
        <v>4395</v>
      </c>
      <c r="D1725" s="210">
        <v>244.8</v>
      </c>
      <c r="E1725" s="209" t="s">
        <v>4635</v>
      </c>
      <c r="F1725" s="210">
        <v>244.8</v>
      </c>
      <c r="G1725" s="210">
        <v>0</v>
      </c>
      <c r="H1725" s="209" t="s">
        <v>4378</v>
      </c>
    </row>
    <row r="1726" spans="1:8" x14ac:dyDescent="0.25">
      <c r="A1726" s="211" t="s">
        <v>4635</v>
      </c>
      <c r="B1726" s="221" t="s">
        <v>4695</v>
      </c>
      <c r="C1726" s="212" t="s">
        <v>4395</v>
      </c>
      <c r="D1726" s="213">
        <v>45.5</v>
      </c>
      <c r="E1726" s="212" t="s">
        <v>4696</v>
      </c>
      <c r="F1726" s="213">
        <v>45.5</v>
      </c>
      <c r="G1726" s="213">
        <v>0</v>
      </c>
      <c r="H1726" s="212" t="s">
        <v>4378</v>
      </c>
    </row>
    <row r="1727" spans="1:8" x14ac:dyDescent="0.25">
      <c r="A1727" s="211" t="s">
        <v>4635</v>
      </c>
      <c r="B1727" s="221" t="s">
        <v>7931</v>
      </c>
      <c r="C1727" s="212" t="s">
        <v>4395</v>
      </c>
      <c r="D1727" s="213">
        <v>1814.5</v>
      </c>
      <c r="E1727" s="212" t="s">
        <v>4635</v>
      </c>
      <c r="F1727" s="213">
        <v>1814.5</v>
      </c>
      <c r="G1727" s="213">
        <v>0</v>
      </c>
      <c r="H1727" s="212" t="s">
        <v>4378</v>
      </c>
    </row>
    <row r="1728" spans="1:8" x14ac:dyDescent="0.25">
      <c r="A1728" s="208" t="s">
        <v>4635</v>
      </c>
      <c r="B1728" s="220" t="s">
        <v>7940</v>
      </c>
      <c r="C1728" s="209" t="s">
        <v>4395</v>
      </c>
      <c r="D1728" s="210">
        <v>134</v>
      </c>
      <c r="E1728" s="209" t="s">
        <v>4635</v>
      </c>
      <c r="F1728" s="210">
        <v>134</v>
      </c>
      <c r="G1728" s="210">
        <v>0</v>
      </c>
      <c r="H1728" s="209" t="s">
        <v>4378</v>
      </c>
    </row>
    <row r="1729" spans="1:8" x14ac:dyDescent="0.25">
      <c r="A1729" s="211" t="s">
        <v>4635</v>
      </c>
      <c r="B1729" s="221" t="s">
        <v>7954</v>
      </c>
      <c r="C1729" s="212" t="s">
        <v>4395</v>
      </c>
      <c r="D1729" s="213">
        <v>0</v>
      </c>
      <c r="E1729" s="212" t="s">
        <v>4416</v>
      </c>
      <c r="F1729" s="213">
        <v>0</v>
      </c>
      <c r="G1729" s="213">
        <v>0</v>
      </c>
      <c r="H1729" s="212" t="s">
        <v>37</v>
      </c>
    </row>
    <row r="1730" spans="1:8" x14ac:dyDescent="0.25">
      <c r="A1730" s="211" t="s">
        <v>4635</v>
      </c>
      <c r="B1730" s="221" t="s">
        <v>7956</v>
      </c>
      <c r="C1730" s="212" t="s">
        <v>4395</v>
      </c>
      <c r="D1730" s="213">
        <v>26457.599999999999</v>
      </c>
      <c r="E1730" s="212" t="s">
        <v>4634</v>
      </c>
      <c r="F1730" s="213">
        <v>26457.599999999999</v>
      </c>
      <c r="G1730" s="213">
        <v>0</v>
      </c>
      <c r="H1730" s="212" t="s">
        <v>4378</v>
      </c>
    </row>
    <row r="1731" spans="1:8" x14ac:dyDescent="0.25">
      <c r="A1731" s="211" t="s">
        <v>4635</v>
      </c>
      <c r="B1731" s="221" t="s">
        <v>7968</v>
      </c>
      <c r="C1731" s="212" t="s">
        <v>4395</v>
      </c>
      <c r="D1731" s="213">
        <v>26611.200000000001</v>
      </c>
      <c r="E1731" s="212" t="s">
        <v>4634</v>
      </c>
      <c r="F1731" s="213">
        <v>26611.200000000001</v>
      </c>
      <c r="G1731" s="213">
        <v>0</v>
      </c>
      <c r="H1731" s="212" t="s">
        <v>4378</v>
      </c>
    </row>
    <row r="1732" spans="1:8" x14ac:dyDescent="0.25">
      <c r="A1732" s="211" t="s">
        <v>4635</v>
      </c>
      <c r="B1732" s="221" t="s">
        <v>8012</v>
      </c>
      <c r="C1732" s="212" t="s">
        <v>4395</v>
      </c>
      <c r="D1732" s="213">
        <v>705</v>
      </c>
      <c r="E1732" s="212" t="s">
        <v>4635</v>
      </c>
      <c r="F1732" s="213">
        <v>705</v>
      </c>
      <c r="G1732" s="213">
        <v>0</v>
      </c>
      <c r="H1732" s="212" t="s">
        <v>4378</v>
      </c>
    </row>
    <row r="1733" spans="1:8" x14ac:dyDescent="0.25">
      <c r="A1733" s="208" t="s">
        <v>4634</v>
      </c>
      <c r="B1733" s="220" t="s">
        <v>4697</v>
      </c>
      <c r="C1733" s="209" t="s">
        <v>4395</v>
      </c>
      <c r="D1733" s="210">
        <v>272</v>
      </c>
      <c r="E1733" s="209" t="s">
        <v>4634</v>
      </c>
      <c r="F1733" s="210">
        <v>272</v>
      </c>
      <c r="G1733" s="210">
        <v>0</v>
      </c>
      <c r="H1733" s="209" t="s">
        <v>4378</v>
      </c>
    </row>
    <row r="1734" spans="1:8" x14ac:dyDescent="0.25">
      <c r="A1734" s="211" t="s">
        <v>4634</v>
      </c>
      <c r="B1734" s="221" t="s">
        <v>4709</v>
      </c>
      <c r="C1734" s="212" t="s">
        <v>4395</v>
      </c>
      <c r="D1734" s="213">
        <v>7310.8</v>
      </c>
      <c r="E1734" s="212" t="s">
        <v>4634</v>
      </c>
      <c r="F1734" s="213">
        <v>7310.8</v>
      </c>
      <c r="G1734" s="213">
        <v>0</v>
      </c>
      <c r="H1734" s="212" t="s">
        <v>4378</v>
      </c>
    </row>
    <row r="1735" spans="1:8" x14ac:dyDescent="0.25">
      <c r="A1735" s="211" t="s">
        <v>4634</v>
      </c>
      <c r="B1735" s="221" t="s">
        <v>4721</v>
      </c>
      <c r="C1735" s="212" t="s">
        <v>4395</v>
      </c>
      <c r="D1735" s="213">
        <v>3788.2</v>
      </c>
      <c r="E1735" s="212" t="s">
        <v>4634</v>
      </c>
      <c r="F1735" s="213">
        <v>3788.2</v>
      </c>
      <c r="G1735" s="213">
        <v>0</v>
      </c>
      <c r="H1735" s="212" t="s">
        <v>4378</v>
      </c>
    </row>
    <row r="1736" spans="1:8" x14ac:dyDescent="0.25">
      <c r="A1736" s="211" t="s">
        <v>4634</v>
      </c>
      <c r="B1736" s="221" t="s">
        <v>4725</v>
      </c>
      <c r="C1736" s="212" t="s">
        <v>4395</v>
      </c>
      <c r="D1736" s="213">
        <v>377.2</v>
      </c>
      <c r="E1736" s="212" t="s">
        <v>4634</v>
      </c>
      <c r="F1736" s="213">
        <v>377.2</v>
      </c>
      <c r="G1736" s="213">
        <v>0</v>
      </c>
      <c r="H1736" s="212" t="s">
        <v>4378</v>
      </c>
    </row>
    <row r="1737" spans="1:8" x14ac:dyDescent="0.25">
      <c r="A1737" s="208" t="s">
        <v>4634</v>
      </c>
      <c r="B1737" s="220" t="s">
        <v>4736</v>
      </c>
      <c r="C1737" s="209" t="s">
        <v>4395</v>
      </c>
      <c r="D1737" s="210">
        <v>1120.0999999999999</v>
      </c>
      <c r="E1737" s="209" t="s">
        <v>4634</v>
      </c>
      <c r="F1737" s="210">
        <v>1120.0999999999999</v>
      </c>
      <c r="G1737" s="210">
        <v>0</v>
      </c>
      <c r="H1737" s="209" t="s">
        <v>4378</v>
      </c>
    </row>
    <row r="1738" spans="1:8" x14ac:dyDescent="0.25">
      <c r="A1738" s="208" t="s">
        <v>4634</v>
      </c>
      <c r="B1738" s="220" t="s">
        <v>4753</v>
      </c>
      <c r="C1738" s="209" t="s">
        <v>4395</v>
      </c>
      <c r="D1738" s="210">
        <v>6895</v>
      </c>
      <c r="E1738" s="209" t="s">
        <v>4634</v>
      </c>
      <c r="F1738" s="210">
        <v>6895</v>
      </c>
      <c r="G1738" s="210">
        <v>0</v>
      </c>
      <c r="H1738" s="209" t="s">
        <v>4378</v>
      </c>
    </row>
    <row r="1739" spans="1:8" x14ac:dyDescent="0.25">
      <c r="A1739" s="211" t="s">
        <v>4634</v>
      </c>
      <c r="B1739" s="221" t="s">
        <v>4801</v>
      </c>
      <c r="C1739" s="212" t="s">
        <v>4395</v>
      </c>
      <c r="D1739" s="213">
        <v>954.1</v>
      </c>
      <c r="E1739" s="212" t="s">
        <v>4634</v>
      </c>
      <c r="F1739" s="213">
        <v>954.1</v>
      </c>
      <c r="G1739" s="213">
        <v>0</v>
      </c>
      <c r="H1739" s="212" t="s">
        <v>4378</v>
      </c>
    </row>
    <row r="1740" spans="1:8" x14ac:dyDescent="0.25">
      <c r="A1740" s="211" t="s">
        <v>4634</v>
      </c>
      <c r="B1740" s="221" t="s">
        <v>4806</v>
      </c>
      <c r="C1740" s="212" t="s">
        <v>4395</v>
      </c>
      <c r="D1740" s="213">
        <v>558</v>
      </c>
      <c r="E1740" s="212" t="s">
        <v>4634</v>
      </c>
      <c r="F1740" s="213">
        <v>558</v>
      </c>
      <c r="G1740" s="213">
        <v>0</v>
      </c>
      <c r="H1740" s="212" t="s">
        <v>4378</v>
      </c>
    </row>
    <row r="1741" spans="1:8" x14ac:dyDescent="0.25">
      <c r="A1741" s="208" t="s">
        <v>4634</v>
      </c>
      <c r="B1741" s="220" t="s">
        <v>4817</v>
      </c>
      <c r="C1741" s="209" t="s">
        <v>4395</v>
      </c>
      <c r="D1741" s="210">
        <v>705.6</v>
      </c>
      <c r="E1741" s="209" t="s">
        <v>4634</v>
      </c>
      <c r="F1741" s="210">
        <v>705.6</v>
      </c>
      <c r="G1741" s="210">
        <v>0</v>
      </c>
      <c r="H1741" s="209" t="s">
        <v>4378</v>
      </c>
    </row>
    <row r="1742" spans="1:8" x14ac:dyDescent="0.25">
      <c r="A1742" s="211" t="s">
        <v>4636</v>
      </c>
      <c r="B1742" s="221" t="s">
        <v>4836</v>
      </c>
      <c r="C1742" s="212" t="s">
        <v>4395</v>
      </c>
      <c r="D1742" s="213">
        <v>1920</v>
      </c>
      <c r="E1742" s="212" t="s">
        <v>4636</v>
      </c>
      <c r="F1742" s="213">
        <v>1920</v>
      </c>
      <c r="G1742" s="213">
        <v>0</v>
      </c>
      <c r="H1742" s="212" t="s">
        <v>4378</v>
      </c>
    </row>
    <row r="1743" spans="1:8" x14ac:dyDescent="0.25">
      <c r="A1743" s="208" t="s">
        <v>4636</v>
      </c>
      <c r="B1743" s="220" t="s">
        <v>4845</v>
      </c>
      <c r="C1743" s="209" t="s">
        <v>4395</v>
      </c>
      <c r="D1743" s="210">
        <v>550</v>
      </c>
      <c r="E1743" s="209" t="s">
        <v>4636</v>
      </c>
      <c r="F1743" s="210">
        <v>550</v>
      </c>
      <c r="G1743" s="210">
        <v>0</v>
      </c>
      <c r="H1743" s="209" t="s">
        <v>4378</v>
      </c>
    </row>
    <row r="1744" spans="1:8" x14ac:dyDescent="0.25">
      <c r="A1744" s="208" t="s">
        <v>4636</v>
      </c>
      <c r="B1744" s="220" t="s">
        <v>4855</v>
      </c>
      <c r="C1744" s="209" t="s">
        <v>4395</v>
      </c>
      <c r="D1744" s="210">
        <v>932</v>
      </c>
      <c r="E1744" s="209" t="s">
        <v>4636</v>
      </c>
      <c r="F1744" s="210">
        <v>932</v>
      </c>
      <c r="G1744" s="210">
        <v>0</v>
      </c>
      <c r="H1744" s="209" t="s">
        <v>4378</v>
      </c>
    </row>
    <row r="1745" spans="1:8" x14ac:dyDescent="0.25">
      <c r="A1745" s="208" t="s">
        <v>4636</v>
      </c>
      <c r="B1745" s="220" t="s">
        <v>4871</v>
      </c>
      <c r="C1745" s="209" t="s">
        <v>4395</v>
      </c>
      <c r="D1745" s="210">
        <v>630</v>
      </c>
      <c r="E1745" s="209" t="s">
        <v>4636</v>
      </c>
      <c r="F1745" s="210">
        <v>630</v>
      </c>
      <c r="G1745" s="210">
        <v>0</v>
      </c>
      <c r="H1745" s="209" t="s">
        <v>4378</v>
      </c>
    </row>
    <row r="1746" spans="1:8" x14ac:dyDescent="0.25">
      <c r="A1746" s="208" t="s">
        <v>4636</v>
      </c>
      <c r="B1746" s="220" t="s">
        <v>4878</v>
      </c>
      <c r="C1746" s="209" t="s">
        <v>4395</v>
      </c>
      <c r="D1746" s="210">
        <v>480</v>
      </c>
      <c r="E1746" s="209" t="s">
        <v>4636</v>
      </c>
      <c r="F1746" s="210">
        <v>480</v>
      </c>
      <c r="G1746" s="210">
        <v>0</v>
      </c>
      <c r="H1746" s="209" t="s">
        <v>4378</v>
      </c>
    </row>
    <row r="1747" spans="1:8" x14ac:dyDescent="0.25">
      <c r="A1747" s="208" t="s">
        <v>4636</v>
      </c>
      <c r="B1747" s="220" t="s">
        <v>4884</v>
      </c>
      <c r="C1747" s="209" t="s">
        <v>4395</v>
      </c>
      <c r="D1747" s="210">
        <v>86.4</v>
      </c>
      <c r="E1747" s="209" t="s">
        <v>4636</v>
      </c>
      <c r="F1747" s="210">
        <v>86.4</v>
      </c>
      <c r="G1747" s="210">
        <v>0</v>
      </c>
      <c r="H1747" s="209" t="s">
        <v>4378</v>
      </c>
    </row>
    <row r="1748" spans="1:8" x14ac:dyDescent="0.25">
      <c r="A1748" s="208" t="s">
        <v>4636</v>
      </c>
      <c r="B1748" s="220" t="s">
        <v>4888</v>
      </c>
      <c r="C1748" s="209" t="s">
        <v>4395</v>
      </c>
      <c r="D1748" s="210">
        <v>3825</v>
      </c>
      <c r="E1748" s="209" t="s">
        <v>4636</v>
      </c>
      <c r="F1748" s="210">
        <v>3825</v>
      </c>
      <c r="G1748" s="210">
        <v>0</v>
      </c>
      <c r="H1748" s="209" t="s">
        <v>4378</v>
      </c>
    </row>
    <row r="1749" spans="1:8" x14ac:dyDescent="0.25">
      <c r="A1749" s="208" t="s">
        <v>4636</v>
      </c>
      <c r="B1749" s="220" t="s">
        <v>4892</v>
      </c>
      <c r="C1749" s="209" t="s">
        <v>4395</v>
      </c>
      <c r="D1749" s="210">
        <v>78.3</v>
      </c>
      <c r="E1749" s="209" t="s">
        <v>4636</v>
      </c>
      <c r="F1749" s="210">
        <v>78.3</v>
      </c>
      <c r="G1749" s="210">
        <v>0</v>
      </c>
      <c r="H1749" s="209" t="s">
        <v>4378</v>
      </c>
    </row>
    <row r="1750" spans="1:8" x14ac:dyDescent="0.25">
      <c r="A1750" s="208" t="s">
        <v>4604</v>
      </c>
      <c r="B1750" s="220" t="s">
        <v>4900</v>
      </c>
      <c r="C1750" s="209" t="s">
        <v>4395</v>
      </c>
      <c r="D1750" s="210">
        <v>26837</v>
      </c>
      <c r="E1750" s="209" t="s">
        <v>4604</v>
      </c>
      <c r="F1750" s="210">
        <v>26837</v>
      </c>
      <c r="G1750" s="210">
        <v>0</v>
      </c>
      <c r="H1750" s="209" t="s">
        <v>4378</v>
      </c>
    </row>
    <row r="1751" spans="1:8" x14ac:dyDescent="0.25">
      <c r="A1751" s="211" t="s">
        <v>4604</v>
      </c>
      <c r="B1751" s="221" t="s">
        <v>4903</v>
      </c>
      <c r="C1751" s="212" t="s">
        <v>4395</v>
      </c>
      <c r="D1751" s="213">
        <v>3695</v>
      </c>
      <c r="E1751" s="212" t="s">
        <v>4604</v>
      </c>
      <c r="F1751" s="213">
        <v>3695</v>
      </c>
      <c r="G1751" s="213">
        <v>0</v>
      </c>
      <c r="H1751" s="212" t="s">
        <v>4378</v>
      </c>
    </row>
    <row r="1752" spans="1:8" x14ac:dyDescent="0.25">
      <c r="A1752" s="208" t="s">
        <v>4604</v>
      </c>
      <c r="B1752" s="220" t="s">
        <v>4922</v>
      </c>
      <c r="C1752" s="209" t="s">
        <v>4395</v>
      </c>
      <c r="D1752" s="210">
        <v>1966.6</v>
      </c>
      <c r="E1752" s="209" t="s">
        <v>4604</v>
      </c>
      <c r="F1752" s="210">
        <v>1966.6</v>
      </c>
      <c r="G1752" s="210">
        <v>0</v>
      </c>
      <c r="H1752" s="209" t="s">
        <v>4378</v>
      </c>
    </row>
    <row r="1753" spans="1:8" x14ac:dyDescent="0.25">
      <c r="A1753" s="208" t="s">
        <v>4604</v>
      </c>
      <c r="B1753" s="220" t="s">
        <v>4989</v>
      </c>
      <c r="C1753" s="209" t="s">
        <v>4395</v>
      </c>
      <c r="D1753" s="210">
        <v>8147.2</v>
      </c>
      <c r="E1753" s="209" t="s">
        <v>4604</v>
      </c>
      <c r="F1753" s="210">
        <v>8147.2</v>
      </c>
      <c r="G1753" s="210">
        <v>0</v>
      </c>
      <c r="H1753" s="209" t="s">
        <v>4378</v>
      </c>
    </row>
    <row r="1754" spans="1:8" x14ac:dyDescent="0.25">
      <c r="A1754" s="211" t="s">
        <v>4604</v>
      </c>
      <c r="B1754" s="221" t="s">
        <v>4992</v>
      </c>
      <c r="C1754" s="212" t="s">
        <v>4395</v>
      </c>
      <c r="D1754" s="213">
        <v>4704.3999999999996</v>
      </c>
      <c r="E1754" s="212" t="s">
        <v>4604</v>
      </c>
      <c r="F1754" s="213">
        <v>4704.3999999999996</v>
      </c>
      <c r="G1754" s="213">
        <v>0</v>
      </c>
      <c r="H1754" s="212" t="s">
        <v>4378</v>
      </c>
    </row>
    <row r="1755" spans="1:8" x14ac:dyDescent="0.25">
      <c r="A1755" s="208" t="s">
        <v>4604</v>
      </c>
      <c r="B1755" s="220" t="s">
        <v>4993</v>
      </c>
      <c r="C1755" s="209" t="s">
        <v>4395</v>
      </c>
      <c r="D1755" s="210">
        <v>960</v>
      </c>
      <c r="E1755" s="209" t="s">
        <v>4604</v>
      </c>
      <c r="F1755" s="210">
        <v>960</v>
      </c>
      <c r="G1755" s="210">
        <v>0</v>
      </c>
      <c r="H1755" s="209" t="s">
        <v>4378</v>
      </c>
    </row>
    <row r="1756" spans="1:8" x14ac:dyDescent="0.25">
      <c r="A1756" s="211" t="s">
        <v>4604</v>
      </c>
      <c r="B1756" s="221" t="s">
        <v>5000</v>
      </c>
      <c r="C1756" s="212" t="s">
        <v>4395</v>
      </c>
      <c r="D1756" s="213">
        <v>2400</v>
      </c>
      <c r="E1756" s="212" t="s">
        <v>4604</v>
      </c>
      <c r="F1756" s="213">
        <v>2400</v>
      </c>
      <c r="G1756" s="213">
        <v>0</v>
      </c>
      <c r="H1756" s="212" t="s">
        <v>4378</v>
      </c>
    </row>
    <row r="1757" spans="1:8" x14ac:dyDescent="0.25">
      <c r="A1757" s="208" t="s">
        <v>4604</v>
      </c>
      <c r="B1757" s="220" t="s">
        <v>5001</v>
      </c>
      <c r="C1757" s="209" t="s">
        <v>4395</v>
      </c>
      <c r="D1757" s="210">
        <v>405</v>
      </c>
      <c r="E1757" s="209" t="s">
        <v>4604</v>
      </c>
      <c r="F1757" s="210">
        <v>405</v>
      </c>
      <c r="G1757" s="210">
        <v>0</v>
      </c>
      <c r="H1757" s="209" t="s">
        <v>4378</v>
      </c>
    </row>
    <row r="1758" spans="1:8" x14ac:dyDescent="0.25">
      <c r="A1758" s="208" t="s">
        <v>4604</v>
      </c>
      <c r="B1758" s="220" t="s">
        <v>5017</v>
      </c>
      <c r="C1758" s="209" t="s">
        <v>4395</v>
      </c>
      <c r="D1758" s="210">
        <v>249.7</v>
      </c>
      <c r="E1758" s="209" t="s">
        <v>4604</v>
      </c>
      <c r="F1758" s="210">
        <v>249.7</v>
      </c>
      <c r="G1758" s="210">
        <v>0</v>
      </c>
      <c r="H1758" s="209" t="s">
        <v>4378</v>
      </c>
    </row>
    <row r="1759" spans="1:8" x14ac:dyDescent="0.25">
      <c r="A1759" s="208" t="s">
        <v>4640</v>
      </c>
      <c r="B1759" s="220" t="s">
        <v>5039</v>
      </c>
      <c r="C1759" s="209" t="s">
        <v>4395</v>
      </c>
      <c r="D1759" s="210">
        <v>713.7</v>
      </c>
      <c r="E1759" s="209" t="s">
        <v>4640</v>
      </c>
      <c r="F1759" s="210">
        <v>713.7</v>
      </c>
      <c r="G1759" s="210">
        <v>0</v>
      </c>
      <c r="H1759" s="209" t="s">
        <v>4378</v>
      </c>
    </row>
    <row r="1760" spans="1:8" x14ac:dyDescent="0.25">
      <c r="A1760" s="211" t="s">
        <v>4640</v>
      </c>
      <c r="B1760" s="221" t="s">
        <v>5074</v>
      </c>
      <c r="C1760" s="212" t="s">
        <v>4395</v>
      </c>
      <c r="D1760" s="213">
        <v>376.8</v>
      </c>
      <c r="E1760" s="212" t="s">
        <v>4640</v>
      </c>
      <c r="F1760" s="213">
        <v>376.8</v>
      </c>
      <c r="G1760" s="213">
        <v>0</v>
      </c>
      <c r="H1760" s="212" t="s">
        <v>4378</v>
      </c>
    </row>
    <row r="1761" spans="1:8" x14ac:dyDescent="0.25">
      <c r="A1761" s="208" t="s">
        <v>4640</v>
      </c>
      <c r="B1761" s="220" t="s">
        <v>5085</v>
      </c>
      <c r="C1761" s="209" t="s">
        <v>4395</v>
      </c>
      <c r="D1761" s="210">
        <v>1200</v>
      </c>
      <c r="E1761" s="209" t="s">
        <v>4640</v>
      </c>
      <c r="F1761" s="210">
        <v>1200</v>
      </c>
      <c r="G1761" s="210">
        <v>0</v>
      </c>
      <c r="H1761" s="209" t="s">
        <v>4378</v>
      </c>
    </row>
    <row r="1762" spans="1:8" x14ac:dyDescent="0.25">
      <c r="A1762" s="208" t="s">
        <v>4640</v>
      </c>
      <c r="B1762" s="220" t="s">
        <v>5096</v>
      </c>
      <c r="C1762" s="209" t="s">
        <v>4395</v>
      </c>
      <c r="D1762" s="210">
        <v>2692</v>
      </c>
      <c r="E1762" s="209" t="s">
        <v>4640</v>
      </c>
      <c r="F1762" s="210">
        <v>2692</v>
      </c>
      <c r="G1762" s="210">
        <v>0</v>
      </c>
      <c r="H1762" s="209" t="s">
        <v>4378</v>
      </c>
    </row>
    <row r="1763" spans="1:8" x14ac:dyDescent="0.25">
      <c r="A1763" s="211" t="s">
        <v>4640</v>
      </c>
      <c r="B1763" s="221" t="s">
        <v>5097</v>
      </c>
      <c r="C1763" s="212" t="s">
        <v>4395</v>
      </c>
      <c r="D1763" s="213">
        <v>1620</v>
      </c>
      <c r="E1763" s="212" t="s">
        <v>4640</v>
      </c>
      <c r="F1763" s="213">
        <v>1620</v>
      </c>
      <c r="G1763" s="213">
        <v>0</v>
      </c>
      <c r="H1763" s="212" t="s">
        <v>4378</v>
      </c>
    </row>
    <row r="1764" spans="1:8" x14ac:dyDescent="0.25">
      <c r="A1764" s="208" t="s">
        <v>4640</v>
      </c>
      <c r="B1764" s="220" t="s">
        <v>5116</v>
      </c>
      <c r="C1764" s="209" t="s">
        <v>4395</v>
      </c>
      <c r="D1764" s="210">
        <v>100.8</v>
      </c>
      <c r="E1764" s="209" t="s">
        <v>4640</v>
      </c>
      <c r="F1764" s="210">
        <v>100.8</v>
      </c>
      <c r="G1764" s="210">
        <v>0</v>
      </c>
      <c r="H1764" s="209" t="s">
        <v>4378</v>
      </c>
    </row>
    <row r="1765" spans="1:8" x14ac:dyDescent="0.25">
      <c r="A1765" s="208" t="s">
        <v>4640</v>
      </c>
      <c r="B1765" s="220" t="s">
        <v>5130</v>
      </c>
      <c r="C1765" s="209" t="s">
        <v>4395</v>
      </c>
      <c r="D1765" s="210">
        <v>795.6</v>
      </c>
      <c r="E1765" s="209" t="s">
        <v>4640</v>
      </c>
      <c r="F1765" s="210">
        <v>795.6</v>
      </c>
      <c r="G1765" s="210">
        <v>0</v>
      </c>
      <c r="H1765" s="209" t="s">
        <v>4378</v>
      </c>
    </row>
    <row r="1766" spans="1:8" x14ac:dyDescent="0.25">
      <c r="A1766" s="208" t="s">
        <v>4746</v>
      </c>
      <c r="B1766" s="220" t="s">
        <v>5146</v>
      </c>
      <c r="C1766" s="209" t="s">
        <v>4395</v>
      </c>
      <c r="D1766" s="210">
        <v>0</v>
      </c>
      <c r="E1766" s="209" t="s">
        <v>4416</v>
      </c>
      <c r="F1766" s="210">
        <v>0</v>
      </c>
      <c r="G1766" s="210">
        <v>0</v>
      </c>
      <c r="H1766" s="209" t="s">
        <v>37</v>
      </c>
    </row>
    <row r="1767" spans="1:8" x14ac:dyDescent="0.25">
      <c r="A1767" s="208" t="s">
        <v>4746</v>
      </c>
      <c r="B1767" s="220" t="s">
        <v>5184</v>
      </c>
      <c r="C1767" s="209" t="s">
        <v>4395</v>
      </c>
      <c r="D1767" s="210">
        <v>0</v>
      </c>
      <c r="E1767" s="209" t="s">
        <v>4416</v>
      </c>
      <c r="F1767" s="210">
        <v>0</v>
      </c>
      <c r="G1767" s="210">
        <v>0</v>
      </c>
      <c r="H1767" s="209" t="s">
        <v>37</v>
      </c>
    </row>
    <row r="1768" spans="1:8" x14ac:dyDescent="0.25">
      <c r="A1768" s="211" t="s">
        <v>4746</v>
      </c>
      <c r="B1768" s="221" t="s">
        <v>5185</v>
      </c>
      <c r="C1768" s="212" t="s">
        <v>4395</v>
      </c>
      <c r="D1768" s="213">
        <v>7492.1</v>
      </c>
      <c r="E1768" s="212" t="s">
        <v>4639</v>
      </c>
      <c r="F1768" s="213">
        <v>7492.1</v>
      </c>
      <c r="G1768" s="213">
        <v>0</v>
      </c>
      <c r="H1768" s="212" t="s">
        <v>4378</v>
      </c>
    </row>
    <row r="1769" spans="1:8" x14ac:dyDescent="0.25">
      <c r="A1769" s="211" t="s">
        <v>4746</v>
      </c>
      <c r="B1769" s="221" t="s">
        <v>5192</v>
      </c>
      <c r="C1769" s="212" t="s">
        <v>4395</v>
      </c>
      <c r="D1769" s="213">
        <v>30254.2</v>
      </c>
      <c r="E1769" s="212" t="s">
        <v>4639</v>
      </c>
      <c r="F1769" s="213">
        <v>30254.2</v>
      </c>
      <c r="G1769" s="213">
        <v>0</v>
      </c>
      <c r="H1769" s="212" t="s">
        <v>4378</v>
      </c>
    </row>
    <row r="1770" spans="1:8" x14ac:dyDescent="0.25">
      <c r="A1770" s="211" t="s">
        <v>4746</v>
      </c>
      <c r="B1770" s="221" t="s">
        <v>5202</v>
      </c>
      <c r="C1770" s="212" t="s">
        <v>4395</v>
      </c>
      <c r="D1770" s="213">
        <v>254.4</v>
      </c>
      <c r="E1770" s="212" t="s">
        <v>4746</v>
      </c>
      <c r="F1770" s="213">
        <v>254.4</v>
      </c>
      <c r="G1770" s="213">
        <v>0</v>
      </c>
      <c r="H1770" s="212" t="s">
        <v>4378</v>
      </c>
    </row>
    <row r="1771" spans="1:8" x14ac:dyDescent="0.25">
      <c r="A1771" s="208" t="s">
        <v>4746</v>
      </c>
      <c r="B1771" s="220" t="s">
        <v>5229</v>
      </c>
      <c r="C1771" s="209" t="s">
        <v>4395</v>
      </c>
      <c r="D1771" s="210">
        <v>4324.8999999999996</v>
      </c>
      <c r="E1771" s="209" t="s">
        <v>4746</v>
      </c>
      <c r="F1771" s="210">
        <v>4324.8999999999996</v>
      </c>
      <c r="G1771" s="210">
        <v>0</v>
      </c>
      <c r="H1771" s="209" t="s">
        <v>4378</v>
      </c>
    </row>
    <row r="1772" spans="1:8" x14ac:dyDescent="0.25">
      <c r="A1772" s="208" t="s">
        <v>4746</v>
      </c>
      <c r="B1772" s="220" t="s">
        <v>5239</v>
      </c>
      <c r="C1772" s="209" t="s">
        <v>4395</v>
      </c>
      <c r="D1772" s="210">
        <v>4318.2</v>
      </c>
      <c r="E1772" s="209" t="s">
        <v>4746</v>
      </c>
      <c r="F1772" s="210">
        <v>4318.2</v>
      </c>
      <c r="G1772" s="210">
        <v>0</v>
      </c>
      <c r="H1772" s="209" t="s">
        <v>4378</v>
      </c>
    </row>
    <row r="1773" spans="1:8" x14ac:dyDescent="0.25">
      <c r="A1773" s="211" t="s">
        <v>4639</v>
      </c>
      <c r="B1773" s="221" t="s">
        <v>5340</v>
      </c>
      <c r="C1773" s="212" t="s">
        <v>4395</v>
      </c>
      <c r="D1773" s="213">
        <v>21164.799999999999</v>
      </c>
      <c r="E1773" s="212" t="s">
        <v>4639</v>
      </c>
      <c r="F1773" s="213">
        <v>21164.799999999999</v>
      </c>
      <c r="G1773" s="213">
        <v>0</v>
      </c>
      <c r="H1773" s="212" t="s">
        <v>4378</v>
      </c>
    </row>
    <row r="1774" spans="1:8" x14ac:dyDescent="0.25">
      <c r="A1774" s="208" t="s">
        <v>4639</v>
      </c>
      <c r="B1774" s="220" t="s">
        <v>5349</v>
      </c>
      <c r="C1774" s="209" t="s">
        <v>4395</v>
      </c>
      <c r="D1774" s="210">
        <v>116</v>
      </c>
      <c r="E1774" s="209" t="s">
        <v>4639</v>
      </c>
      <c r="F1774" s="210">
        <v>116</v>
      </c>
      <c r="G1774" s="210">
        <v>0</v>
      </c>
      <c r="H1774" s="209" t="s">
        <v>4378</v>
      </c>
    </row>
    <row r="1775" spans="1:8" x14ac:dyDescent="0.25">
      <c r="A1775" s="208" t="s">
        <v>4639</v>
      </c>
      <c r="B1775" s="220" t="s">
        <v>5374</v>
      </c>
      <c r="C1775" s="209" t="s">
        <v>4395</v>
      </c>
      <c r="D1775" s="210">
        <v>3840.9</v>
      </c>
      <c r="E1775" s="209" t="s">
        <v>4639</v>
      </c>
      <c r="F1775" s="210">
        <v>3840.9</v>
      </c>
      <c r="G1775" s="210">
        <v>0</v>
      </c>
      <c r="H1775" s="209" t="s">
        <v>4378</v>
      </c>
    </row>
    <row r="1776" spans="1:8" x14ac:dyDescent="0.25">
      <c r="A1776" s="208" t="s">
        <v>4639</v>
      </c>
      <c r="B1776" s="220" t="s">
        <v>5388</v>
      </c>
      <c r="C1776" s="209" t="s">
        <v>4395</v>
      </c>
      <c r="D1776" s="210">
        <v>1440</v>
      </c>
      <c r="E1776" s="209" t="s">
        <v>4639</v>
      </c>
      <c r="F1776" s="210">
        <v>1440</v>
      </c>
      <c r="G1776" s="210">
        <v>0</v>
      </c>
      <c r="H1776" s="209" t="s">
        <v>4378</v>
      </c>
    </row>
    <row r="1777" spans="1:8" x14ac:dyDescent="0.25">
      <c r="A1777" s="211" t="s">
        <v>4639</v>
      </c>
      <c r="B1777" s="221" t="s">
        <v>5412</v>
      </c>
      <c r="C1777" s="212" t="s">
        <v>4395</v>
      </c>
      <c r="D1777" s="213">
        <v>828</v>
      </c>
      <c r="E1777" s="212" t="s">
        <v>4639</v>
      </c>
      <c r="F1777" s="213">
        <v>828</v>
      </c>
      <c r="G1777" s="213">
        <v>0</v>
      </c>
      <c r="H1777" s="212" t="s">
        <v>4378</v>
      </c>
    </row>
    <row r="1778" spans="1:8" x14ac:dyDescent="0.25">
      <c r="A1778" s="211" t="s">
        <v>4639</v>
      </c>
      <c r="B1778" s="221" t="s">
        <v>5420</v>
      </c>
      <c r="C1778" s="212" t="s">
        <v>4395</v>
      </c>
      <c r="D1778" s="213">
        <v>5300.5</v>
      </c>
      <c r="E1778" s="212" t="s">
        <v>4639</v>
      </c>
      <c r="F1778" s="213">
        <v>5300.5</v>
      </c>
      <c r="G1778" s="213">
        <v>0</v>
      </c>
      <c r="H1778" s="212" t="s">
        <v>4378</v>
      </c>
    </row>
    <row r="1779" spans="1:8" x14ac:dyDescent="0.25">
      <c r="A1779" s="208" t="s">
        <v>4639</v>
      </c>
      <c r="B1779" s="220" t="s">
        <v>5431</v>
      </c>
      <c r="C1779" s="209" t="s">
        <v>4395</v>
      </c>
      <c r="D1779" s="210">
        <v>528</v>
      </c>
      <c r="E1779" s="209" t="s">
        <v>4639</v>
      </c>
      <c r="F1779" s="210">
        <v>528</v>
      </c>
      <c r="G1779" s="210">
        <v>0</v>
      </c>
      <c r="H1779" s="209" t="s">
        <v>4378</v>
      </c>
    </row>
    <row r="1780" spans="1:8" x14ac:dyDescent="0.25">
      <c r="A1780" s="211" t="s">
        <v>4630</v>
      </c>
      <c r="B1780" s="221" t="s">
        <v>5440</v>
      </c>
      <c r="C1780" s="212" t="s">
        <v>4395</v>
      </c>
      <c r="D1780" s="213">
        <v>22471.200000000001</v>
      </c>
      <c r="E1780" s="212" t="s">
        <v>4630</v>
      </c>
      <c r="F1780" s="213">
        <v>22471.200000000001</v>
      </c>
      <c r="G1780" s="213">
        <v>0</v>
      </c>
      <c r="H1780" s="212" t="s">
        <v>4378</v>
      </c>
    </row>
    <row r="1781" spans="1:8" x14ac:dyDescent="0.25">
      <c r="A1781" s="208" t="s">
        <v>4630</v>
      </c>
      <c r="B1781" s="220" t="s">
        <v>5501</v>
      </c>
      <c r="C1781" s="209" t="s">
        <v>4395</v>
      </c>
      <c r="D1781" s="210">
        <v>1484.2</v>
      </c>
      <c r="E1781" s="209" t="s">
        <v>4630</v>
      </c>
      <c r="F1781" s="210">
        <v>1484.2</v>
      </c>
      <c r="G1781" s="210">
        <v>0</v>
      </c>
      <c r="H1781" s="209" t="s">
        <v>4378</v>
      </c>
    </row>
    <row r="1782" spans="1:8" x14ac:dyDescent="0.25">
      <c r="A1782" s="208" t="s">
        <v>4630</v>
      </c>
      <c r="B1782" s="220" t="s">
        <v>5505</v>
      </c>
      <c r="C1782" s="209" t="s">
        <v>4395</v>
      </c>
      <c r="D1782" s="210">
        <v>1717.9</v>
      </c>
      <c r="E1782" s="209" t="s">
        <v>4630</v>
      </c>
      <c r="F1782" s="210">
        <v>1717.9</v>
      </c>
      <c r="G1782" s="210">
        <v>0</v>
      </c>
      <c r="H1782" s="209" t="s">
        <v>4378</v>
      </c>
    </row>
    <row r="1783" spans="1:8" x14ac:dyDescent="0.25">
      <c r="A1783" s="211" t="s">
        <v>4630</v>
      </c>
      <c r="B1783" s="221" t="s">
        <v>5512</v>
      </c>
      <c r="C1783" s="212" t="s">
        <v>4395</v>
      </c>
      <c r="D1783" s="213">
        <v>18500</v>
      </c>
      <c r="E1783" s="212" t="s">
        <v>4641</v>
      </c>
      <c r="F1783" s="213">
        <v>18500</v>
      </c>
      <c r="G1783" s="213">
        <v>0</v>
      </c>
      <c r="H1783" s="212" t="s">
        <v>4378</v>
      </c>
    </row>
    <row r="1784" spans="1:8" x14ac:dyDescent="0.25">
      <c r="A1784" s="208" t="s">
        <v>4630</v>
      </c>
      <c r="B1784" s="220" t="s">
        <v>5525</v>
      </c>
      <c r="C1784" s="209" t="s">
        <v>4395</v>
      </c>
      <c r="D1784" s="210">
        <v>6562.4</v>
      </c>
      <c r="E1784" s="209" t="s">
        <v>4641</v>
      </c>
      <c r="F1784" s="210">
        <v>6562.4</v>
      </c>
      <c r="G1784" s="210">
        <v>0</v>
      </c>
      <c r="H1784" s="209" t="s">
        <v>4378</v>
      </c>
    </row>
    <row r="1785" spans="1:8" x14ac:dyDescent="0.25">
      <c r="A1785" s="211" t="s">
        <v>4630</v>
      </c>
      <c r="B1785" s="221" t="s">
        <v>5531</v>
      </c>
      <c r="C1785" s="212" t="s">
        <v>4395</v>
      </c>
      <c r="D1785" s="213">
        <v>13750</v>
      </c>
      <c r="E1785" s="212" t="s">
        <v>4641</v>
      </c>
      <c r="F1785" s="213">
        <v>13750</v>
      </c>
      <c r="G1785" s="213">
        <v>0</v>
      </c>
      <c r="H1785" s="212" t="s">
        <v>4378</v>
      </c>
    </row>
    <row r="1786" spans="1:8" x14ac:dyDescent="0.25">
      <c r="A1786" s="211" t="s">
        <v>4630</v>
      </c>
      <c r="B1786" s="221" t="s">
        <v>5533</v>
      </c>
      <c r="C1786" s="212" t="s">
        <v>4395</v>
      </c>
      <c r="D1786" s="213">
        <v>8829.7999999999993</v>
      </c>
      <c r="E1786" s="212" t="s">
        <v>4630</v>
      </c>
      <c r="F1786" s="213">
        <v>8829.7999999999993</v>
      </c>
      <c r="G1786" s="213">
        <v>0</v>
      </c>
      <c r="H1786" s="212" t="s">
        <v>4378</v>
      </c>
    </row>
    <row r="1787" spans="1:8" x14ac:dyDescent="0.25">
      <c r="A1787" s="208" t="s">
        <v>4630</v>
      </c>
      <c r="B1787" s="220" t="s">
        <v>5536</v>
      </c>
      <c r="C1787" s="209" t="s">
        <v>4395</v>
      </c>
      <c r="D1787" s="210">
        <v>735</v>
      </c>
      <c r="E1787" s="209" t="s">
        <v>4630</v>
      </c>
      <c r="F1787" s="210">
        <v>735</v>
      </c>
      <c r="G1787" s="210">
        <v>0</v>
      </c>
      <c r="H1787" s="209" t="s">
        <v>4378</v>
      </c>
    </row>
    <row r="1788" spans="1:8" x14ac:dyDescent="0.25">
      <c r="A1788" s="208" t="s">
        <v>4630</v>
      </c>
      <c r="B1788" s="220" t="s">
        <v>5546</v>
      </c>
      <c r="C1788" s="209" t="s">
        <v>4395</v>
      </c>
      <c r="D1788" s="210">
        <v>9188.4</v>
      </c>
      <c r="E1788" s="209" t="s">
        <v>4630</v>
      </c>
      <c r="F1788" s="210">
        <v>9188.4</v>
      </c>
      <c r="G1788" s="210">
        <v>0</v>
      </c>
      <c r="H1788" s="209" t="s">
        <v>4378</v>
      </c>
    </row>
    <row r="1789" spans="1:8" x14ac:dyDescent="0.25">
      <c r="A1789" s="211" t="s">
        <v>4630</v>
      </c>
      <c r="B1789" s="221" t="s">
        <v>5547</v>
      </c>
      <c r="C1789" s="212" t="s">
        <v>4395</v>
      </c>
      <c r="D1789" s="213">
        <v>1960</v>
      </c>
      <c r="E1789" s="212" t="s">
        <v>4630</v>
      </c>
      <c r="F1789" s="213">
        <v>1960</v>
      </c>
      <c r="G1789" s="213">
        <v>0</v>
      </c>
      <c r="H1789" s="212" t="s">
        <v>4378</v>
      </c>
    </row>
    <row r="1790" spans="1:8" x14ac:dyDescent="0.25">
      <c r="A1790" s="211" t="s">
        <v>4630</v>
      </c>
      <c r="B1790" s="221" t="s">
        <v>5549</v>
      </c>
      <c r="C1790" s="212" t="s">
        <v>4395</v>
      </c>
      <c r="D1790" s="213">
        <v>3530</v>
      </c>
      <c r="E1790" s="212" t="s">
        <v>4630</v>
      </c>
      <c r="F1790" s="213">
        <v>3530</v>
      </c>
      <c r="G1790" s="213">
        <v>0</v>
      </c>
      <c r="H1790" s="212" t="s">
        <v>4378</v>
      </c>
    </row>
    <row r="1791" spans="1:8" x14ac:dyDescent="0.25">
      <c r="A1791" s="208" t="s">
        <v>4630</v>
      </c>
      <c r="B1791" s="220" t="s">
        <v>5556</v>
      </c>
      <c r="C1791" s="209" t="s">
        <v>4395</v>
      </c>
      <c r="D1791" s="210">
        <v>931.5</v>
      </c>
      <c r="E1791" s="209" t="s">
        <v>4630</v>
      </c>
      <c r="F1791" s="210">
        <v>931.5</v>
      </c>
      <c r="G1791" s="210">
        <v>0</v>
      </c>
      <c r="H1791" s="209" t="s">
        <v>4378</v>
      </c>
    </row>
    <row r="1792" spans="1:8" x14ac:dyDescent="0.25">
      <c r="A1792" s="211" t="s">
        <v>4630</v>
      </c>
      <c r="B1792" s="221" t="s">
        <v>5583</v>
      </c>
      <c r="C1792" s="212" t="s">
        <v>4395</v>
      </c>
      <c r="D1792" s="213">
        <v>55</v>
      </c>
      <c r="E1792" s="212" t="s">
        <v>4630</v>
      </c>
      <c r="F1792" s="213">
        <v>55</v>
      </c>
      <c r="G1792" s="213">
        <v>0</v>
      </c>
      <c r="H1792" s="212" t="s">
        <v>4378</v>
      </c>
    </row>
    <row r="1793" spans="1:8" x14ac:dyDescent="0.25">
      <c r="A1793" s="211" t="s">
        <v>4630</v>
      </c>
      <c r="B1793" s="221" t="s">
        <v>5591</v>
      </c>
      <c r="C1793" s="212" t="s">
        <v>4395</v>
      </c>
      <c r="D1793" s="213">
        <v>137.5</v>
      </c>
      <c r="E1793" s="212" t="s">
        <v>4630</v>
      </c>
      <c r="F1793" s="213">
        <v>137.5</v>
      </c>
      <c r="G1793" s="213">
        <v>0</v>
      </c>
      <c r="H1793" s="212" t="s">
        <v>4378</v>
      </c>
    </row>
    <row r="1794" spans="1:8" x14ac:dyDescent="0.25">
      <c r="A1794" s="211" t="s">
        <v>4641</v>
      </c>
      <c r="B1794" s="221" t="s">
        <v>5593</v>
      </c>
      <c r="C1794" s="212" t="s">
        <v>4395</v>
      </c>
      <c r="D1794" s="213">
        <v>412</v>
      </c>
      <c r="E1794" s="212" t="s">
        <v>4641</v>
      </c>
      <c r="F1794" s="213">
        <v>412</v>
      </c>
      <c r="G1794" s="213">
        <v>0</v>
      </c>
      <c r="H1794" s="212" t="s">
        <v>4378</v>
      </c>
    </row>
    <row r="1795" spans="1:8" x14ac:dyDescent="0.25">
      <c r="A1795" s="211" t="s">
        <v>4641</v>
      </c>
      <c r="B1795" s="221" t="s">
        <v>5603</v>
      </c>
      <c r="C1795" s="212" t="s">
        <v>4395</v>
      </c>
      <c r="D1795" s="213">
        <v>4080</v>
      </c>
      <c r="E1795" s="212" t="s">
        <v>4641</v>
      </c>
      <c r="F1795" s="213">
        <v>4080</v>
      </c>
      <c r="G1795" s="213">
        <v>0</v>
      </c>
      <c r="H1795" s="212" t="s">
        <v>4378</v>
      </c>
    </row>
    <row r="1796" spans="1:8" x14ac:dyDescent="0.25">
      <c r="A1796" s="211" t="s">
        <v>4641</v>
      </c>
      <c r="B1796" s="221" t="s">
        <v>5678</v>
      </c>
      <c r="C1796" s="212" t="s">
        <v>4395</v>
      </c>
      <c r="D1796" s="213">
        <v>550</v>
      </c>
      <c r="E1796" s="212" t="s">
        <v>4641</v>
      </c>
      <c r="F1796" s="213">
        <v>550</v>
      </c>
      <c r="G1796" s="213">
        <v>0</v>
      </c>
      <c r="H1796" s="212" t="s">
        <v>4378</v>
      </c>
    </row>
    <row r="1797" spans="1:8" x14ac:dyDescent="0.25">
      <c r="A1797" s="211" t="s">
        <v>4641</v>
      </c>
      <c r="B1797" s="221" t="s">
        <v>5696</v>
      </c>
      <c r="C1797" s="212" t="s">
        <v>4395</v>
      </c>
      <c r="D1797" s="213">
        <v>1300</v>
      </c>
      <c r="E1797" s="212" t="s">
        <v>4645</v>
      </c>
      <c r="F1797" s="213">
        <v>1300</v>
      </c>
      <c r="G1797" s="213">
        <v>0</v>
      </c>
      <c r="H1797" s="212" t="s">
        <v>4378</v>
      </c>
    </row>
    <row r="1798" spans="1:8" x14ac:dyDescent="0.25">
      <c r="A1798" s="208" t="s">
        <v>4641</v>
      </c>
      <c r="B1798" s="220" t="s">
        <v>5697</v>
      </c>
      <c r="C1798" s="209" t="s">
        <v>4395</v>
      </c>
      <c r="D1798" s="210">
        <v>976.8</v>
      </c>
      <c r="E1798" s="209" t="s">
        <v>4641</v>
      </c>
      <c r="F1798" s="210">
        <v>976.8</v>
      </c>
      <c r="G1798" s="210">
        <v>0</v>
      </c>
      <c r="H1798" s="209" t="s">
        <v>4378</v>
      </c>
    </row>
    <row r="1799" spans="1:8" x14ac:dyDescent="0.25">
      <c r="A1799" s="208" t="s">
        <v>4641</v>
      </c>
      <c r="B1799" s="220" t="s">
        <v>5699</v>
      </c>
      <c r="C1799" s="209" t="s">
        <v>4395</v>
      </c>
      <c r="D1799" s="210">
        <v>372.3</v>
      </c>
      <c r="E1799" s="209" t="s">
        <v>4641</v>
      </c>
      <c r="F1799" s="210">
        <v>372.3</v>
      </c>
      <c r="G1799" s="210">
        <v>0</v>
      </c>
      <c r="H1799" s="209" t="s">
        <v>4378</v>
      </c>
    </row>
    <row r="1800" spans="1:8" x14ac:dyDescent="0.25">
      <c r="A1800" s="211" t="s">
        <v>4641</v>
      </c>
      <c r="B1800" s="221" t="s">
        <v>5719</v>
      </c>
      <c r="C1800" s="212" t="s">
        <v>4395</v>
      </c>
      <c r="D1800" s="213">
        <v>156</v>
      </c>
      <c r="E1800" s="212" t="s">
        <v>4645</v>
      </c>
      <c r="F1800" s="213">
        <v>156</v>
      </c>
      <c r="G1800" s="213">
        <v>0</v>
      </c>
      <c r="H1800" s="212" t="s">
        <v>4378</v>
      </c>
    </row>
    <row r="1801" spans="1:8" x14ac:dyDescent="0.25">
      <c r="A1801" s="211" t="s">
        <v>4645</v>
      </c>
      <c r="B1801" s="221" t="s">
        <v>5746</v>
      </c>
      <c r="C1801" s="212" t="s">
        <v>4395</v>
      </c>
      <c r="D1801" s="213">
        <v>150.80000000000001</v>
      </c>
      <c r="E1801" s="212" t="s">
        <v>4645</v>
      </c>
      <c r="F1801" s="213">
        <v>150.80000000000001</v>
      </c>
      <c r="G1801" s="213">
        <v>0</v>
      </c>
      <c r="H1801" s="212" t="s">
        <v>4378</v>
      </c>
    </row>
    <row r="1802" spans="1:8" x14ac:dyDescent="0.25">
      <c r="A1802" s="211" t="s">
        <v>4645</v>
      </c>
      <c r="B1802" s="221" t="s">
        <v>5750</v>
      </c>
      <c r="C1802" s="212" t="s">
        <v>4395</v>
      </c>
      <c r="D1802" s="213">
        <v>1510.5</v>
      </c>
      <c r="E1802" s="212" t="s">
        <v>4645</v>
      </c>
      <c r="F1802" s="213">
        <v>1510.5</v>
      </c>
      <c r="G1802" s="213">
        <v>0</v>
      </c>
      <c r="H1802" s="212" t="s">
        <v>4378</v>
      </c>
    </row>
    <row r="1803" spans="1:8" x14ac:dyDescent="0.25">
      <c r="A1803" s="211" t="s">
        <v>4645</v>
      </c>
      <c r="B1803" s="221" t="s">
        <v>5769</v>
      </c>
      <c r="C1803" s="212" t="s">
        <v>4395</v>
      </c>
      <c r="D1803" s="213">
        <v>124</v>
      </c>
      <c r="E1803" s="212" t="s">
        <v>4645</v>
      </c>
      <c r="F1803" s="213">
        <v>124</v>
      </c>
      <c r="G1803" s="213">
        <v>0</v>
      </c>
      <c r="H1803" s="212" t="s">
        <v>4378</v>
      </c>
    </row>
    <row r="1804" spans="1:8" x14ac:dyDescent="0.25">
      <c r="A1804" s="208" t="s">
        <v>4645</v>
      </c>
      <c r="B1804" s="220" t="s">
        <v>5772</v>
      </c>
      <c r="C1804" s="209" t="s">
        <v>4395</v>
      </c>
      <c r="D1804" s="210">
        <v>678.6</v>
      </c>
      <c r="E1804" s="209" t="s">
        <v>4645</v>
      </c>
      <c r="F1804" s="210">
        <v>678.6</v>
      </c>
      <c r="G1804" s="210">
        <v>0</v>
      </c>
      <c r="H1804" s="209" t="s">
        <v>4378</v>
      </c>
    </row>
    <row r="1805" spans="1:8" x14ac:dyDescent="0.25">
      <c r="A1805" s="208" t="s">
        <v>4645</v>
      </c>
      <c r="B1805" s="220" t="s">
        <v>5776</v>
      </c>
      <c r="C1805" s="209" t="s">
        <v>4395</v>
      </c>
      <c r="D1805" s="210">
        <v>126.5</v>
      </c>
      <c r="E1805" s="209" t="s">
        <v>4645</v>
      </c>
      <c r="F1805" s="210">
        <v>126.5</v>
      </c>
      <c r="G1805" s="210">
        <v>0</v>
      </c>
      <c r="H1805" s="209" t="s">
        <v>4378</v>
      </c>
    </row>
    <row r="1806" spans="1:8" x14ac:dyDescent="0.25">
      <c r="A1806" s="211" t="s">
        <v>4643</v>
      </c>
      <c r="B1806" s="221" t="s">
        <v>5841</v>
      </c>
      <c r="C1806" s="212" t="s">
        <v>4395</v>
      </c>
      <c r="D1806" s="213">
        <v>442</v>
      </c>
      <c r="E1806" s="212" t="s">
        <v>4643</v>
      </c>
      <c r="F1806" s="213">
        <v>442</v>
      </c>
      <c r="G1806" s="213">
        <v>0</v>
      </c>
      <c r="H1806" s="212" t="s">
        <v>4378</v>
      </c>
    </row>
    <row r="1807" spans="1:8" x14ac:dyDescent="0.25">
      <c r="A1807" s="211" t="s">
        <v>4643</v>
      </c>
      <c r="B1807" s="221" t="s">
        <v>5843</v>
      </c>
      <c r="C1807" s="212" t="s">
        <v>4395</v>
      </c>
      <c r="D1807" s="213">
        <v>2819.2</v>
      </c>
      <c r="E1807" s="212" t="s">
        <v>4643</v>
      </c>
      <c r="F1807" s="213">
        <v>2819.2</v>
      </c>
      <c r="G1807" s="213">
        <v>0</v>
      </c>
      <c r="H1807" s="212" t="s">
        <v>4378</v>
      </c>
    </row>
    <row r="1808" spans="1:8" x14ac:dyDescent="0.25">
      <c r="A1808" s="211" t="s">
        <v>4643</v>
      </c>
      <c r="B1808" s="221" t="s">
        <v>5875</v>
      </c>
      <c r="C1808" s="212" t="s">
        <v>4395</v>
      </c>
      <c r="D1808" s="213">
        <v>594</v>
      </c>
      <c r="E1808" s="212" t="s">
        <v>4648</v>
      </c>
      <c r="F1808" s="213">
        <v>594</v>
      </c>
      <c r="G1808" s="213">
        <v>0</v>
      </c>
      <c r="H1808" s="212" t="s">
        <v>4378</v>
      </c>
    </row>
    <row r="1809" spans="1:8" x14ac:dyDescent="0.25">
      <c r="A1809" s="211" t="s">
        <v>4643</v>
      </c>
      <c r="B1809" s="221" t="s">
        <v>5893</v>
      </c>
      <c r="C1809" s="212" t="s">
        <v>4395</v>
      </c>
      <c r="D1809" s="213">
        <v>2153.3000000000002</v>
      </c>
      <c r="E1809" s="212" t="s">
        <v>4643</v>
      </c>
      <c r="F1809" s="213">
        <v>2153.3000000000002</v>
      </c>
      <c r="G1809" s="213">
        <v>0</v>
      </c>
      <c r="H1809" s="212" t="s">
        <v>4378</v>
      </c>
    </row>
    <row r="1810" spans="1:8" x14ac:dyDescent="0.25">
      <c r="A1810" s="208" t="s">
        <v>4643</v>
      </c>
      <c r="B1810" s="220" t="s">
        <v>5902</v>
      </c>
      <c r="C1810" s="209" t="s">
        <v>4395</v>
      </c>
      <c r="D1810" s="210">
        <v>6975.4</v>
      </c>
      <c r="E1810" s="209" t="s">
        <v>4643</v>
      </c>
      <c r="F1810" s="210">
        <v>6975.4</v>
      </c>
      <c r="G1810" s="210">
        <v>0</v>
      </c>
      <c r="H1810" s="209" t="s">
        <v>4378</v>
      </c>
    </row>
    <row r="1811" spans="1:8" x14ac:dyDescent="0.25">
      <c r="A1811" s="211" t="s">
        <v>4643</v>
      </c>
      <c r="B1811" s="221" t="s">
        <v>5908</v>
      </c>
      <c r="C1811" s="212" t="s">
        <v>4395</v>
      </c>
      <c r="D1811" s="213">
        <v>208</v>
      </c>
      <c r="E1811" s="212" t="s">
        <v>4643</v>
      </c>
      <c r="F1811" s="213">
        <v>208</v>
      </c>
      <c r="G1811" s="213">
        <v>0</v>
      </c>
      <c r="H1811" s="212" t="s">
        <v>4378</v>
      </c>
    </row>
    <row r="1812" spans="1:8" x14ac:dyDescent="0.25">
      <c r="A1812" s="211" t="s">
        <v>4648</v>
      </c>
      <c r="B1812" s="221" t="s">
        <v>5977</v>
      </c>
      <c r="C1812" s="212" t="s">
        <v>4395</v>
      </c>
      <c r="D1812" s="213">
        <v>26765</v>
      </c>
      <c r="E1812" s="212" t="s">
        <v>4821</v>
      </c>
      <c r="F1812" s="213">
        <v>26765</v>
      </c>
      <c r="G1812" s="213">
        <v>0</v>
      </c>
      <c r="H1812" s="212" t="s">
        <v>4378</v>
      </c>
    </row>
    <row r="1813" spans="1:8" x14ac:dyDescent="0.25">
      <c r="A1813" s="208" t="s">
        <v>4648</v>
      </c>
      <c r="B1813" s="220" t="s">
        <v>5992</v>
      </c>
      <c r="C1813" s="209" t="s">
        <v>4395</v>
      </c>
      <c r="D1813" s="210">
        <v>134.4</v>
      </c>
      <c r="E1813" s="209" t="s">
        <v>4821</v>
      </c>
      <c r="F1813" s="210">
        <v>134.4</v>
      </c>
      <c r="G1813" s="210">
        <v>0</v>
      </c>
      <c r="H1813" s="209" t="s">
        <v>4378</v>
      </c>
    </row>
    <row r="1814" spans="1:8" x14ac:dyDescent="0.25">
      <c r="A1814" s="211" t="s">
        <v>4648</v>
      </c>
      <c r="B1814" s="221" t="s">
        <v>5999</v>
      </c>
      <c r="C1814" s="212" t="s">
        <v>4395</v>
      </c>
      <c r="D1814" s="213">
        <v>10732.1</v>
      </c>
      <c r="E1814" s="212" t="s">
        <v>4648</v>
      </c>
      <c r="F1814" s="213">
        <v>10732.1</v>
      </c>
      <c r="G1814" s="213">
        <v>0</v>
      </c>
      <c r="H1814" s="212" t="s">
        <v>4378</v>
      </c>
    </row>
    <row r="1815" spans="1:8" x14ac:dyDescent="0.25">
      <c r="A1815" s="208" t="s">
        <v>4648</v>
      </c>
      <c r="B1815" s="220" t="s">
        <v>6000</v>
      </c>
      <c r="C1815" s="209" t="s">
        <v>4395</v>
      </c>
      <c r="D1815" s="210">
        <v>1683</v>
      </c>
      <c r="E1815" s="209" t="s">
        <v>4648</v>
      </c>
      <c r="F1815" s="210">
        <v>1683</v>
      </c>
      <c r="G1815" s="210">
        <v>0</v>
      </c>
      <c r="H1815" s="209" t="s">
        <v>4378</v>
      </c>
    </row>
    <row r="1816" spans="1:8" x14ac:dyDescent="0.25">
      <c r="A1816" s="211" t="s">
        <v>4648</v>
      </c>
      <c r="B1816" s="221" t="s">
        <v>6034</v>
      </c>
      <c r="C1816" s="212" t="s">
        <v>4395</v>
      </c>
      <c r="D1816" s="213">
        <v>499.4</v>
      </c>
      <c r="E1816" s="212" t="s">
        <v>4821</v>
      </c>
      <c r="F1816" s="213">
        <v>499.4</v>
      </c>
      <c r="G1816" s="213">
        <v>0</v>
      </c>
      <c r="H1816" s="212" t="s">
        <v>4378</v>
      </c>
    </row>
    <row r="1817" spans="1:8" x14ac:dyDescent="0.25">
      <c r="A1817" s="208" t="s">
        <v>4821</v>
      </c>
      <c r="B1817" s="220" t="s">
        <v>6089</v>
      </c>
      <c r="C1817" s="209" t="s">
        <v>4395</v>
      </c>
      <c r="D1817" s="210">
        <v>549.6</v>
      </c>
      <c r="E1817" s="209" t="s">
        <v>4821</v>
      </c>
      <c r="F1817" s="210">
        <v>549.6</v>
      </c>
      <c r="G1817" s="210">
        <v>0</v>
      </c>
      <c r="H1817" s="209" t="s">
        <v>4378</v>
      </c>
    </row>
    <row r="1818" spans="1:8" x14ac:dyDescent="0.25">
      <c r="A1818" s="208" t="s">
        <v>4821</v>
      </c>
      <c r="B1818" s="220" t="s">
        <v>6105</v>
      </c>
      <c r="C1818" s="209" t="s">
        <v>4395</v>
      </c>
      <c r="D1818" s="210">
        <v>5778</v>
      </c>
      <c r="E1818" s="209" t="s">
        <v>4821</v>
      </c>
      <c r="F1818" s="210">
        <v>5778</v>
      </c>
      <c r="G1818" s="210">
        <v>0</v>
      </c>
      <c r="H1818" s="209" t="s">
        <v>4378</v>
      </c>
    </row>
    <row r="1819" spans="1:8" x14ac:dyDescent="0.25">
      <c r="A1819" s="208" t="s">
        <v>4821</v>
      </c>
      <c r="B1819" s="220" t="s">
        <v>6117</v>
      </c>
      <c r="C1819" s="209" t="s">
        <v>4395</v>
      </c>
      <c r="D1819" s="210">
        <v>249.7</v>
      </c>
      <c r="E1819" s="209" t="s">
        <v>4821</v>
      </c>
      <c r="F1819" s="210">
        <v>249.7</v>
      </c>
      <c r="G1819" s="210">
        <v>0</v>
      </c>
      <c r="H1819" s="209" t="s">
        <v>4378</v>
      </c>
    </row>
    <row r="1820" spans="1:8" x14ac:dyDescent="0.25">
      <c r="A1820" s="208" t="s">
        <v>4821</v>
      </c>
      <c r="B1820" s="220" t="s">
        <v>6135</v>
      </c>
      <c r="C1820" s="209" t="s">
        <v>4395</v>
      </c>
      <c r="D1820" s="210">
        <v>434.5</v>
      </c>
      <c r="E1820" s="209" t="s">
        <v>5793</v>
      </c>
      <c r="F1820" s="210">
        <v>434.5</v>
      </c>
      <c r="G1820" s="210">
        <v>0</v>
      </c>
      <c r="H1820" s="209" t="s">
        <v>4378</v>
      </c>
    </row>
    <row r="1821" spans="1:8" x14ac:dyDescent="0.25">
      <c r="A1821" s="208" t="s">
        <v>5793</v>
      </c>
      <c r="B1821" s="220" t="s">
        <v>6199</v>
      </c>
      <c r="C1821" s="209" t="s">
        <v>4395</v>
      </c>
      <c r="D1821" s="210">
        <v>1776.1</v>
      </c>
      <c r="E1821" s="209" t="s">
        <v>5793</v>
      </c>
      <c r="F1821" s="210">
        <v>1776.1</v>
      </c>
      <c r="G1821" s="210">
        <v>0</v>
      </c>
      <c r="H1821" s="209" t="s">
        <v>4378</v>
      </c>
    </row>
    <row r="1822" spans="1:8" x14ac:dyDescent="0.25">
      <c r="A1822" s="208" t="s">
        <v>5793</v>
      </c>
      <c r="B1822" s="220" t="s">
        <v>6203</v>
      </c>
      <c r="C1822" s="209" t="s">
        <v>4395</v>
      </c>
      <c r="D1822" s="210">
        <v>1525</v>
      </c>
      <c r="E1822" s="209" t="s">
        <v>5793</v>
      </c>
      <c r="F1822" s="210">
        <v>1525</v>
      </c>
      <c r="G1822" s="210">
        <v>0</v>
      </c>
      <c r="H1822" s="209" t="s">
        <v>4378</v>
      </c>
    </row>
    <row r="1823" spans="1:8" x14ac:dyDescent="0.25">
      <c r="A1823" s="208" t="s">
        <v>5793</v>
      </c>
      <c r="B1823" s="220" t="s">
        <v>6211</v>
      </c>
      <c r="C1823" s="209" t="s">
        <v>4395</v>
      </c>
      <c r="D1823" s="210">
        <v>1560</v>
      </c>
      <c r="E1823" s="209" t="s">
        <v>5793</v>
      </c>
      <c r="F1823" s="210">
        <v>1560</v>
      </c>
      <c r="G1823" s="210">
        <v>0</v>
      </c>
      <c r="H1823" s="209" t="s">
        <v>4378</v>
      </c>
    </row>
    <row r="1824" spans="1:8" x14ac:dyDescent="0.25">
      <c r="A1824" s="208" t="s">
        <v>5793</v>
      </c>
      <c r="B1824" s="220" t="s">
        <v>6229</v>
      </c>
      <c r="C1824" s="209" t="s">
        <v>4395</v>
      </c>
      <c r="D1824" s="210">
        <v>115.5</v>
      </c>
      <c r="E1824" s="209" t="s">
        <v>4696</v>
      </c>
      <c r="F1824" s="210">
        <v>115.5</v>
      </c>
      <c r="G1824" s="210">
        <v>0</v>
      </c>
      <c r="H1824" s="209" t="s">
        <v>4378</v>
      </c>
    </row>
    <row r="1825" spans="1:8" x14ac:dyDescent="0.25">
      <c r="A1825" s="211" t="s">
        <v>5793</v>
      </c>
      <c r="B1825" s="221" t="s">
        <v>6246</v>
      </c>
      <c r="C1825" s="212" t="s">
        <v>4395</v>
      </c>
      <c r="D1825" s="213">
        <v>416</v>
      </c>
      <c r="E1825" s="212" t="s">
        <v>5793</v>
      </c>
      <c r="F1825" s="213">
        <v>416</v>
      </c>
      <c r="G1825" s="213">
        <v>0</v>
      </c>
      <c r="H1825" s="212" t="s">
        <v>4378</v>
      </c>
    </row>
    <row r="1826" spans="1:8" x14ac:dyDescent="0.25">
      <c r="A1826" s="208" t="s">
        <v>4696</v>
      </c>
      <c r="B1826" s="220" t="s">
        <v>6330</v>
      </c>
      <c r="C1826" s="209" t="s">
        <v>4395</v>
      </c>
      <c r="D1826" s="210">
        <v>7773.6</v>
      </c>
      <c r="E1826" s="209" t="s">
        <v>4696</v>
      </c>
      <c r="F1826" s="210">
        <v>7773.6</v>
      </c>
      <c r="G1826" s="210">
        <v>0</v>
      </c>
      <c r="H1826" s="209" t="s">
        <v>4378</v>
      </c>
    </row>
    <row r="1827" spans="1:8" x14ac:dyDescent="0.25">
      <c r="A1827" s="208" t="s">
        <v>4696</v>
      </c>
      <c r="B1827" s="220" t="s">
        <v>6336</v>
      </c>
      <c r="C1827" s="209" t="s">
        <v>4395</v>
      </c>
      <c r="D1827" s="210">
        <v>3000</v>
      </c>
      <c r="E1827" s="209" t="s">
        <v>4696</v>
      </c>
      <c r="F1827" s="210">
        <v>3000</v>
      </c>
      <c r="G1827" s="210">
        <v>0</v>
      </c>
      <c r="H1827" s="209" t="s">
        <v>4378</v>
      </c>
    </row>
    <row r="1828" spans="1:8" x14ac:dyDescent="0.25">
      <c r="A1828" s="211" t="s">
        <v>4696</v>
      </c>
      <c r="B1828" s="221" t="s">
        <v>6337</v>
      </c>
      <c r="C1828" s="212" t="s">
        <v>4395</v>
      </c>
      <c r="D1828" s="213">
        <v>32043.8</v>
      </c>
      <c r="E1828" s="212" t="s">
        <v>5395</v>
      </c>
      <c r="F1828" s="213">
        <v>32043.8</v>
      </c>
      <c r="G1828" s="213">
        <v>0</v>
      </c>
      <c r="H1828" s="212" t="s">
        <v>4378</v>
      </c>
    </row>
    <row r="1829" spans="1:8" x14ac:dyDescent="0.25">
      <c r="A1829" s="211" t="s">
        <v>4696</v>
      </c>
      <c r="B1829" s="221" t="s">
        <v>6343</v>
      </c>
      <c r="C1829" s="212" t="s">
        <v>4395</v>
      </c>
      <c r="D1829" s="213">
        <v>44975.8</v>
      </c>
      <c r="E1829" s="212" t="s">
        <v>5395</v>
      </c>
      <c r="F1829" s="213">
        <v>44975.8</v>
      </c>
      <c r="G1829" s="213">
        <v>0</v>
      </c>
      <c r="H1829" s="212" t="s">
        <v>4378</v>
      </c>
    </row>
    <row r="1830" spans="1:8" x14ac:dyDescent="0.25">
      <c r="A1830" s="211" t="s">
        <v>4696</v>
      </c>
      <c r="B1830" s="221" t="s">
        <v>6351</v>
      </c>
      <c r="C1830" s="212" t="s">
        <v>4395</v>
      </c>
      <c r="D1830" s="213">
        <v>3772.4</v>
      </c>
      <c r="E1830" s="212" t="s">
        <v>4696</v>
      </c>
      <c r="F1830" s="213">
        <v>3772.4</v>
      </c>
      <c r="G1830" s="213">
        <v>0</v>
      </c>
      <c r="H1830" s="212" t="s">
        <v>4378</v>
      </c>
    </row>
    <row r="1831" spans="1:8" x14ac:dyDescent="0.25">
      <c r="A1831" s="208" t="s">
        <v>4696</v>
      </c>
      <c r="B1831" s="220" t="s">
        <v>6361</v>
      </c>
      <c r="C1831" s="209" t="s">
        <v>4395</v>
      </c>
      <c r="D1831" s="210">
        <v>1254</v>
      </c>
      <c r="E1831" s="209" t="s">
        <v>4696</v>
      </c>
      <c r="F1831" s="210">
        <v>1254</v>
      </c>
      <c r="G1831" s="210">
        <v>0</v>
      </c>
      <c r="H1831" s="209" t="s">
        <v>4378</v>
      </c>
    </row>
    <row r="1832" spans="1:8" x14ac:dyDescent="0.25">
      <c r="A1832" s="208" t="s">
        <v>4696</v>
      </c>
      <c r="B1832" s="220" t="s">
        <v>6370</v>
      </c>
      <c r="C1832" s="209" t="s">
        <v>4395</v>
      </c>
      <c r="D1832" s="210">
        <v>1820</v>
      </c>
      <c r="E1832" s="209" t="s">
        <v>4696</v>
      </c>
      <c r="F1832" s="210">
        <v>1820</v>
      </c>
      <c r="G1832" s="210">
        <v>0</v>
      </c>
      <c r="H1832" s="209" t="s">
        <v>4378</v>
      </c>
    </row>
    <row r="1833" spans="1:8" x14ac:dyDescent="0.25">
      <c r="A1833" s="211" t="s">
        <v>4696</v>
      </c>
      <c r="B1833" s="221" t="s">
        <v>6377</v>
      </c>
      <c r="C1833" s="212" t="s">
        <v>4395</v>
      </c>
      <c r="D1833" s="213">
        <v>72</v>
      </c>
      <c r="E1833" s="212" t="s">
        <v>4416</v>
      </c>
      <c r="F1833" s="213">
        <v>0</v>
      </c>
      <c r="G1833" s="213">
        <v>72</v>
      </c>
      <c r="H1833" s="212" t="s">
        <v>4294</v>
      </c>
    </row>
    <row r="1834" spans="1:8" x14ac:dyDescent="0.25">
      <c r="A1834" s="211" t="s">
        <v>4696</v>
      </c>
      <c r="B1834" s="221" t="s">
        <v>6381</v>
      </c>
      <c r="C1834" s="212" t="s">
        <v>4395</v>
      </c>
      <c r="D1834" s="213">
        <v>7526.8</v>
      </c>
      <c r="E1834" s="212" t="s">
        <v>4696</v>
      </c>
      <c r="F1834" s="213">
        <v>7526.8</v>
      </c>
      <c r="G1834" s="213">
        <v>0</v>
      </c>
      <c r="H1834" s="212" t="s">
        <v>4378</v>
      </c>
    </row>
    <row r="1835" spans="1:8" x14ac:dyDescent="0.25">
      <c r="A1835" s="211" t="s">
        <v>4696</v>
      </c>
      <c r="B1835" s="221" t="s">
        <v>6393</v>
      </c>
      <c r="C1835" s="212" t="s">
        <v>4395</v>
      </c>
      <c r="D1835" s="213">
        <v>988</v>
      </c>
      <c r="E1835" s="212" t="s">
        <v>4696</v>
      </c>
      <c r="F1835" s="213">
        <v>988</v>
      </c>
      <c r="G1835" s="213">
        <v>0</v>
      </c>
      <c r="H1835" s="212" t="s">
        <v>4378</v>
      </c>
    </row>
    <row r="1836" spans="1:8" x14ac:dyDescent="0.25">
      <c r="A1836" s="211" t="s">
        <v>5395</v>
      </c>
      <c r="B1836" s="221" t="s">
        <v>6403</v>
      </c>
      <c r="C1836" s="212" t="s">
        <v>4395</v>
      </c>
      <c r="D1836" s="213">
        <v>244</v>
      </c>
      <c r="E1836" s="212" t="s">
        <v>5395</v>
      </c>
      <c r="F1836" s="213">
        <v>244</v>
      </c>
      <c r="G1836" s="213">
        <v>0</v>
      </c>
      <c r="H1836" s="212" t="s">
        <v>4378</v>
      </c>
    </row>
    <row r="1837" spans="1:8" x14ac:dyDescent="0.25">
      <c r="A1837" s="211" t="s">
        <v>5395</v>
      </c>
      <c r="B1837" s="221" t="s">
        <v>6474</v>
      </c>
      <c r="C1837" s="212" t="s">
        <v>4395</v>
      </c>
      <c r="D1837" s="213">
        <v>8169</v>
      </c>
      <c r="E1837" s="212" t="s">
        <v>5395</v>
      </c>
      <c r="F1837" s="213">
        <v>8169</v>
      </c>
      <c r="G1837" s="213">
        <v>0</v>
      </c>
      <c r="H1837" s="212" t="s">
        <v>4378</v>
      </c>
    </row>
    <row r="1838" spans="1:8" x14ac:dyDescent="0.25">
      <c r="A1838" s="211" t="s">
        <v>5395</v>
      </c>
      <c r="B1838" s="221" t="s">
        <v>6488</v>
      </c>
      <c r="C1838" s="212" t="s">
        <v>4395</v>
      </c>
      <c r="D1838" s="213">
        <v>412.5</v>
      </c>
      <c r="E1838" s="212" t="s">
        <v>5395</v>
      </c>
      <c r="F1838" s="213">
        <v>412.5</v>
      </c>
      <c r="G1838" s="213">
        <v>0</v>
      </c>
      <c r="H1838" s="212" t="s">
        <v>4378</v>
      </c>
    </row>
    <row r="1839" spans="1:8" x14ac:dyDescent="0.25">
      <c r="A1839" s="211" t="s">
        <v>5395</v>
      </c>
      <c r="B1839" s="221" t="s">
        <v>6531</v>
      </c>
      <c r="C1839" s="212" t="s">
        <v>4395</v>
      </c>
      <c r="D1839" s="213">
        <v>507.4</v>
      </c>
      <c r="E1839" s="212" t="s">
        <v>5395</v>
      </c>
      <c r="F1839" s="213">
        <v>507.4</v>
      </c>
      <c r="G1839" s="213">
        <v>0</v>
      </c>
      <c r="H1839" s="212" t="s">
        <v>4378</v>
      </c>
    </row>
    <row r="1840" spans="1:8" x14ac:dyDescent="0.25">
      <c r="A1840" s="211" t="s">
        <v>5395</v>
      </c>
      <c r="B1840" s="221" t="s">
        <v>6547</v>
      </c>
      <c r="C1840" s="212" t="s">
        <v>4395</v>
      </c>
      <c r="D1840" s="213">
        <v>88.4</v>
      </c>
      <c r="E1840" s="212" t="s">
        <v>5395</v>
      </c>
      <c r="F1840" s="213">
        <v>88.4</v>
      </c>
      <c r="G1840" s="213">
        <v>0</v>
      </c>
      <c r="H1840" s="212" t="s">
        <v>4378</v>
      </c>
    </row>
    <row r="1841" spans="1:8" x14ac:dyDescent="0.25">
      <c r="A1841" s="208" t="s">
        <v>5395</v>
      </c>
      <c r="B1841" s="220" t="s">
        <v>6548</v>
      </c>
      <c r="C1841" s="209" t="s">
        <v>4395</v>
      </c>
      <c r="D1841" s="210">
        <v>145.80000000000001</v>
      </c>
      <c r="E1841" s="209" t="s">
        <v>5395</v>
      </c>
      <c r="F1841" s="210">
        <v>145.80000000000001</v>
      </c>
      <c r="G1841" s="210">
        <v>0</v>
      </c>
      <c r="H1841" s="209" t="s">
        <v>4378</v>
      </c>
    </row>
    <row r="1842" spans="1:8" x14ac:dyDescent="0.25">
      <c r="A1842" s="211" t="s">
        <v>5395</v>
      </c>
      <c r="B1842" s="221" t="s">
        <v>6549</v>
      </c>
      <c r="C1842" s="212" t="s">
        <v>4395</v>
      </c>
      <c r="D1842" s="213">
        <v>30</v>
      </c>
      <c r="E1842" s="212" t="s">
        <v>5092</v>
      </c>
      <c r="F1842" s="213">
        <v>30</v>
      </c>
      <c r="G1842" s="213">
        <v>0</v>
      </c>
      <c r="H1842" s="212" t="s">
        <v>4378</v>
      </c>
    </row>
    <row r="1843" spans="1:8" x14ac:dyDescent="0.25">
      <c r="A1843" s="208" t="s">
        <v>6409</v>
      </c>
      <c r="B1843" s="220" t="s">
        <v>6594</v>
      </c>
      <c r="C1843" s="209" t="s">
        <v>4395</v>
      </c>
      <c r="D1843" s="210">
        <v>422.8</v>
      </c>
      <c r="E1843" s="209" t="s">
        <v>6409</v>
      </c>
      <c r="F1843" s="210">
        <v>422.8</v>
      </c>
      <c r="G1843" s="210">
        <v>0</v>
      </c>
      <c r="H1843" s="209" t="s">
        <v>4378</v>
      </c>
    </row>
    <row r="1844" spans="1:8" x14ac:dyDescent="0.25">
      <c r="A1844" s="211" t="s">
        <v>6409</v>
      </c>
      <c r="B1844" s="221" t="s">
        <v>6595</v>
      </c>
      <c r="C1844" s="212" t="s">
        <v>4395</v>
      </c>
      <c r="D1844" s="213">
        <v>780</v>
      </c>
      <c r="E1844" s="212" t="s">
        <v>6409</v>
      </c>
      <c r="F1844" s="213">
        <v>780</v>
      </c>
      <c r="G1844" s="213">
        <v>0</v>
      </c>
      <c r="H1844" s="212" t="s">
        <v>4378</v>
      </c>
    </row>
    <row r="1845" spans="1:8" x14ac:dyDescent="0.25">
      <c r="A1845" s="211" t="s">
        <v>5838</v>
      </c>
      <c r="B1845" s="221" t="s">
        <v>6611</v>
      </c>
      <c r="C1845" s="212" t="s">
        <v>4395</v>
      </c>
      <c r="D1845" s="213">
        <v>1044</v>
      </c>
      <c r="E1845" s="212" t="s">
        <v>5838</v>
      </c>
      <c r="F1845" s="213">
        <v>1044</v>
      </c>
      <c r="G1845" s="213">
        <v>0</v>
      </c>
      <c r="H1845" s="212" t="s">
        <v>4378</v>
      </c>
    </row>
    <row r="1846" spans="1:8" x14ac:dyDescent="0.25">
      <c r="A1846" s="208" t="s">
        <v>5838</v>
      </c>
      <c r="B1846" s="220" t="s">
        <v>6673</v>
      </c>
      <c r="C1846" s="209" t="s">
        <v>4395</v>
      </c>
      <c r="D1846" s="210">
        <v>27104.2</v>
      </c>
      <c r="E1846" s="209" t="s">
        <v>5092</v>
      </c>
      <c r="F1846" s="210">
        <v>27104.2</v>
      </c>
      <c r="G1846" s="210">
        <v>0</v>
      </c>
      <c r="H1846" s="209" t="s">
        <v>4378</v>
      </c>
    </row>
    <row r="1847" spans="1:8" x14ac:dyDescent="0.25">
      <c r="A1847" s="208" t="s">
        <v>5838</v>
      </c>
      <c r="B1847" s="220" t="s">
        <v>6713</v>
      </c>
      <c r="C1847" s="209" t="s">
        <v>4395</v>
      </c>
      <c r="D1847" s="210">
        <v>6020.7</v>
      </c>
      <c r="E1847" s="209" t="s">
        <v>5838</v>
      </c>
      <c r="F1847" s="210">
        <v>6020.7</v>
      </c>
      <c r="G1847" s="210">
        <v>0</v>
      </c>
      <c r="H1847" s="209" t="s">
        <v>4378</v>
      </c>
    </row>
    <row r="1848" spans="1:8" x14ac:dyDescent="0.25">
      <c r="A1848" s="211" t="s">
        <v>5838</v>
      </c>
      <c r="B1848" s="221" t="s">
        <v>6722</v>
      </c>
      <c r="C1848" s="212" t="s">
        <v>4395</v>
      </c>
      <c r="D1848" s="213">
        <v>687.9</v>
      </c>
      <c r="E1848" s="212" t="s">
        <v>5092</v>
      </c>
      <c r="F1848" s="213">
        <v>687.9</v>
      </c>
      <c r="G1848" s="213">
        <v>0</v>
      </c>
      <c r="H1848" s="212" t="s">
        <v>4378</v>
      </c>
    </row>
    <row r="1849" spans="1:8" x14ac:dyDescent="0.25">
      <c r="A1849" s="208" t="s">
        <v>5838</v>
      </c>
      <c r="B1849" s="220" t="s">
        <v>6729</v>
      </c>
      <c r="C1849" s="209" t="s">
        <v>4395</v>
      </c>
      <c r="D1849" s="210">
        <v>2750</v>
      </c>
      <c r="E1849" s="209" t="s">
        <v>5838</v>
      </c>
      <c r="F1849" s="210">
        <v>2750</v>
      </c>
      <c r="G1849" s="210">
        <v>0</v>
      </c>
      <c r="H1849" s="209" t="s">
        <v>4378</v>
      </c>
    </row>
    <row r="1850" spans="1:8" x14ac:dyDescent="0.25">
      <c r="A1850" s="208" t="s">
        <v>5838</v>
      </c>
      <c r="B1850" s="220" t="s">
        <v>6745</v>
      </c>
      <c r="C1850" s="209" t="s">
        <v>4395</v>
      </c>
      <c r="D1850" s="210">
        <v>55.2</v>
      </c>
      <c r="E1850" s="209" t="s">
        <v>5838</v>
      </c>
      <c r="F1850" s="210">
        <v>55.2</v>
      </c>
      <c r="G1850" s="210">
        <v>0</v>
      </c>
      <c r="H1850" s="209" t="s">
        <v>4378</v>
      </c>
    </row>
    <row r="1851" spans="1:8" x14ac:dyDescent="0.25">
      <c r="A1851" s="211" t="s">
        <v>5838</v>
      </c>
      <c r="B1851" s="221" t="s">
        <v>6746</v>
      </c>
      <c r="C1851" s="212" t="s">
        <v>4395</v>
      </c>
      <c r="D1851" s="213">
        <v>50.4</v>
      </c>
      <c r="E1851" s="212" t="s">
        <v>6747</v>
      </c>
      <c r="F1851" s="213">
        <v>50.4</v>
      </c>
      <c r="G1851" s="213">
        <v>0</v>
      </c>
      <c r="H1851" s="212" t="s">
        <v>4378</v>
      </c>
    </row>
    <row r="1852" spans="1:8" x14ac:dyDescent="0.25">
      <c r="A1852" s="211" t="s">
        <v>5092</v>
      </c>
      <c r="B1852" s="221" t="s">
        <v>6828</v>
      </c>
      <c r="C1852" s="212" t="s">
        <v>4395</v>
      </c>
      <c r="D1852" s="213">
        <v>638.5</v>
      </c>
      <c r="E1852" s="212" t="s">
        <v>5092</v>
      </c>
      <c r="F1852" s="213">
        <v>638.5</v>
      </c>
      <c r="G1852" s="213">
        <v>0</v>
      </c>
      <c r="H1852" s="212" t="s">
        <v>4378</v>
      </c>
    </row>
    <row r="1853" spans="1:8" x14ac:dyDescent="0.25">
      <c r="A1853" s="211" t="s">
        <v>5092</v>
      </c>
      <c r="B1853" s="221" t="s">
        <v>6853</v>
      </c>
      <c r="C1853" s="212" t="s">
        <v>4395</v>
      </c>
      <c r="D1853" s="213">
        <v>553.79999999999995</v>
      </c>
      <c r="E1853" s="212" t="s">
        <v>5092</v>
      </c>
      <c r="F1853" s="213">
        <v>553.79999999999995</v>
      </c>
      <c r="G1853" s="213">
        <v>0</v>
      </c>
      <c r="H1853" s="212" t="s">
        <v>4378</v>
      </c>
    </row>
    <row r="1854" spans="1:8" x14ac:dyDescent="0.25">
      <c r="A1854" s="211" t="s">
        <v>5092</v>
      </c>
      <c r="B1854" s="221" t="s">
        <v>6855</v>
      </c>
      <c r="C1854" s="212" t="s">
        <v>4395</v>
      </c>
      <c r="D1854" s="213">
        <v>80</v>
      </c>
      <c r="E1854" s="212" t="s">
        <v>6747</v>
      </c>
      <c r="F1854" s="213">
        <v>80</v>
      </c>
      <c r="G1854" s="213">
        <v>0</v>
      </c>
      <c r="H1854" s="212" t="s">
        <v>4378</v>
      </c>
    </row>
    <row r="1855" spans="1:8" x14ac:dyDescent="0.25">
      <c r="A1855" s="208" t="s">
        <v>5092</v>
      </c>
      <c r="B1855" s="220" t="s">
        <v>6856</v>
      </c>
      <c r="C1855" s="209" t="s">
        <v>4395</v>
      </c>
      <c r="D1855" s="210">
        <v>0</v>
      </c>
      <c r="E1855" s="209" t="s">
        <v>4416</v>
      </c>
      <c r="F1855" s="210">
        <v>0</v>
      </c>
      <c r="G1855" s="210">
        <v>0</v>
      </c>
      <c r="H1855" s="209" t="s">
        <v>37</v>
      </c>
    </row>
    <row r="1856" spans="1:8" x14ac:dyDescent="0.25">
      <c r="A1856" s="208" t="s">
        <v>5244</v>
      </c>
      <c r="B1856" s="220" t="s">
        <v>6864</v>
      </c>
      <c r="C1856" s="209" t="s">
        <v>4395</v>
      </c>
      <c r="D1856" s="210">
        <v>0</v>
      </c>
      <c r="E1856" s="209" t="s">
        <v>4416</v>
      </c>
      <c r="F1856" s="210">
        <v>0</v>
      </c>
      <c r="G1856" s="210">
        <v>0</v>
      </c>
      <c r="H1856" s="209" t="s">
        <v>37</v>
      </c>
    </row>
    <row r="1857" spans="1:8" x14ac:dyDescent="0.25">
      <c r="A1857" s="211" t="s">
        <v>5244</v>
      </c>
      <c r="B1857" s="221" t="s">
        <v>6871</v>
      </c>
      <c r="C1857" s="212" t="s">
        <v>4395</v>
      </c>
      <c r="D1857" s="213">
        <v>5461.5</v>
      </c>
      <c r="E1857" s="212" t="s">
        <v>5244</v>
      </c>
      <c r="F1857" s="213">
        <v>5461.5</v>
      </c>
      <c r="G1857" s="213">
        <v>0</v>
      </c>
      <c r="H1857" s="212" t="s">
        <v>4378</v>
      </c>
    </row>
    <row r="1858" spans="1:8" x14ac:dyDescent="0.25">
      <c r="A1858" s="208" t="s">
        <v>5244</v>
      </c>
      <c r="B1858" s="220" t="s">
        <v>6874</v>
      </c>
      <c r="C1858" s="209" t="s">
        <v>4395</v>
      </c>
      <c r="D1858" s="210">
        <v>250</v>
      </c>
      <c r="E1858" s="209" t="s">
        <v>5244</v>
      </c>
      <c r="F1858" s="210">
        <v>250</v>
      </c>
      <c r="G1858" s="210">
        <v>0</v>
      </c>
      <c r="H1858" s="209" t="s">
        <v>4378</v>
      </c>
    </row>
    <row r="1859" spans="1:8" x14ac:dyDescent="0.25">
      <c r="A1859" s="211" t="s">
        <v>5244</v>
      </c>
      <c r="B1859" s="221" t="s">
        <v>6879</v>
      </c>
      <c r="C1859" s="212" t="s">
        <v>4395</v>
      </c>
      <c r="D1859" s="213">
        <v>4047.4</v>
      </c>
      <c r="E1859" s="212" t="s">
        <v>5244</v>
      </c>
      <c r="F1859" s="213">
        <v>4047.4</v>
      </c>
      <c r="G1859" s="213">
        <v>0</v>
      </c>
      <c r="H1859" s="212" t="s">
        <v>4378</v>
      </c>
    </row>
    <row r="1860" spans="1:8" x14ac:dyDescent="0.25">
      <c r="A1860" s="208" t="s">
        <v>5244</v>
      </c>
      <c r="B1860" s="220" t="s">
        <v>6914</v>
      </c>
      <c r="C1860" s="209" t="s">
        <v>4395</v>
      </c>
      <c r="D1860" s="210">
        <v>116</v>
      </c>
      <c r="E1860" s="209" t="s">
        <v>5244</v>
      </c>
      <c r="F1860" s="210">
        <v>116</v>
      </c>
      <c r="G1860" s="210">
        <v>0</v>
      </c>
      <c r="H1860" s="209" t="s">
        <v>4378</v>
      </c>
    </row>
    <row r="1861" spans="1:8" x14ac:dyDescent="0.25">
      <c r="A1861" s="208" t="s">
        <v>5244</v>
      </c>
      <c r="B1861" s="220" t="s">
        <v>6930</v>
      </c>
      <c r="C1861" s="209" t="s">
        <v>4395</v>
      </c>
      <c r="D1861" s="210">
        <v>2808</v>
      </c>
      <c r="E1861" s="209" t="s">
        <v>5066</v>
      </c>
      <c r="F1861" s="210">
        <v>2808</v>
      </c>
      <c r="G1861" s="210">
        <v>0</v>
      </c>
      <c r="H1861" s="209" t="s">
        <v>4378</v>
      </c>
    </row>
    <row r="1862" spans="1:8" x14ac:dyDescent="0.25">
      <c r="A1862" s="208" t="s">
        <v>5244</v>
      </c>
      <c r="B1862" s="220" t="s">
        <v>6932</v>
      </c>
      <c r="C1862" s="209" t="s">
        <v>4395</v>
      </c>
      <c r="D1862" s="210">
        <v>0</v>
      </c>
      <c r="E1862" s="209" t="s">
        <v>4416</v>
      </c>
      <c r="F1862" s="210">
        <v>0</v>
      </c>
      <c r="G1862" s="210">
        <v>0</v>
      </c>
      <c r="H1862" s="209" t="s">
        <v>37</v>
      </c>
    </row>
    <row r="1863" spans="1:8" x14ac:dyDescent="0.25">
      <c r="A1863" s="211" t="s">
        <v>5244</v>
      </c>
      <c r="B1863" s="221" t="s">
        <v>6943</v>
      </c>
      <c r="C1863" s="212" t="s">
        <v>4395</v>
      </c>
      <c r="D1863" s="213">
        <v>12147.6</v>
      </c>
      <c r="E1863" s="212" t="s">
        <v>5066</v>
      </c>
      <c r="F1863" s="213">
        <v>12147.6</v>
      </c>
      <c r="G1863" s="213">
        <v>0</v>
      </c>
      <c r="H1863" s="212" t="s">
        <v>4378</v>
      </c>
    </row>
    <row r="1864" spans="1:8" x14ac:dyDescent="0.25">
      <c r="A1864" s="208" t="s">
        <v>5244</v>
      </c>
      <c r="B1864" s="220" t="s">
        <v>6958</v>
      </c>
      <c r="C1864" s="209" t="s">
        <v>4395</v>
      </c>
      <c r="D1864" s="210">
        <v>0</v>
      </c>
      <c r="E1864" s="209" t="s">
        <v>4416</v>
      </c>
      <c r="F1864" s="210">
        <v>0</v>
      </c>
      <c r="G1864" s="210">
        <v>0</v>
      </c>
      <c r="H1864" s="209" t="s">
        <v>37</v>
      </c>
    </row>
    <row r="1865" spans="1:8" x14ac:dyDescent="0.25">
      <c r="A1865" s="208" t="s">
        <v>5244</v>
      </c>
      <c r="B1865" s="220" t="s">
        <v>6960</v>
      </c>
      <c r="C1865" s="209" t="s">
        <v>4395</v>
      </c>
      <c r="D1865" s="210">
        <v>304</v>
      </c>
      <c r="E1865" s="209" t="s">
        <v>5066</v>
      </c>
      <c r="F1865" s="210">
        <v>304</v>
      </c>
      <c r="G1865" s="210">
        <v>0</v>
      </c>
      <c r="H1865" s="209" t="s">
        <v>4378</v>
      </c>
    </row>
    <row r="1866" spans="1:8" x14ac:dyDescent="0.25">
      <c r="A1866" s="211" t="s">
        <v>5244</v>
      </c>
      <c r="B1866" s="221" t="s">
        <v>6961</v>
      </c>
      <c r="C1866" s="212" t="s">
        <v>4395</v>
      </c>
      <c r="D1866" s="213">
        <v>4371.8999999999996</v>
      </c>
      <c r="E1866" s="212" t="s">
        <v>5244</v>
      </c>
      <c r="F1866" s="213">
        <v>4371.8999999999996</v>
      </c>
      <c r="G1866" s="213">
        <v>0</v>
      </c>
      <c r="H1866" s="212" t="s">
        <v>4378</v>
      </c>
    </row>
    <row r="1867" spans="1:8" x14ac:dyDescent="0.25">
      <c r="A1867" s="211" t="s">
        <v>5244</v>
      </c>
      <c r="B1867" s="221" t="s">
        <v>6967</v>
      </c>
      <c r="C1867" s="212" t="s">
        <v>4395</v>
      </c>
      <c r="D1867" s="213">
        <v>46.5</v>
      </c>
      <c r="E1867" s="212" t="s">
        <v>5244</v>
      </c>
      <c r="F1867" s="213">
        <v>46.5</v>
      </c>
      <c r="G1867" s="213">
        <v>0</v>
      </c>
      <c r="H1867" s="212" t="s">
        <v>4378</v>
      </c>
    </row>
    <row r="1868" spans="1:8" x14ac:dyDescent="0.25">
      <c r="A1868" s="211" t="s">
        <v>5244</v>
      </c>
      <c r="B1868" s="221" t="s">
        <v>6977</v>
      </c>
      <c r="C1868" s="212" t="s">
        <v>4395</v>
      </c>
      <c r="D1868" s="213">
        <v>2970</v>
      </c>
      <c r="E1868" s="212" t="s">
        <v>5244</v>
      </c>
      <c r="F1868" s="213">
        <v>2970</v>
      </c>
      <c r="G1868" s="213">
        <v>0</v>
      </c>
      <c r="H1868" s="212" t="s">
        <v>4378</v>
      </c>
    </row>
    <row r="1869" spans="1:8" x14ac:dyDescent="0.25">
      <c r="A1869" s="208" t="s">
        <v>5244</v>
      </c>
      <c r="B1869" s="220" t="s">
        <v>6978</v>
      </c>
      <c r="C1869" s="209" t="s">
        <v>4395</v>
      </c>
      <c r="D1869" s="210">
        <v>99.54</v>
      </c>
      <c r="E1869" s="209" t="s">
        <v>5244</v>
      </c>
      <c r="F1869" s="210">
        <v>99.54</v>
      </c>
      <c r="G1869" s="210">
        <v>0</v>
      </c>
      <c r="H1869" s="209" t="s">
        <v>4378</v>
      </c>
    </row>
    <row r="1870" spans="1:8" x14ac:dyDescent="0.25">
      <c r="A1870" s="211" t="s">
        <v>5244</v>
      </c>
      <c r="B1870" s="221" t="s">
        <v>6990</v>
      </c>
      <c r="C1870" s="212" t="s">
        <v>4395</v>
      </c>
      <c r="D1870" s="213">
        <v>3810.8</v>
      </c>
      <c r="E1870" s="212" t="s">
        <v>5066</v>
      </c>
      <c r="F1870" s="213">
        <v>3810.8</v>
      </c>
      <c r="G1870" s="213">
        <v>0</v>
      </c>
      <c r="H1870" s="212" t="s">
        <v>4378</v>
      </c>
    </row>
    <row r="1871" spans="1:8" x14ac:dyDescent="0.25">
      <c r="A1871" s="211" t="s">
        <v>5066</v>
      </c>
      <c r="B1871" s="221" t="s">
        <v>7000</v>
      </c>
      <c r="C1871" s="212" t="s">
        <v>4395</v>
      </c>
      <c r="D1871" s="213">
        <v>275.60000000000002</v>
      </c>
      <c r="E1871" s="212" t="s">
        <v>5066</v>
      </c>
      <c r="F1871" s="213">
        <v>275.60000000000002</v>
      </c>
      <c r="G1871" s="213">
        <v>0</v>
      </c>
      <c r="H1871" s="212" t="s">
        <v>4378</v>
      </c>
    </row>
    <row r="1872" spans="1:8" x14ac:dyDescent="0.25">
      <c r="A1872" s="208" t="s">
        <v>5066</v>
      </c>
      <c r="B1872" s="220" t="s">
        <v>7079</v>
      </c>
      <c r="C1872" s="209" t="s">
        <v>4395</v>
      </c>
      <c r="D1872" s="210">
        <v>93.6</v>
      </c>
      <c r="E1872" s="209" t="s">
        <v>5066</v>
      </c>
      <c r="F1872" s="210">
        <v>93.6</v>
      </c>
      <c r="G1872" s="210">
        <v>0</v>
      </c>
      <c r="H1872" s="209" t="s">
        <v>4378</v>
      </c>
    </row>
    <row r="1873" spans="1:8" x14ac:dyDescent="0.25">
      <c r="A1873" s="211" t="s">
        <v>5066</v>
      </c>
      <c r="B1873" s="221" t="s">
        <v>7090</v>
      </c>
      <c r="C1873" s="212" t="s">
        <v>4395</v>
      </c>
      <c r="D1873" s="213">
        <v>1050.3</v>
      </c>
      <c r="E1873" s="212" t="s">
        <v>5066</v>
      </c>
      <c r="F1873" s="213">
        <v>1050.3</v>
      </c>
      <c r="G1873" s="213">
        <v>0</v>
      </c>
      <c r="H1873" s="212" t="s">
        <v>4378</v>
      </c>
    </row>
    <row r="1874" spans="1:8" x14ac:dyDescent="0.25">
      <c r="A1874" s="208" t="s">
        <v>5066</v>
      </c>
      <c r="B1874" s="220" t="s">
        <v>7091</v>
      </c>
      <c r="C1874" s="209" t="s">
        <v>4395</v>
      </c>
      <c r="D1874" s="210">
        <v>869</v>
      </c>
      <c r="E1874" s="209" t="s">
        <v>5066</v>
      </c>
      <c r="F1874" s="210">
        <v>869</v>
      </c>
      <c r="G1874" s="210">
        <v>0</v>
      </c>
      <c r="H1874" s="209" t="s">
        <v>4378</v>
      </c>
    </row>
    <row r="1875" spans="1:8" x14ac:dyDescent="0.25">
      <c r="A1875" s="208" t="s">
        <v>5066</v>
      </c>
      <c r="B1875" s="220" t="s">
        <v>7093</v>
      </c>
      <c r="C1875" s="209" t="s">
        <v>4395</v>
      </c>
      <c r="D1875" s="210">
        <v>1560</v>
      </c>
      <c r="E1875" s="209" t="s">
        <v>5066</v>
      </c>
      <c r="F1875" s="210">
        <v>1560</v>
      </c>
      <c r="G1875" s="210">
        <v>0</v>
      </c>
      <c r="H1875" s="209" t="s">
        <v>4378</v>
      </c>
    </row>
    <row r="1876" spans="1:8" x14ac:dyDescent="0.25">
      <c r="A1876" s="211" t="s">
        <v>5066</v>
      </c>
      <c r="B1876" s="221" t="s">
        <v>7108</v>
      </c>
      <c r="C1876" s="212" t="s">
        <v>4395</v>
      </c>
      <c r="D1876" s="213">
        <v>10748.4</v>
      </c>
      <c r="E1876" s="212" t="s">
        <v>5066</v>
      </c>
      <c r="F1876" s="213">
        <v>10748.4</v>
      </c>
      <c r="G1876" s="213">
        <v>0</v>
      </c>
      <c r="H1876" s="212" t="s">
        <v>4378</v>
      </c>
    </row>
    <row r="1877" spans="1:8" x14ac:dyDescent="0.25">
      <c r="A1877" s="208" t="s">
        <v>5066</v>
      </c>
      <c r="B1877" s="220" t="s">
        <v>7109</v>
      </c>
      <c r="C1877" s="209" t="s">
        <v>4395</v>
      </c>
      <c r="D1877" s="210">
        <v>144</v>
      </c>
      <c r="E1877" s="209" t="s">
        <v>5066</v>
      </c>
      <c r="F1877" s="210">
        <v>144</v>
      </c>
      <c r="G1877" s="210">
        <v>0</v>
      </c>
      <c r="H1877" s="209" t="s">
        <v>4378</v>
      </c>
    </row>
    <row r="1878" spans="1:8" x14ac:dyDescent="0.25">
      <c r="A1878" s="211" t="s">
        <v>5066</v>
      </c>
      <c r="B1878" s="221" t="s">
        <v>7112</v>
      </c>
      <c r="C1878" s="212" t="s">
        <v>4395</v>
      </c>
      <c r="D1878" s="213">
        <v>621</v>
      </c>
      <c r="E1878" s="212" t="s">
        <v>5066</v>
      </c>
      <c r="F1878" s="213">
        <v>621</v>
      </c>
      <c r="G1878" s="213">
        <v>0</v>
      </c>
      <c r="H1878" s="212" t="s">
        <v>4378</v>
      </c>
    </row>
    <row r="1879" spans="1:8" x14ac:dyDescent="0.25">
      <c r="A1879" s="208" t="s">
        <v>5066</v>
      </c>
      <c r="B1879" s="220" t="s">
        <v>7115</v>
      </c>
      <c r="C1879" s="209" t="s">
        <v>4395</v>
      </c>
      <c r="D1879" s="210">
        <v>553.79999999999995</v>
      </c>
      <c r="E1879" s="209" t="s">
        <v>5066</v>
      </c>
      <c r="F1879" s="210">
        <v>553.79999999999995</v>
      </c>
      <c r="G1879" s="210">
        <v>0</v>
      </c>
      <c r="H1879" s="209" t="s">
        <v>4378</v>
      </c>
    </row>
    <row r="1880" spans="1:8" x14ac:dyDescent="0.25">
      <c r="A1880" s="208" t="s">
        <v>6803</v>
      </c>
      <c r="B1880" s="220" t="s">
        <v>7125</v>
      </c>
      <c r="C1880" s="209" t="s">
        <v>4395</v>
      </c>
      <c r="D1880" s="210">
        <v>935</v>
      </c>
      <c r="E1880" s="209" t="s">
        <v>6803</v>
      </c>
      <c r="F1880" s="210">
        <v>935</v>
      </c>
      <c r="G1880" s="210">
        <v>0</v>
      </c>
      <c r="H1880" s="209" t="s">
        <v>4378</v>
      </c>
    </row>
    <row r="1881" spans="1:8" x14ac:dyDescent="0.25">
      <c r="A1881" s="208" t="s">
        <v>6803</v>
      </c>
      <c r="B1881" s="220" t="s">
        <v>7153</v>
      </c>
      <c r="C1881" s="209" t="s">
        <v>4395</v>
      </c>
      <c r="D1881" s="210">
        <v>7517.3</v>
      </c>
      <c r="E1881" s="209" t="s">
        <v>6803</v>
      </c>
      <c r="F1881" s="210">
        <v>7517.3</v>
      </c>
      <c r="G1881" s="210">
        <v>0</v>
      </c>
      <c r="H1881" s="209" t="s">
        <v>4378</v>
      </c>
    </row>
    <row r="1882" spans="1:8" x14ac:dyDescent="0.25">
      <c r="A1882" s="211" t="s">
        <v>6803</v>
      </c>
      <c r="B1882" s="221" t="s">
        <v>7154</v>
      </c>
      <c r="C1882" s="212" t="s">
        <v>4395</v>
      </c>
      <c r="D1882" s="213">
        <v>2777.5</v>
      </c>
      <c r="E1882" s="212" t="s">
        <v>6803</v>
      </c>
      <c r="F1882" s="213">
        <v>2777.5</v>
      </c>
      <c r="G1882" s="213">
        <v>0</v>
      </c>
      <c r="H1882" s="212" t="s">
        <v>4378</v>
      </c>
    </row>
    <row r="1883" spans="1:8" x14ac:dyDescent="0.25">
      <c r="A1883" s="211" t="s">
        <v>6803</v>
      </c>
      <c r="B1883" s="221" t="s">
        <v>7156</v>
      </c>
      <c r="C1883" s="212" t="s">
        <v>4395</v>
      </c>
      <c r="D1883" s="213">
        <v>504</v>
      </c>
      <c r="E1883" s="212" t="s">
        <v>6039</v>
      </c>
      <c r="F1883" s="213">
        <v>504</v>
      </c>
      <c r="G1883" s="213">
        <v>0</v>
      </c>
      <c r="H1883" s="212" t="s">
        <v>4378</v>
      </c>
    </row>
    <row r="1884" spans="1:8" x14ac:dyDescent="0.25">
      <c r="A1884" s="208" t="s">
        <v>6803</v>
      </c>
      <c r="B1884" s="220" t="s">
        <v>7189</v>
      </c>
      <c r="C1884" s="209" t="s">
        <v>4395</v>
      </c>
      <c r="D1884" s="210">
        <v>1100</v>
      </c>
      <c r="E1884" s="209" t="s">
        <v>6803</v>
      </c>
      <c r="F1884" s="210">
        <v>1100</v>
      </c>
      <c r="G1884" s="210">
        <v>0</v>
      </c>
      <c r="H1884" s="209" t="s">
        <v>4378</v>
      </c>
    </row>
    <row r="1885" spans="1:8" x14ac:dyDescent="0.25">
      <c r="A1885" s="208" t="s">
        <v>6803</v>
      </c>
      <c r="B1885" s="220" t="s">
        <v>7193</v>
      </c>
      <c r="C1885" s="209" t="s">
        <v>4395</v>
      </c>
      <c r="D1885" s="210">
        <v>33920</v>
      </c>
      <c r="E1885" s="209" t="s">
        <v>6039</v>
      </c>
      <c r="F1885" s="210">
        <v>33920</v>
      </c>
      <c r="G1885" s="210">
        <v>0</v>
      </c>
      <c r="H1885" s="209" t="s">
        <v>4378</v>
      </c>
    </row>
    <row r="1886" spans="1:8" x14ac:dyDescent="0.25">
      <c r="A1886" s="211" t="s">
        <v>6803</v>
      </c>
      <c r="B1886" s="221" t="s">
        <v>7194</v>
      </c>
      <c r="C1886" s="212" t="s">
        <v>4395</v>
      </c>
      <c r="D1886" s="213">
        <v>16271</v>
      </c>
      <c r="E1886" s="212" t="s">
        <v>6039</v>
      </c>
      <c r="F1886" s="213">
        <v>16271</v>
      </c>
      <c r="G1886" s="213">
        <v>0</v>
      </c>
      <c r="H1886" s="212" t="s">
        <v>4378</v>
      </c>
    </row>
    <row r="1887" spans="1:8" x14ac:dyDescent="0.25">
      <c r="A1887" s="211" t="s">
        <v>6803</v>
      </c>
      <c r="B1887" s="221" t="s">
        <v>7204</v>
      </c>
      <c r="C1887" s="212" t="s">
        <v>4395</v>
      </c>
      <c r="D1887" s="213">
        <v>2104.1999999999998</v>
      </c>
      <c r="E1887" s="212" t="s">
        <v>6803</v>
      </c>
      <c r="F1887" s="213">
        <v>2104.1999999999998</v>
      </c>
      <c r="G1887" s="213">
        <v>0</v>
      </c>
      <c r="H1887" s="212" t="s">
        <v>4378</v>
      </c>
    </row>
    <row r="1888" spans="1:8" x14ac:dyDescent="0.25">
      <c r="A1888" s="211" t="s">
        <v>6803</v>
      </c>
      <c r="B1888" s="221" t="s">
        <v>7213</v>
      </c>
      <c r="C1888" s="212" t="s">
        <v>4395</v>
      </c>
      <c r="D1888" s="213">
        <v>5591</v>
      </c>
      <c r="E1888" s="212" t="s">
        <v>6803</v>
      </c>
      <c r="F1888" s="213">
        <v>5591</v>
      </c>
      <c r="G1888" s="213">
        <v>0</v>
      </c>
      <c r="H1888" s="212" t="s">
        <v>4378</v>
      </c>
    </row>
    <row r="1889" spans="1:8" x14ac:dyDescent="0.25">
      <c r="A1889" s="208" t="s">
        <v>6803</v>
      </c>
      <c r="B1889" s="220" t="s">
        <v>7224</v>
      </c>
      <c r="C1889" s="209" t="s">
        <v>4395</v>
      </c>
      <c r="D1889" s="210">
        <v>1269</v>
      </c>
      <c r="E1889" s="209" t="s">
        <v>6803</v>
      </c>
      <c r="F1889" s="210">
        <v>1269</v>
      </c>
      <c r="G1889" s="210">
        <v>0</v>
      </c>
      <c r="H1889" s="209" t="s">
        <v>4378</v>
      </c>
    </row>
    <row r="1890" spans="1:8" x14ac:dyDescent="0.25">
      <c r="A1890" s="208" t="s">
        <v>6803</v>
      </c>
      <c r="B1890" s="220" t="s">
        <v>7234</v>
      </c>
      <c r="C1890" s="209" t="s">
        <v>4395</v>
      </c>
      <c r="D1890" s="210">
        <v>1560</v>
      </c>
      <c r="E1890" s="209" t="s">
        <v>6803</v>
      </c>
      <c r="F1890" s="210">
        <v>1560</v>
      </c>
      <c r="G1890" s="210">
        <v>0</v>
      </c>
      <c r="H1890" s="209" t="s">
        <v>4378</v>
      </c>
    </row>
    <row r="1891" spans="1:8" x14ac:dyDescent="0.25">
      <c r="A1891" s="208" t="s">
        <v>6803</v>
      </c>
      <c r="B1891" s="220" t="s">
        <v>7240</v>
      </c>
      <c r="C1891" s="209" t="s">
        <v>4395</v>
      </c>
      <c r="D1891" s="210">
        <v>2200</v>
      </c>
      <c r="E1891" s="209" t="s">
        <v>6803</v>
      </c>
      <c r="F1891" s="210">
        <v>2200</v>
      </c>
      <c r="G1891" s="210">
        <v>0</v>
      </c>
      <c r="H1891" s="209" t="s">
        <v>4378</v>
      </c>
    </row>
    <row r="1892" spans="1:8" x14ac:dyDescent="0.25">
      <c r="A1892" s="211" t="s">
        <v>6803</v>
      </c>
      <c r="B1892" s="221" t="s">
        <v>7250</v>
      </c>
      <c r="C1892" s="212" t="s">
        <v>4395</v>
      </c>
      <c r="D1892" s="213">
        <v>495</v>
      </c>
      <c r="E1892" s="212" t="s">
        <v>6803</v>
      </c>
      <c r="F1892" s="213">
        <v>495</v>
      </c>
      <c r="G1892" s="213">
        <v>0</v>
      </c>
      <c r="H1892" s="212" t="s">
        <v>4378</v>
      </c>
    </row>
    <row r="1893" spans="1:8" x14ac:dyDescent="0.25">
      <c r="A1893" s="211" t="s">
        <v>6803</v>
      </c>
      <c r="B1893" s="221" t="s">
        <v>7258</v>
      </c>
      <c r="C1893" s="212" t="s">
        <v>4395</v>
      </c>
      <c r="D1893" s="213">
        <v>40153</v>
      </c>
      <c r="E1893" s="212" t="s">
        <v>6803</v>
      </c>
      <c r="F1893" s="213">
        <v>40153</v>
      </c>
      <c r="G1893" s="213">
        <v>0</v>
      </c>
      <c r="H1893" s="212" t="s">
        <v>4378</v>
      </c>
    </row>
    <row r="1894" spans="1:8" x14ac:dyDescent="0.25">
      <c r="A1894" s="208" t="s">
        <v>6803</v>
      </c>
      <c r="B1894" s="220" t="s">
        <v>7259</v>
      </c>
      <c r="C1894" s="209" t="s">
        <v>4395</v>
      </c>
      <c r="D1894" s="210">
        <v>682</v>
      </c>
      <c r="E1894" s="209" t="s">
        <v>6803</v>
      </c>
      <c r="F1894" s="210">
        <v>682</v>
      </c>
      <c r="G1894" s="210">
        <v>0</v>
      </c>
      <c r="H1894" s="209" t="s">
        <v>4378</v>
      </c>
    </row>
    <row r="1895" spans="1:8" x14ac:dyDescent="0.25">
      <c r="A1895" s="211" t="s">
        <v>4632</v>
      </c>
      <c r="B1895" s="221" t="s">
        <v>5814</v>
      </c>
      <c r="C1895" s="212" t="s">
        <v>4571</v>
      </c>
      <c r="D1895" s="213">
        <v>500</v>
      </c>
      <c r="E1895" s="212" t="s">
        <v>4632</v>
      </c>
      <c r="F1895" s="213">
        <v>500</v>
      </c>
      <c r="G1895" s="213">
        <v>0</v>
      </c>
      <c r="H1895" s="212" t="s">
        <v>4378</v>
      </c>
    </row>
    <row r="1896" spans="1:8" x14ac:dyDescent="0.25">
      <c r="A1896" s="208" t="s">
        <v>4642</v>
      </c>
      <c r="B1896" s="220" t="s">
        <v>7959</v>
      </c>
      <c r="C1896" s="209" t="s">
        <v>4629</v>
      </c>
      <c r="D1896" s="210">
        <v>7702.4</v>
      </c>
      <c r="E1896" s="209" t="s">
        <v>4642</v>
      </c>
      <c r="F1896" s="210">
        <v>7702.4</v>
      </c>
      <c r="G1896" s="210">
        <v>0</v>
      </c>
      <c r="H1896" s="209" t="s">
        <v>4378</v>
      </c>
    </row>
    <row r="1897" spans="1:8" x14ac:dyDescent="0.25">
      <c r="A1897" s="211" t="s">
        <v>4635</v>
      </c>
      <c r="B1897" s="221" t="s">
        <v>8008</v>
      </c>
      <c r="C1897" s="212" t="s">
        <v>4629</v>
      </c>
      <c r="D1897" s="213">
        <v>6873.6</v>
      </c>
      <c r="E1897" s="212" t="s">
        <v>4635</v>
      </c>
      <c r="F1897" s="213">
        <v>6873.6</v>
      </c>
      <c r="G1897" s="213">
        <v>0</v>
      </c>
      <c r="H1897" s="212" t="s">
        <v>4378</v>
      </c>
    </row>
    <row r="1898" spans="1:8" x14ac:dyDescent="0.25">
      <c r="A1898" s="208" t="s">
        <v>4635</v>
      </c>
      <c r="B1898" s="220" t="s">
        <v>8009</v>
      </c>
      <c r="C1898" s="209" t="s">
        <v>4629</v>
      </c>
      <c r="D1898" s="210">
        <v>336</v>
      </c>
      <c r="E1898" s="209" t="s">
        <v>4635</v>
      </c>
      <c r="F1898" s="210">
        <v>336</v>
      </c>
      <c r="G1898" s="210">
        <v>0</v>
      </c>
      <c r="H1898" s="209" t="s">
        <v>4378</v>
      </c>
    </row>
    <row r="1899" spans="1:8" x14ac:dyDescent="0.25">
      <c r="A1899" s="211" t="s">
        <v>4639</v>
      </c>
      <c r="B1899" s="221" t="s">
        <v>5377</v>
      </c>
      <c r="C1899" s="212" t="s">
        <v>4629</v>
      </c>
      <c r="D1899" s="213">
        <v>7742</v>
      </c>
      <c r="E1899" s="212" t="s">
        <v>4639</v>
      </c>
      <c r="F1899" s="213">
        <v>7742</v>
      </c>
      <c r="G1899" s="213">
        <v>0</v>
      </c>
      <c r="H1899" s="212" t="s">
        <v>4378</v>
      </c>
    </row>
    <row r="1900" spans="1:8" x14ac:dyDescent="0.25">
      <c r="A1900" s="211" t="s">
        <v>5793</v>
      </c>
      <c r="B1900" s="221" t="s">
        <v>6202</v>
      </c>
      <c r="C1900" s="212" t="s">
        <v>4629</v>
      </c>
      <c r="D1900" s="213">
        <v>6307</v>
      </c>
      <c r="E1900" s="212" t="s">
        <v>5793</v>
      </c>
      <c r="F1900" s="213">
        <v>6307</v>
      </c>
      <c r="G1900" s="213">
        <v>0</v>
      </c>
      <c r="H1900" s="212" t="s">
        <v>4378</v>
      </c>
    </row>
    <row r="1901" spans="1:8" x14ac:dyDescent="0.25">
      <c r="A1901" s="208" t="s">
        <v>4632</v>
      </c>
      <c r="B1901" s="220" t="s">
        <v>5687</v>
      </c>
      <c r="C1901" s="209" t="s">
        <v>4578</v>
      </c>
      <c r="D1901" s="210">
        <v>15184.8</v>
      </c>
      <c r="E1901" s="209" t="s">
        <v>4632</v>
      </c>
      <c r="F1901" s="210">
        <v>15184.8</v>
      </c>
      <c r="G1901" s="210">
        <v>0</v>
      </c>
      <c r="H1901" s="209" t="s">
        <v>4378</v>
      </c>
    </row>
    <row r="1902" spans="1:8" x14ac:dyDescent="0.25">
      <c r="A1902" s="211" t="s">
        <v>4636</v>
      </c>
      <c r="B1902" s="221" t="s">
        <v>4872</v>
      </c>
      <c r="C1902" s="212" t="s">
        <v>4873</v>
      </c>
      <c r="D1902" s="213">
        <v>4792.2</v>
      </c>
      <c r="E1902" s="212" t="s">
        <v>4636</v>
      </c>
      <c r="F1902" s="213">
        <v>4792.2</v>
      </c>
      <c r="G1902" s="213">
        <v>0</v>
      </c>
      <c r="H1902" s="212" t="s">
        <v>4378</v>
      </c>
    </row>
    <row r="1903" spans="1:8" x14ac:dyDescent="0.25">
      <c r="A1903" s="211" t="s">
        <v>4632</v>
      </c>
      <c r="B1903" s="221" t="s">
        <v>6017</v>
      </c>
      <c r="C1903" s="212" t="s">
        <v>4544</v>
      </c>
      <c r="D1903" s="213">
        <v>4881.5</v>
      </c>
      <c r="E1903" s="212" t="s">
        <v>4632</v>
      </c>
      <c r="F1903" s="213">
        <v>4881.5</v>
      </c>
      <c r="G1903" s="213">
        <v>0</v>
      </c>
      <c r="H1903" s="212" t="s">
        <v>4378</v>
      </c>
    </row>
    <row r="1904" spans="1:8" x14ac:dyDescent="0.25">
      <c r="A1904" s="208" t="s">
        <v>4638</v>
      </c>
      <c r="B1904" s="220" t="s">
        <v>7461</v>
      </c>
      <c r="C1904" s="209" t="s">
        <v>4544</v>
      </c>
      <c r="D1904" s="210">
        <v>0</v>
      </c>
      <c r="E1904" s="209" t="s">
        <v>4416</v>
      </c>
      <c r="F1904" s="210">
        <v>0</v>
      </c>
      <c r="G1904" s="210">
        <v>0</v>
      </c>
      <c r="H1904" s="209" t="s">
        <v>37</v>
      </c>
    </row>
    <row r="1905" spans="1:8" x14ac:dyDescent="0.25">
      <c r="A1905" s="208" t="s">
        <v>4638</v>
      </c>
      <c r="B1905" s="220" t="s">
        <v>7463</v>
      </c>
      <c r="C1905" s="209" t="s">
        <v>4544</v>
      </c>
      <c r="D1905" s="210">
        <v>4115</v>
      </c>
      <c r="E1905" s="209" t="s">
        <v>4646</v>
      </c>
      <c r="F1905" s="210">
        <v>4115</v>
      </c>
      <c r="G1905" s="210">
        <v>0</v>
      </c>
      <c r="H1905" s="209" t="s">
        <v>4378</v>
      </c>
    </row>
    <row r="1906" spans="1:8" x14ac:dyDescent="0.25">
      <c r="A1906" s="211" t="s">
        <v>4649</v>
      </c>
      <c r="B1906" s="221" t="s">
        <v>7534</v>
      </c>
      <c r="C1906" s="212" t="s">
        <v>4544</v>
      </c>
      <c r="D1906" s="213">
        <v>1355.1</v>
      </c>
      <c r="E1906" s="212" t="s">
        <v>4649</v>
      </c>
      <c r="F1906" s="213">
        <v>1355.1</v>
      </c>
      <c r="G1906" s="213">
        <v>0</v>
      </c>
      <c r="H1906" s="212" t="s">
        <v>4378</v>
      </c>
    </row>
    <row r="1907" spans="1:8" x14ac:dyDescent="0.25">
      <c r="A1907" s="208" t="s">
        <v>4633</v>
      </c>
      <c r="B1907" s="220" t="s">
        <v>7832</v>
      </c>
      <c r="C1907" s="209" t="s">
        <v>4544</v>
      </c>
      <c r="D1907" s="210">
        <v>3333.5</v>
      </c>
      <c r="E1907" s="209" t="s">
        <v>4635</v>
      </c>
      <c r="F1907" s="210">
        <v>3333.5</v>
      </c>
      <c r="G1907" s="210">
        <v>0</v>
      </c>
      <c r="H1907" s="209" t="s">
        <v>4378</v>
      </c>
    </row>
    <row r="1908" spans="1:8" x14ac:dyDescent="0.25">
      <c r="A1908" s="211" t="s">
        <v>4746</v>
      </c>
      <c r="B1908" s="221" t="s">
        <v>5200</v>
      </c>
      <c r="C1908" s="212" t="s">
        <v>4544</v>
      </c>
      <c r="D1908" s="213">
        <v>0</v>
      </c>
      <c r="E1908" s="212" t="s">
        <v>4416</v>
      </c>
      <c r="F1908" s="213">
        <v>0</v>
      </c>
      <c r="G1908" s="213">
        <v>0</v>
      </c>
      <c r="H1908" s="212" t="s">
        <v>37</v>
      </c>
    </row>
    <row r="1909" spans="1:8" x14ac:dyDescent="0.25">
      <c r="A1909" s="208" t="s">
        <v>4746</v>
      </c>
      <c r="B1909" s="220" t="s">
        <v>5203</v>
      </c>
      <c r="C1909" s="209" t="s">
        <v>4544</v>
      </c>
      <c r="D1909" s="210">
        <v>4407.8</v>
      </c>
      <c r="E1909" s="209" t="s">
        <v>4746</v>
      </c>
      <c r="F1909" s="210">
        <v>4407.8</v>
      </c>
      <c r="G1909" s="210">
        <v>0</v>
      </c>
      <c r="H1909" s="209" t="s">
        <v>4378</v>
      </c>
    </row>
    <row r="1910" spans="1:8" x14ac:dyDescent="0.25">
      <c r="A1910" s="211" t="s">
        <v>4641</v>
      </c>
      <c r="B1910" s="221" t="s">
        <v>5649</v>
      </c>
      <c r="C1910" s="212" t="s">
        <v>4544</v>
      </c>
      <c r="D1910" s="213">
        <v>1274</v>
      </c>
      <c r="E1910" s="212" t="s">
        <v>4641</v>
      </c>
      <c r="F1910" s="213">
        <v>1274</v>
      </c>
      <c r="G1910" s="213">
        <v>0</v>
      </c>
      <c r="H1910" s="212" t="s">
        <v>4378</v>
      </c>
    </row>
    <row r="1911" spans="1:8" x14ac:dyDescent="0.25">
      <c r="A1911" s="208" t="s">
        <v>4643</v>
      </c>
      <c r="B1911" s="220" t="s">
        <v>5850</v>
      </c>
      <c r="C1911" s="209" t="s">
        <v>4544</v>
      </c>
      <c r="D1911" s="210">
        <v>4281.8</v>
      </c>
      <c r="E1911" s="209" t="s">
        <v>4643</v>
      </c>
      <c r="F1911" s="210">
        <v>4281.8</v>
      </c>
      <c r="G1911" s="210">
        <v>0</v>
      </c>
      <c r="H1911" s="209" t="s">
        <v>4378</v>
      </c>
    </row>
    <row r="1912" spans="1:8" x14ac:dyDescent="0.25">
      <c r="A1912" s="208" t="s">
        <v>4648</v>
      </c>
      <c r="B1912" s="220" t="s">
        <v>5954</v>
      </c>
      <c r="C1912" s="209" t="s">
        <v>4544</v>
      </c>
      <c r="D1912" s="210">
        <v>5276.5</v>
      </c>
      <c r="E1912" s="209" t="s">
        <v>4648</v>
      </c>
      <c r="F1912" s="210">
        <v>5276.5</v>
      </c>
      <c r="G1912" s="210">
        <v>0</v>
      </c>
      <c r="H1912" s="209" t="s">
        <v>4378</v>
      </c>
    </row>
    <row r="1913" spans="1:8" x14ac:dyDescent="0.25">
      <c r="A1913" s="208" t="s">
        <v>5793</v>
      </c>
      <c r="B1913" s="220" t="s">
        <v>6173</v>
      </c>
      <c r="C1913" s="209" t="s">
        <v>4544</v>
      </c>
      <c r="D1913" s="210">
        <v>2050.5</v>
      </c>
      <c r="E1913" s="209" t="s">
        <v>5793</v>
      </c>
      <c r="F1913" s="210">
        <v>2050.5</v>
      </c>
      <c r="G1913" s="210">
        <v>0</v>
      </c>
      <c r="H1913" s="209" t="s">
        <v>4378</v>
      </c>
    </row>
    <row r="1914" spans="1:8" x14ac:dyDescent="0.25">
      <c r="A1914" s="208" t="s">
        <v>5395</v>
      </c>
      <c r="B1914" s="220" t="s">
        <v>6522</v>
      </c>
      <c r="C1914" s="209" t="s">
        <v>4544</v>
      </c>
      <c r="D1914" s="210">
        <v>4922.7</v>
      </c>
      <c r="E1914" s="209" t="s">
        <v>5838</v>
      </c>
      <c r="F1914" s="210">
        <v>4922.7</v>
      </c>
      <c r="G1914" s="210">
        <v>0</v>
      </c>
      <c r="H1914" s="209" t="s">
        <v>4378</v>
      </c>
    </row>
    <row r="1915" spans="1:8" x14ac:dyDescent="0.25">
      <c r="A1915" s="211" t="s">
        <v>5838</v>
      </c>
      <c r="B1915" s="221" t="s">
        <v>6655</v>
      </c>
      <c r="C1915" s="212" t="s">
        <v>4544</v>
      </c>
      <c r="D1915" s="213">
        <v>5549.5</v>
      </c>
      <c r="E1915" s="212" t="s">
        <v>5838</v>
      </c>
      <c r="F1915" s="213">
        <v>5549.5</v>
      </c>
      <c r="G1915" s="213">
        <v>0</v>
      </c>
      <c r="H1915" s="212" t="s">
        <v>4378</v>
      </c>
    </row>
    <row r="1916" spans="1:8" x14ac:dyDescent="0.25">
      <c r="A1916" s="211" t="s">
        <v>5066</v>
      </c>
      <c r="B1916" s="221" t="s">
        <v>7034</v>
      </c>
      <c r="C1916" s="212" t="s">
        <v>4544</v>
      </c>
      <c r="D1916" s="213">
        <v>3876.9</v>
      </c>
      <c r="E1916" s="212" t="s">
        <v>5066</v>
      </c>
      <c r="F1916" s="213">
        <v>3876.9</v>
      </c>
      <c r="G1916" s="213">
        <v>0</v>
      </c>
      <c r="H1916" s="212" t="s">
        <v>4378</v>
      </c>
    </row>
    <row r="1917" spans="1:8" x14ac:dyDescent="0.25">
      <c r="A1917" s="208" t="s">
        <v>4642</v>
      </c>
      <c r="B1917" s="220" t="s">
        <v>5675</v>
      </c>
      <c r="C1917" s="209" t="s">
        <v>4496</v>
      </c>
      <c r="D1917" s="210">
        <v>2309.1999999999998</v>
      </c>
      <c r="E1917" s="209" t="s">
        <v>4642</v>
      </c>
      <c r="F1917" s="210">
        <v>2309.1999999999998</v>
      </c>
      <c r="G1917" s="210">
        <v>0</v>
      </c>
      <c r="H1917" s="209" t="s">
        <v>4378</v>
      </c>
    </row>
    <row r="1918" spans="1:8" x14ac:dyDescent="0.25">
      <c r="A1918" s="211" t="s">
        <v>4632</v>
      </c>
      <c r="B1918" s="221" t="s">
        <v>5961</v>
      </c>
      <c r="C1918" s="212" t="s">
        <v>4496</v>
      </c>
      <c r="D1918" s="213">
        <v>1853.8</v>
      </c>
      <c r="E1918" s="212" t="s">
        <v>4632</v>
      </c>
      <c r="F1918" s="213">
        <v>1853.8</v>
      </c>
      <c r="G1918" s="213">
        <v>0</v>
      </c>
      <c r="H1918" s="212" t="s">
        <v>4378</v>
      </c>
    </row>
    <row r="1919" spans="1:8" x14ac:dyDescent="0.25">
      <c r="A1919" s="208" t="s">
        <v>4638</v>
      </c>
      <c r="B1919" s="220" t="s">
        <v>7394</v>
      </c>
      <c r="C1919" s="209" t="s">
        <v>4496</v>
      </c>
      <c r="D1919" s="210">
        <v>1175</v>
      </c>
      <c r="E1919" s="209" t="s">
        <v>4638</v>
      </c>
      <c r="F1919" s="210">
        <v>1175</v>
      </c>
      <c r="G1919" s="210">
        <v>0</v>
      </c>
      <c r="H1919" s="209" t="s">
        <v>4378</v>
      </c>
    </row>
    <row r="1920" spans="1:8" x14ac:dyDescent="0.25">
      <c r="A1920" s="211" t="s">
        <v>4649</v>
      </c>
      <c r="B1920" s="221" t="s">
        <v>7540</v>
      </c>
      <c r="C1920" s="212" t="s">
        <v>4496</v>
      </c>
      <c r="D1920" s="213">
        <v>719.1</v>
      </c>
      <c r="E1920" s="212" t="s">
        <v>4649</v>
      </c>
      <c r="F1920" s="213">
        <v>719.1</v>
      </c>
      <c r="G1920" s="213">
        <v>0</v>
      </c>
      <c r="H1920" s="212" t="s">
        <v>4378</v>
      </c>
    </row>
    <row r="1921" spans="1:8" x14ac:dyDescent="0.25">
      <c r="A1921" s="208" t="s">
        <v>4649</v>
      </c>
      <c r="B1921" s="220" t="s">
        <v>7541</v>
      </c>
      <c r="C1921" s="209" t="s">
        <v>4496</v>
      </c>
      <c r="D1921" s="210">
        <v>252</v>
      </c>
      <c r="E1921" s="209" t="s">
        <v>4649</v>
      </c>
      <c r="F1921" s="210">
        <v>252</v>
      </c>
      <c r="G1921" s="210">
        <v>0</v>
      </c>
      <c r="H1921" s="209" t="s">
        <v>4378</v>
      </c>
    </row>
    <row r="1922" spans="1:8" x14ac:dyDescent="0.25">
      <c r="A1922" s="208" t="s">
        <v>4646</v>
      </c>
      <c r="B1922" s="220" t="s">
        <v>7655</v>
      </c>
      <c r="C1922" s="209" t="s">
        <v>4496</v>
      </c>
      <c r="D1922" s="210">
        <v>705</v>
      </c>
      <c r="E1922" s="209" t="s">
        <v>4646</v>
      </c>
      <c r="F1922" s="210">
        <v>705</v>
      </c>
      <c r="G1922" s="210">
        <v>0</v>
      </c>
      <c r="H1922" s="209" t="s">
        <v>4378</v>
      </c>
    </row>
    <row r="1923" spans="1:8" x14ac:dyDescent="0.25">
      <c r="A1923" s="211" t="s">
        <v>4633</v>
      </c>
      <c r="B1923" s="221" t="s">
        <v>7787</v>
      </c>
      <c r="C1923" s="212" t="s">
        <v>4496</v>
      </c>
      <c r="D1923" s="213">
        <v>2820</v>
      </c>
      <c r="E1923" s="212" t="s">
        <v>4633</v>
      </c>
      <c r="F1923" s="213">
        <v>2820</v>
      </c>
      <c r="G1923" s="213">
        <v>0</v>
      </c>
      <c r="H1923" s="212" t="s">
        <v>4378</v>
      </c>
    </row>
    <row r="1924" spans="1:8" x14ac:dyDescent="0.25">
      <c r="A1924" s="211" t="s">
        <v>4635</v>
      </c>
      <c r="B1924" s="221" t="s">
        <v>7937</v>
      </c>
      <c r="C1924" s="212" t="s">
        <v>4496</v>
      </c>
      <c r="D1924" s="213">
        <v>2368.8000000000002</v>
      </c>
      <c r="E1924" s="212" t="s">
        <v>4635</v>
      </c>
      <c r="F1924" s="213">
        <v>2368.8000000000002</v>
      </c>
      <c r="G1924" s="213">
        <v>0</v>
      </c>
      <c r="H1924" s="212" t="s">
        <v>4378</v>
      </c>
    </row>
    <row r="1925" spans="1:8" x14ac:dyDescent="0.25">
      <c r="A1925" s="211" t="s">
        <v>4634</v>
      </c>
      <c r="B1925" s="221" t="s">
        <v>4727</v>
      </c>
      <c r="C1925" s="212" t="s">
        <v>4496</v>
      </c>
      <c r="D1925" s="213">
        <v>3324</v>
      </c>
      <c r="E1925" s="212" t="s">
        <v>4634</v>
      </c>
      <c r="F1925" s="213">
        <v>3324</v>
      </c>
      <c r="G1925" s="213">
        <v>0</v>
      </c>
      <c r="H1925" s="212" t="s">
        <v>4378</v>
      </c>
    </row>
    <row r="1926" spans="1:8" x14ac:dyDescent="0.25">
      <c r="A1926" s="211" t="s">
        <v>4604</v>
      </c>
      <c r="B1926" s="221" t="s">
        <v>4944</v>
      </c>
      <c r="C1926" s="212" t="s">
        <v>4496</v>
      </c>
      <c r="D1926" s="213">
        <v>720</v>
      </c>
      <c r="E1926" s="212" t="s">
        <v>4604</v>
      </c>
      <c r="F1926" s="213">
        <v>720</v>
      </c>
      <c r="G1926" s="213">
        <v>0</v>
      </c>
      <c r="H1926" s="212" t="s">
        <v>4378</v>
      </c>
    </row>
    <row r="1927" spans="1:8" x14ac:dyDescent="0.25">
      <c r="A1927" s="208" t="s">
        <v>4746</v>
      </c>
      <c r="B1927" s="220" t="s">
        <v>5197</v>
      </c>
      <c r="C1927" s="209" t="s">
        <v>4496</v>
      </c>
      <c r="D1927" s="210">
        <v>960</v>
      </c>
      <c r="E1927" s="209" t="s">
        <v>4746</v>
      </c>
      <c r="F1927" s="210">
        <v>960</v>
      </c>
      <c r="G1927" s="210">
        <v>0</v>
      </c>
      <c r="H1927" s="209" t="s">
        <v>4378</v>
      </c>
    </row>
    <row r="1928" spans="1:8" x14ac:dyDescent="0.25">
      <c r="A1928" s="211" t="s">
        <v>4639</v>
      </c>
      <c r="B1928" s="221" t="s">
        <v>5332</v>
      </c>
      <c r="C1928" s="212" t="s">
        <v>4496</v>
      </c>
      <c r="D1928" s="213">
        <v>2880</v>
      </c>
      <c r="E1928" s="212" t="s">
        <v>4639</v>
      </c>
      <c r="F1928" s="213">
        <v>2880</v>
      </c>
      <c r="G1928" s="213">
        <v>0</v>
      </c>
      <c r="H1928" s="212" t="s">
        <v>4378</v>
      </c>
    </row>
    <row r="1929" spans="1:8" x14ac:dyDescent="0.25">
      <c r="A1929" s="211" t="s">
        <v>4630</v>
      </c>
      <c r="B1929" s="221" t="s">
        <v>5486</v>
      </c>
      <c r="C1929" s="212" t="s">
        <v>4496</v>
      </c>
      <c r="D1929" s="213">
        <v>2450</v>
      </c>
      <c r="E1929" s="212" t="s">
        <v>4630</v>
      </c>
      <c r="F1929" s="213">
        <v>2450</v>
      </c>
      <c r="G1929" s="213">
        <v>0</v>
      </c>
      <c r="H1929" s="212" t="s">
        <v>4378</v>
      </c>
    </row>
    <row r="1930" spans="1:8" x14ac:dyDescent="0.25">
      <c r="A1930" s="208" t="s">
        <v>4641</v>
      </c>
      <c r="B1930" s="220" t="s">
        <v>5610</v>
      </c>
      <c r="C1930" s="209" t="s">
        <v>4496</v>
      </c>
      <c r="D1930" s="210">
        <v>2457</v>
      </c>
      <c r="E1930" s="209" t="s">
        <v>4641</v>
      </c>
      <c r="F1930" s="210">
        <v>2457</v>
      </c>
      <c r="G1930" s="210">
        <v>0</v>
      </c>
      <c r="H1930" s="209" t="s">
        <v>4378</v>
      </c>
    </row>
    <row r="1931" spans="1:8" x14ac:dyDescent="0.25">
      <c r="A1931" s="211" t="s">
        <v>4648</v>
      </c>
      <c r="B1931" s="221" t="s">
        <v>5941</v>
      </c>
      <c r="C1931" s="212" t="s">
        <v>4496</v>
      </c>
      <c r="D1931" s="213">
        <v>780</v>
      </c>
      <c r="E1931" s="212" t="s">
        <v>4648</v>
      </c>
      <c r="F1931" s="213">
        <v>780</v>
      </c>
      <c r="G1931" s="213">
        <v>0</v>
      </c>
      <c r="H1931" s="212" t="s">
        <v>4378</v>
      </c>
    </row>
    <row r="1932" spans="1:8" x14ac:dyDescent="0.25">
      <c r="A1932" s="208" t="s">
        <v>4821</v>
      </c>
      <c r="B1932" s="220" t="s">
        <v>6058</v>
      </c>
      <c r="C1932" s="209" t="s">
        <v>4496</v>
      </c>
      <c r="D1932" s="210">
        <v>780</v>
      </c>
      <c r="E1932" s="209" t="s">
        <v>4821</v>
      </c>
      <c r="F1932" s="210">
        <v>780</v>
      </c>
      <c r="G1932" s="210">
        <v>0</v>
      </c>
      <c r="H1932" s="209" t="s">
        <v>4378</v>
      </c>
    </row>
    <row r="1933" spans="1:8" x14ac:dyDescent="0.25">
      <c r="A1933" s="211" t="s">
        <v>5793</v>
      </c>
      <c r="B1933" s="221" t="s">
        <v>6156</v>
      </c>
      <c r="C1933" s="212" t="s">
        <v>4496</v>
      </c>
      <c r="D1933" s="213">
        <v>2600</v>
      </c>
      <c r="E1933" s="212" t="s">
        <v>5793</v>
      </c>
      <c r="F1933" s="213">
        <v>2600</v>
      </c>
      <c r="G1933" s="213">
        <v>0</v>
      </c>
      <c r="H1933" s="212" t="s">
        <v>4378</v>
      </c>
    </row>
    <row r="1934" spans="1:8" x14ac:dyDescent="0.25">
      <c r="A1934" s="208" t="s">
        <v>4696</v>
      </c>
      <c r="B1934" s="220" t="s">
        <v>6288</v>
      </c>
      <c r="C1934" s="209" t="s">
        <v>4496</v>
      </c>
      <c r="D1934" s="210">
        <v>2862.4</v>
      </c>
      <c r="E1934" s="209" t="s">
        <v>4696</v>
      </c>
      <c r="F1934" s="210">
        <v>2862.4</v>
      </c>
      <c r="G1934" s="210">
        <v>0</v>
      </c>
      <c r="H1934" s="209" t="s">
        <v>4378</v>
      </c>
    </row>
    <row r="1935" spans="1:8" x14ac:dyDescent="0.25">
      <c r="A1935" s="211" t="s">
        <v>4696</v>
      </c>
      <c r="B1935" s="221" t="s">
        <v>6289</v>
      </c>
      <c r="C1935" s="212" t="s">
        <v>4496</v>
      </c>
      <c r="D1935" s="213">
        <v>201.6</v>
      </c>
      <c r="E1935" s="212" t="s">
        <v>4696</v>
      </c>
      <c r="F1935" s="213">
        <v>201.6</v>
      </c>
      <c r="G1935" s="213">
        <v>0</v>
      </c>
      <c r="H1935" s="212" t="s">
        <v>4378</v>
      </c>
    </row>
    <row r="1936" spans="1:8" x14ac:dyDescent="0.25">
      <c r="A1936" s="211" t="s">
        <v>4642</v>
      </c>
      <c r="B1936" s="221" t="s">
        <v>7668</v>
      </c>
      <c r="C1936" s="212" t="s">
        <v>4502</v>
      </c>
      <c r="D1936" s="213">
        <v>5687.8</v>
      </c>
      <c r="E1936" s="212" t="s">
        <v>4642</v>
      </c>
      <c r="F1936" s="213">
        <v>5687.8</v>
      </c>
      <c r="G1936" s="213">
        <v>0</v>
      </c>
      <c r="H1936" s="212" t="s">
        <v>4378</v>
      </c>
    </row>
    <row r="1937" spans="1:8" x14ac:dyDescent="0.25">
      <c r="A1937" s="211" t="s">
        <v>4638</v>
      </c>
      <c r="B1937" s="221" t="s">
        <v>7411</v>
      </c>
      <c r="C1937" s="212" t="s">
        <v>4502</v>
      </c>
      <c r="D1937" s="213">
        <v>772.8</v>
      </c>
      <c r="E1937" s="212" t="s">
        <v>4638</v>
      </c>
      <c r="F1937" s="213">
        <v>772.8</v>
      </c>
      <c r="G1937" s="213">
        <v>0</v>
      </c>
      <c r="H1937" s="212" t="s">
        <v>4378</v>
      </c>
    </row>
    <row r="1938" spans="1:8" x14ac:dyDescent="0.25">
      <c r="A1938" s="208" t="s">
        <v>4635</v>
      </c>
      <c r="B1938" s="220" t="s">
        <v>7993</v>
      </c>
      <c r="C1938" s="209" t="s">
        <v>4502</v>
      </c>
      <c r="D1938" s="210">
        <v>5660.9</v>
      </c>
      <c r="E1938" s="209" t="s">
        <v>4635</v>
      </c>
      <c r="F1938" s="210">
        <v>5660.9</v>
      </c>
      <c r="G1938" s="210">
        <v>0</v>
      </c>
      <c r="H1938" s="209" t="s">
        <v>4378</v>
      </c>
    </row>
    <row r="1939" spans="1:8" x14ac:dyDescent="0.25">
      <c r="A1939" s="211" t="s">
        <v>4641</v>
      </c>
      <c r="B1939" s="221" t="s">
        <v>5668</v>
      </c>
      <c r="C1939" s="212" t="s">
        <v>4502</v>
      </c>
      <c r="D1939" s="213">
        <v>5537.8</v>
      </c>
      <c r="E1939" s="212" t="s">
        <v>4641</v>
      </c>
      <c r="F1939" s="213">
        <v>5537.8</v>
      </c>
      <c r="G1939" s="213">
        <v>0</v>
      </c>
      <c r="H1939" s="212" t="s">
        <v>4378</v>
      </c>
    </row>
    <row r="1940" spans="1:8" x14ac:dyDescent="0.25">
      <c r="A1940" s="211" t="s">
        <v>5395</v>
      </c>
      <c r="B1940" s="221" t="s">
        <v>6484</v>
      </c>
      <c r="C1940" s="212" t="s">
        <v>4502</v>
      </c>
      <c r="D1940" s="213">
        <v>2329.9</v>
      </c>
      <c r="E1940" s="212" t="s">
        <v>5395</v>
      </c>
      <c r="F1940" s="213">
        <v>2329.9</v>
      </c>
      <c r="G1940" s="213">
        <v>0</v>
      </c>
      <c r="H1940" s="212" t="s">
        <v>4378</v>
      </c>
    </row>
    <row r="1941" spans="1:8" x14ac:dyDescent="0.25">
      <c r="A1941" s="211" t="s">
        <v>5066</v>
      </c>
      <c r="B1941" s="221" t="s">
        <v>7064</v>
      </c>
      <c r="C1941" s="212" t="s">
        <v>4502</v>
      </c>
      <c r="D1941" s="213">
        <v>4131.8</v>
      </c>
      <c r="E1941" s="212" t="s">
        <v>5066</v>
      </c>
      <c r="F1941" s="213">
        <v>4131.8</v>
      </c>
      <c r="G1941" s="213">
        <v>0</v>
      </c>
      <c r="H1941" s="212" t="s">
        <v>4378</v>
      </c>
    </row>
    <row r="1942" spans="1:8" x14ac:dyDescent="0.25">
      <c r="A1942" s="208" t="s">
        <v>6803</v>
      </c>
      <c r="B1942" s="220" t="s">
        <v>7191</v>
      </c>
      <c r="C1942" s="209" t="s">
        <v>4502</v>
      </c>
      <c r="D1942" s="210">
        <v>5397.9</v>
      </c>
      <c r="E1942" s="209" t="s">
        <v>6803</v>
      </c>
      <c r="F1942" s="210">
        <v>5397.9</v>
      </c>
      <c r="G1942" s="210">
        <v>0</v>
      </c>
      <c r="H1942" s="209" t="s">
        <v>4378</v>
      </c>
    </row>
    <row r="1943" spans="1:8" x14ac:dyDescent="0.25">
      <c r="A1943" s="211" t="s">
        <v>6409</v>
      </c>
      <c r="B1943" s="221" t="s">
        <v>6597</v>
      </c>
      <c r="C1943" s="212" t="s">
        <v>4623</v>
      </c>
      <c r="D1943" s="213">
        <v>8211.7999999999993</v>
      </c>
      <c r="E1943" s="212" t="s">
        <v>6409</v>
      </c>
      <c r="F1943" s="213">
        <v>8211.7999999999993</v>
      </c>
      <c r="G1943" s="213">
        <v>0</v>
      </c>
      <c r="H1943" s="212" t="s">
        <v>4378</v>
      </c>
    </row>
    <row r="1944" spans="1:8" x14ac:dyDescent="0.25">
      <c r="A1944" s="208" t="s">
        <v>6409</v>
      </c>
      <c r="B1944" s="220" t="s">
        <v>6598</v>
      </c>
      <c r="C1944" s="209" t="s">
        <v>4623</v>
      </c>
      <c r="D1944" s="210">
        <v>352.5</v>
      </c>
      <c r="E1944" s="209" t="s">
        <v>6409</v>
      </c>
      <c r="F1944" s="210">
        <v>352.5</v>
      </c>
      <c r="G1944" s="210">
        <v>0</v>
      </c>
      <c r="H1944" s="209" t="s">
        <v>4378</v>
      </c>
    </row>
    <row r="1945" spans="1:8" x14ac:dyDescent="0.25">
      <c r="A1945" s="208" t="s">
        <v>4632</v>
      </c>
      <c r="B1945" s="220" t="s">
        <v>5630</v>
      </c>
      <c r="C1945" s="209" t="s">
        <v>4407</v>
      </c>
      <c r="D1945" s="210">
        <v>3867.3</v>
      </c>
      <c r="E1945" s="209" t="s">
        <v>4632</v>
      </c>
      <c r="F1945" s="210">
        <v>3867.3</v>
      </c>
      <c r="G1945" s="210">
        <v>0</v>
      </c>
      <c r="H1945" s="209" t="s">
        <v>4378</v>
      </c>
    </row>
    <row r="1946" spans="1:8" x14ac:dyDescent="0.25">
      <c r="A1946" s="211" t="s">
        <v>4638</v>
      </c>
      <c r="B1946" s="221" t="s">
        <v>7399</v>
      </c>
      <c r="C1946" s="212" t="s">
        <v>4407</v>
      </c>
      <c r="D1946" s="213">
        <v>637.4</v>
      </c>
      <c r="E1946" s="212" t="s">
        <v>4638</v>
      </c>
      <c r="F1946" s="213">
        <v>637.4</v>
      </c>
      <c r="G1946" s="213">
        <v>0</v>
      </c>
      <c r="H1946" s="212" t="s">
        <v>4378</v>
      </c>
    </row>
    <row r="1947" spans="1:8" x14ac:dyDescent="0.25">
      <c r="A1947" s="208" t="s">
        <v>4649</v>
      </c>
      <c r="B1947" s="220" t="s">
        <v>7497</v>
      </c>
      <c r="C1947" s="209" t="s">
        <v>4407</v>
      </c>
      <c r="D1947" s="210">
        <v>4536</v>
      </c>
      <c r="E1947" s="209" t="s">
        <v>4649</v>
      </c>
      <c r="F1947" s="210">
        <v>4536</v>
      </c>
      <c r="G1947" s="210">
        <v>0</v>
      </c>
      <c r="H1947" s="209" t="s">
        <v>4378</v>
      </c>
    </row>
    <row r="1948" spans="1:8" x14ac:dyDescent="0.25">
      <c r="A1948" s="208" t="s">
        <v>4634</v>
      </c>
      <c r="B1948" s="220" t="s">
        <v>4772</v>
      </c>
      <c r="C1948" s="209" t="s">
        <v>4407</v>
      </c>
      <c r="D1948" s="210">
        <v>694</v>
      </c>
      <c r="E1948" s="209" t="s">
        <v>4634</v>
      </c>
      <c r="F1948" s="210">
        <v>694</v>
      </c>
      <c r="G1948" s="210">
        <v>0</v>
      </c>
      <c r="H1948" s="209" t="s">
        <v>4378</v>
      </c>
    </row>
    <row r="1949" spans="1:8" x14ac:dyDescent="0.25">
      <c r="A1949" s="208" t="s">
        <v>4604</v>
      </c>
      <c r="B1949" s="220" t="s">
        <v>4936</v>
      </c>
      <c r="C1949" s="209" t="s">
        <v>4407</v>
      </c>
      <c r="D1949" s="210">
        <v>3619.2</v>
      </c>
      <c r="E1949" s="209" t="s">
        <v>4604</v>
      </c>
      <c r="F1949" s="210">
        <v>3619.2</v>
      </c>
      <c r="G1949" s="210">
        <v>0</v>
      </c>
      <c r="H1949" s="209" t="s">
        <v>4378</v>
      </c>
    </row>
    <row r="1950" spans="1:8" x14ac:dyDescent="0.25">
      <c r="A1950" s="208" t="s">
        <v>4640</v>
      </c>
      <c r="B1950" s="220" t="s">
        <v>5049</v>
      </c>
      <c r="C1950" s="209" t="s">
        <v>4407</v>
      </c>
      <c r="D1950" s="210">
        <v>926.3</v>
      </c>
      <c r="E1950" s="209" t="s">
        <v>4640</v>
      </c>
      <c r="F1950" s="210">
        <v>926.3</v>
      </c>
      <c r="G1950" s="210">
        <v>0</v>
      </c>
      <c r="H1950" s="209" t="s">
        <v>4378</v>
      </c>
    </row>
    <row r="1951" spans="1:8" x14ac:dyDescent="0.25">
      <c r="A1951" s="208" t="s">
        <v>4746</v>
      </c>
      <c r="B1951" s="220" t="s">
        <v>5207</v>
      </c>
      <c r="C1951" s="209" t="s">
        <v>4407</v>
      </c>
      <c r="D1951" s="210">
        <v>775</v>
      </c>
      <c r="E1951" s="209" t="s">
        <v>4746</v>
      </c>
      <c r="F1951" s="210">
        <v>775</v>
      </c>
      <c r="G1951" s="210">
        <v>0</v>
      </c>
      <c r="H1951" s="209" t="s">
        <v>4378</v>
      </c>
    </row>
    <row r="1952" spans="1:8" x14ac:dyDescent="0.25">
      <c r="A1952" s="211" t="s">
        <v>4746</v>
      </c>
      <c r="B1952" s="221" t="s">
        <v>5216</v>
      </c>
      <c r="C1952" s="212" t="s">
        <v>4407</v>
      </c>
      <c r="D1952" s="213">
        <v>3712</v>
      </c>
      <c r="E1952" s="212" t="s">
        <v>4746</v>
      </c>
      <c r="F1952" s="213">
        <v>3712</v>
      </c>
      <c r="G1952" s="213">
        <v>0</v>
      </c>
      <c r="H1952" s="212" t="s">
        <v>4378</v>
      </c>
    </row>
    <row r="1953" spans="1:8" x14ac:dyDescent="0.25">
      <c r="A1953" s="208" t="s">
        <v>4641</v>
      </c>
      <c r="B1953" s="220" t="s">
        <v>5616</v>
      </c>
      <c r="C1953" s="209" t="s">
        <v>4407</v>
      </c>
      <c r="D1953" s="210">
        <v>3677.2</v>
      </c>
      <c r="E1953" s="209" t="s">
        <v>4641</v>
      </c>
      <c r="F1953" s="210">
        <v>3677.2</v>
      </c>
      <c r="G1953" s="210">
        <v>0</v>
      </c>
      <c r="H1953" s="209" t="s">
        <v>4378</v>
      </c>
    </row>
    <row r="1954" spans="1:8" x14ac:dyDescent="0.25">
      <c r="A1954" s="208" t="s">
        <v>4643</v>
      </c>
      <c r="B1954" s="220" t="s">
        <v>5819</v>
      </c>
      <c r="C1954" s="209" t="s">
        <v>4407</v>
      </c>
      <c r="D1954" s="210">
        <v>1068</v>
      </c>
      <c r="E1954" s="209" t="s">
        <v>4643</v>
      </c>
      <c r="F1954" s="210">
        <v>1068</v>
      </c>
      <c r="G1954" s="210">
        <v>0</v>
      </c>
      <c r="H1954" s="209" t="s">
        <v>4378</v>
      </c>
    </row>
    <row r="1955" spans="1:8" x14ac:dyDescent="0.25">
      <c r="A1955" s="211" t="s">
        <v>6409</v>
      </c>
      <c r="B1955" s="221" t="s">
        <v>6583</v>
      </c>
      <c r="C1955" s="212" t="s">
        <v>4407</v>
      </c>
      <c r="D1955" s="213">
        <v>832</v>
      </c>
      <c r="E1955" s="212" t="s">
        <v>6409</v>
      </c>
      <c r="F1955" s="213">
        <v>832</v>
      </c>
      <c r="G1955" s="213">
        <v>0</v>
      </c>
      <c r="H1955" s="212" t="s">
        <v>4378</v>
      </c>
    </row>
    <row r="1956" spans="1:8" x14ac:dyDescent="0.25">
      <c r="A1956" s="208" t="s">
        <v>5838</v>
      </c>
      <c r="B1956" s="220" t="s">
        <v>6644</v>
      </c>
      <c r="C1956" s="209" t="s">
        <v>4407</v>
      </c>
      <c r="D1956" s="210">
        <v>3445.2</v>
      </c>
      <c r="E1956" s="209" t="s">
        <v>5838</v>
      </c>
      <c r="F1956" s="210">
        <v>3445.2</v>
      </c>
      <c r="G1956" s="210">
        <v>0</v>
      </c>
      <c r="H1956" s="209" t="s">
        <v>4378</v>
      </c>
    </row>
    <row r="1957" spans="1:8" x14ac:dyDescent="0.25">
      <c r="A1957" s="211" t="s">
        <v>5092</v>
      </c>
      <c r="B1957" s="221" t="s">
        <v>6777</v>
      </c>
      <c r="C1957" s="212" t="s">
        <v>4407</v>
      </c>
      <c r="D1957" s="213">
        <v>2326</v>
      </c>
      <c r="E1957" s="212" t="s">
        <v>5092</v>
      </c>
      <c r="F1957" s="213">
        <v>2326</v>
      </c>
      <c r="G1957" s="213">
        <v>0</v>
      </c>
      <c r="H1957" s="212" t="s">
        <v>4378</v>
      </c>
    </row>
    <row r="1958" spans="1:8" x14ac:dyDescent="0.25">
      <c r="A1958" s="211" t="s">
        <v>5066</v>
      </c>
      <c r="B1958" s="221" t="s">
        <v>7048</v>
      </c>
      <c r="C1958" s="212" t="s">
        <v>4407</v>
      </c>
      <c r="D1958" s="213">
        <v>3457.8</v>
      </c>
      <c r="E1958" s="212" t="s">
        <v>5066</v>
      </c>
      <c r="F1958" s="213">
        <v>3457.8</v>
      </c>
      <c r="G1958" s="213">
        <v>0</v>
      </c>
      <c r="H1958" s="212" t="s">
        <v>4378</v>
      </c>
    </row>
    <row r="1959" spans="1:8" x14ac:dyDescent="0.25">
      <c r="A1959" s="211" t="s">
        <v>6803</v>
      </c>
      <c r="B1959" s="221" t="s">
        <v>7164</v>
      </c>
      <c r="C1959" s="212" t="s">
        <v>4407</v>
      </c>
      <c r="D1959" s="213">
        <v>930</v>
      </c>
      <c r="E1959" s="212" t="s">
        <v>6803</v>
      </c>
      <c r="F1959" s="213">
        <v>930</v>
      </c>
      <c r="G1959" s="213">
        <v>0</v>
      </c>
      <c r="H1959" s="212" t="s">
        <v>4378</v>
      </c>
    </row>
    <row r="1960" spans="1:8" x14ac:dyDescent="0.25">
      <c r="A1960" s="208" t="s">
        <v>4638</v>
      </c>
      <c r="B1960" s="220" t="s">
        <v>7451</v>
      </c>
      <c r="C1960" s="209" t="s">
        <v>4611</v>
      </c>
      <c r="D1960" s="210">
        <v>18648.400000000001</v>
      </c>
      <c r="E1960" s="209" t="s">
        <v>4638</v>
      </c>
      <c r="F1960" s="210">
        <v>18648.400000000001</v>
      </c>
      <c r="G1960" s="210">
        <v>0</v>
      </c>
      <c r="H1960" s="209" t="s">
        <v>4378</v>
      </c>
    </row>
    <row r="1961" spans="1:8" x14ac:dyDescent="0.25">
      <c r="A1961" s="211" t="s">
        <v>4649</v>
      </c>
      <c r="B1961" s="221" t="s">
        <v>7590</v>
      </c>
      <c r="C1961" s="212" t="s">
        <v>4611</v>
      </c>
      <c r="D1961" s="213">
        <v>0</v>
      </c>
      <c r="E1961" s="212" t="s">
        <v>4416</v>
      </c>
      <c r="F1961" s="213">
        <v>0</v>
      </c>
      <c r="G1961" s="213">
        <v>0</v>
      </c>
      <c r="H1961" s="212" t="s">
        <v>37</v>
      </c>
    </row>
    <row r="1962" spans="1:8" x14ac:dyDescent="0.25">
      <c r="A1962" s="211" t="s">
        <v>4649</v>
      </c>
      <c r="B1962" s="221" t="s">
        <v>7592</v>
      </c>
      <c r="C1962" s="212" t="s">
        <v>4611</v>
      </c>
      <c r="D1962" s="213">
        <v>0</v>
      </c>
      <c r="E1962" s="212" t="s">
        <v>4416</v>
      </c>
      <c r="F1962" s="213">
        <v>0</v>
      </c>
      <c r="G1962" s="213">
        <v>0</v>
      </c>
      <c r="H1962" s="212" t="s">
        <v>37</v>
      </c>
    </row>
    <row r="1963" spans="1:8" x14ac:dyDescent="0.25">
      <c r="A1963" s="208" t="s">
        <v>4649</v>
      </c>
      <c r="B1963" s="220" t="s">
        <v>7593</v>
      </c>
      <c r="C1963" s="209" t="s">
        <v>4611</v>
      </c>
      <c r="D1963" s="210">
        <v>9200</v>
      </c>
      <c r="E1963" s="209" t="s">
        <v>4649</v>
      </c>
      <c r="F1963" s="210">
        <v>9200</v>
      </c>
      <c r="G1963" s="210">
        <v>0</v>
      </c>
      <c r="H1963" s="209" t="s">
        <v>4378</v>
      </c>
    </row>
    <row r="1964" spans="1:8" x14ac:dyDescent="0.25">
      <c r="A1964" s="208" t="s">
        <v>4633</v>
      </c>
      <c r="B1964" s="220" t="s">
        <v>7892</v>
      </c>
      <c r="C1964" s="209" t="s">
        <v>4611</v>
      </c>
      <c r="D1964" s="210">
        <v>11822</v>
      </c>
      <c r="E1964" s="209" t="s">
        <v>4633</v>
      </c>
      <c r="F1964" s="210">
        <v>11822</v>
      </c>
      <c r="G1964" s="210">
        <v>0</v>
      </c>
      <c r="H1964" s="209" t="s">
        <v>4378</v>
      </c>
    </row>
    <row r="1965" spans="1:8" x14ac:dyDescent="0.25">
      <c r="A1965" s="208" t="s">
        <v>5092</v>
      </c>
      <c r="B1965" s="220" t="s">
        <v>6842</v>
      </c>
      <c r="C1965" s="209" t="s">
        <v>4611</v>
      </c>
      <c r="D1965" s="210">
        <v>4356.7</v>
      </c>
      <c r="E1965" s="209" t="s">
        <v>5092</v>
      </c>
      <c r="F1965" s="210">
        <v>4356.7</v>
      </c>
      <c r="G1965" s="210">
        <v>0</v>
      </c>
      <c r="H1965" s="209" t="s">
        <v>4378</v>
      </c>
    </row>
    <row r="1966" spans="1:8" x14ac:dyDescent="0.25">
      <c r="A1966" s="208" t="s">
        <v>5066</v>
      </c>
      <c r="B1966" s="220" t="s">
        <v>7117</v>
      </c>
      <c r="C1966" s="209" t="s">
        <v>4611</v>
      </c>
      <c r="D1966" s="210">
        <v>3508.6</v>
      </c>
      <c r="E1966" s="209" t="s">
        <v>5066</v>
      </c>
      <c r="F1966" s="210">
        <v>3508.6</v>
      </c>
      <c r="G1966" s="210">
        <v>0</v>
      </c>
      <c r="H1966" s="209" t="s">
        <v>4378</v>
      </c>
    </row>
    <row r="1967" spans="1:8" x14ac:dyDescent="0.25">
      <c r="A1967" s="208" t="s">
        <v>6803</v>
      </c>
      <c r="B1967" s="220" t="s">
        <v>7238</v>
      </c>
      <c r="C1967" s="209" t="s">
        <v>4611</v>
      </c>
      <c r="D1967" s="210">
        <v>1827</v>
      </c>
      <c r="E1967" s="209" t="s">
        <v>6803</v>
      </c>
      <c r="F1967" s="210">
        <v>1827</v>
      </c>
      <c r="G1967" s="210">
        <v>0</v>
      </c>
      <c r="H1967" s="209" t="s">
        <v>4378</v>
      </c>
    </row>
    <row r="1968" spans="1:8" x14ac:dyDescent="0.25">
      <c r="A1968" s="208" t="s">
        <v>4632</v>
      </c>
      <c r="B1968" s="220" t="s">
        <v>6580</v>
      </c>
      <c r="C1968" s="209" t="s">
        <v>4565</v>
      </c>
      <c r="D1968" s="210">
        <v>12162</v>
      </c>
      <c r="E1968" s="209" t="s">
        <v>4632</v>
      </c>
      <c r="F1968" s="210">
        <v>12162</v>
      </c>
      <c r="G1968" s="210">
        <v>0</v>
      </c>
      <c r="H1968" s="209" t="s">
        <v>4378</v>
      </c>
    </row>
    <row r="1969" spans="1:8" x14ac:dyDescent="0.25">
      <c r="A1969" s="211" t="s">
        <v>4641</v>
      </c>
      <c r="B1969" s="221" t="s">
        <v>5682</v>
      </c>
      <c r="C1969" s="212" t="s">
        <v>4565</v>
      </c>
      <c r="D1969" s="213">
        <v>500</v>
      </c>
      <c r="E1969" s="212" t="s">
        <v>4641</v>
      </c>
      <c r="F1969" s="213">
        <v>500</v>
      </c>
      <c r="G1969" s="213">
        <v>0</v>
      </c>
      <c r="H1969" s="212" t="s">
        <v>4378</v>
      </c>
    </row>
    <row r="1970" spans="1:8" x14ac:dyDescent="0.25">
      <c r="A1970" s="211" t="s">
        <v>4643</v>
      </c>
      <c r="B1970" s="221" t="s">
        <v>5895</v>
      </c>
      <c r="C1970" s="212" t="s">
        <v>4565</v>
      </c>
      <c r="D1970" s="213">
        <v>2565.1999999999998</v>
      </c>
      <c r="E1970" s="212" t="s">
        <v>4643</v>
      </c>
      <c r="F1970" s="213">
        <v>2565.1999999999998</v>
      </c>
      <c r="G1970" s="213">
        <v>0</v>
      </c>
      <c r="H1970" s="212" t="s">
        <v>4378</v>
      </c>
    </row>
    <row r="1971" spans="1:8" x14ac:dyDescent="0.25">
      <c r="A1971" s="208" t="s">
        <v>5395</v>
      </c>
      <c r="B1971" s="220" t="s">
        <v>6538</v>
      </c>
      <c r="C1971" s="209" t="s">
        <v>4565</v>
      </c>
      <c r="D1971" s="210">
        <v>630</v>
      </c>
      <c r="E1971" s="209" t="s">
        <v>5395</v>
      </c>
      <c r="F1971" s="210">
        <v>630</v>
      </c>
      <c r="G1971" s="210">
        <v>0</v>
      </c>
      <c r="H1971" s="209" t="s">
        <v>4378</v>
      </c>
    </row>
    <row r="1972" spans="1:8" x14ac:dyDescent="0.25">
      <c r="A1972" s="208" t="s">
        <v>4634</v>
      </c>
      <c r="B1972" s="220" t="s">
        <v>4702</v>
      </c>
      <c r="C1972" s="209" t="s">
        <v>4501</v>
      </c>
      <c r="D1972" s="210">
        <v>3174.6</v>
      </c>
      <c r="E1972" s="209" t="s">
        <v>4634</v>
      </c>
      <c r="F1972" s="210">
        <v>3174.6</v>
      </c>
      <c r="G1972" s="210">
        <v>0</v>
      </c>
      <c r="H1972" s="209" t="s">
        <v>4378</v>
      </c>
    </row>
    <row r="1973" spans="1:8" x14ac:dyDescent="0.25">
      <c r="A1973" s="208" t="s">
        <v>4641</v>
      </c>
      <c r="B1973" s="220" t="s">
        <v>5596</v>
      </c>
      <c r="C1973" s="209" t="s">
        <v>4501</v>
      </c>
      <c r="D1973" s="210">
        <v>3648</v>
      </c>
      <c r="E1973" s="209" t="s">
        <v>4641</v>
      </c>
      <c r="F1973" s="210">
        <v>3648</v>
      </c>
      <c r="G1973" s="210">
        <v>0</v>
      </c>
      <c r="H1973" s="209" t="s">
        <v>4378</v>
      </c>
    </row>
    <row r="1974" spans="1:8" x14ac:dyDescent="0.25">
      <c r="A1974" s="211" t="s">
        <v>5395</v>
      </c>
      <c r="B1974" s="221" t="s">
        <v>6405</v>
      </c>
      <c r="C1974" s="212" t="s">
        <v>4501</v>
      </c>
      <c r="D1974" s="213">
        <v>2310</v>
      </c>
      <c r="E1974" s="212" t="s">
        <v>5395</v>
      </c>
      <c r="F1974" s="213">
        <v>2310</v>
      </c>
      <c r="G1974" s="213">
        <v>0</v>
      </c>
      <c r="H1974" s="212" t="s">
        <v>4378</v>
      </c>
    </row>
    <row r="1975" spans="1:8" x14ac:dyDescent="0.25">
      <c r="A1975" s="208" t="s">
        <v>6409</v>
      </c>
      <c r="B1975" s="220" t="s">
        <v>6550</v>
      </c>
      <c r="C1975" s="209" t="s">
        <v>4501</v>
      </c>
      <c r="D1975" s="210">
        <v>3849.6</v>
      </c>
      <c r="E1975" s="209" t="s">
        <v>6409</v>
      </c>
      <c r="F1975" s="210">
        <v>3849.6</v>
      </c>
      <c r="G1975" s="210">
        <v>0</v>
      </c>
      <c r="H1975" s="209" t="s">
        <v>4378</v>
      </c>
    </row>
    <row r="1976" spans="1:8" x14ac:dyDescent="0.25">
      <c r="A1976" s="208" t="s">
        <v>4633</v>
      </c>
      <c r="B1976" s="220" t="s">
        <v>7783</v>
      </c>
      <c r="C1976" s="209" t="s">
        <v>7784</v>
      </c>
      <c r="D1976" s="210">
        <v>1866.6</v>
      </c>
      <c r="E1976" s="209" t="s">
        <v>4633</v>
      </c>
      <c r="F1976" s="210">
        <v>1866.6</v>
      </c>
      <c r="G1976" s="210">
        <v>0</v>
      </c>
      <c r="H1976" s="209" t="s">
        <v>4378</v>
      </c>
    </row>
    <row r="1977" spans="1:8" x14ac:dyDescent="0.25">
      <c r="A1977" s="208" t="s">
        <v>4642</v>
      </c>
      <c r="B1977" s="220" t="s">
        <v>5009</v>
      </c>
      <c r="C1977" s="209" t="s">
        <v>4514</v>
      </c>
      <c r="D1977" s="210">
        <v>785.7</v>
      </c>
      <c r="E1977" s="209" t="s">
        <v>4642</v>
      </c>
      <c r="F1977" s="210">
        <v>785.7</v>
      </c>
      <c r="G1977" s="210">
        <v>0</v>
      </c>
      <c r="H1977" s="209" t="s">
        <v>4378</v>
      </c>
    </row>
    <row r="1978" spans="1:8" x14ac:dyDescent="0.25">
      <c r="A1978" s="208" t="s">
        <v>4649</v>
      </c>
      <c r="B1978" s="220" t="s">
        <v>7583</v>
      </c>
      <c r="C1978" s="209" t="s">
        <v>4514</v>
      </c>
      <c r="D1978" s="210">
        <v>945</v>
      </c>
      <c r="E1978" s="209" t="s">
        <v>4649</v>
      </c>
      <c r="F1978" s="210">
        <v>945</v>
      </c>
      <c r="G1978" s="210">
        <v>0</v>
      </c>
      <c r="H1978" s="209" t="s">
        <v>4378</v>
      </c>
    </row>
    <row r="1979" spans="1:8" x14ac:dyDescent="0.25">
      <c r="A1979" s="208" t="s">
        <v>4635</v>
      </c>
      <c r="B1979" s="220" t="s">
        <v>4660</v>
      </c>
      <c r="C1979" s="209" t="s">
        <v>4514</v>
      </c>
      <c r="D1979" s="210">
        <v>1000</v>
      </c>
      <c r="E1979" s="209" t="s">
        <v>4635</v>
      </c>
      <c r="F1979" s="210">
        <v>1000</v>
      </c>
      <c r="G1979" s="210">
        <v>0</v>
      </c>
      <c r="H1979" s="209" t="s">
        <v>4378</v>
      </c>
    </row>
    <row r="1980" spans="1:8" x14ac:dyDescent="0.25">
      <c r="A1980" s="208" t="s">
        <v>4636</v>
      </c>
      <c r="B1980" s="220" t="s">
        <v>4890</v>
      </c>
      <c r="C1980" s="209" t="s">
        <v>4514</v>
      </c>
      <c r="D1980" s="210">
        <v>5652.8</v>
      </c>
      <c r="E1980" s="209" t="s">
        <v>4636</v>
      </c>
      <c r="F1980" s="210">
        <v>5652.8</v>
      </c>
      <c r="G1980" s="210">
        <v>0</v>
      </c>
      <c r="H1980" s="209" t="s">
        <v>4378</v>
      </c>
    </row>
    <row r="1981" spans="1:8" x14ac:dyDescent="0.25">
      <c r="A1981" s="208" t="s">
        <v>4604</v>
      </c>
      <c r="B1981" s="220" t="s">
        <v>5005</v>
      </c>
      <c r="C1981" s="209" t="s">
        <v>4514</v>
      </c>
      <c r="D1981" s="210">
        <v>2160</v>
      </c>
      <c r="E1981" s="209" t="s">
        <v>4604</v>
      </c>
      <c r="F1981" s="210">
        <v>2160</v>
      </c>
      <c r="G1981" s="210">
        <v>0</v>
      </c>
      <c r="H1981" s="209" t="s">
        <v>4378</v>
      </c>
    </row>
    <row r="1982" spans="1:8" x14ac:dyDescent="0.25">
      <c r="A1982" s="208" t="s">
        <v>4640</v>
      </c>
      <c r="B1982" s="220" t="s">
        <v>5104</v>
      </c>
      <c r="C1982" s="209" t="s">
        <v>4514</v>
      </c>
      <c r="D1982" s="210">
        <v>2475</v>
      </c>
      <c r="E1982" s="209" t="s">
        <v>4640</v>
      </c>
      <c r="F1982" s="210">
        <v>2475</v>
      </c>
      <c r="G1982" s="210">
        <v>0</v>
      </c>
      <c r="H1982" s="209" t="s">
        <v>4378</v>
      </c>
    </row>
    <row r="1983" spans="1:8" x14ac:dyDescent="0.25">
      <c r="A1983" s="211" t="s">
        <v>4640</v>
      </c>
      <c r="B1983" s="221" t="s">
        <v>5107</v>
      </c>
      <c r="C1983" s="212" t="s">
        <v>4514</v>
      </c>
      <c r="D1983" s="213">
        <v>1045</v>
      </c>
      <c r="E1983" s="212" t="s">
        <v>4640</v>
      </c>
      <c r="F1983" s="213">
        <v>1045</v>
      </c>
      <c r="G1983" s="213">
        <v>0</v>
      </c>
      <c r="H1983" s="212" t="s">
        <v>4378</v>
      </c>
    </row>
    <row r="1984" spans="1:8" x14ac:dyDescent="0.25">
      <c r="A1984" s="208" t="s">
        <v>4746</v>
      </c>
      <c r="B1984" s="220" t="s">
        <v>5277</v>
      </c>
      <c r="C1984" s="209" t="s">
        <v>4514</v>
      </c>
      <c r="D1984" s="210">
        <v>1125</v>
      </c>
      <c r="E1984" s="209" t="s">
        <v>4746</v>
      </c>
      <c r="F1984" s="210">
        <v>1125</v>
      </c>
      <c r="G1984" s="210">
        <v>0</v>
      </c>
      <c r="H1984" s="209" t="s">
        <v>4378</v>
      </c>
    </row>
    <row r="1985" spans="1:8" x14ac:dyDescent="0.25">
      <c r="A1985" s="211" t="s">
        <v>4746</v>
      </c>
      <c r="B1985" s="221" t="s">
        <v>5278</v>
      </c>
      <c r="C1985" s="212" t="s">
        <v>4514</v>
      </c>
      <c r="D1985" s="213">
        <v>152.5</v>
      </c>
      <c r="E1985" s="212" t="s">
        <v>4746</v>
      </c>
      <c r="F1985" s="213">
        <v>152.5</v>
      </c>
      <c r="G1985" s="213">
        <v>0</v>
      </c>
      <c r="H1985" s="212" t="s">
        <v>4378</v>
      </c>
    </row>
    <row r="1986" spans="1:8" x14ac:dyDescent="0.25">
      <c r="A1986" s="208" t="s">
        <v>4630</v>
      </c>
      <c r="B1986" s="220" t="s">
        <v>5532</v>
      </c>
      <c r="C1986" s="209" t="s">
        <v>4514</v>
      </c>
      <c r="D1986" s="210">
        <v>1130</v>
      </c>
      <c r="E1986" s="209" t="s">
        <v>4630</v>
      </c>
      <c r="F1986" s="210">
        <v>1130</v>
      </c>
      <c r="G1986" s="210">
        <v>0</v>
      </c>
      <c r="H1986" s="209" t="s">
        <v>4378</v>
      </c>
    </row>
    <row r="1987" spans="1:8" x14ac:dyDescent="0.25">
      <c r="A1987" s="211" t="s">
        <v>4641</v>
      </c>
      <c r="B1987" s="221" t="s">
        <v>5708</v>
      </c>
      <c r="C1987" s="212" t="s">
        <v>4514</v>
      </c>
      <c r="D1987" s="213">
        <v>1000</v>
      </c>
      <c r="E1987" s="212" t="s">
        <v>4641</v>
      </c>
      <c r="F1987" s="213">
        <v>1000</v>
      </c>
      <c r="G1987" s="213">
        <v>0</v>
      </c>
      <c r="H1987" s="212" t="s">
        <v>4378</v>
      </c>
    </row>
    <row r="1988" spans="1:8" x14ac:dyDescent="0.25">
      <c r="A1988" s="211" t="s">
        <v>4641</v>
      </c>
      <c r="B1988" s="221" t="s">
        <v>5710</v>
      </c>
      <c r="C1988" s="212" t="s">
        <v>4514</v>
      </c>
      <c r="D1988" s="213">
        <v>32.5</v>
      </c>
      <c r="E1988" s="212" t="s">
        <v>4641</v>
      </c>
      <c r="F1988" s="213">
        <v>32.5</v>
      </c>
      <c r="G1988" s="213">
        <v>0</v>
      </c>
      <c r="H1988" s="212" t="s">
        <v>4378</v>
      </c>
    </row>
    <row r="1989" spans="1:8" x14ac:dyDescent="0.25">
      <c r="A1989" s="208" t="s">
        <v>4643</v>
      </c>
      <c r="B1989" s="220" t="s">
        <v>5866</v>
      </c>
      <c r="C1989" s="209" t="s">
        <v>4514</v>
      </c>
      <c r="D1989" s="210">
        <v>760</v>
      </c>
      <c r="E1989" s="209" t="s">
        <v>4643</v>
      </c>
      <c r="F1989" s="210">
        <v>760</v>
      </c>
      <c r="G1989" s="210">
        <v>0</v>
      </c>
      <c r="H1989" s="209" t="s">
        <v>4378</v>
      </c>
    </row>
    <row r="1990" spans="1:8" x14ac:dyDescent="0.25">
      <c r="A1990" s="208" t="s">
        <v>4821</v>
      </c>
      <c r="B1990" s="220" t="s">
        <v>6129</v>
      </c>
      <c r="C1990" s="209" t="s">
        <v>4514</v>
      </c>
      <c r="D1990" s="210">
        <v>4194.6000000000004</v>
      </c>
      <c r="E1990" s="209" t="s">
        <v>4821</v>
      </c>
      <c r="F1990" s="210">
        <v>4194.6000000000004</v>
      </c>
      <c r="G1990" s="210">
        <v>0</v>
      </c>
      <c r="H1990" s="209" t="s">
        <v>4378</v>
      </c>
    </row>
    <row r="1991" spans="1:8" x14ac:dyDescent="0.25">
      <c r="A1991" s="211" t="s">
        <v>4696</v>
      </c>
      <c r="B1991" s="221" t="s">
        <v>6345</v>
      </c>
      <c r="C1991" s="212" t="s">
        <v>4514</v>
      </c>
      <c r="D1991" s="213">
        <v>962.5</v>
      </c>
      <c r="E1991" s="212" t="s">
        <v>4696</v>
      </c>
      <c r="F1991" s="213">
        <v>962.5</v>
      </c>
      <c r="G1991" s="213">
        <v>0</v>
      </c>
      <c r="H1991" s="212" t="s">
        <v>4378</v>
      </c>
    </row>
    <row r="1992" spans="1:8" x14ac:dyDescent="0.25">
      <c r="A1992" s="208" t="s">
        <v>5395</v>
      </c>
      <c r="B1992" s="220" t="s">
        <v>6526</v>
      </c>
      <c r="C1992" s="209" t="s">
        <v>4514</v>
      </c>
      <c r="D1992" s="210">
        <v>1055</v>
      </c>
      <c r="E1992" s="209" t="s">
        <v>5395</v>
      </c>
      <c r="F1992" s="210">
        <v>1055</v>
      </c>
      <c r="G1992" s="210">
        <v>0</v>
      </c>
      <c r="H1992" s="209" t="s">
        <v>4378</v>
      </c>
    </row>
    <row r="1993" spans="1:8" x14ac:dyDescent="0.25">
      <c r="A1993" s="211" t="s">
        <v>5838</v>
      </c>
      <c r="B1993" s="221" t="s">
        <v>6740</v>
      </c>
      <c r="C1993" s="212" t="s">
        <v>4514</v>
      </c>
      <c r="D1993" s="213">
        <v>1062.5</v>
      </c>
      <c r="E1993" s="212" t="s">
        <v>5838</v>
      </c>
      <c r="F1993" s="213">
        <v>1062.5</v>
      </c>
      <c r="G1993" s="213">
        <v>0</v>
      </c>
      <c r="H1993" s="212" t="s">
        <v>4378</v>
      </c>
    </row>
    <row r="1994" spans="1:8" x14ac:dyDescent="0.25">
      <c r="A1994" s="208" t="s">
        <v>5066</v>
      </c>
      <c r="B1994" s="220" t="s">
        <v>7105</v>
      </c>
      <c r="C1994" s="209" t="s">
        <v>4514</v>
      </c>
      <c r="D1994" s="210">
        <v>1365</v>
      </c>
      <c r="E1994" s="209" t="s">
        <v>5066</v>
      </c>
      <c r="F1994" s="210">
        <v>1365</v>
      </c>
      <c r="G1994" s="210">
        <v>0</v>
      </c>
      <c r="H1994" s="209" t="s">
        <v>4378</v>
      </c>
    </row>
    <row r="1995" spans="1:8" x14ac:dyDescent="0.25">
      <c r="A1995" s="211" t="s">
        <v>6803</v>
      </c>
      <c r="B1995" s="221" t="s">
        <v>7252</v>
      </c>
      <c r="C1995" s="212" t="s">
        <v>4514</v>
      </c>
      <c r="D1995" s="213">
        <v>0</v>
      </c>
      <c r="E1995" s="212" t="s">
        <v>4416</v>
      </c>
      <c r="F1995" s="213">
        <v>0</v>
      </c>
      <c r="G1995" s="213">
        <v>0</v>
      </c>
      <c r="H1995" s="212" t="s">
        <v>37</v>
      </c>
    </row>
    <row r="1996" spans="1:8" x14ac:dyDescent="0.25">
      <c r="A1996" s="208" t="s">
        <v>6803</v>
      </c>
      <c r="B1996" s="220" t="s">
        <v>7255</v>
      </c>
      <c r="C1996" s="209" t="s">
        <v>4514</v>
      </c>
      <c r="D1996" s="210">
        <v>1585</v>
      </c>
      <c r="E1996" s="209" t="s">
        <v>6803</v>
      </c>
      <c r="F1996" s="210">
        <v>1585</v>
      </c>
      <c r="G1996" s="210">
        <v>0</v>
      </c>
      <c r="H1996" s="209" t="s">
        <v>4378</v>
      </c>
    </row>
    <row r="1997" spans="1:8" x14ac:dyDescent="0.25">
      <c r="A1997" s="211" t="s">
        <v>4642</v>
      </c>
      <c r="B1997" s="221" t="s">
        <v>7702</v>
      </c>
      <c r="C1997" s="212" t="s">
        <v>4452</v>
      </c>
      <c r="D1997" s="213">
        <v>889.92</v>
      </c>
      <c r="E1997" s="212" t="s">
        <v>4632</v>
      </c>
      <c r="F1997" s="213">
        <v>889.92</v>
      </c>
      <c r="G1997" s="213">
        <v>0</v>
      </c>
      <c r="H1997" s="212" t="s">
        <v>4378</v>
      </c>
    </row>
    <row r="1998" spans="1:8" x14ac:dyDescent="0.25">
      <c r="A1998" s="208" t="s">
        <v>4632</v>
      </c>
      <c r="B1998" s="220" t="s">
        <v>6253</v>
      </c>
      <c r="C1998" s="209" t="s">
        <v>4452</v>
      </c>
      <c r="D1998" s="210">
        <v>40996.239999999998</v>
      </c>
      <c r="E1998" s="209" t="s">
        <v>4653</v>
      </c>
      <c r="F1998" s="210">
        <v>40996.239999999998</v>
      </c>
      <c r="G1998" s="210">
        <v>0</v>
      </c>
      <c r="H1998" s="209" t="s">
        <v>4378</v>
      </c>
    </row>
    <row r="1999" spans="1:8" x14ac:dyDescent="0.25">
      <c r="A1999" s="211" t="s">
        <v>4653</v>
      </c>
      <c r="B1999" s="221" t="s">
        <v>7286</v>
      </c>
      <c r="C1999" s="212" t="s">
        <v>4452</v>
      </c>
      <c r="D1999" s="213">
        <v>33848.53</v>
      </c>
      <c r="E1999" s="212" t="s">
        <v>4649</v>
      </c>
      <c r="F1999" s="213">
        <v>33848.53</v>
      </c>
      <c r="G1999" s="213">
        <v>0</v>
      </c>
      <c r="H1999" s="212" t="s">
        <v>4378</v>
      </c>
    </row>
    <row r="2000" spans="1:8" x14ac:dyDescent="0.25">
      <c r="A2000" s="208" t="s">
        <v>4638</v>
      </c>
      <c r="B2000" s="220" t="s">
        <v>7453</v>
      </c>
      <c r="C2000" s="209" t="s">
        <v>4452</v>
      </c>
      <c r="D2000" s="210">
        <v>1854.94</v>
      </c>
      <c r="E2000" s="209" t="s">
        <v>4649</v>
      </c>
      <c r="F2000" s="210">
        <v>1854.94</v>
      </c>
      <c r="G2000" s="210">
        <v>0</v>
      </c>
      <c r="H2000" s="209" t="s">
        <v>4378</v>
      </c>
    </row>
    <row r="2001" spans="1:8" x14ac:dyDescent="0.25">
      <c r="A2001" s="211" t="s">
        <v>4638</v>
      </c>
      <c r="B2001" s="221" t="s">
        <v>7456</v>
      </c>
      <c r="C2001" s="212" t="s">
        <v>4452</v>
      </c>
      <c r="D2001" s="213">
        <v>626.05999999999995</v>
      </c>
      <c r="E2001" s="212" t="s">
        <v>4649</v>
      </c>
      <c r="F2001" s="213">
        <v>626.05999999999995</v>
      </c>
      <c r="G2001" s="213">
        <v>0</v>
      </c>
      <c r="H2001" s="212" t="s">
        <v>4378</v>
      </c>
    </row>
    <row r="2002" spans="1:8" x14ac:dyDescent="0.25">
      <c r="A2002" s="208" t="s">
        <v>4649</v>
      </c>
      <c r="B2002" s="220" t="s">
        <v>7495</v>
      </c>
      <c r="C2002" s="209" t="s">
        <v>4452</v>
      </c>
      <c r="D2002" s="210">
        <v>34036.300000000003</v>
      </c>
      <c r="E2002" s="209" t="s">
        <v>4633</v>
      </c>
      <c r="F2002" s="210">
        <v>34036.300000000003</v>
      </c>
      <c r="G2002" s="210">
        <v>0</v>
      </c>
      <c r="H2002" s="209" t="s">
        <v>4378</v>
      </c>
    </row>
    <row r="2003" spans="1:8" x14ac:dyDescent="0.25">
      <c r="A2003" s="208" t="s">
        <v>4646</v>
      </c>
      <c r="B2003" s="220" t="s">
        <v>7701</v>
      </c>
      <c r="C2003" s="209" t="s">
        <v>4452</v>
      </c>
      <c r="D2003" s="210">
        <v>3955.6</v>
      </c>
      <c r="E2003" s="209" t="s">
        <v>4633</v>
      </c>
      <c r="F2003" s="210">
        <v>3955.6</v>
      </c>
      <c r="G2003" s="210">
        <v>0</v>
      </c>
      <c r="H2003" s="209" t="s">
        <v>4378</v>
      </c>
    </row>
    <row r="2004" spans="1:8" x14ac:dyDescent="0.25">
      <c r="A2004" s="208" t="s">
        <v>4633</v>
      </c>
      <c r="B2004" s="220" t="s">
        <v>7765</v>
      </c>
      <c r="C2004" s="209" t="s">
        <v>4452</v>
      </c>
      <c r="D2004" s="210">
        <v>799.7</v>
      </c>
      <c r="E2004" s="209" t="s">
        <v>4633</v>
      </c>
      <c r="F2004" s="210">
        <v>799.7</v>
      </c>
      <c r="G2004" s="210">
        <v>0</v>
      </c>
      <c r="H2004" s="209" t="s">
        <v>4378</v>
      </c>
    </row>
    <row r="2005" spans="1:8" x14ac:dyDescent="0.25">
      <c r="A2005" s="208" t="s">
        <v>4633</v>
      </c>
      <c r="B2005" s="220" t="s">
        <v>7767</v>
      </c>
      <c r="C2005" s="209" t="s">
        <v>4452</v>
      </c>
      <c r="D2005" s="210">
        <v>33540.5</v>
      </c>
      <c r="E2005" s="209" t="s">
        <v>4633</v>
      </c>
      <c r="F2005" s="210">
        <v>33540.5</v>
      </c>
      <c r="G2005" s="210">
        <v>0</v>
      </c>
      <c r="H2005" s="209" t="s">
        <v>4378</v>
      </c>
    </row>
    <row r="2006" spans="1:8" x14ac:dyDescent="0.25">
      <c r="A2006" s="208" t="s">
        <v>4633</v>
      </c>
      <c r="B2006" s="220" t="s">
        <v>7840</v>
      </c>
      <c r="C2006" s="209" t="s">
        <v>4452</v>
      </c>
      <c r="D2006" s="210">
        <v>608</v>
      </c>
      <c r="E2006" s="209" t="s">
        <v>4633</v>
      </c>
      <c r="F2006" s="210">
        <v>608</v>
      </c>
      <c r="G2006" s="210">
        <v>0</v>
      </c>
      <c r="H2006" s="209" t="s">
        <v>4378</v>
      </c>
    </row>
    <row r="2007" spans="1:8" x14ac:dyDescent="0.25">
      <c r="A2007" s="211" t="s">
        <v>4634</v>
      </c>
      <c r="B2007" s="221" t="s">
        <v>4713</v>
      </c>
      <c r="C2007" s="212" t="s">
        <v>4452</v>
      </c>
      <c r="D2007" s="213">
        <v>34236.1</v>
      </c>
      <c r="E2007" s="212" t="s">
        <v>4634</v>
      </c>
      <c r="F2007" s="213">
        <v>34236.1</v>
      </c>
      <c r="G2007" s="213">
        <v>0</v>
      </c>
      <c r="H2007" s="212" t="s">
        <v>4378</v>
      </c>
    </row>
    <row r="2008" spans="1:8" x14ac:dyDescent="0.25">
      <c r="A2008" s="211" t="s">
        <v>4636</v>
      </c>
      <c r="B2008" s="221" t="s">
        <v>4870</v>
      </c>
      <c r="C2008" s="212" t="s">
        <v>4452</v>
      </c>
      <c r="D2008" s="213">
        <v>37093.1</v>
      </c>
      <c r="E2008" s="212" t="s">
        <v>4604</v>
      </c>
      <c r="F2008" s="213">
        <v>37093.1</v>
      </c>
      <c r="G2008" s="213">
        <v>0</v>
      </c>
      <c r="H2008" s="212" t="s">
        <v>4378</v>
      </c>
    </row>
    <row r="2009" spans="1:8" x14ac:dyDescent="0.25">
      <c r="A2009" s="208" t="s">
        <v>4640</v>
      </c>
      <c r="B2009" s="220" t="s">
        <v>5122</v>
      </c>
      <c r="C2009" s="209" t="s">
        <v>4452</v>
      </c>
      <c r="D2009" s="210">
        <v>34314</v>
      </c>
      <c r="E2009" s="209" t="s">
        <v>4639</v>
      </c>
      <c r="F2009" s="210">
        <v>34314</v>
      </c>
      <c r="G2009" s="210">
        <v>0</v>
      </c>
      <c r="H2009" s="209" t="s">
        <v>4378</v>
      </c>
    </row>
    <row r="2010" spans="1:8" x14ac:dyDescent="0.25">
      <c r="A2010" s="208" t="s">
        <v>4639</v>
      </c>
      <c r="B2010" s="220" t="s">
        <v>5368</v>
      </c>
      <c r="C2010" s="209" t="s">
        <v>4452</v>
      </c>
      <c r="D2010" s="210">
        <v>5398.5</v>
      </c>
      <c r="E2010" s="209" t="s">
        <v>4639</v>
      </c>
      <c r="F2010" s="210">
        <v>5398.5</v>
      </c>
      <c r="G2010" s="210">
        <v>0</v>
      </c>
      <c r="H2010" s="209" t="s">
        <v>4378</v>
      </c>
    </row>
    <row r="2011" spans="1:8" x14ac:dyDescent="0.25">
      <c r="A2011" s="208" t="s">
        <v>4630</v>
      </c>
      <c r="B2011" s="220" t="s">
        <v>5465</v>
      </c>
      <c r="C2011" s="209" t="s">
        <v>4452</v>
      </c>
      <c r="D2011" s="210">
        <v>36776.61</v>
      </c>
      <c r="E2011" s="209" t="s">
        <v>4630</v>
      </c>
      <c r="F2011" s="210">
        <v>36776.61</v>
      </c>
      <c r="G2011" s="210">
        <v>0</v>
      </c>
      <c r="H2011" s="209" t="s">
        <v>4378</v>
      </c>
    </row>
    <row r="2012" spans="1:8" x14ac:dyDescent="0.25">
      <c r="A2012" s="208" t="s">
        <v>4641</v>
      </c>
      <c r="B2012" s="220" t="s">
        <v>5661</v>
      </c>
      <c r="C2012" s="209" t="s">
        <v>4452</v>
      </c>
      <c r="D2012" s="210">
        <v>3139.1</v>
      </c>
      <c r="E2012" s="209" t="s">
        <v>4641</v>
      </c>
      <c r="F2012" s="210">
        <v>3139.1</v>
      </c>
      <c r="G2012" s="210">
        <v>0</v>
      </c>
      <c r="H2012" s="209" t="s">
        <v>4378</v>
      </c>
    </row>
    <row r="2013" spans="1:8" x14ac:dyDescent="0.25">
      <c r="A2013" s="211" t="s">
        <v>4645</v>
      </c>
      <c r="B2013" s="221" t="s">
        <v>5742</v>
      </c>
      <c r="C2013" s="212" t="s">
        <v>4452</v>
      </c>
      <c r="D2013" s="213">
        <v>5142.3</v>
      </c>
      <c r="E2013" s="212" t="s">
        <v>4643</v>
      </c>
      <c r="F2013" s="213">
        <v>5142.3</v>
      </c>
      <c r="G2013" s="213">
        <v>0</v>
      </c>
      <c r="H2013" s="212" t="s">
        <v>4378</v>
      </c>
    </row>
    <row r="2014" spans="1:8" x14ac:dyDescent="0.25">
      <c r="A2014" s="208" t="s">
        <v>4648</v>
      </c>
      <c r="B2014" s="220" t="s">
        <v>5998</v>
      </c>
      <c r="C2014" s="209" t="s">
        <v>4452</v>
      </c>
      <c r="D2014" s="210">
        <v>39620.5</v>
      </c>
      <c r="E2014" s="209" t="s">
        <v>5793</v>
      </c>
      <c r="F2014" s="210">
        <v>39620.5</v>
      </c>
      <c r="G2014" s="210">
        <v>0</v>
      </c>
      <c r="H2014" s="209" t="s">
        <v>4378</v>
      </c>
    </row>
    <row r="2015" spans="1:8" x14ac:dyDescent="0.25">
      <c r="A2015" s="211" t="s">
        <v>4696</v>
      </c>
      <c r="B2015" s="221" t="s">
        <v>6301</v>
      </c>
      <c r="C2015" s="212" t="s">
        <v>4452</v>
      </c>
      <c r="D2015" s="213">
        <v>39050.5</v>
      </c>
      <c r="E2015" s="212" t="s">
        <v>5395</v>
      </c>
      <c r="F2015" s="213">
        <v>39050.5</v>
      </c>
      <c r="G2015" s="213">
        <v>0</v>
      </c>
      <c r="H2015" s="212" t="s">
        <v>4378</v>
      </c>
    </row>
    <row r="2016" spans="1:8" x14ac:dyDescent="0.25">
      <c r="A2016" s="208" t="s">
        <v>5395</v>
      </c>
      <c r="B2016" s="220" t="s">
        <v>6489</v>
      </c>
      <c r="C2016" s="209" t="s">
        <v>4452</v>
      </c>
      <c r="D2016" s="210">
        <v>780.8</v>
      </c>
      <c r="E2016" s="209" t="s">
        <v>5395</v>
      </c>
      <c r="F2016" s="210">
        <v>780.8</v>
      </c>
      <c r="G2016" s="210">
        <v>0</v>
      </c>
      <c r="H2016" s="209" t="s">
        <v>4378</v>
      </c>
    </row>
    <row r="2017" spans="1:8" x14ac:dyDescent="0.25">
      <c r="A2017" s="208" t="s">
        <v>6409</v>
      </c>
      <c r="B2017" s="220" t="s">
        <v>6586</v>
      </c>
      <c r="C2017" s="209" t="s">
        <v>4452</v>
      </c>
      <c r="D2017" s="210">
        <v>38895.800000000003</v>
      </c>
      <c r="E2017" s="209" t="s">
        <v>5092</v>
      </c>
      <c r="F2017" s="210">
        <v>38895.800000000003</v>
      </c>
      <c r="G2017" s="210">
        <v>0</v>
      </c>
      <c r="H2017" s="209" t="s">
        <v>4378</v>
      </c>
    </row>
    <row r="2018" spans="1:8" x14ac:dyDescent="0.25">
      <c r="A2018" s="208" t="s">
        <v>5838</v>
      </c>
      <c r="B2018" s="220" t="s">
        <v>6693</v>
      </c>
      <c r="C2018" s="209" t="s">
        <v>4452</v>
      </c>
      <c r="D2018" s="210">
        <v>5052.1000000000004</v>
      </c>
      <c r="E2018" s="209" t="s">
        <v>5092</v>
      </c>
      <c r="F2018" s="210">
        <v>5052.1000000000004</v>
      </c>
      <c r="G2018" s="210">
        <v>0</v>
      </c>
      <c r="H2018" s="209" t="s">
        <v>4378</v>
      </c>
    </row>
    <row r="2019" spans="1:8" x14ac:dyDescent="0.25">
      <c r="A2019" s="208" t="s">
        <v>5092</v>
      </c>
      <c r="B2019" s="220" t="s">
        <v>6807</v>
      </c>
      <c r="C2019" s="209" t="s">
        <v>4452</v>
      </c>
      <c r="D2019" s="210">
        <v>38598</v>
      </c>
      <c r="E2019" s="209" t="s">
        <v>5244</v>
      </c>
      <c r="F2019" s="210">
        <v>38598</v>
      </c>
      <c r="G2019" s="210">
        <v>0</v>
      </c>
      <c r="H2019" s="209" t="s">
        <v>4378</v>
      </c>
    </row>
    <row r="2020" spans="1:8" x14ac:dyDescent="0.25">
      <c r="A2020" s="211" t="s">
        <v>5244</v>
      </c>
      <c r="B2020" s="221" t="s">
        <v>6911</v>
      </c>
      <c r="C2020" s="212" t="s">
        <v>4452</v>
      </c>
      <c r="D2020" s="213">
        <v>437.5</v>
      </c>
      <c r="E2020" s="212" t="s">
        <v>5244</v>
      </c>
      <c r="F2020" s="213">
        <v>437.5</v>
      </c>
      <c r="G2020" s="213">
        <v>0</v>
      </c>
      <c r="H2020" s="212" t="s">
        <v>4378</v>
      </c>
    </row>
    <row r="2021" spans="1:8" x14ac:dyDescent="0.25">
      <c r="A2021" s="211" t="s">
        <v>5066</v>
      </c>
      <c r="B2021" s="221" t="s">
        <v>7036</v>
      </c>
      <c r="C2021" s="212" t="s">
        <v>4452</v>
      </c>
      <c r="D2021" s="213">
        <v>35317</v>
      </c>
      <c r="E2021" s="212" t="s">
        <v>6803</v>
      </c>
      <c r="F2021" s="213">
        <v>35317</v>
      </c>
      <c r="G2021" s="213">
        <v>0</v>
      </c>
      <c r="H2021" s="212" t="s">
        <v>4378</v>
      </c>
    </row>
    <row r="2022" spans="1:8" x14ac:dyDescent="0.25">
      <c r="A2022" s="211" t="s">
        <v>6803</v>
      </c>
      <c r="B2022" s="221" t="s">
        <v>7176</v>
      </c>
      <c r="C2022" s="212" t="s">
        <v>4452</v>
      </c>
      <c r="D2022" s="213">
        <v>3932.4</v>
      </c>
      <c r="E2022" s="212" t="s">
        <v>6803</v>
      </c>
      <c r="F2022" s="213">
        <v>3932.4</v>
      </c>
      <c r="G2022" s="213">
        <v>0</v>
      </c>
      <c r="H2022" s="212" t="s">
        <v>4378</v>
      </c>
    </row>
    <row r="2023" spans="1:8" x14ac:dyDescent="0.25">
      <c r="A2023" s="208" t="s">
        <v>4632</v>
      </c>
      <c r="B2023" s="220" t="s">
        <v>5325</v>
      </c>
      <c r="C2023" s="209" t="s">
        <v>4582</v>
      </c>
      <c r="D2023" s="210">
        <v>8115</v>
      </c>
      <c r="E2023" s="209" t="s">
        <v>4649</v>
      </c>
      <c r="F2023" s="210">
        <v>8115</v>
      </c>
      <c r="G2023" s="210">
        <v>0</v>
      </c>
      <c r="H2023" s="209" t="s">
        <v>4378</v>
      </c>
    </row>
    <row r="2024" spans="1:8" x14ac:dyDescent="0.25">
      <c r="A2024" s="211" t="s">
        <v>4634</v>
      </c>
      <c r="B2024" s="221" t="s">
        <v>4743</v>
      </c>
      <c r="C2024" s="212" t="s">
        <v>4582</v>
      </c>
      <c r="D2024" s="213">
        <v>8663.2000000000007</v>
      </c>
      <c r="E2024" s="212" t="s">
        <v>4604</v>
      </c>
      <c r="F2024" s="213">
        <v>8663.2000000000007</v>
      </c>
      <c r="G2024" s="213">
        <v>0</v>
      </c>
      <c r="H2024" s="212" t="s">
        <v>4378</v>
      </c>
    </row>
    <row r="2025" spans="1:8" x14ac:dyDescent="0.25">
      <c r="A2025" s="211" t="s">
        <v>4641</v>
      </c>
      <c r="B2025" s="221" t="s">
        <v>5625</v>
      </c>
      <c r="C2025" s="212" t="s">
        <v>4582</v>
      </c>
      <c r="D2025" s="213">
        <v>8049.6</v>
      </c>
      <c r="E2025" s="212" t="s">
        <v>4643</v>
      </c>
      <c r="F2025" s="213">
        <v>8049.6</v>
      </c>
      <c r="G2025" s="213">
        <v>0</v>
      </c>
      <c r="H2025" s="212" t="s">
        <v>4378</v>
      </c>
    </row>
    <row r="2026" spans="1:8" x14ac:dyDescent="0.25">
      <c r="A2026" s="208" t="s">
        <v>5395</v>
      </c>
      <c r="B2026" s="220" t="s">
        <v>6419</v>
      </c>
      <c r="C2026" s="209" t="s">
        <v>4582</v>
      </c>
      <c r="D2026" s="210">
        <v>11707.7</v>
      </c>
      <c r="E2026" s="209" t="s">
        <v>5838</v>
      </c>
      <c r="F2026" s="210">
        <v>11707.7</v>
      </c>
      <c r="G2026" s="210">
        <v>0</v>
      </c>
      <c r="H2026" s="209" t="s">
        <v>4378</v>
      </c>
    </row>
    <row r="2027" spans="1:8" x14ac:dyDescent="0.25">
      <c r="A2027" s="208" t="s">
        <v>5838</v>
      </c>
      <c r="B2027" s="220" t="s">
        <v>6697</v>
      </c>
      <c r="C2027" s="209" t="s">
        <v>4582</v>
      </c>
      <c r="D2027" s="210">
        <v>3857</v>
      </c>
      <c r="E2027" s="209" t="s">
        <v>5092</v>
      </c>
      <c r="F2027" s="210">
        <v>3857</v>
      </c>
      <c r="G2027" s="210">
        <v>0</v>
      </c>
      <c r="H2027" s="209" t="s">
        <v>4378</v>
      </c>
    </row>
    <row r="2028" spans="1:8" x14ac:dyDescent="0.25">
      <c r="A2028" s="208" t="s">
        <v>5066</v>
      </c>
      <c r="B2028" s="220" t="s">
        <v>7021</v>
      </c>
      <c r="C2028" s="209" t="s">
        <v>4582</v>
      </c>
      <c r="D2028" s="210">
        <v>5479.6</v>
      </c>
      <c r="E2028" s="209" t="s">
        <v>5066</v>
      </c>
      <c r="F2028" s="210">
        <v>5479.6</v>
      </c>
      <c r="G2028" s="210">
        <v>0</v>
      </c>
      <c r="H2028" s="209" t="s">
        <v>4378</v>
      </c>
    </row>
    <row r="2029" spans="1:8" x14ac:dyDescent="0.25">
      <c r="A2029" s="211" t="s">
        <v>4642</v>
      </c>
      <c r="B2029" s="221" t="s">
        <v>7345</v>
      </c>
      <c r="C2029" s="212" t="s">
        <v>4380</v>
      </c>
      <c r="D2029" s="213">
        <v>1539</v>
      </c>
      <c r="E2029" s="212" t="s">
        <v>4632</v>
      </c>
      <c r="F2029" s="213">
        <v>1539</v>
      </c>
      <c r="G2029" s="213">
        <v>0</v>
      </c>
      <c r="H2029" s="212" t="s">
        <v>4378</v>
      </c>
    </row>
    <row r="2030" spans="1:8" x14ac:dyDescent="0.25">
      <c r="A2030" s="208" t="s">
        <v>4632</v>
      </c>
      <c r="B2030" s="220" t="s">
        <v>5360</v>
      </c>
      <c r="C2030" s="209" t="s">
        <v>4380</v>
      </c>
      <c r="D2030" s="210">
        <v>152755</v>
      </c>
      <c r="E2030" s="209" t="s">
        <v>4649</v>
      </c>
      <c r="F2030" s="210">
        <v>152755</v>
      </c>
      <c r="G2030" s="210">
        <v>0</v>
      </c>
      <c r="H2030" s="209" t="s">
        <v>4378</v>
      </c>
    </row>
    <row r="2031" spans="1:8" x14ac:dyDescent="0.25">
      <c r="A2031" s="208" t="s">
        <v>4638</v>
      </c>
      <c r="B2031" s="220" t="s">
        <v>7326</v>
      </c>
      <c r="C2031" s="209" t="s">
        <v>4380</v>
      </c>
      <c r="D2031" s="210">
        <v>84777.2</v>
      </c>
      <c r="E2031" s="209" t="s">
        <v>4646</v>
      </c>
      <c r="F2031" s="210">
        <v>84777.2</v>
      </c>
      <c r="G2031" s="210">
        <v>0</v>
      </c>
      <c r="H2031" s="209" t="s">
        <v>4378</v>
      </c>
    </row>
    <row r="2032" spans="1:8" x14ac:dyDescent="0.25">
      <c r="A2032" s="208" t="s">
        <v>4649</v>
      </c>
      <c r="B2032" s="220" t="s">
        <v>7479</v>
      </c>
      <c r="C2032" s="209" t="s">
        <v>4380</v>
      </c>
      <c r="D2032" s="210">
        <v>66461.2</v>
      </c>
      <c r="E2032" s="209" t="s">
        <v>4633</v>
      </c>
      <c r="F2032" s="210">
        <v>66461.2</v>
      </c>
      <c r="G2032" s="210">
        <v>0</v>
      </c>
      <c r="H2032" s="209" t="s">
        <v>4378</v>
      </c>
    </row>
    <row r="2033" spans="1:8" x14ac:dyDescent="0.25">
      <c r="A2033" s="211" t="s">
        <v>4646</v>
      </c>
      <c r="B2033" s="221" t="s">
        <v>7610</v>
      </c>
      <c r="C2033" s="212" t="s">
        <v>4380</v>
      </c>
      <c r="D2033" s="213">
        <v>98982</v>
      </c>
      <c r="E2033" s="212" t="s">
        <v>4635</v>
      </c>
      <c r="F2033" s="213">
        <v>98982</v>
      </c>
      <c r="G2033" s="213">
        <v>0</v>
      </c>
      <c r="H2033" s="212" t="s">
        <v>4378</v>
      </c>
    </row>
    <row r="2034" spans="1:8" x14ac:dyDescent="0.25">
      <c r="A2034" s="211" t="s">
        <v>4633</v>
      </c>
      <c r="B2034" s="221" t="s">
        <v>7744</v>
      </c>
      <c r="C2034" s="212" t="s">
        <v>4380</v>
      </c>
      <c r="D2034" s="213">
        <v>59143.7</v>
      </c>
      <c r="E2034" s="212" t="s">
        <v>4635</v>
      </c>
      <c r="F2034" s="213">
        <v>59143.7</v>
      </c>
      <c r="G2034" s="213">
        <v>0</v>
      </c>
      <c r="H2034" s="212" t="s">
        <v>4378</v>
      </c>
    </row>
    <row r="2035" spans="1:8" x14ac:dyDescent="0.25">
      <c r="A2035" s="208" t="s">
        <v>4635</v>
      </c>
      <c r="B2035" s="220" t="s">
        <v>7900</v>
      </c>
      <c r="C2035" s="209" t="s">
        <v>4380</v>
      </c>
      <c r="D2035" s="210">
        <v>88233.2</v>
      </c>
      <c r="E2035" s="209" t="s">
        <v>4634</v>
      </c>
      <c r="F2035" s="210">
        <v>88233.2</v>
      </c>
      <c r="G2035" s="210">
        <v>0</v>
      </c>
      <c r="H2035" s="209" t="s">
        <v>4378</v>
      </c>
    </row>
    <row r="2036" spans="1:8" x14ac:dyDescent="0.25">
      <c r="A2036" s="208" t="s">
        <v>4634</v>
      </c>
      <c r="B2036" s="220" t="s">
        <v>4708</v>
      </c>
      <c r="C2036" s="209" t="s">
        <v>4380</v>
      </c>
      <c r="D2036" s="210">
        <v>127880.2</v>
      </c>
      <c r="E2036" s="209" t="s">
        <v>4604</v>
      </c>
      <c r="F2036" s="210">
        <v>127880.2</v>
      </c>
      <c r="G2036" s="210">
        <v>0</v>
      </c>
      <c r="H2036" s="209" t="s">
        <v>4378</v>
      </c>
    </row>
    <row r="2037" spans="1:8" x14ac:dyDescent="0.25">
      <c r="A2037" s="211" t="s">
        <v>4636</v>
      </c>
      <c r="B2037" s="221" t="s">
        <v>4889</v>
      </c>
      <c r="C2037" s="212" t="s">
        <v>4380</v>
      </c>
      <c r="D2037" s="213">
        <v>12029.5</v>
      </c>
      <c r="E2037" s="212" t="s">
        <v>4640</v>
      </c>
      <c r="F2037" s="213">
        <v>12029.5</v>
      </c>
      <c r="G2037" s="213">
        <v>0</v>
      </c>
      <c r="H2037" s="212" t="s">
        <v>4378</v>
      </c>
    </row>
    <row r="2038" spans="1:8" x14ac:dyDescent="0.25">
      <c r="A2038" s="211" t="s">
        <v>4604</v>
      </c>
      <c r="B2038" s="221" t="s">
        <v>4901</v>
      </c>
      <c r="C2038" s="212" t="s">
        <v>4380</v>
      </c>
      <c r="D2038" s="213">
        <v>92087.6</v>
      </c>
      <c r="E2038" s="212" t="s">
        <v>4746</v>
      </c>
      <c r="F2038" s="213">
        <v>92087.6</v>
      </c>
      <c r="G2038" s="213">
        <v>0</v>
      </c>
      <c r="H2038" s="212" t="s">
        <v>4378</v>
      </c>
    </row>
    <row r="2039" spans="1:8" x14ac:dyDescent="0.25">
      <c r="A2039" s="211" t="s">
        <v>4640</v>
      </c>
      <c r="B2039" s="221" t="s">
        <v>5024</v>
      </c>
      <c r="C2039" s="212" t="s">
        <v>4380</v>
      </c>
      <c r="D2039" s="213">
        <v>97454.399999999994</v>
      </c>
      <c r="E2039" s="212" t="s">
        <v>4639</v>
      </c>
      <c r="F2039" s="213">
        <v>97454.399999999994</v>
      </c>
      <c r="G2039" s="213">
        <v>0</v>
      </c>
      <c r="H2039" s="212" t="s">
        <v>4378</v>
      </c>
    </row>
    <row r="2040" spans="1:8" x14ac:dyDescent="0.25">
      <c r="A2040" s="211" t="s">
        <v>4746</v>
      </c>
      <c r="B2040" s="221" t="s">
        <v>5137</v>
      </c>
      <c r="C2040" s="212" t="s">
        <v>4380</v>
      </c>
      <c r="D2040" s="213">
        <v>77513.100000000006</v>
      </c>
      <c r="E2040" s="212" t="s">
        <v>4630</v>
      </c>
      <c r="F2040" s="213">
        <v>77513.100000000006</v>
      </c>
      <c r="G2040" s="213">
        <v>0</v>
      </c>
      <c r="H2040" s="212" t="s">
        <v>4378</v>
      </c>
    </row>
    <row r="2041" spans="1:8" x14ac:dyDescent="0.25">
      <c r="A2041" s="211" t="s">
        <v>4639</v>
      </c>
      <c r="B2041" s="221" t="s">
        <v>5284</v>
      </c>
      <c r="C2041" s="212" t="s">
        <v>4380</v>
      </c>
      <c r="D2041" s="213">
        <v>86772.3</v>
      </c>
      <c r="E2041" s="212" t="s">
        <v>4641</v>
      </c>
      <c r="F2041" s="213">
        <v>86772.3</v>
      </c>
      <c r="G2041" s="213">
        <v>0</v>
      </c>
      <c r="H2041" s="212" t="s">
        <v>4378</v>
      </c>
    </row>
    <row r="2042" spans="1:8" x14ac:dyDescent="0.25">
      <c r="A2042" s="208" t="s">
        <v>4630</v>
      </c>
      <c r="B2042" s="220" t="s">
        <v>5437</v>
      </c>
      <c r="C2042" s="209" t="s">
        <v>4380</v>
      </c>
      <c r="D2042" s="210">
        <v>83098.2</v>
      </c>
      <c r="E2042" s="209" t="s">
        <v>4643</v>
      </c>
      <c r="F2042" s="210">
        <v>83098.2</v>
      </c>
      <c r="G2042" s="210">
        <v>0</v>
      </c>
      <c r="H2042" s="209" t="s">
        <v>4378</v>
      </c>
    </row>
    <row r="2043" spans="1:8" x14ac:dyDescent="0.25">
      <c r="A2043" s="211" t="s">
        <v>4641</v>
      </c>
      <c r="B2043" s="221" t="s">
        <v>5595</v>
      </c>
      <c r="C2043" s="212" t="s">
        <v>4380</v>
      </c>
      <c r="D2043" s="213">
        <v>130704.7</v>
      </c>
      <c r="E2043" s="212" t="s">
        <v>4648</v>
      </c>
      <c r="F2043" s="213">
        <v>130704.7</v>
      </c>
      <c r="G2043" s="213">
        <v>0</v>
      </c>
      <c r="H2043" s="212" t="s">
        <v>4378</v>
      </c>
    </row>
    <row r="2044" spans="1:8" x14ac:dyDescent="0.25">
      <c r="A2044" s="211" t="s">
        <v>4643</v>
      </c>
      <c r="B2044" s="221" t="s">
        <v>5781</v>
      </c>
      <c r="C2044" s="212" t="s">
        <v>4380</v>
      </c>
      <c r="D2044" s="213">
        <v>98406.9</v>
      </c>
      <c r="E2044" s="212" t="s">
        <v>4821</v>
      </c>
      <c r="F2044" s="213">
        <v>98406.9</v>
      </c>
      <c r="G2044" s="213">
        <v>0</v>
      </c>
      <c r="H2044" s="212" t="s">
        <v>4378</v>
      </c>
    </row>
    <row r="2045" spans="1:8" x14ac:dyDescent="0.25">
      <c r="A2045" s="211" t="s">
        <v>4648</v>
      </c>
      <c r="B2045" s="221" t="s">
        <v>5914</v>
      </c>
      <c r="C2045" s="212" t="s">
        <v>4380</v>
      </c>
      <c r="D2045" s="213">
        <v>79404.600000000006</v>
      </c>
      <c r="E2045" s="212" t="s">
        <v>4821</v>
      </c>
      <c r="F2045" s="213">
        <v>79404.600000000006</v>
      </c>
      <c r="G2045" s="213">
        <v>0</v>
      </c>
      <c r="H2045" s="212" t="s">
        <v>4378</v>
      </c>
    </row>
    <row r="2046" spans="1:8" x14ac:dyDescent="0.25">
      <c r="A2046" s="208" t="s">
        <v>4821</v>
      </c>
      <c r="B2046" s="220" t="s">
        <v>6035</v>
      </c>
      <c r="C2046" s="209" t="s">
        <v>4380</v>
      </c>
      <c r="D2046" s="210">
        <v>63557.599999999999</v>
      </c>
      <c r="E2046" s="209" t="s">
        <v>5793</v>
      </c>
      <c r="F2046" s="210">
        <v>63557.599999999999</v>
      </c>
      <c r="G2046" s="210">
        <v>0</v>
      </c>
      <c r="H2046" s="209" t="s">
        <v>4378</v>
      </c>
    </row>
    <row r="2047" spans="1:8" x14ac:dyDescent="0.25">
      <c r="A2047" s="211" t="s">
        <v>4821</v>
      </c>
      <c r="B2047" s="221" t="s">
        <v>6079</v>
      </c>
      <c r="C2047" s="212" t="s">
        <v>4380</v>
      </c>
      <c r="D2047" s="213">
        <v>32.5</v>
      </c>
      <c r="E2047" s="212" t="s">
        <v>4821</v>
      </c>
      <c r="F2047" s="213">
        <v>32.5</v>
      </c>
      <c r="G2047" s="213">
        <v>0</v>
      </c>
      <c r="H2047" s="212" t="s">
        <v>4378</v>
      </c>
    </row>
    <row r="2048" spans="1:8" x14ac:dyDescent="0.25">
      <c r="A2048" s="211" t="s">
        <v>5793</v>
      </c>
      <c r="B2048" s="221" t="s">
        <v>6140</v>
      </c>
      <c r="C2048" s="212" t="s">
        <v>4380</v>
      </c>
      <c r="D2048" s="213">
        <v>100506.7</v>
      </c>
      <c r="E2048" s="212" t="s">
        <v>4696</v>
      </c>
      <c r="F2048" s="213">
        <v>100506.7</v>
      </c>
      <c r="G2048" s="213">
        <v>0</v>
      </c>
      <c r="H2048" s="212" t="s">
        <v>4378</v>
      </c>
    </row>
    <row r="2049" spans="1:8" x14ac:dyDescent="0.25">
      <c r="A2049" s="208" t="s">
        <v>4696</v>
      </c>
      <c r="B2049" s="220" t="s">
        <v>6259</v>
      </c>
      <c r="C2049" s="209" t="s">
        <v>4380</v>
      </c>
      <c r="D2049" s="210">
        <v>117812.81</v>
      </c>
      <c r="E2049" s="209" t="s">
        <v>5838</v>
      </c>
      <c r="F2049" s="210">
        <v>117812.81</v>
      </c>
      <c r="G2049" s="210">
        <v>0</v>
      </c>
      <c r="H2049" s="209" t="s">
        <v>4378</v>
      </c>
    </row>
    <row r="2050" spans="1:8" x14ac:dyDescent="0.25">
      <c r="A2050" s="211" t="s">
        <v>5395</v>
      </c>
      <c r="B2050" s="221" t="s">
        <v>6407</v>
      </c>
      <c r="C2050" s="212" t="s">
        <v>4380</v>
      </c>
      <c r="D2050" s="213">
        <v>136193.20000000001</v>
      </c>
      <c r="E2050" s="212" t="s">
        <v>5092</v>
      </c>
      <c r="F2050" s="213">
        <v>136193.20000000001</v>
      </c>
      <c r="G2050" s="213">
        <v>0</v>
      </c>
      <c r="H2050" s="212" t="s">
        <v>4378</v>
      </c>
    </row>
    <row r="2051" spans="1:8" x14ac:dyDescent="0.25">
      <c r="A2051" s="208" t="s">
        <v>5838</v>
      </c>
      <c r="B2051" s="220" t="s">
        <v>6614</v>
      </c>
      <c r="C2051" s="209" t="s">
        <v>4380</v>
      </c>
      <c r="D2051" s="210">
        <v>96563.8</v>
      </c>
      <c r="E2051" s="209" t="s">
        <v>5092</v>
      </c>
      <c r="F2051" s="210">
        <v>96563.8</v>
      </c>
      <c r="G2051" s="210">
        <v>0</v>
      </c>
      <c r="H2051" s="209" t="s">
        <v>4378</v>
      </c>
    </row>
    <row r="2052" spans="1:8" x14ac:dyDescent="0.25">
      <c r="A2052" s="208" t="s">
        <v>5092</v>
      </c>
      <c r="B2052" s="220" t="s">
        <v>6754</v>
      </c>
      <c r="C2052" s="209" t="s">
        <v>4380</v>
      </c>
      <c r="D2052" s="210">
        <v>102174.3</v>
      </c>
      <c r="E2052" s="209" t="s">
        <v>5066</v>
      </c>
      <c r="F2052" s="210">
        <v>102174.3</v>
      </c>
      <c r="G2052" s="210">
        <v>0</v>
      </c>
      <c r="H2052" s="209" t="s">
        <v>4378</v>
      </c>
    </row>
    <row r="2053" spans="1:8" x14ac:dyDescent="0.25">
      <c r="A2053" s="208" t="s">
        <v>5244</v>
      </c>
      <c r="B2053" s="220" t="s">
        <v>6860</v>
      </c>
      <c r="C2053" s="209" t="s">
        <v>4380</v>
      </c>
      <c r="D2053" s="210">
        <v>82948.100000000006</v>
      </c>
      <c r="E2053" s="209" t="s">
        <v>6803</v>
      </c>
      <c r="F2053" s="210">
        <v>82948.100000000006</v>
      </c>
      <c r="G2053" s="210">
        <v>0</v>
      </c>
      <c r="H2053" s="209" t="s">
        <v>4378</v>
      </c>
    </row>
    <row r="2054" spans="1:8" x14ac:dyDescent="0.25">
      <c r="A2054" s="211" t="s">
        <v>5066</v>
      </c>
      <c r="B2054" s="221" t="s">
        <v>6994</v>
      </c>
      <c r="C2054" s="212" t="s">
        <v>4380</v>
      </c>
      <c r="D2054" s="213">
        <v>93743.5</v>
      </c>
      <c r="E2054" s="212" t="s">
        <v>6039</v>
      </c>
      <c r="F2054" s="213">
        <v>93743.5</v>
      </c>
      <c r="G2054" s="213">
        <v>0</v>
      </c>
      <c r="H2054" s="212" t="s">
        <v>4378</v>
      </c>
    </row>
    <row r="2055" spans="1:8" x14ac:dyDescent="0.25">
      <c r="A2055" s="211" t="s">
        <v>6803</v>
      </c>
      <c r="B2055" s="221" t="s">
        <v>7120</v>
      </c>
      <c r="C2055" s="212" t="s">
        <v>4380</v>
      </c>
      <c r="D2055" s="213">
        <v>65867.899999999994</v>
      </c>
      <c r="E2055" s="212" t="s">
        <v>6039</v>
      </c>
      <c r="F2055" s="213">
        <v>65867.899999999994</v>
      </c>
      <c r="G2055" s="213">
        <v>0</v>
      </c>
      <c r="H2055" s="212" t="s">
        <v>4378</v>
      </c>
    </row>
    <row r="2056" spans="1:8" x14ac:dyDescent="0.25">
      <c r="A2056" s="208" t="s">
        <v>4642</v>
      </c>
      <c r="B2056" s="220" t="s">
        <v>4851</v>
      </c>
      <c r="C2056" s="209" t="s">
        <v>4444</v>
      </c>
      <c r="D2056" s="210">
        <v>3137.4</v>
      </c>
      <c r="E2056" s="209" t="s">
        <v>4632</v>
      </c>
      <c r="F2056" s="210">
        <v>3137.4</v>
      </c>
      <c r="G2056" s="210">
        <v>0</v>
      </c>
      <c r="H2056" s="209" t="s">
        <v>4378</v>
      </c>
    </row>
    <row r="2057" spans="1:8" x14ac:dyDescent="0.25">
      <c r="A2057" s="208" t="s">
        <v>4642</v>
      </c>
      <c r="B2057" s="220" t="s">
        <v>4930</v>
      </c>
      <c r="C2057" s="209" t="s">
        <v>4444</v>
      </c>
      <c r="D2057" s="210">
        <v>10674.28</v>
      </c>
      <c r="E2057" s="209" t="s">
        <v>4632</v>
      </c>
      <c r="F2057" s="210">
        <v>10674.28</v>
      </c>
      <c r="G2057" s="210">
        <v>0</v>
      </c>
      <c r="H2057" s="209" t="s">
        <v>4378</v>
      </c>
    </row>
    <row r="2058" spans="1:8" x14ac:dyDescent="0.25">
      <c r="A2058" s="211" t="s">
        <v>4632</v>
      </c>
      <c r="B2058" s="221" t="s">
        <v>5917</v>
      </c>
      <c r="C2058" s="212" t="s">
        <v>4444</v>
      </c>
      <c r="D2058" s="213">
        <v>0</v>
      </c>
      <c r="E2058" s="212" t="s">
        <v>4416</v>
      </c>
      <c r="F2058" s="213">
        <v>0</v>
      </c>
      <c r="G2058" s="213">
        <v>0</v>
      </c>
      <c r="H2058" s="212" t="s">
        <v>37</v>
      </c>
    </row>
    <row r="2059" spans="1:8" x14ac:dyDescent="0.25">
      <c r="A2059" s="211" t="s">
        <v>4632</v>
      </c>
      <c r="B2059" s="221" t="s">
        <v>6331</v>
      </c>
      <c r="C2059" s="212" t="s">
        <v>4444</v>
      </c>
      <c r="D2059" s="213">
        <v>13456.9</v>
      </c>
      <c r="E2059" s="212" t="s">
        <v>4632</v>
      </c>
      <c r="F2059" s="213">
        <v>13456.9</v>
      </c>
      <c r="G2059" s="213">
        <v>0</v>
      </c>
      <c r="H2059" s="212" t="s">
        <v>4378</v>
      </c>
    </row>
    <row r="2060" spans="1:8" x14ac:dyDescent="0.25">
      <c r="A2060" s="211" t="s">
        <v>4638</v>
      </c>
      <c r="B2060" s="221" t="s">
        <v>7422</v>
      </c>
      <c r="C2060" s="212" t="s">
        <v>4444</v>
      </c>
      <c r="D2060" s="213">
        <v>7934.4</v>
      </c>
      <c r="E2060" s="212" t="s">
        <v>4649</v>
      </c>
      <c r="F2060" s="213">
        <v>7934.4</v>
      </c>
      <c r="G2060" s="213">
        <v>0</v>
      </c>
      <c r="H2060" s="212" t="s">
        <v>4378</v>
      </c>
    </row>
    <row r="2061" spans="1:8" x14ac:dyDescent="0.25">
      <c r="A2061" s="211" t="s">
        <v>4649</v>
      </c>
      <c r="B2061" s="221" t="s">
        <v>7512</v>
      </c>
      <c r="C2061" s="212" t="s">
        <v>4444</v>
      </c>
      <c r="D2061" s="213">
        <v>7334</v>
      </c>
      <c r="E2061" s="212" t="s">
        <v>4649</v>
      </c>
      <c r="F2061" s="213">
        <v>7334</v>
      </c>
      <c r="G2061" s="213">
        <v>0</v>
      </c>
      <c r="H2061" s="212" t="s">
        <v>4378</v>
      </c>
    </row>
    <row r="2062" spans="1:8" x14ac:dyDescent="0.25">
      <c r="A2062" s="211" t="s">
        <v>4635</v>
      </c>
      <c r="B2062" s="221" t="s">
        <v>7966</v>
      </c>
      <c r="C2062" s="212" t="s">
        <v>4444</v>
      </c>
      <c r="D2062" s="213">
        <v>8928</v>
      </c>
      <c r="E2062" s="212" t="s">
        <v>4634</v>
      </c>
      <c r="F2062" s="213">
        <v>8928</v>
      </c>
      <c r="G2062" s="213">
        <v>0</v>
      </c>
      <c r="H2062" s="212" t="s">
        <v>4378</v>
      </c>
    </row>
    <row r="2063" spans="1:8" x14ac:dyDescent="0.25">
      <c r="A2063" s="208" t="s">
        <v>4634</v>
      </c>
      <c r="B2063" s="220" t="s">
        <v>4726</v>
      </c>
      <c r="C2063" s="209" t="s">
        <v>4444</v>
      </c>
      <c r="D2063" s="210">
        <v>17154.400000000001</v>
      </c>
      <c r="E2063" s="209" t="s">
        <v>4634</v>
      </c>
      <c r="F2063" s="210">
        <v>17154.400000000001</v>
      </c>
      <c r="G2063" s="210">
        <v>0</v>
      </c>
      <c r="H2063" s="209" t="s">
        <v>4378</v>
      </c>
    </row>
    <row r="2064" spans="1:8" x14ac:dyDescent="0.25">
      <c r="A2064" s="211" t="s">
        <v>4746</v>
      </c>
      <c r="B2064" s="221" t="s">
        <v>5161</v>
      </c>
      <c r="C2064" s="212" t="s">
        <v>4444</v>
      </c>
      <c r="D2064" s="213">
        <v>12702</v>
      </c>
      <c r="E2064" s="212" t="s">
        <v>4639</v>
      </c>
      <c r="F2064" s="213">
        <v>12702</v>
      </c>
      <c r="G2064" s="213">
        <v>0</v>
      </c>
      <c r="H2064" s="212" t="s">
        <v>4378</v>
      </c>
    </row>
    <row r="2065" spans="1:8" x14ac:dyDescent="0.25">
      <c r="A2065" s="211" t="s">
        <v>4630</v>
      </c>
      <c r="B2065" s="221" t="s">
        <v>5543</v>
      </c>
      <c r="C2065" s="212" t="s">
        <v>4444</v>
      </c>
      <c r="D2065" s="213">
        <v>8474.1</v>
      </c>
      <c r="E2065" s="212" t="s">
        <v>4641</v>
      </c>
      <c r="F2065" s="213">
        <v>8474.1</v>
      </c>
      <c r="G2065" s="213">
        <v>0</v>
      </c>
      <c r="H2065" s="212" t="s">
        <v>4378</v>
      </c>
    </row>
    <row r="2066" spans="1:8" x14ac:dyDescent="0.25">
      <c r="A2066" s="211" t="s">
        <v>5395</v>
      </c>
      <c r="B2066" s="221" t="s">
        <v>6500</v>
      </c>
      <c r="C2066" s="212" t="s">
        <v>4444</v>
      </c>
      <c r="D2066" s="213">
        <v>11477</v>
      </c>
      <c r="E2066" s="212" t="s">
        <v>6409</v>
      </c>
      <c r="F2066" s="213">
        <v>11477</v>
      </c>
      <c r="G2066" s="213">
        <v>0</v>
      </c>
      <c r="H2066" s="212" t="s">
        <v>4378</v>
      </c>
    </row>
    <row r="2067" spans="1:8" x14ac:dyDescent="0.25">
      <c r="A2067" s="208" t="s">
        <v>5838</v>
      </c>
      <c r="B2067" s="220" t="s">
        <v>6689</v>
      </c>
      <c r="C2067" s="209" t="s">
        <v>4444</v>
      </c>
      <c r="D2067" s="210">
        <v>10517.8</v>
      </c>
      <c r="E2067" s="209" t="s">
        <v>5092</v>
      </c>
      <c r="F2067" s="210">
        <v>10517.8</v>
      </c>
      <c r="G2067" s="210">
        <v>0</v>
      </c>
      <c r="H2067" s="209" t="s">
        <v>4378</v>
      </c>
    </row>
    <row r="2068" spans="1:8" x14ac:dyDescent="0.25">
      <c r="A2068" s="211" t="s">
        <v>4632</v>
      </c>
      <c r="B2068" s="221" t="s">
        <v>5698</v>
      </c>
      <c r="C2068" s="212" t="s">
        <v>4486</v>
      </c>
      <c r="D2068" s="213">
        <v>12347.5</v>
      </c>
      <c r="E2068" s="212" t="s">
        <v>4632</v>
      </c>
      <c r="F2068" s="213">
        <v>12347.5</v>
      </c>
      <c r="G2068" s="213">
        <v>0</v>
      </c>
      <c r="H2068" s="212" t="s">
        <v>4378</v>
      </c>
    </row>
    <row r="2069" spans="1:8" x14ac:dyDescent="0.25">
      <c r="A2069" s="208" t="s">
        <v>4638</v>
      </c>
      <c r="B2069" s="220" t="s">
        <v>7449</v>
      </c>
      <c r="C2069" s="209" t="s">
        <v>4486</v>
      </c>
      <c r="D2069" s="210">
        <v>12420</v>
      </c>
      <c r="E2069" s="209" t="s">
        <v>4649</v>
      </c>
      <c r="F2069" s="210">
        <v>12420</v>
      </c>
      <c r="G2069" s="210">
        <v>0</v>
      </c>
      <c r="H2069" s="209" t="s">
        <v>4378</v>
      </c>
    </row>
    <row r="2070" spans="1:8" x14ac:dyDescent="0.25">
      <c r="A2070" s="211" t="s">
        <v>4635</v>
      </c>
      <c r="B2070" s="221" t="s">
        <v>8000</v>
      </c>
      <c r="C2070" s="212" t="s">
        <v>4486</v>
      </c>
      <c r="D2070" s="213">
        <v>8384.7999999999993</v>
      </c>
      <c r="E2070" s="212" t="s">
        <v>4634</v>
      </c>
      <c r="F2070" s="213">
        <v>8384.7999999999993</v>
      </c>
      <c r="G2070" s="213">
        <v>0</v>
      </c>
      <c r="H2070" s="212" t="s">
        <v>4378</v>
      </c>
    </row>
    <row r="2071" spans="1:8" x14ac:dyDescent="0.25">
      <c r="A2071" s="208" t="s">
        <v>4634</v>
      </c>
      <c r="B2071" s="220" t="s">
        <v>4718</v>
      </c>
      <c r="C2071" s="209" t="s">
        <v>4486</v>
      </c>
      <c r="D2071" s="210">
        <v>10751.2</v>
      </c>
      <c r="E2071" s="209" t="s">
        <v>4634</v>
      </c>
      <c r="F2071" s="210">
        <v>10751.2</v>
      </c>
      <c r="G2071" s="210">
        <v>0</v>
      </c>
      <c r="H2071" s="209" t="s">
        <v>4378</v>
      </c>
    </row>
    <row r="2072" spans="1:8" x14ac:dyDescent="0.25">
      <c r="A2072" s="208" t="s">
        <v>4640</v>
      </c>
      <c r="B2072" s="220" t="s">
        <v>5064</v>
      </c>
      <c r="C2072" s="209" t="s">
        <v>4486</v>
      </c>
      <c r="D2072" s="210">
        <v>17398.599999999999</v>
      </c>
      <c r="E2072" s="209" t="s">
        <v>4640</v>
      </c>
      <c r="F2072" s="210">
        <v>17398.599999999999</v>
      </c>
      <c r="G2072" s="210">
        <v>0</v>
      </c>
      <c r="H2072" s="209" t="s">
        <v>4378</v>
      </c>
    </row>
    <row r="2073" spans="1:8" x14ac:dyDescent="0.25">
      <c r="A2073" s="211" t="s">
        <v>4746</v>
      </c>
      <c r="B2073" s="221" t="s">
        <v>5220</v>
      </c>
      <c r="C2073" s="212" t="s">
        <v>4486</v>
      </c>
      <c r="D2073" s="213">
        <v>5485.4</v>
      </c>
      <c r="E2073" s="212" t="s">
        <v>4639</v>
      </c>
      <c r="F2073" s="213">
        <v>5485.4</v>
      </c>
      <c r="G2073" s="213">
        <v>0</v>
      </c>
      <c r="H2073" s="212" t="s">
        <v>4378</v>
      </c>
    </row>
    <row r="2074" spans="1:8" x14ac:dyDescent="0.25">
      <c r="A2074" s="208" t="s">
        <v>4630</v>
      </c>
      <c r="B2074" s="220" t="s">
        <v>5558</v>
      </c>
      <c r="C2074" s="209" t="s">
        <v>4486</v>
      </c>
      <c r="D2074" s="210">
        <v>5223.2</v>
      </c>
      <c r="E2074" s="209" t="s">
        <v>4641</v>
      </c>
      <c r="F2074" s="210">
        <v>5223.2</v>
      </c>
      <c r="G2074" s="210">
        <v>0</v>
      </c>
      <c r="H2074" s="209" t="s">
        <v>4378</v>
      </c>
    </row>
    <row r="2075" spans="1:8" x14ac:dyDescent="0.25">
      <c r="A2075" s="211" t="s">
        <v>4630</v>
      </c>
      <c r="B2075" s="221" t="s">
        <v>5561</v>
      </c>
      <c r="C2075" s="212" t="s">
        <v>4486</v>
      </c>
      <c r="D2075" s="213">
        <v>500</v>
      </c>
      <c r="E2075" s="212" t="s">
        <v>4641</v>
      </c>
      <c r="F2075" s="213">
        <v>500</v>
      </c>
      <c r="G2075" s="213">
        <v>0</v>
      </c>
      <c r="H2075" s="212" t="s">
        <v>4378</v>
      </c>
    </row>
    <row r="2076" spans="1:8" x14ac:dyDescent="0.25">
      <c r="A2076" s="211" t="s">
        <v>4641</v>
      </c>
      <c r="B2076" s="221" t="s">
        <v>5666</v>
      </c>
      <c r="C2076" s="212" t="s">
        <v>4486</v>
      </c>
      <c r="D2076" s="213">
        <v>10302.200000000001</v>
      </c>
      <c r="E2076" s="212" t="s">
        <v>4645</v>
      </c>
      <c r="F2076" s="213">
        <v>10302.200000000001</v>
      </c>
      <c r="G2076" s="213">
        <v>0</v>
      </c>
      <c r="H2076" s="212" t="s">
        <v>4378</v>
      </c>
    </row>
    <row r="2077" spans="1:8" x14ac:dyDescent="0.25">
      <c r="A2077" s="208" t="s">
        <v>4643</v>
      </c>
      <c r="B2077" s="220" t="s">
        <v>5876</v>
      </c>
      <c r="C2077" s="209" t="s">
        <v>4486</v>
      </c>
      <c r="D2077" s="210">
        <v>4338.3999999999996</v>
      </c>
      <c r="E2077" s="209" t="s">
        <v>4648</v>
      </c>
      <c r="F2077" s="210">
        <v>4338.3999999999996</v>
      </c>
      <c r="G2077" s="210">
        <v>0</v>
      </c>
      <c r="H2077" s="209" t="s">
        <v>4378</v>
      </c>
    </row>
    <row r="2078" spans="1:8" x14ac:dyDescent="0.25">
      <c r="A2078" s="211" t="s">
        <v>4648</v>
      </c>
      <c r="B2078" s="221" t="s">
        <v>5995</v>
      </c>
      <c r="C2078" s="212" t="s">
        <v>4486</v>
      </c>
      <c r="D2078" s="213">
        <v>8218.6</v>
      </c>
      <c r="E2078" s="212" t="s">
        <v>4821</v>
      </c>
      <c r="F2078" s="213">
        <v>8218.6</v>
      </c>
      <c r="G2078" s="213">
        <v>0</v>
      </c>
      <c r="H2078" s="212" t="s">
        <v>4378</v>
      </c>
    </row>
    <row r="2079" spans="1:8" x14ac:dyDescent="0.25">
      <c r="A2079" s="211" t="s">
        <v>4696</v>
      </c>
      <c r="B2079" s="221" t="s">
        <v>6317</v>
      </c>
      <c r="C2079" s="212" t="s">
        <v>4486</v>
      </c>
      <c r="D2079" s="213">
        <v>8363.2000000000007</v>
      </c>
      <c r="E2079" s="212" t="s">
        <v>4696</v>
      </c>
      <c r="F2079" s="213">
        <v>8363.2000000000007</v>
      </c>
      <c r="G2079" s="213">
        <v>0</v>
      </c>
      <c r="H2079" s="212" t="s">
        <v>4378</v>
      </c>
    </row>
    <row r="2080" spans="1:8" x14ac:dyDescent="0.25">
      <c r="A2080" s="208" t="s">
        <v>5092</v>
      </c>
      <c r="B2080" s="220" t="s">
        <v>6809</v>
      </c>
      <c r="C2080" s="209" t="s">
        <v>4486</v>
      </c>
      <c r="D2080" s="210">
        <v>7047</v>
      </c>
      <c r="E2080" s="209" t="s">
        <v>5244</v>
      </c>
      <c r="F2080" s="210">
        <v>7047</v>
      </c>
      <c r="G2080" s="210">
        <v>0</v>
      </c>
      <c r="H2080" s="209" t="s">
        <v>4378</v>
      </c>
    </row>
    <row r="2081" spans="1:8" x14ac:dyDescent="0.25">
      <c r="A2081" s="211" t="s">
        <v>5066</v>
      </c>
      <c r="B2081" s="221" t="s">
        <v>7068</v>
      </c>
      <c r="C2081" s="212" t="s">
        <v>4486</v>
      </c>
      <c r="D2081" s="213">
        <v>7447.2</v>
      </c>
      <c r="E2081" s="212" t="s">
        <v>6803</v>
      </c>
      <c r="F2081" s="213">
        <v>7447.2</v>
      </c>
      <c r="G2081" s="213">
        <v>0</v>
      </c>
      <c r="H2081" s="212" t="s">
        <v>4378</v>
      </c>
    </row>
    <row r="2082" spans="1:8" x14ac:dyDescent="0.25">
      <c r="A2082" s="211" t="s">
        <v>6803</v>
      </c>
      <c r="B2082" s="221" t="s">
        <v>7217</v>
      </c>
      <c r="C2082" s="212" t="s">
        <v>4486</v>
      </c>
      <c r="D2082" s="213">
        <v>7649.6</v>
      </c>
      <c r="E2082" s="212" t="s">
        <v>6039</v>
      </c>
      <c r="F2082" s="213">
        <v>7649.6</v>
      </c>
      <c r="G2082" s="213">
        <v>0</v>
      </c>
      <c r="H2082" s="212" t="s">
        <v>4378</v>
      </c>
    </row>
    <row r="2083" spans="1:8" x14ac:dyDescent="0.25">
      <c r="A2083" s="211" t="s">
        <v>4632</v>
      </c>
      <c r="B2083" s="221" t="s">
        <v>6861</v>
      </c>
      <c r="C2083" s="212" t="s">
        <v>4488</v>
      </c>
      <c r="D2083" s="213">
        <v>5988</v>
      </c>
      <c r="E2083" s="212" t="s">
        <v>4638</v>
      </c>
      <c r="F2083" s="213">
        <v>5988</v>
      </c>
      <c r="G2083" s="213">
        <v>0</v>
      </c>
      <c r="H2083" s="212" t="s">
        <v>4378</v>
      </c>
    </row>
    <row r="2084" spans="1:8" x14ac:dyDescent="0.25">
      <c r="A2084" s="211" t="s">
        <v>4632</v>
      </c>
      <c r="B2084" s="221" t="s">
        <v>6883</v>
      </c>
      <c r="C2084" s="212" t="s">
        <v>4488</v>
      </c>
      <c r="D2084" s="213">
        <v>726</v>
      </c>
      <c r="E2084" s="212" t="s">
        <v>4638</v>
      </c>
      <c r="F2084" s="213">
        <v>726</v>
      </c>
      <c r="G2084" s="213">
        <v>0</v>
      </c>
      <c r="H2084" s="212" t="s">
        <v>4378</v>
      </c>
    </row>
    <row r="2085" spans="1:8" x14ac:dyDescent="0.25">
      <c r="A2085" s="208" t="s">
        <v>4638</v>
      </c>
      <c r="B2085" s="220" t="s">
        <v>7402</v>
      </c>
      <c r="C2085" s="209" t="s">
        <v>4488</v>
      </c>
      <c r="D2085" s="210">
        <v>34253.86</v>
      </c>
      <c r="E2085" s="209" t="s">
        <v>4638</v>
      </c>
      <c r="F2085" s="210">
        <v>34253.86</v>
      </c>
      <c r="G2085" s="210">
        <v>0</v>
      </c>
      <c r="H2085" s="209" t="s">
        <v>4378</v>
      </c>
    </row>
    <row r="2086" spans="1:8" x14ac:dyDescent="0.25">
      <c r="A2086" s="211" t="s">
        <v>4634</v>
      </c>
      <c r="B2086" s="221" t="s">
        <v>4701</v>
      </c>
      <c r="C2086" s="212" t="s">
        <v>4488</v>
      </c>
      <c r="D2086" s="213">
        <v>35925.699999999997</v>
      </c>
      <c r="E2086" s="212" t="s">
        <v>4634</v>
      </c>
      <c r="F2086" s="213">
        <v>35925.699999999997</v>
      </c>
      <c r="G2086" s="213">
        <v>0</v>
      </c>
      <c r="H2086" s="212" t="s">
        <v>4378</v>
      </c>
    </row>
    <row r="2087" spans="1:8" x14ac:dyDescent="0.25">
      <c r="A2087" s="211" t="s">
        <v>4634</v>
      </c>
      <c r="B2087" s="221" t="s">
        <v>4791</v>
      </c>
      <c r="C2087" s="212" t="s">
        <v>4488</v>
      </c>
      <c r="D2087" s="213">
        <v>2970.9</v>
      </c>
      <c r="E2087" s="212" t="s">
        <v>4634</v>
      </c>
      <c r="F2087" s="213">
        <v>2970.9</v>
      </c>
      <c r="G2087" s="213">
        <v>0</v>
      </c>
      <c r="H2087" s="212" t="s">
        <v>4378</v>
      </c>
    </row>
    <row r="2088" spans="1:8" x14ac:dyDescent="0.25">
      <c r="A2088" s="208" t="s">
        <v>4640</v>
      </c>
      <c r="B2088" s="220" t="s">
        <v>5128</v>
      </c>
      <c r="C2088" s="209" t="s">
        <v>4488</v>
      </c>
      <c r="D2088" s="210">
        <v>36592.199999999997</v>
      </c>
      <c r="E2088" s="209" t="s">
        <v>4746</v>
      </c>
      <c r="F2088" s="210">
        <v>36592.199999999997</v>
      </c>
      <c r="G2088" s="210">
        <v>0</v>
      </c>
      <c r="H2088" s="209" t="s">
        <v>4378</v>
      </c>
    </row>
    <row r="2089" spans="1:8" x14ac:dyDescent="0.25">
      <c r="A2089" s="208" t="s">
        <v>4640</v>
      </c>
      <c r="B2089" s="220" t="s">
        <v>5041</v>
      </c>
      <c r="C2089" s="209" t="s">
        <v>4497</v>
      </c>
      <c r="D2089" s="210">
        <v>4540.8999999999996</v>
      </c>
      <c r="E2089" s="209" t="s">
        <v>4640</v>
      </c>
      <c r="F2089" s="210">
        <v>4540.8999999999996</v>
      </c>
      <c r="G2089" s="210">
        <v>0</v>
      </c>
      <c r="H2089" s="209" t="s">
        <v>4378</v>
      </c>
    </row>
    <row r="2090" spans="1:8" x14ac:dyDescent="0.25">
      <c r="A2090" s="208" t="s">
        <v>4639</v>
      </c>
      <c r="B2090" s="220" t="s">
        <v>5287</v>
      </c>
      <c r="C2090" s="209" t="s">
        <v>4497</v>
      </c>
      <c r="D2090" s="210">
        <v>3549.9</v>
      </c>
      <c r="E2090" s="209" t="s">
        <v>4639</v>
      </c>
      <c r="F2090" s="210">
        <v>3549.9</v>
      </c>
      <c r="G2090" s="210">
        <v>0</v>
      </c>
      <c r="H2090" s="209" t="s">
        <v>4378</v>
      </c>
    </row>
    <row r="2091" spans="1:8" x14ac:dyDescent="0.25">
      <c r="A2091" s="208" t="s">
        <v>4630</v>
      </c>
      <c r="B2091" s="220" t="s">
        <v>5463</v>
      </c>
      <c r="C2091" s="209" t="s">
        <v>4497</v>
      </c>
      <c r="D2091" s="210">
        <v>3492.1</v>
      </c>
      <c r="E2091" s="209" t="s">
        <v>4630</v>
      </c>
      <c r="F2091" s="210">
        <v>3492.1</v>
      </c>
      <c r="G2091" s="210">
        <v>0</v>
      </c>
      <c r="H2091" s="209" t="s">
        <v>4378</v>
      </c>
    </row>
    <row r="2092" spans="1:8" x14ac:dyDescent="0.25">
      <c r="A2092" s="208" t="s">
        <v>4643</v>
      </c>
      <c r="B2092" s="220" t="s">
        <v>5805</v>
      </c>
      <c r="C2092" s="209" t="s">
        <v>4497</v>
      </c>
      <c r="D2092" s="210">
        <v>4099.8</v>
      </c>
      <c r="E2092" s="209" t="s">
        <v>4643</v>
      </c>
      <c r="F2092" s="210">
        <v>4099.8</v>
      </c>
      <c r="G2092" s="210">
        <v>0</v>
      </c>
      <c r="H2092" s="209" t="s">
        <v>4378</v>
      </c>
    </row>
    <row r="2093" spans="1:8" x14ac:dyDescent="0.25">
      <c r="A2093" s="211" t="s">
        <v>5838</v>
      </c>
      <c r="B2093" s="221" t="s">
        <v>6615</v>
      </c>
      <c r="C2093" s="212" t="s">
        <v>4497</v>
      </c>
      <c r="D2093" s="213">
        <v>3162.4</v>
      </c>
      <c r="E2093" s="212" t="s">
        <v>5838</v>
      </c>
      <c r="F2093" s="213">
        <v>3162.4</v>
      </c>
      <c r="G2093" s="213">
        <v>0</v>
      </c>
      <c r="H2093" s="212" t="s">
        <v>4378</v>
      </c>
    </row>
    <row r="2094" spans="1:8" x14ac:dyDescent="0.25">
      <c r="A2094" s="208" t="s">
        <v>5092</v>
      </c>
      <c r="B2094" s="220" t="s">
        <v>6786</v>
      </c>
      <c r="C2094" s="209" t="s">
        <v>4497</v>
      </c>
      <c r="D2094" s="210">
        <v>3835</v>
      </c>
      <c r="E2094" s="209" t="s">
        <v>5092</v>
      </c>
      <c r="F2094" s="210">
        <v>3835</v>
      </c>
      <c r="G2094" s="210">
        <v>0</v>
      </c>
      <c r="H2094" s="209" t="s">
        <v>4378</v>
      </c>
    </row>
    <row r="2095" spans="1:8" x14ac:dyDescent="0.25">
      <c r="A2095" s="211" t="s">
        <v>5244</v>
      </c>
      <c r="B2095" s="221" t="s">
        <v>6865</v>
      </c>
      <c r="C2095" s="212" t="s">
        <v>4497</v>
      </c>
      <c r="D2095" s="213">
        <v>2688.1</v>
      </c>
      <c r="E2095" s="212" t="s">
        <v>5244</v>
      </c>
      <c r="F2095" s="213">
        <v>2688.1</v>
      </c>
      <c r="G2095" s="213">
        <v>0</v>
      </c>
      <c r="H2095" s="212" t="s">
        <v>4378</v>
      </c>
    </row>
    <row r="2096" spans="1:8" x14ac:dyDescent="0.25">
      <c r="A2096" s="208" t="s">
        <v>5066</v>
      </c>
      <c r="B2096" s="220" t="s">
        <v>6997</v>
      </c>
      <c r="C2096" s="209" t="s">
        <v>4497</v>
      </c>
      <c r="D2096" s="210">
        <v>5353</v>
      </c>
      <c r="E2096" s="209" t="s">
        <v>5066</v>
      </c>
      <c r="F2096" s="210">
        <v>5353</v>
      </c>
      <c r="G2096" s="210">
        <v>0</v>
      </c>
      <c r="H2096" s="209" t="s">
        <v>4378</v>
      </c>
    </row>
    <row r="2097" spans="1:8" x14ac:dyDescent="0.25">
      <c r="A2097" s="211" t="s">
        <v>6803</v>
      </c>
      <c r="B2097" s="221" t="s">
        <v>7162</v>
      </c>
      <c r="C2097" s="212" t="s">
        <v>4497</v>
      </c>
      <c r="D2097" s="213">
        <v>3858.5</v>
      </c>
      <c r="E2097" s="212" t="s">
        <v>6803</v>
      </c>
      <c r="F2097" s="213">
        <v>3858.5</v>
      </c>
      <c r="G2097" s="213">
        <v>0</v>
      </c>
      <c r="H2097" s="212" t="s">
        <v>4378</v>
      </c>
    </row>
    <row r="2098" spans="1:8" x14ac:dyDescent="0.25">
      <c r="A2098" s="208" t="s">
        <v>4642</v>
      </c>
      <c r="B2098" s="220" t="s">
        <v>7792</v>
      </c>
      <c r="C2098" s="209" t="s">
        <v>4391</v>
      </c>
      <c r="D2098" s="210">
        <v>4822.2</v>
      </c>
      <c r="E2098" s="209" t="s">
        <v>4632</v>
      </c>
      <c r="F2098" s="210">
        <v>4822.2</v>
      </c>
      <c r="G2098" s="210">
        <v>0</v>
      </c>
      <c r="H2098" s="209" t="s">
        <v>4378</v>
      </c>
    </row>
    <row r="2099" spans="1:8" x14ac:dyDescent="0.25">
      <c r="A2099" s="211" t="s">
        <v>4653</v>
      </c>
      <c r="B2099" s="221" t="s">
        <v>7319</v>
      </c>
      <c r="C2099" s="212" t="s">
        <v>4391</v>
      </c>
      <c r="D2099" s="213">
        <v>560</v>
      </c>
      <c r="E2099" s="212" t="s">
        <v>4653</v>
      </c>
      <c r="F2099" s="213">
        <v>560</v>
      </c>
      <c r="G2099" s="213">
        <v>0</v>
      </c>
      <c r="H2099" s="212" t="s">
        <v>4378</v>
      </c>
    </row>
    <row r="2100" spans="1:8" x14ac:dyDescent="0.25">
      <c r="A2100" s="208" t="s">
        <v>4653</v>
      </c>
      <c r="B2100" s="220" t="s">
        <v>7320</v>
      </c>
      <c r="C2100" s="209" t="s">
        <v>4391</v>
      </c>
      <c r="D2100" s="210">
        <v>221.2</v>
      </c>
      <c r="E2100" s="209" t="s">
        <v>4653</v>
      </c>
      <c r="F2100" s="210">
        <v>221.2</v>
      </c>
      <c r="G2100" s="210">
        <v>0</v>
      </c>
      <c r="H2100" s="209" t="s">
        <v>4378</v>
      </c>
    </row>
    <row r="2101" spans="1:8" x14ac:dyDescent="0.25">
      <c r="A2101" s="211" t="s">
        <v>4635</v>
      </c>
      <c r="B2101" s="221" t="s">
        <v>8004</v>
      </c>
      <c r="C2101" s="212" t="s">
        <v>4391</v>
      </c>
      <c r="D2101" s="213">
        <v>5290.4</v>
      </c>
      <c r="E2101" s="212" t="s">
        <v>4635</v>
      </c>
      <c r="F2101" s="213">
        <v>5290.4</v>
      </c>
      <c r="G2101" s="213">
        <v>0</v>
      </c>
      <c r="H2101" s="212" t="s">
        <v>4378</v>
      </c>
    </row>
    <row r="2102" spans="1:8" x14ac:dyDescent="0.25">
      <c r="A2102" s="211" t="s">
        <v>4636</v>
      </c>
      <c r="B2102" s="221" t="s">
        <v>4832</v>
      </c>
      <c r="C2102" s="212" t="s">
        <v>4391</v>
      </c>
      <c r="D2102" s="213">
        <v>577.20000000000005</v>
      </c>
      <c r="E2102" s="212" t="s">
        <v>4636</v>
      </c>
      <c r="F2102" s="213">
        <v>577.20000000000005</v>
      </c>
      <c r="G2102" s="213">
        <v>0</v>
      </c>
      <c r="H2102" s="212" t="s">
        <v>4378</v>
      </c>
    </row>
    <row r="2103" spans="1:8" x14ac:dyDescent="0.25">
      <c r="A2103" s="211" t="s">
        <v>4746</v>
      </c>
      <c r="B2103" s="221" t="s">
        <v>5181</v>
      </c>
      <c r="C2103" s="212" t="s">
        <v>4391</v>
      </c>
      <c r="D2103" s="213">
        <v>566.79999999999995</v>
      </c>
      <c r="E2103" s="212" t="s">
        <v>4746</v>
      </c>
      <c r="F2103" s="213">
        <v>566.79999999999995</v>
      </c>
      <c r="G2103" s="213">
        <v>0</v>
      </c>
      <c r="H2103" s="212" t="s">
        <v>4378</v>
      </c>
    </row>
    <row r="2104" spans="1:8" x14ac:dyDescent="0.25">
      <c r="A2104" s="208" t="s">
        <v>4630</v>
      </c>
      <c r="B2104" s="220" t="s">
        <v>5568</v>
      </c>
      <c r="C2104" s="209" t="s">
        <v>4391</v>
      </c>
      <c r="D2104" s="210">
        <v>5694.2</v>
      </c>
      <c r="E2104" s="209" t="s">
        <v>4630</v>
      </c>
      <c r="F2104" s="210">
        <v>5694.2</v>
      </c>
      <c r="G2104" s="210">
        <v>0</v>
      </c>
      <c r="H2104" s="209" t="s">
        <v>4378</v>
      </c>
    </row>
    <row r="2105" spans="1:8" x14ac:dyDescent="0.25">
      <c r="A2105" s="211" t="s">
        <v>4696</v>
      </c>
      <c r="B2105" s="221" t="s">
        <v>6362</v>
      </c>
      <c r="C2105" s="212" t="s">
        <v>4391</v>
      </c>
      <c r="D2105" s="213">
        <v>4887.2</v>
      </c>
      <c r="E2105" s="212" t="s">
        <v>4696</v>
      </c>
      <c r="F2105" s="213">
        <v>4887.2</v>
      </c>
      <c r="G2105" s="213">
        <v>0</v>
      </c>
      <c r="H2105" s="212" t="s">
        <v>4378</v>
      </c>
    </row>
    <row r="2106" spans="1:8" x14ac:dyDescent="0.25">
      <c r="A2106" s="208" t="s">
        <v>4696</v>
      </c>
      <c r="B2106" s="220" t="s">
        <v>6363</v>
      </c>
      <c r="C2106" s="209" t="s">
        <v>4391</v>
      </c>
      <c r="D2106" s="210">
        <v>65</v>
      </c>
      <c r="E2106" s="209" t="s">
        <v>4696</v>
      </c>
      <c r="F2106" s="210">
        <v>65</v>
      </c>
      <c r="G2106" s="210">
        <v>0</v>
      </c>
      <c r="H2106" s="209" t="s">
        <v>4378</v>
      </c>
    </row>
    <row r="2107" spans="1:8" x14ac:dyDescent="0.25">
      <c r="A2107" s="211" t="s">
        <v>6409</v>
      </c>
      <c r="B2107" s="221" t="s">
        <v>6605</v>
      </c>
      <c r="C2107" s="212" t="s">
        <v>4391</v>
      </c>
      <c r="D2107" s="213">
        <v>415.8</v>
      </c>
      <c r="E2107" s="212" t="s">
        <v>6409</v>
      </c>
      <c r="F2107" s="213">
        <v>415.8</v>
      </c>
      <c r="G2107" s="213">
        <v>0</v>
      </c>
      <c r="H2107" s="212" t="s">
        <v>4378</v>
      </c>
    </row>
    <row r="2108" spans="1:8" x14ac:dyDescent="0.25">
      <c r="A2108" s="211" t="s">
        <v>6803</v>
      </c>
      <c r="B2108" s="221" t="s">
        <v>7227</v>
      </c>
      <c r="C2108" s="212" t="s">
        <v>4391</v>
      </c>
      <c r="D2108" s="213">
        <v>5216</v>
      </c>
      <c r="E2108" s="212" t="s">
        <v>6803</v>
      </c>
      <c r="F2108" s="213">
        <v>5216</v>
      </c>
      <c r="G2108" s="213">
        <v>0</v>
      </c>
      <c r="H2108" s="212" t="s">
        <v>4378</v>
      </c>
    </row>
    <row r="2109" spans="1:8" x14ac:dyDescent="0.25">
      <c r="A2109" s="211" t="s">
        <v>6803</v>
      </c>
      <c r="B2109" s="221" t="s">
        <v>7198</v>
      </c>
      <c r="C2109" s="212" t="s">
        <v>4521</v>
      </c>
      <c r="D2109" s="213">
        <v>10582</v>
      </c>
      <c r="E2109" s="212" t="s">
        <v>6803</v>
      </c>
      <c r="F2109" s="213">
        <v>10582</v>
      </c>
      <c r="G2109" s="213">
        <v>0</v>
      </c>
      <c r="H2109" s="212" t="s">
        <v>4378</v>
      </c>
    </row>
    <row r="2110" spans="1:8" x14ac:dyDescent="0.25">
      <c r="A2110" s="211" t="s">
        <v>4630</v>
      </c>
      <c r="B2110" s="221" t="s">
        <v>5528</v>
      </c>
      <c r="C2110" s="212" t="s">
        <v>5529</v>
      </c>
      <c r="D2110" s="213">
        <v>829.4</v>
      </c>
      <c r="E2110" s="212" t="s">
        <v>4630</v>
      </c>
      <c r="F2110" s="213">
        <v>829.4</v>
      </c>
      <c r="G2110" s="213">
        <v>0</v>
      </c>
      <c r="H2110" s="212" t="s">
        <v>4378</v>
      </c>
    </row>
    <row r="2111" spans="1:8" x14ac:dyDescent="0.25">
      <c r="A2111" s="211" t="s">
        <v>4639</v>
      </c>
      <c r="B2111" s="221" t="s">
        <v>5432</v>
      </c>
      <c r="C2111" s="212" t="s">
        <v>4440</v>
      </c>
      <c r="D2111" s="213">
        <v>138</v>
      </c>
      <c r="E2111" s="212" t="s">
        <v>4639</v>
      </c>
      <c r="F2111" s="213">
        <v>138</v>
      </c>
      <c r="G2111" s="213">
        <v>0</v>
      </c>
      <c r="H2111" s="212" t="s">
        <v>4378</v>
      </c>
    </row>
    <row r="2112" spans="1:8" x14ac:dyDescent="0.25">
      <c r="A2112" s="211" t="s">
        <v>5244</v>
      </c>
      <c r="B2112" s="221" t="s">
        <v>6963</v>
      </c>
      <c r="C2112" s="212" t="s">
        <v>4440</v>
      </c>
      <c r="D2112" s="213">
        <v>732.4</v>
      </c>
      <c r="E2112" s="212" t="s">
        <v>5244</v>
      </c>
      <c r="F2112" s="213">
        <v>732.4</v>
      </c>
      <c r="G2112" s="213">
        <v>0</v>
      </c>
      <c r="H2112" s="212" t="s">
        <v>4378</v>
      </c>
    </row>
    <row r="2113" spans="1:8" x14ac:dyDescent="0.25">
      <c r="A2113" s="208" t="s">
        <v>4646</v>
      </c>
      <c r="B2113" s="220" t="s">
        <v>7699</v>
      </c>
      <c r="C2113" s="209" t="s">
        <v>4551</v>
      </c>
      <c r="D2113" s="210">
        <v>9719.6</v>
      </c>
      <c r="E2113" s="209" t="s">
        <v>4640</v>
      </c>
      <c r="F2113" s="210">
        <v>9719.6</v>
      </c>
      <c r="G2113" s="210">
        <v>0</v>
      </c>
      <c r="H2113" s="209" t="s">
        <v>4378</v>
      </c>
    </row>
    <row r="2114" spans="1:8" x14ac:dyDescent="0.25">
      <c r="A2114" s="208" t="s">
        <v>4604</v>
      </c>
      <c r="B2114" s="220" t="s">
        <v>5013</v>
      </c>
      <c r="C2114" s="209" t="s">
        <v>4551</v>
      </c>
      <c r="D2114" s="210">
        <v>19739</v>
      </c>
      <c r="E2114" s="209" t="s">
        <v>4648</v>
      </c>
      <c r="F2114" s="210">
        <v>19739</v>
      </c>
      <c r="G2114" s="210">
        <v>0</v>
      </c>
      <c r="H2114" s="209" t="s">
        <v>4378</v>
      </c>
    </row>
    <row r="2115" spans="1:8" x14ac:dyDescent="0.25">
      <c r="A2115" s="208" t="s">
        <v>4648</v>
      </c>
      <c r="B2115" s="220" t="s">
        <v>6002</v>
      </c>
      <c r="C2115" s="209" t="s">
        <v>4551</v>
      </c>
      <c r="D2115" s="210">
        <v>14280.6</v>
      </c>
      <c r="E2115" s="209" t="s">
        <v>5092</v>
      </c>
      <c r="F2115" s="210">
        <v>14280.6</v>
      </c>
      <c r="G2115" s="210">
        <v>0</v>
      </c>
      <c r="H2115" s="209" t="s">
        <v>4378</v>
      </c>
    </row>
    <row r="2116" spans="1:8" x14ac:dyDescent="0.25">
      <c r="A2116" s="208" t="s">
        <v>5092</v>
      </c>
      <c r="B2116" s="220" t="s">
        <v>6821</v>
      </c>
      <c r="C2116" s="209" t="s">
        <v>4551</v>
      </c>
      <c r="D2116" s="210">
        <v>4842</v>
      </c>
      <c r="E2116" s="209" t="s">
        <v>4416</v>
      </c>
      <c r="F2116" s="210">
        <v>0</v>
      </c>
      <c r="G2116" s="210">
        <v>4842</v>
      </c>
      <c r="H2116" s="209" t="s">
        <v>4294</v>
      </c>
    </row>
    <row r="2117" spans="1:8" x14ac:dyDescent="0.25">
      <c r="A2117" s="208" t="s">
        <v>4639</v>
      </c>
      <c r="B2117" s="220" t="s">
        <v>5366</v>
      </c>
      <c r="C2117" s="209" t="s">
        <v>4591</v>
      </c>
      <c r="D2117" s="210">
        <v>500</v>
      </c>
      <c r="E2117" s="209" t="s">
        <v>4639</v>
      </c>
      <c r="F2117" s="210">
        <v>500</v>
      </c>
      <c r="G2117" s="210">
        <v>0</v>
      </c>
      <c r="H2117" s="209" t="s">
        <v>4378</v>
      </c>
    </row>
    <row r="2118" spans="1:8" x14ac:dyDescent="0.25">
      <c r="A2118" s="211" t="s">
        <v>4632</v>
      </c>
      <c r="B2118" s="221" t="s">
        <v>6041</v>
      </c>
      <c r="C2118" s="212" t="s">
        <v>4420</v>
      </c>
      <c r="D2118" s="213">
        <v>2140</v>
      </c>
      <c r="E2118" s="212" t="s">
        <v>4632</v>
      </c>
      <c r="F2118" s="213">
        <v>2140</v>
      </c>
      <c r="G2118" s="213">
        <v>0</v>
      </c>
      <c r="H2118" s="212" t="s">
        <v>4378</v>
      </c>
    </row>
    <row r="2119" spans="1:8" x14ac:dyDescent="0.25">
      <c r="A2119" s="211" t="s">
        <v>4638</v>
      </c>
      <c r="B2119" s="221" t="s">
        <v>7387</v>
      </c>
      <c r="C2119" s="212" t="s">
        <v>4420</v>
      </c>
      <c r="D2119" s="213">
        <v>2042</v>
      </c>
      <c r="E2119" s="212" t="s">
        <v>4638</v>
      </c>
      <c r="F2119" s="213">
        <v>2042</v>
      </c>
      <c r="G2119" s="213">
        <v>0</v>
      </c>
      <c r="H2119" s="212" t="s">
        <v>4378</v>
      </c>
    </row>
    <row r="2120" spans="1:8" x14ac:dyDescent="0.25">
      <c r="A2120" s="211" t="s">
        <v>4633</v>
      </c>
      <c r="B2120" s="221" t="s">
        <v>7793</v>
      </c>
      <c r="C2120" s="212" t="s">
        <v>4420</v>
      </c>
      <c r="D2120" s="213">
        <v>1469.7</v>
      </c>
      <c r="E2120" s="212" t="s">
        <v>4633</v>
      </c>
      <c r="F2120" s="213">
        <v>1469.7</v>
      </c>
      <c r="G2120" s="213">
        <v>0</v>
      </c>
      <c r="H2120" s="212" t="s">
        <v>4378</v>
      </c>
    </row>
    <row r="2121" spans="1:8" x14ac:dyDescent="0.25">
      <c r="A2121" s="211" t="s">
        <v>4634</v>
      </c>
      <c r="B2121" s="221" t="s">
        <v>4754</v>
      </c>
      <c r="C2121" s="212" t="s">
        <v>4420</v>
      </c>
      <c r="D2121" s="213">
        <v>2546.4</v>
      </c>
      <c r="E2121" s="212" t="s">
        <v>4634</v>
      </c>
      <c r="F2121" s="213">
        <v>2546.4</v>
      </c>
      <c r="G2121" s="213">
        <v>0</v>
      </c>
      <c r="H2121" s="212" t="s">
        <v>4378</v>
      </c>
    </row>
    <row r="2122" spans="1:8" x14ac:dyDescent="0.25">
      <c r="A2122" s="208" t="s">
        <v>4746</v>
      </c>
      <c r="B2122" s="220" t="s">
        <v>5193</v>
      </c>
      <c r="C2122" s="209" t="s">
        <v>4420</v>
      </c>
      <c r="D2122" s="210">
        <v>1390</v>
      </c>
      <c r="E2122" s="209" t="s">
        <v>4746</v>
      </c>
      <c r="F2122" s="210">
        <v>1390</v>
      </c>
      <c r="G2122" s="210">
        <v>0</v>
      </c>
      <c r="H2122" s="209" t="s">
        <v>4378</v>
      </c>
    </row>
    <row r="2123" spans="1:8" x14ac:dyDescent="0.25">
      <c r="A2123" s="208" t="s">
        <v>4639</v>
      </c>
      <c r="B2123" s="220" t="s">
        <v>5333</v>
      </c>
      <c r="C2123" s="209" t="s">
        <v>4420</v>
      </c>
      <c r="D2123" s="210">
        <v>1362.12</v>
      </c>
      <c r="E2123" s="209" t="s">
        <v>4639</v>
      </c>
      <c r="F2123" s="210">
        <v>1362.12</v>
      </c>
      <c r="G2123" s="210">
        <v>0</v>
      </c>
      <c r="H2123" s="209" t="s">
        <v>4378</v>
      </c>
    </row>
    <row r="2124" spans="1:8" x14ac:dyDescent="0.25">
      <c r="A2124" s="208" t="s">
        <v>4630</v>
      </c>
      <c r="B2124" s="220" t="s">
        <v>5487</v>
      </c>
      <c r="C2124" s="209" t="s">
        <v>4420</v>
      </c>
      <c r="D2124" s="210">
        <v>1886</v>
      </c>
      <c r="E2124" s="209" t="s">
        <v>4630</v>
      </c>
      <c r="F2124" s="210">
        <v>1886</v>
      </c>
      <c r="G2124" s="210">
        <v>0</v>
      </c>
      <c r="H2124" s="209" t="s">
        <v>4378</v>
      </c>
    </row>
    <row r="2125" spans="1:8" x14ac:dyDescent="0.25">
      <c r="A2125" s="208" t="s">
        <v>4641</v>
      </c>
      <c r="B2125" s="220" t="s">
        <v>5650</v>
      </c>
      <c r="C2125" s="209" t="s">
        <v>4420</v>
      </c>
      <c r="D2125" s="210">
        <v>1598.73</v>
      </c>
      <c r="E2125" s="209" t="s">
        <v>4641</v>
      </c>
      <c r="F2125" s="210">
        <v>1598.73</v>
      </c>
      <c r="G2125" s="210">
        <v>0</v>
      </c>
      <c r="H2125" s="209" t="s">
        <v>4378</v>
      </c>
    </row>
    <row r="2126" spans="1:8" x14ac:dyDescent="0.25">
      <c r="A2126" s="211" t="s">
        <v>5395</v>
      </c>
      <c r="B2126" s="221" t="s">
        <v>6521</v>
      </c>
      <c r="C2126" s="212" t="s">
        <v>4420</v>
      </c>
      <c r="D2126" s="213">
        <v>1508</v>
      </c>
      <c r="E2126" s="212" t="s">
        <v>5838</v>
      </c>
      <c r="F2126" s="213">
        <v>1508</v>
      </c>
      <c r="G2126" s="213">
        <v>0</v>
      </c>
      <c r="H2126" s="212" t="s">
        <v>4378</v>
      </c>
    </row>
    <row r="2127" spans="1:8" x14ac:dyDescent="0.25">
      <c r="A2127" s="208" t="s">
        <v>6409</v>
      </c>
      <c r="B2127" s="220" t="s">
        <v>6570</v>
      </c>
      <c r="C2127" s="209" t="s">
        <v>4420</v>
      </c>
      <c r="D2127" s="210">
        <v>1790</v>
      </c>
      <c r="E2127" s="209" t="s">
        <v>6409</v>
      </c>
      <c r="F2127" s="210">
        <v>1790</v>
      </c>
      <c r="G2127" s="210">
        <v>0</v>
      </c>
      <c r="H2127" s="209" t="s">
        <v>4378</v>
      </c>
    </row>
    <row r="2128" spans="1:8" x14ac:dyDescent="0.25">
      <c r="A2128" s="208" t="s">
        <v>5838</v>
      </c>
      <c r="B2128" s="220" t="s">
        <v>6664</v>
      </c>
      <c r="C2128" s="209" t="s">
        <v>4420</v>
      </c>
      <c r="D2128" s="210">
        <v>140</v>
      </c>
      <c r="E2128" s="209" t="s">
        <v>5838</v>
      </c>
      <c r="F2128" s="210">
        <v>140</v>
      </c>
      <c r="G2128" s="210">
        <v>0</v>
      </c>
      <c r="H2128" s="209" t="s">
        <v>4378</v>
      </c>
    </row>
    <row r="2129" spans="1:8" x14ac:dyDescent="0.25">
      <c r="A2129" s="208" t="s">
        <v>4746</v>
      </c>
      <c r="B2129" s="220" t="s">
        <v>5190</v>
      </c>
      <c r="C2129" s="209" t="s">
        <v>5191</v>
      </c>
      <c r="D2129" s="210">
        <v>514</v>
      </c>
      <c r="E2129" s="209" t="s">
        <v>4746</v>
      </c>
      <c r="F2129" s="210">
        <v>514</v>
      </c>
      <c r="G2129" s="210">
        <v>0</v>
      </c>
      <c r="H2129" s="209" t="s">
        <v>4378</v>
      </c>
    </row>
    <row r="2130" spans="1:8" x14ac:dyDescent="0.25">
      <c r="A2130" s="211" t="s">
        <v>4642</v>
      </c>
      <c r="B2130" s="221" t="s">
        <v>7925</v>
      </c>
      <c r="C2130" s="212" t="s">
        <v>4429</v>
      </c>
      <c r="D2130" s="213">
        <v>747.3</v>
      </c>
      <c r="E2130" s="212" t="s">
        <v>4642</v>
      </c>
      <c r="F2130" s="213">
        <v>747.3</v>
      </c>
      <c r="G2130" s="213">
        <v>0</v>
      </c>
      <c r="H2130" s="212" t="s">
        <v>4378</v>
      </c>
    </row>
    <row r="2131" spans="1:8" x14ac:dyDescent="0.25">
      <c r="A2131" s="208" t="s">
        <v>4632</v>
      </c>
      <c r="B2131" s="220" t="s">
        <v>5928</v>
      </c>
      <c r="C2131" s="209" t="s">
        <v>4429</v>
      </c>
      <c r="D2131" s="210">
        <v>408.9</v>
      </c>
      <c r="E2131" s="209" t="s">
        <v>4632</v>
      </c>
      <c r="F2131" s="210">
        <v>408.9</v>
      </c>
      <c r="G2131" s="210">
        <v>0</v>
      </c>
      <c r="H2131" s="209" t="s">
        <v>4378</v>
      </c>
    </row>
    <row r="2132" spans="1:8" x14ac:dyDescent="0.25">
      <c r="A2132" s="211" t="s">
        <v>4649</v>
      </c>
      <c r="B2132" s="221" t="s">
        <v>7542</v>
      </c>
      <c r="C2132" s="212" t="s">
        <v>4429</v>
      </c>
      <c r="D2132" s="213">
        <v>705</v>
      </c>
      <c r="E2132" s="212" t="s">
        <v>4649</v>
      </c>
      <c r="F2132" s="213">
        <v>705</v>
      </c>
      <c r="G2132" s="213">
        <v>0</v>
      </c>
      <c r="H2132" s="212" t="s">
        <v>4378</v>
      </c>
    </row>
    <row r="2133" spans="1:8" x14ac:dyDescent="0.25">
      <c r="A2133" s="211" t="s">
        <v>4646</v>
      </c>
      <c r="B2133" s="221" t="s">
        <v>7664</v>
      </c>
      <c r="C2133" s="212" t="s">
        <v>4429</v>
      </c>
      <c r="D2133" s="213">
        <v>700.3</v>
      </c>
      <c r="E2133" s="212" t="s">
        <v>4633</v>
      </c>
      <c r="F2133" s="213">
        <v>700.3</v>
      </c>
      <c r="G2133" s="213">
        <v>0</v>
      </c>
      <c r="H2133" s="212" t="s">
        <v>4378</v>
      </c>
    </row>
    <row r="2134" spans="1:8" x14ac:dyDescent="0.25">
      <c r="A2134" s="208" t="s">
        <v>4633</v>
      </c>
      <c r="B2134" s="220" t="s">
        <v>7862</v>
      </c>
      <c r="C2134" s="209" t="s">
        <v>4429</v>
      </c>
      <c r="D2134" s="210">
        <v>752</v>
      </c>
      <c r="E2134" s="209" t="s">
        <v>4633</v>
      </c>
      <c r="F2134" s="210">
        <v>752</v>
      </c>
      <c r="G2134" s="210">
        <v>0</v>
      </c>
      <c r="H2134" s="209" t="s">
        <v>4378</v>
      </c>
    </row>
    <row r="2135" spans="1:8" x14ac:dyDescent="0.25">
      <c r="A2135" s="208" t="s">
        <v>4635</v>
      </c>
      <c r="B2135" s="220" t="s">
        <v>7932</v>
      </c>
      <c r="C2135" s="209" t="s">
        <v>4429</v>
      </c>
      <c r="D2135" s="210">
        <v>940</v>
      </c>
      <c r="E2135" s="209" t="s">
        <v>4635</v>
      </c>
      <c r="F2135" s="210">
        <v>940</v>
      </c>
      <c r="G2135" s="210">
        <v>0</v>
      </c>
      <c r="H2135" s="209" t="s">
        <v>4378</v>
      </c>
    </row>
    <row r="2136" spans="1:8" x14ac:dyDescent="0.25">
      <c r="A2136" s="211" t="s">
        <v>4634</v>
      </c>
      <c r="B2136" s="221" t="s">
        <v>4729</v>
      </c>
      <c r="C2136" s="212" t="s">
        <v>4429</v>
      </c>
      <c r="D2136" s="213">
        <v>470</v>
      </c>
      <c r="E2136" s="212" t="s">
        <v>4634</v>
      </c>
      <c r="F2136" s="213">
        <v>470</v>
      </c>
      <c r="G2136" s="213">
        <v>0</v>
      </c>
      <c r="H2136" s="212" t="s">
        <v>4378</v>
      </c>
    </row>
    <row r="2137" spans="1:8" x14ac:dyDescent="0.25">
      <c r="A2137" s="208" t="s">
        <v>4604</v>
      </c>
      <c r="B2137" s="220" t="s">
        <v>4961</v>
      </c>
      <c r="C2137" s="209" t="s">
        <v>4429</v>
      </c>
      <c r="D2137" s="210">
        <v>576</v>
      </c>
      <c r="E2137" s="209" t="s">
        <v>4604</v>
      </c>
      <c r="F2137" s="210">
        <v>576</v>
      </c>
      <c r="G2137" s="210">
        <v>0</v>
      </c>
      <c r="H2137" s="209" t="s">
        <v>4378</v>
      </c>
    </row>
    <row r="2138" spans="1:8" x14ac:dyDescent="0.25">
      <c r="A2138" s="208" t="s">
        <v>4630</v>
      </c>
      <c r="B2138" s="220" t="s">
        <v>5562</v>
      </c>
      <c r="C2138" s="209" t="s">
        <v>4429</v>
      </c>
      <c r="D2138" s="210">
        <v>592.9</v>
      </c>
      <c r="E2138" s="209" t="s">
        <v>4630</v>
      </c>
      <c r="F2138" s="210">
        <v>592.9</v>
      </c>
      <c r="G2138" s="210">
        <v>0</v>
      </c>
      <c r="H2138" s="209" t="s">
        <v>4378</v>
      </c>
    </row>
    <row r="2139" spans="1:8" x14ac:dyDescent="0.25">
      <c r="A2139" s="211" t="s">
        <v>4641</v>
      </c>
      <c r="B2139" s="221" t="s">
        <v>5647</v>
      </c>
      <c r="C2139" s="212" t="s">
        <v>4429</v>
      </c>
      <c r="D2139" s="213">
        <v>714</v>
      </c>
      <c r="E2139" s="212" t="s">
        <v>4641</v>
      </c>
      <c r="F2139" s="213">
        <v>714</v>
      </c>
      <c r="G2139" s="213">
        <v>0</v>
      </c>
      <c r="H2139" s="212" t="s">
        <v>4378</v>
      </c>
    </row>
    <row r="2140" spans="1:8" x14ac:dyDescent="0.25">
      <c r="A2140" s="211" t="s">
        <v>4645</v>
      </c>
      <c r="B2140" s="221" t="s">
        <v>5761</v>
      </c>
      <c r="C2140" s="212" t="s">
        <v>4429</v>
      </c>
      <c r="D2140" s="213">
        <v>832</v>
      </c>
      <c r="E2140" s="212" t="s">
        <v>4645</v>
      </c>
      <c r="F2140" s="213">
        <v>832</v>
      </c>
      <c r="G2140" s="213">
        <v>0</v>
      </c>
      <c r="H2140" s="212" t="s">
        <v>4378</v>
      </c>
    </row>
    <row r="2141" spans="1:8" x14ac:dyDescent="0.25">
      <c r="A2141" s="211" t="s">
        <v>4643</v>
      </c>
      <c r="B2141" s="221" t="s">
        <v>5849</v>
      </c>
      <c r="C2141" s="212" t="s">
        <v>4429</v>
      </c>
      <c r="D2141" s="213">
        <v>728</v>
      </c>
      <c r="E2141" s="212" t="s">
        <v>4643</v>
      </c>
      <c r="F2141" s="213">
        <v>728</v>
      </c>
      <c r="G2141" s="213">
        <v>0</v>
      </c>
      <c r="H2141" s="212" t="s">
        <v>4378</v>
      </c>
    </row>
    <row r="2142" spans="1:8" x14ac:dyDescent="0.25">
      <c r="A2142" s="208" t="s">
        <v>4821</v>
      </c>
      <c r="B2142" s="220" t="s">
        <v>6070</v>
      </c>
      <c r="C2142" s="209" t="s">
        <v>4429</v>
      </c>
      <c r="D2142" s="210">
        <v>520</v>
      </c>
      <c r="E2142" s="209" t="s">
        <v>4821</v>
      </c>
      <c r="F2142" s="210">
        <v>520</v>
      </c>
      <c r="G2142" s="210">
        <v>0</v>
      </c>
      <c r="H2142" s="209" t="s">
        <v>4378</v>
      </c>
    </row>
    <row r="2143" spans="1:8" x14ac:dyDescent="0.25">
      <c r="A2143" s="208" t="s">
        <v>5793</v>
      </c>
      <c r="B2143" s="220" t="s">
        <v>6215</v>
      </c>
      <c r="C2143" s="209" t="s">
        <v>4429</v>
      </c>
      <c r="D2143" s="210">
        <v>624</v>
      </c>
      <c r="E2143" s="209" t="s">
        <v>5793</v>
      </c>
      <c r="F2143" s="210">
        <v>624</v>
      </c>
      <c r="G2143" s="210">
        <v>0</v>
      </c>
      <c r="H2143" s="209" t="s">
        <v>4378</v>
      </c>
    </row>
    <row r="2144" spans="1:8" x14ac:dyDescent="0.25">
      <c r="A2144" s="208" t="s">
        <v>5395</v>
      </c>
      <c r="B2144" s="220" t="s">
        <v>6441</v>
      </c>
      <c r="C2144" s="209" t="s">
        <v>4429</v>
      </c>
      <c r="D2144" s="210">
        <v>750</v>
      </c>
      <c r="E2144" s="209" t="s">
        <v>5395</v>
      </c>
      <c r="F2144" s="210">
        <v>750</v>
      </c>
      <c r="G2144" s="210">
        <v>0</v>
      </c>
      <c r="H2144" s="209" t="s">
        <v>4378</v>
      </c>
    </row>
    <row r="2145" spans="1:8" x14ac:dyDescent="0.25">
      <c r="A2145" s="211" t="s">
        <v>6409</v>
      </c>
      <c r="B2145" s="221" t="s">
        <v>6565</v>
      </c>
      <c r="C2145" s="212" t="s">
        <v>4429</v>
      </c>
      <c r="D2145" s="213">
        <v>936</v>
      </c>
      <c r="E2145" s="212" t="s">
        <v>6409</v>
      </c>
      <c r="F2145" s="213">
        <v>936</v>
      </c>
      <c r="G2145" s="213">
        <v>0</v>
      </c>
      <c r="H2145" s="212" t="s">
        <v>4378</v>
      </c>
    </row>
    <row r="2146" spans="1:8" x14ac:dyDescent="0.25">
      <c r="A2146" s="211" t="s">
        <v>5092</v>
      </c>
      <c r="B2146" s="221" t="s">
        <v>6785</v>
      </c>
      <c r="C2146" s="212" t="s">
        <v>4429</v>
      </c>
      <c r="D2146" s="213">
        <v>832</v>
      </c>
      <c r="E2146" s="212" t="s">
        <v>5092</v>
      </c>
      <c r="F2146" s="213">
        <v>832</v>
      </c>
      <c r="G2146" s="213">
        <v>0</v>
      </c>
      <c r="H2146" s="212" t="s">
        <v>4378</v>
      </c>
    </row>
    <row r="2147" spans="1:8" x14ac:dyDescent="0.25">
      <c r="A2147" s="208" t="s">
        <v>5066</v>
      </c>
      <c r="B2147" s="220" t="s">
        <v>7087</v>
      </c>
      <c r="C2147" s="209" t="s">
        <v>4429</v>
      </c>
      <c r="D2147" s="210">
        <v>936</v>
      </c>
      <c r="E2147" s="209" t="s">
        <v>6803</v>
      </c>
      <c r="F2147" s="210">
        <v>936</v>
      </c>
      <c r="G2147" s="210">
        <v>0</v>
      </c>
      <c r="H2147" s="209" t="s">
        <v>4378</v>
      </c>
    </row>
    <row r="2148" spans="1:8" x14ac:dyDescent="0.25">
      <c r="A2148" s="208" t="s">
        <v>6803</v>
      </c>
      <c r="B2148" s="220" t="s">
        <v>7151</v>
      </c>
      <c r="C2148" s="209" t="s">
        <v>4429</v>
      </c>
      <c r="D2148" s="210">
        <v>520</v>
      </c>
      <c r="E2148" s="209" t="s">
        <v>6803</v>
      </c>
      <c r="F2148" s="210">
        <v>520</v>
      </c>
      <c r="G2148" s="210">
        <v>0</v>
      </c>
      <c r="H2148" s="209" t="s">
        <v>4378</v>
      </c>
    </row>
    <row r="2149" spans="1:8" x14ac:dyDescent="0.25">
      <c r="A2149" s="211" t="s">
        <v>4642</v>
      </c>
      <c r="B2149" s="221" t="s">
        <v>4733</v>
      </c>
      <c r="C2149" s="212" t="s">
        <v>4397</v>
      </c>
      <c r="D2149" s="213">
        <v>3680</v>
      </c>
      <c r="E2149" s="212" t="s">
        <v>4642</v>
      </c>
      <c r="F2149" s="213">
        <v>3680</v>
      </c>
      <c r="G2149" s="213">
        <v>0</v>
      </c>
      <c r="H2149" s="212" t="s">
        <v>4378</v>
      </c>
    </row>
    <row r="2150" spans="1:8" x14ac:dyDescent="0.25">
      <c r="A2150" s="208" t="s">
        <v>4632</v>
      </c>
      <c r="B2150" s="220" t="s">
        <v>6646</v>
      </c>
      <c r="C2150" s="209" t="s">
        <v>4397</v>
      </c>
      <c r="D2150" s="210">
        <v>1610</v>
      </c>
      <c r="E2150" s="209" t="s">
        <v>4632</v>
      </c>
      <c r="F2150" s="210">
        <v>1610</v>
      </c>
      <c r="G2150" s="210">
        <v>0</v>
      </c>
      <c r="H2150" s="209" t="s">
        <v>4378</v>
      </c>
    </row>
    <row r="2151" spans="1:8" x14ac:dyDescent="0.25">
      <c r="A2151" s="208" t="s">
        <v>4653</v>
      </c>
      <c r="B2151" s="220" t="s">
        <v>7316</v>
      </c>
      <c r="C2151" s="209" t="s">
        <v>4397</v>
      </c>
      <c r="D2151" s="210">
        <v>2350</v>
      </c>
      <c r="E2151" s="209" t="s">
        <v>4653</v>
      </c>
      <c r="F2151" s="210">
        <v>2350</v>
      </c>
      <c r="G2151" s="210">
        <v>0</v>
      </c>
      <c r="H2151" s="209" t="s">
        <v>4378</v>
      </c>
    </row>
    <row r="2152" spans="1:8" x14ac:dyDescent="0.25">
      <c r="A2152" s="211" t="s">
        <v>4638</v>
      </c>
      <c r="B2152" s="221" t="s">
        <v>7395</v>
      </c>
      <c r="C2152" s="212" t="s">
        <v>4397</v>
      </c>
      <c r="D2152" s="213">
        <v>2350</v>
      </c>
      <c r="E2152" s="212" t="s">
        <v>4638</v>
      </c>
      <c r="F2152" s="213">
        <v>2350</v>
      </c>
      <c r="G2152" s="213">
        <v>0</v>
      </c>
      <c r="H2152" s="212" t="s">
        <v>4378</v>
      </c>
    </row>
    <row r="2153" spans="1:8" x14ac:dyDescent="0.25">
      <c r="A2153" s="211" t="s">
        <v>4649</v>
      </c>
      <c r="B2153" s="221" t="s">
        <v>7558</v>
      </c>
      <c r="C2153" s="212" t="s">
        <v>4397</v>
      </c>
      <c r="D2153" s="213">
        <v>2350</v>
      </c>
      <c r="E2153" s="212" t="s">
        <v>4649</v>
      </c>
      <c r="F2153" s="213">
        <v>2350</v>
      </c>
      <c r="G2153" s="213">
        <v>0</v>
      </c>
      <c r="H2153" s="212" t="s">
        <v>4378</v>
      </c>
    </row>
    <row r="2154" spans="1:8" x14ac:dyDescent="0.25">
      <c r="A2154" s="208" t="s">
        <v>4633</v>
      </c>
      <c r="B2154" s="220" t="s">
        <v>7874</v>
      </c>
      <c r="C2154" s="209" t="s">
        <v>4397</v>
      </c>
      <c r="D2154" s="210">
        <v>1645</v>
      </c>
      <c r="E2154" s="209" t="s">
        <v>4633</v>
      </c>
      <c r="F2154" s="210">
        <v>1645</v>
      </c>
      <c r="G2154" s="210">
        <v>0</v>
      </c>
      <c r="H2154" s="209" t="s">
        <v>4378</v>
      </c>
    </row>
    <row r="2155" spans="1:8" x14ac:dyDescent="0.25">
      <c r="A2155" s="208" t="s">
        <v>4635</v>
      </c>
      <c r="B2155" s="220" t="s">
        <v>4674</v>
      </c>
      <c r="C2155" s="209" t="s">
        <v>4397</v>
      </c>
      <c r="D2155" s="210">
        <v>1551</v>
      </c>
      <c r="E2155" s="209" t="s">
        <v>4635</v>
      </c>
      <c r="F2155" s="210">
        <v>1551</v>
      </c>
      <c r="G2155" s="210">
        <v>0</v>
      </c>
      <c r="H2155" s="209" t="s">
        <v>4378</v>
      </c>
    </row>
    <row r="2156" spans="1:8" x14ac:dyDescent="0.25">
      <c r="A2156" s="211" t="s">
        <v>4635</v>
      </c>
      <c r="B2156" s="221" t="s">
        <v>4681</v>
      </c>
      <c r="C2156" s="212" t="s">
        <v>4397</v>
      </c>
      <c r="D2156" s="213">
        <v>705</v>
      </c>
      <c r="E2156" s="212" t="s">
        <v>4635</v>
      </c>
      <c r="F2156" s="213">
        <v>705</v>
      </c>
      <c r="G2156" s="213">
        <v>0</v>
      </c>
      <c r="H2156" s="212" t="s">
        <v>4378</v>
      </c>
    </row>
    <row r="2157" spans="1:8" x14ac:dyDescent="0.25">
      <c r="A2157" s="211" t="s">
        <v>4634</v>
      </c>
      <c r="B2157" s="221" t="s">
        <v>4810</v>
      </c>
      <c r="C2157" s="212" t="s">
        <v>4397</v>
      </c>
      <c r="D2157" s="213">
        <v>1739</v>
      </c>
      <c r="E2157" s="212" t="s">
        <v>4634</v>
      </c>
      <c r="F2157" s="213">
        <v>1739</v>
      </c>
      <c r="G2157" s="213">
        <v>0</v>
      </c>
      <c r="H2157" s="212" t="s">
        <v>4378</v>
      </c>
    </row>
    <row r="2158" spans="1:8" x14ac:dyDescent="0.25">
      <c r="A2158" s="211" t="s">
        <v>4636</v>
      </c>
      <c r="B2158" s="221" t="s">
        <v>4879</v>
      </c>
      <c r="C2158" s="212" t="s">
        <v>4397</v>
      </c>
      <c r="D2158" s="213">
        <v>2400</v>
      </c>
      <c r="E2158" s="212" t="s">
        <v>4636</v>
      </c>
      <c r="F2158" s="213">
        <v>2400</v>
      </c>
      <c r="G2158" s="213">
        <v>0</v>
      </c>
      <c r="H2158" s="212" t="s">
        <v>4378</v>
      </c>
    </row>
    <row r="2159" spans="1:8" x14ac:dyDescent="0.25">
      <c r="A2159" s="211" t="s">
        <v>4640</v>
      </c>
      <c r="B2159" s="221" t="s">
        <v>5117</v>
      </c>
      <c r="C2159" s="212" t="s">
        <v>4397</v>
      </c>
      <c r="D2159" s="213">
        <v>2400</v>
      </c>
      <c r="E2159" s="212" t="s">
        <v>4640</v>
      </c>
      <c r="F2159" s="213">
        <v>2400</v>
      </c>
      <c r="G2159" s="213">
        <v>0</v>
      </c>
      <c r="H2159" s="212" t="s">
        <v>4378</v>
      </c>
    </row>
    <row r="2160" spans="1:8" x14ac:dyDescent="0.25">
      <c r="A2160" s="208" t="s">
        <v>4640</v>
      </c>
      <c r="B2160" s="220" t="s">
        <v>5118</v>
      </c>
      <c r="C2160" s="209" t="s">
        <v>4397</v>
      </c>
      <c r="D2160" s="210">
        <v>960</v>
      </c>
      <c r="E2160" s="209" t="s">
        <v>4640</v>
      </c>
      <c r="F2160" s="210">
        <v>960</v>
      </c>
      <c r="G2160" s="210">
        <v>0</v>
      </c>
      <c r="H2160" s="209" t="s">
        <v>4378</v>
      </c>
    </row>
    <row r="2161" spans="1:8" x14ac:dyDescent="0.25">
      <c r="A2161" s="208" t="s">
        <v>4746</v>
      </c>
      <c r="B2161" s="220" t="s">
        <v>5261</v>
      </c>
      <c r="C2161" s="209" t="s">
        <v>4397</v>
      </c>
      <c r="D2161" s="210">
        <v>2400</v>
      </c>
      <c r="E2161" s="209" t="s">
        <v>4746</v>
      </c>
      <c r="F2161" s="210">
        <v>2400</v>
      </c>
      <c r="G2161" s="210">
        <v>0</v>
      </c>
      <c r="H2161" s="209" t="s">
        <v>4378</v>
      </c>
    </row>
    <row r="2162" spans="1:8" x14ac:dyDescent="0.25">
      <c r="A2162" s="208" t="s">
        <v>4639</v>
      </c>
      <c r="B2162" s="220" t="s">
        <v>5417</v>
      </c>
      <c r="C2162" s="209" t="s">
        <v>4397</v>
      </c>
      <c r="D2162" s="210">
        <v>2400</v>
      </c>
      <c r="E2162" s="209" t="s">
        <v>4639</v>
      </c>
      <c r="F2162" s="210">
        <v>2400</v>
      </c>
      <c r="G2162" s="210">
        <v>0</v>
      </c>
      <c r="H2162" s="209" t="s">
        <v>4378</v>
      </c>
    </row>
    <row r="2163" spans="1:8" x14ac:dyDescent="0.25">
      <c r="A2163" s="208" t="s">
        <v>4630</v>
      </c>
      <c r="B2163" s="220" t="s">
        <v>5584</v>
      </c>
      <c r="C2163" s="209" t="s">
        <v>4397</v>
      </c>
      <c r="D2163" s="210">
        <v>1470</v>
      </c>
      <c r="E2163" s="209" t="s">
        <v>4630</v>
      </c>
      <c r="F2163" s="210">
        <v>1470</v>
      </c>
      <c r="G2163" s="210">
        <v>0</v>
      </c>
      <c r="H2163" s="209" t="s">
        <v>4378</v>
      </c>
    </row>
    <row r="2164" spans="1:8" x14ac:dyDescent="0.25">
      <c r="A2164" s="208" t="s">
        <v>4641</v>
      </c>
      <c r="B2164" s="220" t="s">
        <v>5695</v>
      </c>
      <c r="C2164" s="209" t="s">
        <v>4397</v>
      </c>
      <c r="D2164" s="210">
        <v>2550</v>
      </c>
      <c r="E2164" s="209" t="s">
        <v>4641</v>
      </c>
      <c r="F2164" s="210">
        <v>2550</v>
      </c>
      <c r="G2164" s="210">
        <v>0</v>
      </c>
      <c r="H2164" s="209" t="s">
        <v>4378</v>
      </c>
    </row>
    <row r="2165" spans="1:8" x14ac:dyDescent="0.25">
      <c r="A2165" s="208" t="s">
        <v>4643</v>
      </c>
      <c r="B2165" s="220" t="s">
        <v>5882</v>
      </c>
      <c r="C2165" s="209" t="s">
        <v>4397</v>
      </c>
      <c r="D2165" s="210">
        <v>2600</v>
      </c>
      <c r="E2165" s="209" t="s">
        <v>4643</v>
      </c>
      <c r="F2165" s="210">
        <v>2600</v>
      </c>
      <c r="G2165" s="210">
        <v>0</v>
      </c>
      <c r="H2165" s="209" t="s">
        <v>4378</v>
      </c>
    </row>
    <row r="2166" spans="1:8" x14ac:dyDescent="0.25">
      <c r="A2166" s="208" t="s">
        <v>4648</v>
      </c>
      <c r="B2166" s="220" t="s">
        <v>6010</v>
      </c>
      <c r="C2166" s="209" t="s">
        <v>4397</v>
      </c>
      <c r="D2166" s="210">
        <v>2600</v>
      </c>
      <c r="E2166" s="209" t="s">
        <v>4648</v>
      </c>
      <c r="F2166" s="210">
        <v>2600</v>
      </c>
      <c r="G2166" s="210">
        <v>0</v>
      </c>
      <c r="H2166" s="209" t="s">
        <v>4378</v>
      </c>
    </row>
    <row r="2167" spans="1:8" x14ac:dyDescent="0.25">
      <c r="A2167" s="208" t="s">
        <v>4821</v>
      </c>
      <c r="B2167" s="220" t="s">
        <v>6127</v>
      </c>
      <c r="C2167" s="209" t="s">
        <v>4397</v>
      </c>
      <c r="D2167" s="210">
        <v>1040</v>
      </c>
      <c r="E2167" s="209" t="s">
        <v>4821</v>
      </c>
      <c r="F2167" s="210">
        <v>1040</v>
      </c>
      <c r="G2167" s="210">
        <v>0</v>
      </c>
      <c r="H2167" s="209" t="s">
        <v>4378</v>
      </c>
    </row>
    <row r="2168" spans="1:8" x14ac:dyDescent="0.25">
      <c r="A2168" s="211" t="s">
        <v>5793</v>
      </c>
      <c r="B2168" s="221" t="s">
        <v>6228</v>
      </c>
      <c r="C2168" s="212" t="s">
        <v>4397</v>
      </c>
      <c r="D2168" s="213">
        <v>2600</v>
      </c>
      <c r="E2168" s="212" t="s">
        <v>5793</v>
      </c>
      <c r="F2168" s="213">
        <v>2600</v>
      </c>
      <c r="G2168" s="213">
        <v>0</v>
      </c>
      <c r="H2168" s="212" t="s">
        <v>4378</v>
      </c>
    </row>
    <row r="2169" spans="1:8" x14ac:dyDescent="0.25">
      <c r="A2169" s="208" t="s">
        <v>4696</v>
      </c>
      <c r="B2169" s="220" t="s">
        <v>6368</v>
      </c>
      <c r="C2169" s="209" t="s">
        <v>4397</v>
      </c>
      <c r="D2169" s="210">
        <v>2600</v>
      </c>
      <c r="E2169" s="209" t="s">
        <v>4696</v>
      </c>
      <c r="F2169" s="210">
        <v>2600</v>
      </c>
      <c r="G2169" s="210">
        <v>0</v>
      </c>
      <c r="H2169" s="209" t="s">
        <v>4378</v>
      </c>
    </row>
    <row r="2170" spans="1:8" x14ac:dyDescent="0.25">
      <c r="A2170" s="211" t="s">
        <v>5395</v>
      </c>
      <c r="B2170" s="221" t="s">
        <v>6525</v>
      </c>
      <c r="C2170" s="212" t="s">
        <v>4397</v>
      </c>
      <c r="D2170" s="213">
        <v>3640</v>
      </c>
      <c r="E2170" s="212" t="s">
        <v>5395</v>
      </c>
      <c r="F2170" s="213">
        <v>3640</v>
      </c>
      <c r="G2170" s="213">
        <v>0</v>
      </c>
      <c r="H2170" s="212" t="s">
        <v>4378</v>
      </c>
    </row>
    <row r="2171" spans="1:8" x14ac:dyDescent="0.25">
      <c r="A2171" s="208" t="s">
        <v>6409</v>
      </c>
      <c r="B2171" s="220" t="s">
        <v>6604</v>
      </c>
      <c r="C2171" s="209" t="s">
        <v>4397</v>
      </c>
      <c r="D2171" s="210">
        <v>2600</v>
      </c>
      <c r="E2171" s="209" t="s">
        <v>6409</v>
      </c>
      <c r="F2171" s="210">
        <v>2600</v>
      </c>
      <c r="G2171" s="210">
        <v>0</v>
      </c>
      <c r="H2171" s="209" t="s">
        <v>4378</v>
      </c>
    </row>
    <row r="2172" spans="1:8" x14ac:dyDescent="0.25">
      <c r="A2172" s="211" t="s">
        <v>5838</v>
      </c>
      <c r="B2172" s="221" t="s">
        <v>6704</v>
      </c>
      <c r="C2172" s="212" t="s">
        <v>4397</v>
      </c>
      <c r="D2172" s="213">
        <v>2600</v>
      </c>
      <c r="E2172" s="212" t="s">
        <v>5838</v>
      </c>
      <c r="F2172" s="213">
        <v>2600</v>
      </c>
      <c r="G2172" s="213">
        <v>0</v>
      </c>
      <c r="H2172" s="212" t="s">
        <v>4378</v>
      </c>
    </row>
    <row r="2173" spans="1:8" x14ac:dyDescent="0.25">
      <c r="A2173" s="208" t="s">
        <v>4638</v>
      </c>
      <c r="B2173" s="220" t="s">
        <v>7374</v>
      </c>
      <c r="C2173" s="209" t="s">
        <v>4415</v>
      </c>
      <c r="D2173" s="210">
        <v>1215.4000000000001</v>
      </c>
      <c r="E2173" s="209" t="s">
        <v>4638</v>
      </c>
      <c r="F2173" s="210">
        <v>1215.4000000000001</v>
      </c>
      <c r="G2173" s="210">
        <v>0</v>
      </c>
      <c r="H2173" s="209" t="s">
        <v>4378</v>
      </c>
    </row>
    <row r="2174" spans="1:8" x14ac:dyDescent="0.25">
      <c r="A2174" s="211" t="s">
        <v>4633</v>
      </c>
      <c r="B2174" s="221" t="s">
        <v>7807</v>
      </c>
      <c r="C2174" s="212" t="s">
        <v>4415</v>
      </c>
      <c r="D2174" s="213">
        <v>2737.6</v>
      </c>
      <c r="E2174" s="212" t="s">
        <v>4633</v>
      </c>
      <c r="F2174" s="213">
        <v>2737.6</v>
      </c>
      <c r="G2174" s="213">
        <v>0</v>
      </c>
      <c r="H2174" s="212" t="s">
        <v>4378</v>
      </c>
    </row>
    <row r="2175" spans="1:8" x14ac:dyDescent="0.25">
      <c r="A2175" s="211" t="s">
        <v>4639</v>
      </c>
      <c r="B2175" s="221" t="s">
        <v>5330</v>
      </c>
      <c r="C2175" s="212" t="s">
        <v>4415</v>
      </c>
      <c r="D2175" s="213">
        <v>1404.2</v>
      </c>
      <c r="E2175" s="212" t="s">
        <v>4639</v>
      </c>
      <c r="F2175" s="213">
        <v>1404.2</v>
      </c>
      <c r="G2175" s="213">
        <v>0</v>
      </c>
      <c r="H2175" s="212" t="s">
        <v>4378</v>
      </c>
    </row>
    <row r="2176" spans="1:8" x14ac:dyDescent="0.25">
      <c r="A2176" s="208" t="s">
        <v>4643</v>
      </c>
      <c r="B2176" s="220" t="s">
        <v>5829</v>
      </c>
      <c r="C2176" s="209" t="s">
        <v>4415</v>
      </c>
      <c r="D2176" s="210">
        <v>2424.9</v>
      </c>
      <c r="E2176" s="209" t="s">
        <v>4643</v>
      </c>
      <c r="F2176" s="210">
        <v>2424.9</v>
      </c>
      <c r="G2176" s="210">
        <v>0</v>
      </c>
      <c r="H2176" s="209" t="s">
        <v>4378</v>
      </c>
    </row>
    <row r="2177" spans="1:8" x14ac:dyDescent="0.25">
      <c r="A2177" s="211" t="s">
        <v>5395</v>
      </c>
      <c r="B2177" s="221" t="s">
        <v>6464</v>
      </c>
      <c r="C2177" s="212" t="s">
        <v>4415</v>
      </c>
      <c r="D2177" s="213">
        <v>3030.3</v>
      </c>
      <c r="E2177" s="212" t="s">
        <v>5395</v>
      </c>
      <c r="F2177" s="213">
        <v>3030.3</v>
      </c>
      <c r="G2177" s="213">
        <v>0</v>
      </c>
      <c r="H2177" s="212" t="s">
        <v>4378</v>
      </c>
    </row>
    <row r="2178" spans="1:8" x14ac:dyDescent="0.25">
      <c r="A2178" s="208" t="s">
        <v>5838</v>
      </c>
      <c r="B2178" s="220" t="s">
        <v>6666</v>
      </c>
      <c r="C2178" s="209" t="s">
        <v>4415</v>
      </c>
      <c r="D2178" s="210">
        <v>713.9</v>
      </c>
      <c r="E2178" s="209" t="s">
        <v>5838</v>
      </c>
      <c r="F2178" s="210">
        <v>713.9</v>
      </c>
      <c r="G2178" s="210">
        <v>0</v>
      </c>
      <c r="H2178" s="209" t="s">
        <v>4378</v>
      </c>
    </row>
    <row r="2179" spans="1:8" x14ac:dyDescent="0.25">
      <c r="A2179" s="211" t="s">
        <v>6803</v>
      </c>
      <c r="B2179" s="221" t="s">
        <v>7166</v>
      </c>
      <c r="C2179" s="212" t="s">
        <v>4415</v>
      </c>
      <c r="D2179" s="213">
        <v>1958.8</v>
      </c>
      <c r="E2179" s="212" t="s">
        <v>6803</v>
      </c>
      <c r="F2179" s="213">
        <v>1958.8</v>
      </c>
      <c r="G2179" s="213">
        <v>0</v>
      </c>
      <c r="H2179" s="212" t="s">
        <v>4378</v>
      </c>
    </row>
    <row r="2180" spans="1:8" x14ac:dyDescent="0.25">
      <c r="A2180" s="211" t="s">
        <v>4642</v>
      </c>
      <c r="B2180" s="221" t="s">
        <v>5111</v>
      </c>
      <c r="C2180" s="212" t="s">
        <v>4394</v>
      </c>
      <c r="D2180" s="213">
        <v>36738</v>
      </c>
      <c r="E2180" s="212" t="s">
        <v>4632</v>
      </c>
      <c r="F2180" s="213">
        <v>36738</v>
      </c>
      <c r="G2180" s="213">
        <v>0</v>
      </c>
      <c r="H2180" s="212" t="s">
        <v>4378</v>
      </c>
    </row>
    <row r="2181" spans="1:8" x14ac:dyDescent="0.25">
      <c r="A2181" s="208" t="s">
        <v>4632</v>
      </c>
      <c r="B2181" s="220" t="s">
        <v>5485</v>
      </c>
      <c r="C2181" s="209" t="s">
        <v>4394</v>
      </c>
      <c r="D2181" s="210">
        <v>47983.4</v>
      </c>
      <c r="E2181" s="209" t="s">
        <v>4653</v>
      </c>
      <c r="F2181" s="210">
        <v>47983.4</v>
      </c>
      <c r="G2181" s="210">
        <v>0</v>
      </c>
      <c r="H2181" s="209" t="s">
        <v>4378</v>
      </c>
    </row>
    <row r="2182" spans="1:8" x14ac:dyDescent="0.25">
      <c r="A2182" s="211" t="s">
        <v>4653</v>
      </c>
      <c r="B2182" s="221" t="s">
        <v>7118</v>
      </c>
      <c r="C2182" s="212" t="s">
        <v>4394</v>
      </c>
      <c r="D2182" s="213">
        <v>38498.400000000001</v>
      </c>
      <c r="E2182" s="212" t="s">
        <v>4638</v>
      </c>
      <c r="F2182" s="213">
        <v>38498.400000000001</v>
      </c>
      <c r="G2182" s="213">
        <v>0</v>
      </c>
      <c r="H2182" s="212" t="s">
        <v>4378</v>
      </c>
    </row>
    <row r="2183" spans="1:8" x14ac:dyDescent="0.25">
      <c r="A2183" s="211" t="s">
        <v>4638</v>
      </c>
      <c r="B2183" s="221" t="s">
        <v>7329</v>
      </c>
      <c r="C2183" s="212" t="s">
        <v>4394</v>
      </c>
      <c r="D2183" s="213">
        <v>30009.200000000001</v>
      </c>
      <c r="E2183" s="212" t="s">
        <v>4649</v>
      </c>
      <c r="F2183" s="213">
        <v>30009.200000000001</v>
      </c>
      <c r="G2183" s="213">
        <v>0</v>
      </c>
      <c r="H2183" s="212" t="s">
        <v>4378</v>
      </c>
    </row>
    <row r="2184" spans="1:8" x14ac:dyDescent="0.25">
      <c r="A2184" s="211" t="s">
        <v>4649</v>
      </c>
      <c r="B2184" s="221" t="s">
        <v>7486</v>
      </c>
      <c r="C2184" s="212" t="s">
        <v>4394</v>
      </c>
      <c r="D2184" s="213">
        <v>31567.599999999999</v>
      </c>
      <c r="E2184" s="212" t="s">
        <v>4633</v>
      </c>
      <c r="F2184" s="213">
        <v>31567.599999999999</v>
      </c>
      <c r="G2184" s="213">
        <v>0</v>
      </c>
      <c r="H2184" s="212" t="s">
        <v>4378</v>
      </c>
    </row>
    <row r="2185" spans="1:8" x14ac:dyDescent="0.25">
      <c r="A2185" s="208" t="s">
        <v>4646</v>
      </c>
      <c r="B2185" s="220" t="s">
        <v>7617</v>
      </c>
      <c r="C2185" s="209" t="s">
        <v>4394</v>
      </c>
      <c r="D2185" s="210">
        <v>23750.3</v>
      </c>
      <c r="E2185" s="209" t="s">
        <v>4635</v>
      </c>
      <c r="F2185" s="210">
        <v>23750.3</v>
      </c>
      <c r="G2185" s="210">
        <v>0</v>
      </c>
      <c r="H2185" s="209" t="s">
        <v>4378</v>
      </c>
    </row>
    <row r="2186" spans="1:8" x14ac:dyDescent="0.25">
      <c r="A2186" s="211" t="s">
        <v>4633</v>
      </c>
      <c r="B2186" s="221" t="s">
        <v>7752</v>
      </c>
      <c r="C2186" s="212" t="s">
        <v>4394</v>
      </c>
      <c r="D2186" s="213">
        <v>20750.099999999999</v>
      </c>
      <c r="E2186" s="212" t="s">
        <v>4633</v>
      </c>
      <c r="F2186" s="213">
        <v>20750.099999999999</v>
      </c>
      <c r="G2186" s="213">
        <v>0</v>
      </c>
      <c r="H2186" s="212" t="s">
        <v>4378</v>
      </c>
    </row>
    <row r="2187" spans="1:8" x14ac:dyDescent="0.25">
      <c r="A2187" s="211" t="s">
        <v>4635</v>
      </c>
      <c r="B2187" s="221" t="s">
        <v>7909</v>
      </c>
      <c r="C2187" s="212" t="s">
        <v>4394</v>
      </c>
      <c r="D2187" s="213">
        <v>45336.3</v>
      </c>
      <c r="E2187" s="212" t="s">
        <v>4634</v>
      </c>
      <c r="F2187" s="213">
        <v>45336.3</v>
      </c>
      <c r="G2187" s="213">
        <v>0</v>
      </c>
      <c r="H2187" s="212" t="s">
        <v>4378</v>
      </c>
    </row>
    <row r="2188" spans="1:8" x14ac:dyDescent="0.25">
      <c r="A2188" s="208" t="s">
        <v>4634</v>
      </c>
      <c r="B2188" s="220" t="s">
        <v>4740</v>
      </c>
      <c r="C2188" s="209" t="s">
        <v>4394</v>
      </c>
      <c r="D2188" s="210">
        <v>46197.8</v>
      </c>
      <c r="E2188" s="209" t="s">
        <v>4636</v>
      </c>
      <c r="F2188" s="210">
        <v>46197.8</v>
      </c>
      <c r="G2188" s="210">
        <v>0</v>
      </c>
      <c r="H2188" s="209" t="s">
        <v>4378</v>
      </c>
    </row>
    <row r="2189" spans="1:8" x14ac:dyDescent="0.25">
      <c r="A2189" s="211" t="s">
        <v>4636</v>
      </c>
      <c r="B2189" s="221" t="s">
        <v>4838</v>
      </c>
      <c r="C2189" s="212" t="s">
        <v>4394</v>
      </c>
      <c r="D2189" s="213">
        <v>27722.2</v>
      </c>
      <c r="E2189" s="212" t="s">
        <v>4604</v>
      </c>
      <c r="F2189" s="213">
        <v>27722.2</v>
      </c>
      <c r="G2189" s="213">
        <v>0</v>
      </c>
      <c r="H2189" s="212" t="s">
        <v>4378</v>
      </c>
    </row>
    <row r="2190" spans="1:8" x14ac:dyDescent="0.25">
      <c r="A2190" s="208" t="s">
        <v>4604</v>
      </c>
      <c r="B2190" s="220" t="s">
        <v>4910</v>
      </c>
      <c r="C2190" s="209" t="s">
        <v>4394</v>
      </c>
      <c r="D2190" s="210">
        <v>33898</v>
      </c>
      <c r="E2190" s="209" t="s">
        <v>4640</v>
      </c>
      <c r="F2190" s="210">
        <v>33898</v>
      </c>
      <c r="G2190" s="210">
        <v>0</v>
      </c>
      <c r="H2190" s="209" t="s">
        <v>4378</v>
      </c>
    </row>
    <row r="2191" spans="1:8" x14ac:dyDescent="0.25">
      <c r="A2191" s="208" t="s">
        <v>4640</v>
      </c>
      <c r="B2191" s="220" t="s">
        <v>5037</v>
      </c>
      <c r="C2191" s="209" t="s">
        <v>4394</v>
      </c>
      <c r="D2191" s="210">
        <v>39520.300000000003</v>
      </c>
      <c r="E2191" s="209" t="s">
        <v>4639</v>
      </c>
      <c r="F2191" s="210">
        <v>39520.300000000003</v>
      </c>
      <c r="G2191" s="210">
        <v>0</v>
      </c>
      <c r="H2191" s="209" t="s">
        <v>4378</v>
      </c>
    </row>
    <row r="2192" spans="1:8" x14ac:dyDescent="0.25">
      <c r="A2192" s="211" t="s">
        <v>4746</v>
      </c>
      <c r="B2192" s="221" t="s">
        <v>5149</v>
      </c>
      <c r="C2192" s="212" t="s">
        <v>4394</v>
      </c>
      <c r="D2192" s="213">
        <v>28836.5</v>
      </c>
      <c r="E2192" s="212" t="s">
        <v>4639</v>
      </c>
      <c r="F2192" s="213">
        <v>28836.5</v>
      </c>
      <c r="G2192" s="213">
        <v>0</v>
      </c>
      <c r="H2192" s="212" t="s">
        <v>4378</v>
      </c>
    </row>
    <row r="2193" spans="1:8" x14ac:dyDescent="0.25">
      <c r="A2193" s="208" t="s">
        <v>4639</v>
      </c>
      <c r="B2193" s="220" t="s">
        <v>5291</v>
      </c>
      <c r="C2193" s="209" t="s">
        <v>4394</v>
      </c>
      <c r="D2193" s="210">
        <v>30116.6</v>
      </c>
      <c r="E2193" s="209" t="s">
        <v>4630</v>
      </c>
      <c r="F2193" s="210">
        <v>30116.6</v>
      </c>
      <c r="G2193" s="210">
        <v>0</v>
      </c>
      <c r="H2193" s="209" t="s">
        <v>4378</v>
      </c>
    </row>
    <row r="2194" spans="1:8" x14ac:dyDescent="0.25">
      <c r="A2194" s="211" t="s">
        <v>4630</v>
      </c>
      <c r="B2194" s="221" t="s">
        <v>5452</v>
      </c>
      <c r="C2194" s="212" t="s">
        <v>4394</v>
      </c>
      <c r="D2194" s="213">
        <v>37998.800000000003</v>
      </c>
      <c r="E2194" s="212" t="s">
        <v>4645</v>
      </c>
      <c r="F2194" s="213">
        <v>37998.800000000003</v>
      </c>
      <c r="G2194" s="213">
        <v>0</v>
      </c>
      <c r="H2194" s="212" t="s">
        <v>4378</v>
      </c>
    </row>
    <row r="2195" spans="1:8" x14ac:dyDescent="0.25">
      <c r="A2195" s="208" t="s">
        <v>4641</v>
      </c>
      <c r="B2195" s="220" t="s">
        <v>5624</v>
      </c>
      <c r="C2195" s="209" t="s">
        <v>4394</v>
      </c>
      <c r="D2195" s="210">
        <v>48607.4</v>
      </c>
      <c r="E2195" s="209" t="s">
        <v>4643</v>
      </c>
      <c r="F2195" s="210">
        <v>48607.4</v>
      </c>
      <c r="G2195" s="210">
        <v>0</v>
      </c>
      <c r="H2195" s="209" t="s">
        <v>4378</v>
      </c>
    </row>
    <row r="2196" spans="1:8" x14ac:dyDescent="0.25">
      <c r="A2196" s="211" t="s">
        <v>4645</v>
      </c>
      <c r="B2196" s="221" t="s">
        <v>5728</v>
      </c>
      <c r="C2196" s="212" t="s">
        <v>4394</v>
      </c>
      <c r="D2196" s="213">
        <v>37243.199999999997</v>
      </c>
      <c r="E2196" s="212" t="s">
        <v>4643</v>
      </c>
      <c r="F2196" s="213">
        <v>37243.199999999997</v>
      </c>
      <c r="G2196" s="213">
        <v>0</v>
      </c>
      <c r="H2196" s="212" t="s">
        <v>4378</v>
      </c>
    </row>
    <row r="2197" spans="1:8" x14ac:dyDescent="0.25">
      <c r="A2197" s="211" t="s">
        <v>4643</v>
      </c>
      <c r="B2197" s="221" t="s">
        <v>5800</v>
      </c>
      <c r="C2197" s="212" t="s">
        <v>4394</v>
      </c>
      <c r="D2197" s="213">
        <v>29855.4</v>
      </c>
      <c r="E2197" s="212" t="s">
        <v>4821</v>
      </c>
      <c r="F2197" s="213">
        <v>29855.4</v>
      </c>
      <c r="G2197" s="213">
        <v>0</v>
      </c>
      <c r="H2197" s="212" t="s">
        <v>4378</v>
      </c>
    </row>
    <row r="2198" spans="1:8" x14ac:dyDescent="0.25">
      <c r="A2198" s="211" t="s">
        <v>4648</v>
      </c>
      <c r="B2198" s="221" t="s">
        <v>5921</v>
      </c>
      <c r="C2198" s="212" t="s">
        <v>4394</v>
      </c>
      <c r="D2198" s="213">
        <v>30763</v>
      </c>
      <c r="E2198" s="212" t="s">
        <v>4821</v>
      </c>
      <c r="F2198" s="213">
        <v>30763</v>
      </c>
      <c r="G2198" s="213">
        <v>0</v>
      </c>
      <c r="H2198" s="212" t="s">
        <v>4378</v>
      </c>
    </row>
    <row r="2199" spans="1:8" x14ac:dyDescent="0.25">
      <c r="A2199" s="208" t="s">
        <v>4821</v>
      </c>
      <c r="B2199" s="220" t="s">
        <v>6042</v>
      </c>
      <c r="C2199" s="209" t="s">
        <v>4394</v>
      </c>
      <c r="D2199" s="210">
        <v>30788.400000000001</v>
      </c>
      <c r="E2199" s="209" t="s">
        <v>5793</v>
      </c>
      <c r="F2199" s="210">
        <v>30788.400000000001</v>
      </c>
      <c r="G2199" s="210">
        <v>0</v>
      </c>
      <c r="H2199" s="209" t="s">
        <v>4378</v>
      </c>
    </row>
    <row r="2200" spans="1:8" x14ac:dyDescent="0.25">
      <c r="A2200" s="211" t="s">
        <v>5793</v>
      </c>
      <c r="B2200" s="221" t="s">
        <v>6160</v>
      </c>
      <c r="C2200" s="212" t="s">
        <v>4394</v>
      </c>
      <c r="D2200" s="213">
        <v>34038.699999999997</v>
      </c>
      <c r="E2200" s="212" t="s">
        <v>4696</v>
      </c>
      <c r="F2200" s="213">
        <v>34038.699999999997</v>
      </c>
      <c r="G2200" s="213">
        <v>0</v>
      </c>
      <c r="H2200" s="212" t="s">
        <v>4378</v>
      </c>
    </row>
    <row r="2201" spans="1:8" x14ac:dyDescent="0.25">
      <c r="A2201" s="208" t="s">
        <v>4696</v>
      </c>
      <c r="B2201" s="220" t="s">
        <v>6268</v>
      </c>
      <c r="C2201" s="209" t="s">
        <v>4394</v>
      </c>
      <c r="D2201" s="210">
        <v>20462.7</v>
      </c>
      <c r="E2201" s="209" t="s">
        <v>5395</v>
      </c>
      <c r="F2201" s="210">
        <v>20462.7</v>
      </c>
      <c r="G2201" s="210">
        <v>0</v>
      </c>
      <c r="H2201" s="209" t="s">
        <v>4378</v>
      </c>
    </row>
    <row r="2202" spans="1:8" x14ac:dyDescent="0.25">
      <c r="A2202" s="208" t="s">
        <v>5395</v>
      </c>
      <c r="B2202" s="220" t="s">
        <v>6431</v>
      </c>
      <c r="C2202" s="209" t="s">
        <v>4394</v>
      </c>
      <c r="D2202" s="210">
        <v>39290.699999999997</v>
      </c>
      <c r="E2202" s="209" t="s">
        <v>5838</v>
      </c>
      <c r="F2202" s="210">
        <v>39290.699999999997</v>
      </c>
      <c r="G2202" s="210">
        <v>0</v>
      </c>
      <c r="H2202" s="209" t="s">
        <v>4378</v>
      </c>
    </row>
    <row r="2203" spans="1:8" x14ac:dyDescent="0.25">
      <c r="A2203" s="211" t="s">
        <v>6409</v>
      </c>
      <c r="B2203" s="221" t="s">
        <v>6561</v>
      </c>
      <c r="C2203" s="212" t="s">
        <v>4394</v>
      </c>
      <c r="D2203" s="213">
        <v>24806.6</v>
      </c>
      <c r="E2203" s="212" t="s">
        <v>5092</v>
      </c>
      <c r="F2203" s="213">
        <v>24806.6</v>
      </c>
      <c r="G2203" s="213">
        <v>0</v>
      </c>
      <c r="H2203" s="212" t="s">
        <v>4378</v>
      </c>
    </row>
    <row r="2204" spans="1:8" x14ac:dyDescent="0.25">
      <c r="A2204" s="208" t="s">
        <v>5838</v>
      </c>
      <c r="B2204" s="220" t="s">
        <v>6626</v>
      </c>
      <c r="C2204" s="209" t="s">
        <v>4394</v>
      </c>
      <c r="D2204" s="210">
        <v>38768.9</v>
      </c>
      <c r="E2204" s="209" t="s">
        <v>5092</v>
      </c>
      <c r="F2204" s="210">
        <v>38768.9</v>
      </c>
      <c r="G2204" s="210">
        <v>0</v>
      </c>
      <c r="H2204" s="209" t="s">
        <v>4378</v>
      </c>
    </row>
    <row r="2205" spans="1:8" x14ac:dyDescent="0.25">
      <c r="A2205" s="211" t="s">
        <v>5092</v>
      </c>
      <c r="B2205" s="221" t="s">
        <v>6763</v>
      </c>
      <c r="C2205" s="212" t="s">
        <v>4394</v>
      </c>
      <c r="D2205" s="213">
        <v>26222.400000000001</v>
      </c>
      <c r="E2205" s="212" t="s">
        <v>5244</v>
      </c>
      <c r="F2205" s="213">
        <v>26222.400000000001</v>
      </c>
      <c r="G2205" s="213">
        <v>0</v>
      </c>
      <c r="H2205" s="212" t="s">
        <v>4378</v>
      </c>
    </row>
    <row r="2206" spans="1:8" x14ac:dyDescent="0.25">
      <c r="A2206" s="208" t="s">
        <v>5244</v>
      </c>
      <c r="B2206" s="220" t="s">
        <v>6868</v>
      </c>
      <c r="C2206" s="209" t="s">
        <v>4394</v>
      </c>
      <c r="D2206" s="210">
        <v>26766.5</v>
      </c>
      <c r="E2206" s="209" t="s">
        <v>5066</v>
      </c>
      <c r="F2206" s="210">
        <v>26766.5</v>
      </c>
      <c r="G2206" s="210">
        <v>0</v>
      </c>
      <c r="H2206" s="209" t="s">
        <v>4378</v>
      </c>
    </row>
    <row r="2207" spans="1:8" x14ac:dyDescent="0.25">
      <c r="A2207" s="211" t="s">
        <v>5244</v>
      </c>
      <c r="B2207" s="221" t="s">
        <v>6875</v>
      </c>
      <c r="C2207" s="212" t="s">
        <v>4394</v>
      </c>
      <c r="D2207" s="213">
        <v>649.79999999999995</v>
      </c>
      <c r="E2207" s="212" t="s">
        <v>5066</v>
      </c>
      <c r="F2207" s="213">
        <v>649.79999999999995</v>
      </c>
      <c r="G2207" s="213">
        <v>0</v>
      </c>
      <c r="H2207" s="212" t="s">
        <v>4378</v>
      </c>
    </row>
    <row r="2208" spans="1:8" x14ac:dyDescent="0.25">
      <c r="A2208" s="211" t="s">
        <v>5066</v>
      </c>
      <c r="B2208" s="221" t="s">
        <v>7008</v>
      </c>
      <c r="C2208" s="212" t="s">
        <v>4394</v>
      </c>
      <c r="D2208" s="213">
        <v>28869.599999999999</v>
      </c>
      <c r="E2208" s="212" t="s">
        <v>6803</v>
      </c>
      <c r="F2208" s="213">
        <v>28869.599999999999</v>
      </c>
      <c r="G2208" s="213">
        <v>0</v>
      </c>
      <c r="H2208" s="212" t="s">
        <v>4378</v>
      </c>
    </row>
    <row r="2209" spans="1:8" x14ac:dyDescent="0.25">
      <c r="A2209" s="208" t="s">
        <v>6803</v>
      </c>
      <c r="B2209" s="220" t="s">
        <v>7131</v>
      </c>
      <c r="C2209" s="209" t="s">
        <v>4394</v>
      </c>
      <c r="D2209" s="210">
        <v>32067.7</v>
      </c>
      <c r="E2209" s="209" t="s">
        <v>6039</v>
      </c>
      <c r="F2209" s="210">
        <v>32067.7</v>
      </c>
      <c r="G2209" s="210">
        <v>0</v>
      </c>
      <c r="H2209" s="209" t="s">
        <v>4378</v>
      </c>
    </row>
    <row r="2210" spans="1:8" x14ac:dyDescent="0.25">
      <c r="A2210" s="208" t="s">
        <v>4642</v>
      </c>
      <c r="B2210" s="220" t="s">
        <v>7657</v>
      </c>
      <c r="C2210" s="209" t="s">
        <v>4453</v>
      </c>
      <c r="D2210" s="210">
        <v>16124.7</v>
      </c>
      <c r="E2210" s="209" t="s">
        <v>4642</v>
      </c>
      <c r="F2210" s="210">
        <v>16124.7</v>
      </c>
      <c r="G2210" s="210">
        <v>0</v>
      </c>
      <c r="H2210" s="209" t="s">
        <v>4378</v>
      </c>
    </row>
    <row r="2211" spans="1:8" x14ac:dyDescent="0.25">
      <c r="A2211" s="211" t="s">
        <v>4632</v>
      </c>
      <c r="B2211" s="221" t="s">
        <v>5314</v>
      </c>
      <c r="C2211" s="212" t="s">
        <v>4453</v>
      </c>
      <c r="D2211" s="213">
        <v>9435</v>
      </c>
      <c r="E2211" s="212" t="s">
        <v>4649</v>
      </c>
      <c r="F2211" s="213">
        <v>9435</v>
      </c>
      <c r="G2211" s="213">
        <v>0</v>
      </c>
      <c r="H2211" s="212" t="s">
        <v>4378</v>
      </c>
    </row>
    <row r="2212" spans="1:8" x14ac:dyDescent="0.25">
      <c r="A2212" s="211" t="s">
        <v>4632</v>
      </c>
      <c r="B2212" s="221" t="s">
        <v>6468</v>
      </c>
      <c r="C2212" s="212" t="s">
        <v>4453</v>
      </c>
      <c r="D2212" s="213">
        <v>10005.799999999999</v>
      </c>
      <c r="E2212" s="212" t="s">
        <v>4632</v>
      </c>
      <c r="F2212" s="213">
        <v>10005.799999999999</v>
      </c>
      <c r="G2212" s="213">
        <v>0</v>
      </c>
      <c r="H2212" s="212" t="s">
        <v>4378</v>
      </c>
    </row>
    <row r="2213" spans="1:8" x14ac:dyDescent="0.25">
      <c r="A2213" s="211" t="s">
        <v>4653</v>
      </c>
      <c r="B2213" s="221" t="s">
        <v>7309</v>
      </c>
      <c r="C2213" s="212" t="s">
        <v>4453</v>
      </c>
      <c r="D2213" s="213">
        <v>0</v>
      </c>
      <c r="E2213" s="212" t="s">
        <v>4416</v>
      </c>
      <c r="F2213" s="213">
        <v>0</v>
      </c>
      <c r="G2213" s="213">
        <v>0</v>
      </c>
      <c r="H2213" s="212" t="s">
        <v>37</v>
      </c>
    </row>
    <row r="2214" spans="1:8" x14ac:dyDescent="0.25">
      <c r="A2214" s="208" t="s">
        <v>4653</v>
      </c>
      <c r="B2214" s="220" t="s">
        <v>7310</v>
      </c>
      <c r="C2214" s="209" t="s">
        <v>4453</v>
      </c>
      <c r="D2214" s="210">
        <v>3283</v>
      </c>
      <c r="E2214" s="209" t="s">
        <v>4653</v>
      </c>
      <c r="F2214" s="210">
        <v>3283</v>
      </c>
      <c r="G2214" s="210">
        <v>0</v>
      </c>
      <c r="H2214" s="209" t="s">
        <v>4378</v>
      </c>
    </row>
    <row r="2215" spans="1:8" x14ac:dyDescent="0.25">
      <c r="A2215" s="211" t="s">
        <v>4638</v>
      </c>
      <c r="B2215" s="221" t="s">
        <v>7440</v>
      </c>
      <c r="C2215" s="212" t="s">
        <v>4453</v>
      </c>
      <c r="D2215" s="213">
        <v>10285.200000000001</v>
      </c>
      <c r="E2215" s="212" t="s">
        <v>4638</v>
      </c>
      <c r="F2215" s="213">
        <v>10285.200000000001</v>
      </c>
      <c r="G2215" s="213">
        <v>0</v>
      </c>
      <c r="H2215" s="212" t="s">
        <v>4378</v>
      </c>
    </row>
    <row r="2216" spans="1:8" x14ac:dyDescent="0.25">
      <c r="A2216" s="211" t="s">
        <v>4649</v>
      </c>
      <c r="B2216" s="221" t="s">
        <v>7550</v>
      </c>
      <c r="C2216" s="212" t="s">
        <v>4453</v>
      </c>
      <c r="D2216" s="213">
        <v>5414.8</v>
      </c>
      <c r="E2216" s="212" t="s">
        <v>4649</v>
      </c>
      <c r="F2216" s="213">
        <v>5414.8</v>
      </c>
      <c r="G2216" s="213">
        <v>0</v>
      </c>
      <c r="H2216" s="212" t="s">
        <v>4378</v>
      </c>
    </row>
    <row r="2217" spans="1:8" x14ac:dyDescent="0.25">
      <c r="A2217" s="211" t="s">
        <v>4646</v>
      </c>
      <c r="B2217" s="221" t="s">
        <v>7688</v>
      </c>
      <c r="C2217" s="212" t="s">
        <v>4453</v>
      </c>
      <c r="D2217" s="213">
        <v>14948.1</v>
      </c>
      <c r="E2217" s="212" t="s">
        <v>4646</v>
      </c>
      <c r="F2217" s="213">
        <v>14948.1</v>
      </c>
      <c r="G2217" s="213">
        <v>0</v>
      </c>
      <c r="H2217" s="212" t="s">
        <v>4378</v>
      </c>
    </row>
    <row r="2218" spans="1:8" x14ac:dyDescent="0.25">
      <c r="A2218" s="208" t="s">
        <v>4633</v>
      </c>
      <c r="B2218" s="220" t="s">
        <v>7796</v>
      </c>
      <c r="C2218" s="209" t="s">
        <v>4453</v>
      </c>
      <c r="D2218" s="210">
        <v>8819.2999999999993</v>
      </c>
      <c r="E2218" s="209" t="s">
        <v>4633</v>
      </c>
      <c r="F2218" s="210">
        <v>8819.2999999999993</v>
      </c>
      <c r="G2218" s="210">
        <v>0</v>
      </c>
      <c r="H2218" s="209" t="s">
        <v>4378</v>
      </c>
    </row>
    <row r="2219" spans="1:8" x14ac:dyDescent="0.25">
      <c r="A2219" s="211" t="s">
        <v>4635</v>
      </c>
      <c r="B2219" s="221" t="s">
        <v>7962</v>
      </c>
      <c r="C2219" s="212" t="s">
        <v>4453</v>
      </c>
      <c r="D2219" s="213">
        <v>15500.4</v>
      </c>
      <c r="E2219" s="212" t="s">
        <v>4635</v>
      </c>
      <c r="F2219" s="213">
        <v>15500.4</v>
      </c>
      <c r="G2219" s="213">
        <v>0</v>
      </c>
      <c r="H2219" s="212" t="s">
        <v>4378</v>
      </c>
    </row>
    <row r="2220" spans="1:8" x14ac:dyDescent="0.25">
      <c r="A2220" s="208" t="s">
        <v>4634</v>
      </c>
      <c r="B2220" s="220" t="s">
        <v>4800</v>
      </c>
      <c r="C2220" s="209" t="s">
        <v>4453</v>
      </c>
      <c r="D2220" s="210">
        <v>9972</v>
      </c>
      <c r="E2220" s="209" t="s">
        <v>4634</v>
      </c>
      <c r="F2220" s="210">
        <v>9972</v>
      </c>
      <c r="G2220" s="210">
        <v>0</v>
      </c>
      <c r="H2220" s="209" t="s">
        <v>4378</v>
      </c>
    </row>
    <row r="2221" spans="1:8" x14ac:dyDescent="0.25">
      <c r="A2221" s="208" t="s">
        <v>4636</v>
      </c>
      <c r="B2221" s="220" t="s">
        <v>4876</v>
      </c>
      <c r="C2221" s="209" t="s">
        <v>4453</v>
      </c>
      <c r="D2221" s="210">
        <v>11191.8</v>
      </c>
      <c r="E2221" s="209" t="s">
        <v>4636</v>
      </c>
      <c r="F2221" s="210">
        <v>11191.8</v>
      </c>
      <c r="G2221" s="210">
        <v>0</v>
      </c>
      <c r="H2221" s="209" t="s">
        <v>4378</v>
      </c>
    </row>
    <row r="2222" spans="1:8" x14ac:dyDescent="0.25">
      <c r="A2222" s="208" t="s">
        <v>4604</v>
      </c>
      <c r="B2222" s="220" t="s">
        <v>4977</v>
      </c>
      <c r="C2222" s="209" t="s">
        <v>4453</v>
      </c>
      <c r="D2222" s="210">
        <v>9949.1</v>
      </c>
      <c r="E2222" s="209" t="s">
        <v>4604</v>
      </c>
      <c r="F2222" s="210">
        <v>9949.1</v>
      </c>
      <c r="G2222" s="210">
        <v>0</v>
      </c>
      <c r="H2222" s="209" t="s">
        <v>4378</v>
      </c>
    </row>
    <row r="2223" spans="1:8" x14ac:dyDescent="0.25">
      <c r="A2223" s="208" t="s">
        <v>4746</v>
      </c>
      <c r="B2223" s="220" t="s">
        <v>5237</v>
      </c>
      <c r="C2223" s="209" t="s">
        <v>4453</v>
      </c>
      <c r="D2223" s="210">
        <v>0</v>
      </c>
      <c r="E2223" s="209" t="s">
        <v>4416</v>
      </c>
      <c r="F2223" s="210">
        <v>0</v>
      </c>
      <c r="G2223" s="210">
        <v>0</v>
      </c>
      <c r="H2223" s="209" t="s">
        <v>37</v>
      </c>
    </row>
    <row r="2224" spans="1:8" x14ac:dyDescent="0.25">
      <c r="A2224" s="211" t="s">
        <v>4746</v>
      </c>
      <c r="B2224" s="221" t="s">
        <v>5238</v>
      </c>
      <c r="C2224" s="212" t="s">
        <v>4453</v>
      </c>
      <c r="D2224" s="213">
        <v>15377.3</v>
      </c>
      <c r="E2224" s="212" t="s">
        <v>4746</v>
      </c>
      <c r="F2224" s="213">
        <v>15377.3</v>
      </c>
      <c r="G2224" s="213">
        <v>0</v>
      </c>
      <c r="H2224" s="212" t="s">
        <v>4378</v>
      </c>
    </row>
    <row r="2225" spans="1:8" x14ac:dyDescent="0.25">
      <c r="A2225" s="208" t="s">
        <v>4630</v>
      </c>
      <c r="B2225" s="220" t="s">
        <v>5523</v>
      </c>
      <c r="C2225" s="209" t="s">
        <v>4453</v>
      </c>
      <c r="D2225" s="210">
        <v>13784.5</v>
      </c>
      <c r="E2225" s="209" t="s">
        <v>4630</v>
      </c>
      <c r="F2225" s="210">
        <v>13784.5</v>
      </c>
      <c r="G2225" s="210">
        <v>0</v>
      </c>
      <c r="H2225" s="209" t="s">
        <v>4378</v>
      </c>
    </row>
    <row r="2226" spans="1:8" x14ac:dyDescent="0.25">
      <c r="A2226" s="208" t="s">
        <v>4641</v>
      </c>
      <c r="B2226" s="220" t="s">
        <v>5669</v>
      </c>
      <c r="C2226" s="209" t="s">
        <v>4453</v>
      </c>
      <c r="D2226" s="210">
        <v>14810.9</v>
      </c>
      <c r="E2226" s="209" t="s">
        <v>4641</v>
      </c>
      <c r="F2226" s="210">
        <v>14810.9</v>
      </c>
      <c r="G2226" s="210">
        <v>0</v>
      </c>
      <c r="H2226" s="209" t="s">
        <v>4378</v>
      </c>
    </row>
    <row r="2227" spans="1:8" x14ac:dyDescent="0.25">
      <c r="A2227" s="208" t="s">
        <v>4645</v>
      </c>
      <c r="B2227" s="220" t="s">
        <v>5768</v>
      </c>
      <c r="C2227" s="209" t="s">
        <v>4453</v>
      </c>
      <c r="D2227" s="210">
        <v>12347.5</v>
      </c>
      <c r="E2227" s="209" t="s">
        <v>4645</v>
      </c>
      <c r="F2227" s="210">
        <v>12347.5</v>
      </c>
      <c r="G2227" s="210">
        <v>0</v>
      </c>
      <c r="H2227" s="209" t="s">
        <v>4378</v>
      </c>
    </row>
    <row r="2228" spans="1:8" x14ac:dyDescent="0.25">
      <c r="A2228" s="208" t="s">
        <v>4648</v>
      </c>
      <c r="B2228" s="220" t="s">
        <v>5982</v>
      </c>
      <c r="C2228" s="209" t="s">
        <v>4453</v>
      </c>
      <c r="D2228" s="210">
        <v>19901.2</v>
      </c>
      <c r="E2228" s="209" t="s">
        <v>4648</v>
      </c>
      <c r="F2228" s="210">
        <v>19901.2</v>
      </c>
      <c r="G2228" s="210">
        <v>0</v>
      </c>
      <c r="H2228" s="209" t="s">
        <v>4378</v>
      </c>
    </row>
    <row r="2229" spans="1:8" x14ac:dyDescent="0.25">
      <c r="A2229" s="208" t="s">
        <v>4821</v>
      </c>
      <c r="B2229" s="220" t="s">
        <v>6093</v>
      </c>
      <c r="C2229" s="209" t="s">
        <v>4453</v>
      </c>
      <c r="D2229" s="210">
        <v>11728.1</v>
      </c>
      <c r="E2229" s="209" t="s">
        <v>4821</v>
      </c>
      <c r="F2229" s="210">
        <v>11728.1</v>
      </c>
      <c r="G2229" s="210">
        <v>0</v>
      </c>
      <c r="H2229" s="209" t="s">
        <v>4378</v>
      </c>
    </row>
    <row r="2230" spans="1:8" x14ac:dyDescent="0.25">
      <c r="A2230" s="211" t="s">
        <v>5793</v>
      </c>
      <c r="B2230" s="221" t="s">
        <v>6198</v>
      </c>
      <c r="C2230" s="212" t="s">
        <v>4453</v>
      </c>
      <c r="D2230" s="213">
        <v>11492.4</v>
      </c>
      <c r="E2230" s="212" t="s">
        <v>5793</v>
      </c>
      <c r="F2230" s="213">
        <v>11492.4</v>
      </c>
      <c r="G2230" s="213">
        <v>0</v>
      </c>
      <c r="H2230" s="212" t="s">
        <v>4378</v>
      </c>
    </row>
    <row r="2231" spans="1:8" x14ac:dyDescent="0.25">
      <c r="A2231" s="211" t="s">
        <v>4696</v>
      </c>
      <c r="B2231" s="221" t="s">
        <v>6333</v>
      </c>
      <c r="C2231" s="212" t="s">
        <v>4453</v>
      </c>
      <c r="D2231" s="213">
        <v>10216.5</v>
      </c>
      <c r="E2231" s="212" t="s">
        <v>4696</v>
      </c>
      <c r="F2231" s="213">
        <v>10216.5</v>
      </c>
      <c r="G2231" s="213">
        <v>0</v>
      </c>
      <c r="H2231" s="212" t="s">
        <v>4378</v>
      </c>
    </row>
    <row r="2232" spans="1:8" x14ac:dyDescent="0.25">
      <c r="A2232" s="211" t="s">
        <v>5244</v>
      </c>
      <c r="B2232" s="221" t="s">
        <v>6953</v>
      </c>
      <c r="C2232" s="212" t="s">
        <v>4453</v>
      </c>
      <c r="D2232" s="213">
        <v>13710.4</v>
      </c>
      <c r="E2232" s="212" t="s">
        <v>5244</v>
      </c>
      <c r="F2232" s="213">
        <v>13710.4</v>
      </c>
      <c r="G2232" s="213">
        <v>0</v>
      </c>
      <c r="H2232" s="212" t="s">
        <v>4378</v>
      </c>
    </row>
    <row r="2233" spans="1:8" x14ac:dyDescent="0.25">
      <c r="A2233" s="208" t="s">
        <v>4642</v>
      </c>
      <c r="B2233" s="220" t="s">
        <v>7858</v>
      </c>
      <c r="C2233" s="209" t="s">
        <v>4490</v>
      </c>
      <c r="D2233" s="210">
        <v>418.6</v>
      </c>
      <c r="E2233" s="209" t="s">
        <v>4642</v>
      </c>
      <c r="F2233" s="210">
        <v>418.6</v>
      </c>
      <c r="G2233" s="210">
        <v>0</v>
      </c>
      <c r="H2233" s="209" t="s">
        <v>4378</v>
      </c>
    </row>
    <row r="2234" spans="1:8" x14ac:dyDescent="0.25">
      <c r="A2234" s="208" t="s">
        <v>4632</v>
      </c>
      <c r="B2234" s="220" t="s">
        <v>6568</v>
      </c>
      <c r="C2234" s="209" t="s">
        <v>4490</v>
      </c>
      <c r="D2234" s="210">
        <v>2451.8000000000002</v>
      </c>
      <c r="E2234" s="209" t="s">
        <v>4632</v>
      </c>
      <c r="F2234" s="210">
        <v>2451.8000000000002</v>
      </c>
      <c r="G2234" s="210">
        <v>0</v>
      </c>
      <c r="H2234" s="209" t="s">
        <v>4378</v>
      </c>
    </row>
    <row r="2235" spans="1:8" x14ac:dyDescent="0.25">
      <c r="A2235" s="211" t="s">
        <v>4646</v>
      </c>
      <c r="B2235" s="221" t="s">
        <v>7710</v>
      </c>
      <c r="C2235" s="212" t="s">
        <v>4490</v>
      </c>
      <c r="D2235" s="213">
        <v>2683.7</v>
      </c>
      <c r="E2235" s="212" t="s">
        <v>4646</v>
      </c>
      <c r="F2235" s="213">
        <v>2683.7</v>
      </c>
      <c r="G2235" s="213">
        <v>0</v>
      </c>
      <c r="H2235" s="212" t="s">
        <v>4378</v>
      </c>
    </row>
    <row r="2236" spans="1:8" x14ac:dyDescent="0.25">
      <c r="A2236" s="211" t="s">
        <v>4746</v>
      </c>
      <c r="B2236" s="221" t="s">
        <v>5245</v>
      </c>
      <c r="C2236" s="212" t="s">
        <v>4490</v>
      </c>
      <c r="D2236" s="213">
        <v>2265.9</v>
      </c>
      <c r="E2236" s="212" t="s">
        <v>4746</v>
      </c>
      <c r="F2236" s="213">
        <v>2265.9</v>
      </c>
      <c r="G2236" s="213">
        <v>0</v>
      </c>
      <c r="H2236" s="212" t="s">
        <v>4378</v>
      </c>
    </row>
    <row r="2237" spans="1:8" x14ac:dyDescent="0.25">
      <c r="A2237" s="211" t="s">
        <v>4645</v>
      </c>
      <c r="B2237" s="221" t="s">
        <v>5752</v>
      </c>
      <c r="C2237" s="212" t="s">
        <v>4490</v>
      </c>
      <c r="D2237" s="213">
        <v>3319.6</v>
      </c>
      <c r="E2237" s="212" t="s">
        <v>4645</v>
      </c>
      <c r="F2237" s="213">
        <v>3319.6</v>
      </c>
      <c r="G2237" s="213">
        <v>0</v>
      </c>
      <c r="H2237" s="212" t="s">
        <v>4378</v>
      </c>
    </row>
    <row r="2238" spans="1:8" x14ac:dyDescent="0.25">
      <c r="A2238" s="211" t="s">
        <v>5395</v>
      </c>
      <c r="B2238" s="221" t="s">
        <v>6519</v>
      </c>
      <c r="C2238" s="212" t="s">
        <v>4490</v>
      </c>
      <c r="D2238" s="213">
        <v>3536</v>
      </c>
      <c r="E2238" s="212" t="s">
        <v>5395</v>
      </c>
      <c r="F2238" s="213">
        <v>3536</v>
      </c>
      <c r="G2238" s="213">
        <v>0</v>
      </c>
      <c r="H2238" s="212" t="s">
        <v>4378</v>
      </c>
    </row>
    <row r="2239" spans="1:8" x14ac:dyDescent="0.25">
      <c r="A2239" s="211" t="s">
        <v>4642</v>
      </c>
      <c r="B2239" s="221" t="s">
        <v>7947</v>
      </c>
      <c r="C2239" s="212" t="s">
        <v>4474</v>
      </c>
      <c r="D2239" s="213">
        <v>1380</v>
      </c>
      <c r="E2239" s="212" t="s">
        <v>4642</v>
      </c>
      <c r="F2239" s="213">
        <v>1380</v>
      </c>
      <c r="G2239" s="213">
        <v>0</v>
      </c>
      <c r="H2239" s="212" t="s">
        <v>4378</v>
      </c>
    </row>
    <row r="2240" spans="1:8" x14ac:dyDescent="0.25">
      <c r="A2240" s="208" t="s">
        <v>4632</v>
      </c>
      <c r="B2240" s="220" t="s">
        <v>6872</v>
      </c>
      <c r="C2240" s="209" t="s">
        <v>4474</v>
      </c>
      <c r="D2240" s="210">
        <v>1380</v>
      </c>
      <c r="E2240" s="209" t="s">
        <v>4638</v>
      </c>
      <c r="F2240" s="210">
        <v>1380</v>
      </c>
      <c r="G2240" s="210">
        <v>0</v>
      </c>
      <c r="H2240" s="209" t="s">
        <v>4378</v>
      </c>
    </row>
    <row r="2241" spans="1:8" x14ac:dyDescent="0.25">
      <c r="A2241" s="211" t="s">
        <v>4638</v>
      </c>
      <c r="B2241" s="221" t="s">
        <v>7466</v>
      </c>
      <c r="C2241" s="212" t="s">
        <v>4474</v>
      </c>
      <c r="D2241" s="213">
        <v>1410</v>
      </c>
      <c r="E2241" s="212" t="s">
        <v>4649</v>
      </c>
      <c r="F2241" s="213">
        <v>1410</v>
      </c>
      <c r="G2241" s="213">
        <v>0</v>
      </c>
      <c r="H2241" s="212" t="s">
        <v>4378</v>
      </c>
    </row>
    <row r="2242" spans="1:8" x14ac:dyDescent="0.25">
      <c r="A2242" s="211" t="s">
        <v>4633</v>
      </c>
      <c r="B2242" s="221" t="s">
        <v>7839</v>
      </c>
      <c r="C2242" s="212" t="s">
        <v>4474</v>
      </c>
      <c r="D2242" s="213">
        <v>1410</v>
      </c>
      <c r="E2242" s="212" t="s">
        <v>4635</v>
      </c>
      <c r="F2242" s="213">
        <v>1410</v>
      </c>
      <c r="G2242" s="213">
        <v>0</v>
      </c>
      <c r="H2242" s="212" t="s">
        <v>4378</v>
      </c>
    </row>
    <row r="2243" spans="1:8" x14ac:dyDescent="0.25">
      <c r="A2243" s="211" t="s">
        <v>4634</v>
      </c>
      <c r="B2243" s="221" t="s">
        <v>4797</v>
      </c>
      <c r="C2243" s="212" t="s">
        <v>4474</v>
      </c>
      <c r="D2243" s="213">
        <v>1410</v>
      </c>
      <c r="E2243" s="212" t="s">
        <v>4634</v>
      </c>
      <c r="F2243" s="213">
        <v>1410</v>
      </c>
      <c r="G2243" s="213">
        <v>0</v>
      </c>
      <c r="H2243" s="212" t="s">
        <v>4378</v>
      </c>
    </row>
    <row r="2244" spans="1:8" x14ac:dyDescent="0.25">
      <c r="A2244" s="208" t="s">
        <v>4639</v>
      </c>
      <c r="B2244" s="220" t="s">
        <v>5409</v>
      </c>
      <c r="C2244" s="209" t="s">
        <v>4474</v>
      </c>
      <c r="D2244" s="210">
        <v>1440</v>
      </c>
      <c r="E2244" s="209" t="s">
        <v>4630</v>
      </c>
      <c r="F2244" s="210">
        <v>1440</v>
      </c>
      <c r="G2244" s="210">
        <v>0</v>
      </c>
      <c r="H2244" s="209" t="s">
        <v>4378</v>
      </c>
    </row>
    <row r="2245" spans="1:8" x14ac:dyDescent="0.25">
      <c r="A2245" s="211" t="s">
        <v>4641</v>
      </c>
      <c r="B2245" s="221" t="s">
        <v>5704</v>
      </c>
      <c r="C2245" s="212" t="s">
        <v>4474</v>
      </c>
      <c r="D2245" s="213">
        <v>1530</v>
      </c>
      <c r="E2245" s="212" t="s">
        <v>4645</v>
      </c>
      <c r="F2245" s="213">
        <v>1530</v>
      </c>
      <c r="G2245" s="213">
        <v>0</v>
      </c>
      <c r="H2245" s="212" t="s">
        <v>4378</v>
      </c>
    </row>
    <row r="2246" spans="1:8" x14ac:dyDescent="0.25">
      <c r="A2246" s="208" t="s">
        <v>4696</v>
      </c>
      <c r="B2246" s="220" t="s">
        <v>6386</v>
      </c>
      <c r="C2246" s="209" t="s">
        <v>4474</v>
      </c>
      <c r="D2246" s="210">
        <v>1560</v>
      </c>
      <c r="E2246" s="209" t="s">
        <v>5395</v>
      </c>
      <c r="F2246" s="210">
        <v>1560</v>
      </c>
      <c r="G2246" s="210">
        <v>0</v>
      </c>
      <c r="H2246" s="209" t="s">
        <v>4378</v>
      </c>
    </row>
    <row r="2247" spans="1:8" x14ac:dyDescent="0.25">
      <c r="A2247" s="208" t="s">
        <v>5066</v>
      </c>
      <c r="B2247" s="220" t="s">
        <v>7083</v>
      </c>
      <c r="C2247" s="209" t="s">
        <v>4474</v>
      </c>
      <c r="D2247" s="210">
        <v>1549.6</v>
      </c>
      <c r="E2247" s="209" t="s">
        <v>6803</v>
      </c>
      <c r="F2247" s="210">
        <v>1549.6</v>
      </c>
      <c r="G2247" s="210">
        <v>0</v>
      </c>
      <c r="H2247" s="209" t="s">
        <v>4378</v>
      </c>
    </row>
    <row r="2248" spans="1:8" x14ac:dyDescent="0.25">
      <c r="A2248" s="208" t="s">
        <v>4632</v>
      </c>
      <c r="B2248" s="220" t="s">
        <v>5552</v>
      </c>
      <c r="C2248" s="209" t="s">
        <v>4413</v>
      </c>
      <c r="D2248" s="210">
        <v>9728.2999999999993</v>
      </c>
      <c r="E2248" s="209" t="s">
        <v>4649</v>
      </c>
      <c r="F2248" s="210">
        <v>9728.2999999999993</v>
      </c>
      <c r="G2248" s="210">
        <v>0</v>
      </c>
      <c r="H2248" s="209" t="s">
        <v>4378</v>
      </c>
    </row>
    <row r="2249" spans="1:8" x14ac:dyDescent="0.25">
      <c r="A2249" s="211" t="s">
        <v>4653</v>
      </c>
      <c r="B2249" s="221" t="s">
        <v>7074</v>
      </c>
      <c r="C2249" s="212" t="s">
        <v>4413</v>
      </c>
      <c r="D2249" s="213">
        <v>4324.3999999999996</v>
      </c>
      <c r="E2249" s="212" t="s">
        <v>4653</v>
      </c>
      <c r="F2249" s="213">
        <v>4324.3999999999996</v>
      </c>
      <c r="G2249" s="213">
        <v>0</v>
      </c>
      <c r="H2249" s="212" t="s">
        <v>4378</v>
      </c>
    </row>
    <row r="2250" spans="1:8" x14ac:dyDescent="0.25">
      <c r="A2250" s="208" t="s">
        <v>4638</v>
      </c>
      <c r="B2250" s="220" t="s">
        <v>7328</v>
      </c>
      <c r="C2250" s="209" t="s">
        <v>4413</v>
      </c>
      <c r="D2250" s="210">
        <v>5038.8</v>
      </c>
      <c r="E2250" s="209" t="s">
        <v>4649</v>
      </c>
      <c r="F2250" s="210">
        <v>5038.8</v>
      </c>
      <c r="G2250" s="210">
        <v>0</v>
      </c>
      <c r="H2250" s="209" t="s">
        <v>4378</v>
      </c>
    </row>
    <row r="2251" spans="1:8" x14ac:dyDescent="0.25">
      <c r="A2251" s="211" t="s">
        <v>4649</v>
      </c>
      <c r="B2251" s="221" t="s">
        <v>7492</v>
      </c>
      <c r="C2251" s="212" t="s">
        <v>4413</v>
      </c>
      <c r="D2251" s="213">
        <v>3093.2</v>
      </c>
      <c r="E2251" s="212" t="s">
        <v>4646</v>
      </c>
      <c r="F2251" s="213">
        <v>3093.2</v>
      </c>
      <c r="G2251" s="213">
        <v>0</v>
      </c>
      <c r="H2251" s="212" t="s">
        <v>4378</v>
      </c>
    </row>
    <row r="2252" spans="1:8" x14ac:dyDescent="0.25">
      <c r="A2252" s="208" t="s">
        <v>4646</v>
      </c>
      <c r="B2252" s="220" t="s">
        <v>7621</v>
      </c>
      <c r="C2252" s="209" t="s">
        <v>4413</v>
      </c>
      <c r="D2252" s="210">
        <v>4841.2</v>
      </c>
      <c r="E2252" s="209" t="s">
        <v>4633</v>
      </c>
      <c r="F2252" s="210">
        <v>4841.2</v>
      </c>
      <c r="G2252" s="210">
        <v>0</v>
      </c>
      <c r="H2252" s="209" t="s">
        <v>4378</v>
      </c>
    </row>
    <row r="2253" spans="1:8" x14ac:dyDescent="0.25">
      <c r="A2253" s="211" t="s">
        <v>4633</v>
      </c>
      <c r="B2253" s="221" t="s">
        <v>7756</v>
      </c>
      <c r="C2253" s="212" t="s">
        <v>4413</v>
      </c>
      <c r="D2253" s="213">
        <v>0</v>
      </c>
      <c r="E2253" s="212" t="s">
        <v>4416</v>
      </c>
      <c r="F2253" s="213">
        <v>0</v>
      </c>
      <c r="G2253" s="213">
        <v>0</v>
      </c>
      <c r="H2253" s="212" t="s">
        <v>37</v>
      </c>
    </row>
    <row r="2254" spans="1:8" x14ac:dyDescent="0.25">
      <c r="A2254" s="211" t="s">
        <v>4633</v>
      </c>
      <c r="B2254" s="221" t="s">
        <v>7867</v>
      </c>
      <c r="C2254" s="212" t="s">
        <v>4413</v>
      </c>
      <c r="D2254" s="213">
        <v>5745.6</v>
      </c>
      <c r="E2254" s="212" t="s">
        <v>4634</v>
      </c>
      <c r="F2254" s="213">
        <v>5745.6</v>
      </c>
      <c r="G2254" s="213">
        <v>0</v>
      </c>
      <c r="H2254" s="212" t="s">
        <v>4378</v>
      </c>
    </row>
    <row r="2255" spans="1:8" x14ac:dyDescent="0.25">
      <c r="A2255" s="208" t="s">
        <v>4635</v>
      </c>
      <c r="B2255" s="220" t="s">
        <v>7908</v>
      </c>
      <c r="C2255" s="209" t="s">
        <v>4413</v>
      </c>
      <c r="D2255" s="210">
        <v>6260.5</v>
      </c>
      <c r="E2255" s="209" t="s">
        <v>4604</v>
      </c>
      <c r="F2255" s="210">
        <v>6260.5</v>
      </c>
      <c r="G2255" s="210">
        <v>0</v>
      </c>
      <c r="H2255" s="209" t="s">
        <v>4378</v>
      </c>
    </row>
    <row r="2256" spans="1:8" x14ac:dyDescent="0.25">
      <c r="A2256" s="211" t="s">
        <v>4634</v>
      </c>
      <c r="B2256" s="221" t="s">
        <v>4741</v>
      </c>
      <c r="C2256" s="212" t="s">
        <v>4413</v>
      </c>
      <c r="D2256" s="213">
        <v>8550</v>
      </c>
      <c r="E2256" s="212" t="s">
        <v>4643</v>
      </c>
      <c r="F2256" s="213">
        <v>8550</v>
      </c>
      <c r="G2256" s="213">
        <v>0</v>
      </c>
      <c r="H2256" s="212" t="s">
        <v>4378</v>
      </c>
    </row>
    <row r="2257" spans="1:8" x14ac:dyDescent="0.25">
      <c r="A2257" s="211" t="s">
        <v>4636</v>
      </c>
      <c r="B2257" s="221" t="s">
        <v>4834</v>
      </c>
      <c r="C2257" s="212" t="s">
        <v>4413</v>
      </c>
      <c r="D2257" s="213">
        <v>2641</v>
      </c>
      <c r="E2257" s="212" t="s">
        <v>4636</v>
      </c>
      <c r="F2257" s="213">
        <v>2641</v>
      </c>
      <c r="G2257" s="213">
        <v>0</v>
      </c>
      <c r="H2257" s="212" t="s">
        <v>4378</v>
      </c>
    </row>
    <row r="2258" spans="1:8" x14ac:dyDescent="0.25">
      <c r="A2258" s="208" t="s">
        <v>4641</v>
      </c>
      <c r="B2258" s="220" t="s">
        <v>5620</v>
      </c>
      <c r="C2258" s="209" t="s">
        <v>4413</v>
      </c>
      <c r="D2258" s="210">
        <v>4846.2</v>
      </c>
      <c r="E2258" s="209" t="s">
        <v>4821</v>
      </c>
      <c r="F2258" s="210">
        <v>4846.2</v>
      </c>
      <c r="G2258" s="210">
        <v>0</v>
      </c>
      <c r="H2258" s="209" t="s">
        <v>4378</v>
      </c>
    </row>
    <row r="2259" spans="1:8" x14ac:dyDescent="0.25">
      <c r="A2259" s="211" t="s">
        <v>4643</v>
      </c>
      <c r="B2259" s="221" t="s">
        <v>5806</v>
      </c>
      <c r="C2259" s="212" t="s">
        <v>4413</v>
      </c>
      <c r="D2259" s="213">
        <v>3573.3</v>
      </c>
      <c r="E2259" s="212" t="s">
        <v>5395</v>
      </c>
      <c r="F2259" s="213">
        <v>3573.3</v>
      </c>
      <c r="G2259" s="213">
        <v>0</v>
      </c>
      <c r="H2259" s="212" t="s">
        <v>4378</v>
      </c>
    </row>
    <row r="2260" spans="1:8" x14ac:dyDescent="0.25">
      <c r="A2260" s="208" t="s">
        <v>5793</v>
      </c>
      <c r="B2260" s="220" t="s">
        <v>6161</v>
      </c>
      <c r="C2260" s="209" t="s">
        <v>4413</v>
      </c>
      <c r="D2260" s="210">
        <v>444.6</v>
      </c>
      <c r="E2260" s="209" t="s">
        <v>5793</v>
      </c>
      <c r="F2260" s="210">
        <v>444.6</v>
      </c>
      <c r="G2260" s="210">
        <v>0</v>
      </c>
      <c r="H2260" s="209" t="s">
        <v>4378</v>
      </c>
    </row>
    <row r="2261" spans="1:8" x14ac:dyDescent="0.25">
      <c r="A2261" s="208" t="s">
        <v>4696</v>
      </c>
      <c r="B2261" s="220" t="s">
        <v>6270</v>
      </c>
      <c r="C2261" s="209" t="s">
        <v>4413</v>
      </c>
      <c r="D2261" s="210">
        <v>1045</v>
      </c>
      <c r="E2261" s="209" t="s">
        <v>5395</v>
      </c>
      <c r="F2261" s="210">
        <v>1045</v>
      </c>
      <c r="G2261" s="210">
        <v>0</v>
      </c>
      <c r="H2261" s="209" t="s">
        <v>4378</v>
      </c>
    </row>
    <row r="2262" spans="1:8" x14ac:dyDescent="0.25">
      <c r="A2262" s="208" t="s">
        <v>5395</v>
      </c>
      <c r="B2262" s="220" t="s">
        <v>6421</v>
      </c>
      <c r="C2262" s="209" t="s">
        <v>4413</v>
      </c>
      <c r="D2262" s="210">
        <v>6760</v>
      </c>
      <c r="E2262" s="209" t="s">
        <v>5395</v>
      </c>
      <c r="F2262" s="210">
        <v>6760</v>
      </c>
      <c r="G2262" s="210">
        <v>0</v>
      </c>
      <c r="H2262" s="209" t="s">
        <v>4378</v>
      </c>
    </row>
    <row r="2263" spans="1:8" x14ac:dyDescent="0.25">
      <c r="A2263" s="208" t="s">
        <v>5395</v>
      </c>
      <c r="B2263" s="220" t="s">
        <v>6425</v>
      </c>
      <c r="C2263" s="209" t="s">
        <v>4413</v>
      </c>
      <c r="D2263" s="210">
        <v>8669.4</v>
      </c>
      <c r="E2263" s="209" t="s">
        <v>5066</v>
      </c>
      <c r="F2263" s="210">
        <v>8669.4</v>
      </c>
      <c r="G2263" s="210">
        <v>0</v>
      </c>
      <c r="H2263" s="209" t="s">
        <v>4378</v>
      </c>
    </row>
    <row r="2264" spans="1:8" x14ac:dyDescent="0.25">
      <c r="A2264" s="208" t="s">
        <v>6409</v>
      </c>
      <c r="B2264" s="220" t="s">
        <v>6556</v>
      </c>
      <c r="C2264" s="209" t="s">
        <v>4413</v>
      </c>
      <c r="D2264" s="210">
        <v>1245.5</v>
      </c>
      <c r="E2264" s="209" t="s">
        <v>6409</v>
      </c>
      <c r="F2264" s="210">
        <v>1245.5</v>
      </c>
      <c r="G2264" s="210">
        <v>0</v>
      </c>
      <c r="H2264" s="209" t="s">
        <v>4378</v>
      </c>
    </row>
    <row r="2265" spans="1:8" x14ac:dyDescent="0.25">
      <c r="A2265" s="208" t="s">
        <v>5066</v>
      </c>
      <c r="B2265" s="220" t="s">
        <v>7011</v>
      </c>
      <c r="C2265" s="209" t="s">
        <v>4413</v>
      </c>
      <c r="D2265" s="210">
        <v>3330.7</v>
      </c>
      <c r="E2265" s="209" t="s">
        <v>6039</v>
      </c>
      <c r="F2265" s="210">
        <v>3330.7</v>
      </c>
      <c r="G2265" s="210">
        <v>0</v>
      </c>
      <c r="H2265" s="209" t="s">
        <v>4378</v>
      </c>
    </row>
    <row r="2266" spans="1:8" x14ac:dyDescent="0.25">
      <c r="A2266" s="208" t="s">
        <v>6803</v>
      </c>
      <c r="B2266" s="220" t="s">
        <v>7127</v>
      </c>
      <c r="C2266" s="209" t="s">
        <v>4413</v>
      </c>
      <c r="D2266" s="210">
        <v>1508.6</v>
      </c>
      <c r="E2266" s="209" t="s">
        <v>6039</v>
      </c>
      <c r="F2266" s="210">
        <v>1508.6</v>
      </c>
      <c r="G2266" s="210">
        <v>0</v>
      </c>
      <c r="H2266" s="209" t="s">
        <v>4378</v>
      </c>
    </row>
    <row r="2267" spans="1:8" x14ac:dyDescent="0.25">
      <c r="A2267" s="208" t="s">
        <v>4632</v>
      </c>
      <c r="B2267" s="220" t="s">
        <v>5201</v>
      </c>
      <c r="C2267" s="209" t="s">
        <v>4626</v>
      </c>
      <c r="D2267" s="210">
        <v>13075.8</v>
      </c>
      <c r="E2267" s="209" t="s">
        <v>4632</v>
      </c>
      <c r="F2267" s="210">
        <v>13075.8</v>
      </c>
      <c r="G2267" s="210">
        <v>0</v>
      </c>
      <c r="H2267" s="209" t="s">
        <v>4378</v>
      </c>
    </row>
    <row r="2268" spans="1:8" x14ac:dyDescent="0.25">
      <c r="A2268" s="208" t="s">
        <v>4653</v>
      </c>
      <c r="B2268" s="220" t="s">
        <v>7271</v>
      </c>
      <c r="C2268" s="209" t="s">
        <v>4626</v>
      </c>
      <c r="D2268" s="210">
        <v>1906.8</v>
      </c>
      <c r="E2268" s="209" t="s">
        <v>4653</v>
      </c>
      <c r="F2268" s="210">
        <v>1906.8</v>
      </c>
      <c r="G2268" s="210">
        <v>0</v>
      </c>
      <c r="H2268" s="209" t="s">
        <v>4378</v>
      </c>
    </row>
    <row r="2269" spans="1:8" x14ac:dyDescent="0.25">
      <c r="A2269" s="208" t="s">
        <v>4638</v>
      </c>
      <c r="B2269" s="220" t="s">
        <v>7380</v>
      </c>
      <c r="C2269" s="209" t="s">
        <v>4626</v>
      </c>
      <c r="D2269" s="210">
        <v>13231.6</v>
      </c>
      <c r="E2269" s="209" t="s">
        <v>4638</v>
      </c>
      <c r="F2269" s="210">
        <v>13231.6</v>
      </c>
      <c r="G2269" s="210">
        <v>0</v>
      </c>
      <c r="H2269" s="209" t="s">
        <v>4378</v>
      </c>
    </row>
    <row r="2270" spans="1:8" x14ac:dyDescent="0.25">
      <c r="A2270" s="208" t="s">
        <v>4633</v>
      </c>
      <c r="B2270" s="220" t="s">
        <v>7741</v>
      </c>
      <c r="C2270" s="209" t="s">
        <v>4626</v>
      </c>
      <c r="D2270" s="210">
        <v>14800</v>
      </c>
      <c r="E2270" s="209" t="s">
        <v>4633</v>
      </c>
      <c r="F2270" s="210">
        <v>14800</v>
      </c>
      <c r="G2270" s="210">
        <v>0</v>
      </c>
      <c r="H2270" s="209" t="s">
        <v>4378</v>
      </c>
    </row>
    <row r="2271" spans="1:8" x14ac:dyDescent="0.25">
      <c r="A2271" s="211" t="s">
        <v>4635</v>
      </c>
      <c r="B2271" s="221" t="s">
        <v>4677</v>
      </c>
      <c r="C2271" s="212" t="s">
        <v>4626</v>
      </c>
      <c r="D2271" s="213">
        <v>14881.4</v>
      </c>
      <c r="E2271" s="212" t="s">
        <v>4635</v>
      </c>
      <c r="F2271" s="213">
        <v>14881.4</v>
      </c>
      <c r="G2271" s="213">
        <v>0</v>
      </c>
      <c r="H2271" s="212" t="s">
        <v>4378</v>
      </c>
    </row>
    <row r="2272" spans="1:8" x14ac:dyDescent="0.25">
      <c r="A2272" s="211" t="s">
        <v>4746</v>
      </c>
      <c r="B2272" s="221" t="s">
        <v>5169</v>
      </c>
      <c r="C2272" s="212" t="s">
        <v>4626</v>
      </c>
      <c r="D2272" s="213">
        <v>15618</v>
      </c>
      <c r="E2272" s="212" t="s">
        <v>4746</v>
      </c>
      <c r="F2272" s="213">
        <v>15618</v>
      </c>
      <c r="G2272" s="213">
        <v>0</v>
      </c>
      <c r="H2272" s="212" t="s">
        <v>4378</v>
      </c>
    </row>
    <row r="2273" spans="1:8" x14ac:dyDescent="0.25">
      <c r="A2273" s="211" t="s">
        <v>4746</v>
      </c>
      <c r="B2273" s="221" t="s">
        <v>5240</v>
      </c>
      <c r="C2273" s="212" t="s">
        <v>4626</v>
      </c>
      <c r="D2273" s="213">
        <v>1905.4</v>
      </c>
      <c r="E2273" s="212" t="s">
        <v>4746</v>
      </c>
      <c r="F2273" s="213">
        <v>1905.4</v>
      </c>
      <c r="G2273" s="213">
        <v>0</v>
      </c>
      <c r="H2273" s="212" t="s">
        <v>4378</v>
      </c>
    </row>
    <row r="2274" spans="1:8" x14ac:dyDescent="0.25">
      <c r="A2274" s="211" t="s">
        <v>4630</v>
      </c>
      <c r="B2274" s="221" t="s">
        <v>5464</v>
      </c>
      <c r="C2274" s="212" t="s">
        <v>4626</v>
      </c>
      <c r="D2274" s="213">
        <v>0</v>
      </c>
      <c r="E2274" s="212" t="s">
        <v>4416</v>
      </c>
      <c r="F2274" s="213">
        <v>0</v>
      </c>
      <c r="G2274" s="213">
        <v>0</v>
      </c>
      <c r="H2274" s="212" t="s">
        <v>37</v>
      </c>
    </row>
    <row r="2275" spans="1:8" x14ac:dyDescent="0.25">
      <c r="A2275" s="208" t="s">
        <v>4642</v>
      </c>
      <c r="B2275" s="220" t="s">
        <v>7368</v>
      </c>
      <c r="C2275" s="209" t="s">
        <v>4552</v>
      </c>
      <c r="D2275" s="210">
        <v>7440</v>
      </c>
      <c r="E2275" s="209" t="s">
        <v>4642</v>
      </c>
      <c r="F2275" s="210">
        <v>7440</v>
      </c>
      <c r="G2275" s="210">
        <v>0</v>
      </c>
      <c r="H2275" s="209" t="s">
        <v>4378</v>
      </c>
    </row>
    <row r="2276" spans="1:8" x14ac:dyDescent="0.25">
      <c r="A2276" s="208" t="s">
        <v>4632</v>
      </c>
      <c r="B2276" s="220" t="s">
        <v>5427</v>
      </c>
      <c r="C2276" s="209" t="s">
        <v>4552</v>
      </c>
      <c r="D2276" s="210">
        <v>977.7</v>
      </c>
      <c r="E2276" s="209" t="s">
        <v>4632</v>
      </c>
      <c r="F2276" s="210">
        <v>977.7</v>
      </c>
      <c r="G2276" s="210">
        <v>0</v>
      </c>
      <c r="H2276" s="209" t="s">
        <v>4378</v>
      </c>
    </row>
    <row r="2277" spans="1:8" x14ac:dyDescent="0.25">
      <c r="A2277" s="211" t="s">
        <v>4653</v>
      </c>
      <c r="B2277" s="221" t="s">
        <v>7096</v>
      </c>
      <c r="C2277" s="212" t="s">
        <v>4552</v>
      </c>
      <c r="D2277" s="213">
        <v>10223.6</v>
      </c>
      <c r="E2277" s="212" t="s">
        <v>4653</v>
      </c>
      <c r="F2277" s="213">
        <v>10223.6</v>
      </c>
      <c r="G2277" s="213">
        <v>0</v>
      </c>
      <c r="H2277" s="212" t="s">
        <v>4378</v>
      </c>
    </row>
    <row r="2278" spans="1:8" x14ac:dyDescent="0.25">
      <c r="A2278" s="208" t="s">
        <v>4653</v>
      </c>
      <c r="B2278" s="220" t="s">
        <v>7107</v>
      </c>
      <c r="C2278" s="209" t="s">
        <v>4552</v>
      </c>
      <c r="D2278" s="210">
        <v>259.2</v>
      </c>
      <c r="E2278" s="209" t="s">
        <v>4653</v>
      </c>
      <c r="F2278" s="210">
        <v>259.2</v>
      </c>
      <c r="G2278" s="210">
        <v>0</v>
      </c>
      <c r="H2278" s="209" t="s">
        <v>4378</v>
      </c>
    </row>
    <row r="2279" spans="1:8" x14ac:dyDescent="0.25">
      <c r="A2279" s="211" t="s">
        <v>4635</v>
      </c>
      <c r="B2279" s="221" t="s">
        <v>4691</v>
      </c>
      <c r="C2279" s="212" t="s">
        <v>4552</v>
      </c>
      <c r="D2279" s="213">
        <v>14642.3</v>
      </c>
      <c r="E2279" s="212" t="s">
        <v>4635</v>
      </c>
      <c r="F2279" s="213">
        <v>14642.3</v>
      </c>
      <c r="G2279" s="213">
        <v>0</v>
      </c>
      <c r="H2279" s="212" t="s">
        <v>4378</v>
      </c>
    </row>
    <row r="2280" spans="1:8" x14ac:dyDescent="0.25">
      <c r="A2280" s="208" t="s">
        <v>4636</v>
      </c>
      <c r="B2280" s="220" t="s">
        <v>4837</v>
      </c>
      <c r="C2280" s="209" t="s">
        <v>4552</v>
      </c>
      <c r="D2280" s="210">
        <v>9613.2000000000007</v>
      </c>
      <c r="E2280" s="209" t="s">
        <v>4636</v>
      </c>
      <c r="F2280" s="210">
        <v>9613.2000000000007</v>
      </c>
      <c r="G2280" s="210">
        <v>0</v>
      </c>
      <c r="H2280" s="209" t="s">
        <v>4378</v>
      </c>
    </row>
    <row r="2281" spans="1:8" x14ac:dyDescent="0.25">
      <c r="A2281" s="211" t="s">
        <v>4604</v>
      </c>
      <c r="B2281" s="221" t="s">
        <v>4972</v>
      </c>
      <c r="C2281" s="212" t="s">
        <v>4552</v>
      </c>
      <c r="D2281" s="213">
        <v>4089.6</v>
      </c>
      <c r="E2281" s="212" t="s">
        <v>4604</v>
      </c>
      <c r="F2281" s="213">
        <v>4089.6</v>
      </c>
      <c r="G2281" s="213">
        <v>0</v>
      </c>
      <c r="H2281" s="212" t="s">
        <v>4378</v>
      </c>
    </row>
    <row r="2282" spans="1:8" x14ac:dyDescent="0.25">
      <c r="A2282" s="208" t="s">
        <v>4639</v>
      </c>
      <c r="B2282" s="220" t="s">
        <v>5329</v>
      </c>
      <c r="C2282" s="209" t="s">
        <v>4552</v>
      </c>
      <c r="D2282" s="210">
        <v>9745.7999999999993</v>
      </c>
      <c r="E2282" s="209" t="s">
        <v>4639</v>
      </c>
      <c r="F2282" s="210">
        <v>9745.7999999999993</v>
      </c>
      <c r="G2282" s="210">
        <v>0</v>
      </c>
      <c r="H2282" s="209" t="s">
        <v>4378</v>
      </c>
    </row>
    <row r="2283" spans="1:8" x14ac:dyDescent="0.25">
      <c r="A2283" s="211" t="s">
        <v>4643</v>
      </c>
      <c r="B2283" s="221" t="s">
        <v>5897</v>
      </c>
      <c r="C2283" s="212" t="s">
        <v>4552</v>
      </c>
      <c r="D2283" s="213">
        <v>249.7</v>
      </c>
      <c r="E2283" s="212" t="s">
        <v>4643</v>
      </c>
      <c r="F2283" s="213">
        <v>249.7</v>
      </c>
      <c r="G2283" s="213">
        <v>0</v>
      </c>
      <c r="H2283" s="212" t="s">
        <v>4378</v>
      </c>
    </row>
    <row r="2284" spans="1:8" x14ac:dyDescent="0.25">
      <c r="A2284" s="208" t="s">
        <v>4643</v>
      </c>
      <c r="B2284" s="220" t="s">
        <v>5898</v>
      </c>
      <c r="C2284" s="209" t="s">
        <v>4552</v>
      </c>
      <c r="D2284" s="210">
        <v>288</v>
      </c>
      <c r="E2284" s="209" t="s">
        <v>4643</v>
      </c>
      <c r="F2284" s="210">
        <v>288</v>
      </c>
      <c r="G2284" s="210">
        <v>0</v>
      </c>
      <c r="H2284" s="209" t="s">
        <v>4378</v>
      </c>
    </row>
    <row r="2285" spans="1:8" x14ac:dyDescent="0.25">
      <c r="A2285" s="208" t="s">
        <v>4821</v>
      </c>
      <c r="B2285" s="220" t="s">
        <v>6125</v>
      </c>
      <c r="C2285" s="209" t="s">
        <v>4552</v>
      </c>
      <c r="D2285" s="210">
        <v>10797.6</v>
      </c>
      <c r="E2285" s="209" t="s">
        <v>4821</v>
      </c>
      <c r="F2285" s="210">
        <v>10797.6</v>
      </c>
      <c r="G2285" s="210">
        <v>0</v>
      </c>
      <c r="H2285" s="209" t="s">
        <v>4378</v>
      </c>
    </row>
    <row r="2286" spans="1:8" x14ac:dyDescent="0.25">
      <c r="A2286" s="211" t="s">
        <v>4696</v>
      </c>
      <c r="B2286" s="221" t="s">
        <v>6321</v>
      </c>
      <c r="C2286" s="212" t="s">
        <v>4552</v>
      </c>
      <c r="D2286" s="213">
        <v>5842.8</v>
      </c>
      <c r="E2286" s="212" t="s">
        <v>4696</v>
      </c>
      <c r="F2286" s="213">
        <v>5842.8</v>
      </c>
      <c r="G2286" s="213">
        <v>0</v>
      </c>
      <c r="H2286" s="212" t="s">
        <v>4378</v>
      </c>
    </row>
    <row r="2287" spans="1:8" x14ac:dyDescent="0.25">
      <c r="A2287" s="208" t="s">
        <v>5395</v>
      </c>
      <c r="B2287" s="220" t="s">
        <v>6411</v>
      </c>
      <c r="C2287" s="209" t="s">
        <v>4552</v>
      </c>
      <c r="D2287" s="210">
        <v>4592.3999999999996</v>
      </c>
      <c r="E2287" s="209" t="s">
        <v>5395</v>
      </c>
      <c r="F2287" s="210">
        <v>4592.3999999999996</v>
      </c>
      <c r="G2287" s="210">
        <v>0</v>
      </c>
      <c r="H2287" s="209" t="s">
        <v>4378</v>
      </c>
    </row>
    <row r="2288" spans="1:8" x14ac:dyDescent="0.25">
      <c r="A2288" s="211" t="s">
        <v>5092</v>
      </c>
      <c r="B2288" s="221" t="s">
        <v>6806</v>
      </c>
      <c r="C2288" s="212" t="s">
        <v>4552</v>
      </c>
      <c r="D2288" s="213">
        <v>1934.4</v>
      </c>
      <c r="E2288" s="212" t="s">
        <v>5092</v>
      </c>
      <c r="F2288" s="213">
        <v>1934.4</v>
      </c>
      <c r="G2288" s="213">
        <v>0</v>
      </c>
      <c r="H2288" s="212" t="s">
        <v>4378</v>
      </c>
    </row>
    <row r="2289" spans="1:8" x14ac:dyDescent="0.25">
      <c r="A2289" s="208" t="s">
        <v>5244</v>
      </c>
      <c r="B2289" s="220" t="s">
        <v>6900</v>
      </c>
      <c r="C2289" s="209" t="s">
        <v>4552</v>
      </c>
      <c r="D2289" s="210">
        <v>7732.6</v>
      </c>
      <c r="E2289" s="209" t="s">
        <v>5244</v>
      </c>
      <c r="F2289" s="210">
        <v>7732.6</v>
      </c>
      <c r="G2289" s="210">
        <v>0</v>
      </c>
      <c r="H2289" s="209" t="s">
        <v>4378</v>
      </c>
    </row>
    <row r="2290" spans="1:8" x14ac:dyDescent="0.25">
      <c r="A2290" s="211" t="s">
        <v>6803</v>
      </c>
      <c r="B2290" s="221" t="s">
        <v>7268</v>
      </c>
      <c r="C2290" s="212" t="s">
        <v>4552</v>
      </c>
      <c r="D2290" s="213">
        <v>4242</v>
      </c>
      <c r="E2290" s="212" t="s">
        <v>6039</v>
      </c>
      <c r="F2290" s="213">
        <v>4242</v>
      </c>
      <c r="G2290" s="213">
        <v>0</v>
      </c>
      <c r="H2290" s="212" t="s">
        <v>4378</v>
      </c>
    </row>
    <row r="2291" spans="1:8" x14ac:dyDescent="0.25">
      <c r="A2291" s="211" t="s">
        <v>5395</v>
      </c>
      <c r="B2291" s="221" t="s">
        <v>6508</v>
      </c>
      <c r="C2291" s="212" t="s">
        <v>6509</v>
      </c>
      <c r="D2291" s="213">
        <v>732.6</v>
      </c>
      <c r="E2291" s="212" t="s">
        <v>5395</v>
      </c>
      <c r="F2291" s="213">
        <v>732.6</v>
      </c>
      <c r="G2291" s="213">
        <v>0</v>
      </c>
      <c r="H2291" s="212" t="s">
        <v>4378</v>
      </c>
    </row>
    <row r="2292" spans="1:8" x14ac:dyDescent="0.25">
      <c r="A2292" s="208" t="s">
        <v>4642</v>
      </c>
      <c r="B2292" s="220" t="s">
        <v>7880</v>
      </c>
      <c r="C2292" s="209" t="s">
        <v>4482</v>
      </c>
      <c r="D2292" s="210">
        <v>10010.799999999999</v>
      </c>
      <c r="E2292" s="209" t="s">
        <v>4642</v>
      </c>
      <c r="F2292" s="210">
        <v>10010.799999999999</v>
      </c>
      <c r="G2292" s="210">
        <v>0</v>
      </c>
      <c r="H2292" s="209" t="s">
        <v>4378</v>
      </c>
    </row>
    <row r="2293" spans="1:8" x14ac:dyDescent="0.25">
      <c r="A2293" s="211" t="s">
        <v>4632</v>
      </c>
      <c r="B2293" s="221" t="s">
        <v>6736</v>
      </c>
      <c r="C2293" s="212" t="s">
        <v>4482</v>
      </c>
      <c r="D2293" s="213">
        <v>5647.2</v>
      </c>
      <c r="E2293" s="212" t="s">
        <v>4632</v>
      </c>
      <c r="F2293" s="213">
        <v>5647.2</v>
      </c>
      <c r="G2293" s="213">
        <v>0</v>
      </c>
      <c r="H2293" s="212" t="s">
        <v>4378</v>
      </c>
    </row>
    <row r="2294" spans="1:8" x14ac:dyDescent="0.25">
      <c r="A2294" s="208" t="s">
        <v>4632</v>
      </c>
      <c r="B2294" s="220" t="s">
        <v>6748</v>
      </c>
      <c r="C2294" s="209" t="s">
        <v>4482</v>
      </c>
      <c r="D2294" s="210">
        <v>14511</v>
      </c>
      <c r="E2294" s="209" t="s">
        <v>4653</v>
      </c>
      <c r="F2294" s="210">
        <v>14511</v>
      </c>
      <c r="G2294" s="210">
        <v>0</v>
      </c>
      <c r="H2294" s="209" t="s">
        <v>4378</v>
      </c>
    </row>
    <row r="2295" spans="1:8" x14ac:dyDescent="0.25">
      <c r="A2295" s="208" t="s">
        <v>4633</v>
      </c>
      <c r="B2295" s="220" t="s">
        <v>7872</v>
      </c>
      <c r="C2295" s="209" t="s">
        <v>4482</v>
      </c>
      <c r="D2295" s="210">
        <v>13923</v>
      </c>
      <c r="E2295" s="209" t="s">
        <v>4635</v>
      </c>
      <c r="F2295" s="210">
        <v>13923</v>
      </c>
      <c r="G2295" s="210">
        <v>0</v>
      </c>
      <c r="H2295" s="209" t="s">
        <v>4378</v>
      </c>
    </row>
    <row r="2296" spans="1:8" x14ac:dyDescent="0.25">
      <c r="A2296" s="211" t="s">
        <v>4635</v>
      </c>
      <c r="B2296" s="221" t="s">
        <v>7998</v>
      </c>
      <c r="C2296" s="212" t="s">
        <v>4482</v>
      </c>
      <c r="D2296" s="213">
        <v>13433</v>
      </c>
      <c r="E2296" s="212" t="s">
        <v>4636</v>
      </c>
      <c r="F2296" s="213">
        <v>13433</v>
      </c>
      <c r="G2296" s="213">
        <v>0</v>
      </c>
      <c r="H2296" s="212" t="s">
        <v>4378</v>
      </c>
    </row>
    <row r="2297" spans="1:8" x14ac:dyDescent="0.25">
      <c r="A2297" s="211" t="s">
        <v>4640</v>
      </c>
      <c r="B2297" s="221" t="s">
        <v>5131</v>
      </c>
      <c r="C2297" s="212" t="s">
        <v>4482</v>
      </c>
      <c r="D2297" s="213">
        <v>14476</v>
      </c>
      <c r="E2297" s="212" t="s">
        <v>4746</v>
      </c>
      <c r="F2297" s="213">
        <v>14476</v>
      </c>
      <c r="G2297" s="213">
        <v>0</v>
      </c>
      <c r="H2297" s="212" t="s">
        <v>4378</v>
      </c>
    </row>
    <row r="2298" spans="1:8" x14ac:dyDescent="0.25">
      <c r="A2298" s="211" t="s">
        <v>4639</v>
      </c>
      <c r="B2298" s="221" t="s">
        <v>5414</v>
      </c>
      <c r="C2298" s="212" t="s">
        <v>4482</v>
      </c>
      <c r="D2298" s="213">
        <v>15176</v>
      </c>
      <c r="E2298" s="212" t="s">
        <v>4630</v>
      </c>
      <c r="F2298" s="213">
        <v>15176</v>
      </c>
      <c r="G2298" s="213">
        <v>0</v>
      </c>
      <c r="H2298" s="212" t="s">
        <v>4378</v>
      </c>
    </row>
    <row r="2299" spans="1:8" x14ac:dyDescent="0.25">
      <c r="A2299" s="208" t="s">
        <v>4648</v>
      </c>
      <c r="B2299" s="220" t="s">
        <v>6008</v>
      </c>
      <c r="C2299" s="209" t="s">
        <v>4482</v>
      </c>
      <c r="D2299" s="210">
        <v>13923.1</v>
      </c>
      <c r="E2299" s="209" t="s">
        <v>5395</v>
      </c>
      <c r="F2299" s="210">
        <v>13923.1</v>
      </c>
      <c r="G2299" s="210">
        <v>0</v>
      </c>
      <c r="H2299" s="209" t="s">
        <v>4378</v>
      </c>
    </row>
    <row r="2300" spans="1:8" x14ac:dyDescent="0.25">
      <c r="A2300" s="208" t="s">
        <v>6409</v>
      </c>
      <c r="B2300" s="220" t="s">
        <v>6606</v>
      </c>
      <c r="C2300" s="209" t="s">
        <v>4482</v>
      </c>
      <c r="D2300" s="210">
        <v>4542.3999999999996</v>
      </c>
      <c r="E2300" s="209" t="s">
        <v>6409</v>
      </c>
      <c r="F2300" s="210">
        <v>4542.3999999999996</v>
      </c>
      <c r="G2300" s="210">
        <v>0</v>
      </c>
      <c r="H2300" s="209" t="s">
        <v>4378</v>
      </c>
    </row>
    <row r="2301" spans="1:8" x14ac:dyDescent="0.25">
      <c r="A2301" s="211" t="s">
        <v>5066</v>
      </c>
      <c r="B2301" s="221" t="s">
        <v>7104</v>
      </c>
      <c r="C2301" s="212" t="s">
        <v>4482</v>
      </c>
      <c r="D2301" s="213">
        <v>4277.2</v>
      </c>
      <c r="E2301" s="212" t="s">
        <v>5066</v>
      </c>
      <c r="F2301" s="213">
        <v>4277.2</v>
      </c>
      <c r="G2301" s="213">
        <v>0</v>
      </c>
      <c r="H2301" s="212" t="s">
        <v>4378</v>
      </c>
    </row>
    <row r="2302" spans="1:8" x14ac:dyDescent="0.25">
      <c r="A2302" s="211" t="s">
        <v>4642</v>
      </c>
      <c r="B2302" s="221" t="s">
        <v>4897</v>
      </c>
      <c r="C2302" s="212" t="s">
        <v>4447</v>
      </c>
      <c r="D2302" s="213">
        <v>213.2</v>
      </c>
      <c r="E2302" s="212" t="s">
        <v>4632</v>
      </c>
      <c r="F2302" s="213">
        <v>213.2</v>
      </c>
      <c r="G2302" s="213">
        <v>0</v>
      </c>
      <c r="H2302" s="212" t="s">
        <v>4378</v>
      </c>
    </row>
    <row r="2303" spans="1:8" x14ac:dyDescent="0.25">
      <c r="A2303" s="211" t="s">
        <v>4653</v>
      </c>
      <c r="B2303" s="221" t="s">
        <v>7298</v>
      </c>
      <c r="C2303" s="212" t="s">
        <v>4447</v>
      </c>
      <c r="D2303" s="213">
        <v>541.20000000000005</v>
      </c>
      <c r="E2303" s="212" t="s">
        <v>4653</v>
      </c>
      <c r="F2303" s="213">
        <v>541.20000000000005</v>
      </c>
      <c r="G2303" s="213">
        <v>0</v>
      </c>
      <c r="H2303" s="212" t="s">
        <v>4378</v>
      </c>
    </row>
    <row r="2304" spans="1:8" x14ac:dyDescent="0.25">
      <c r="A2304" s="211" t="s">
        <v>4638</v>
      </c>
      <c r="B2304" s="221" t="s">
        <v>7436</v>
      </c>
      <c r="C2304" s="212" t="s">
        <v>4447</v>
      </c>
      <c r="D2304" s="213">
        <v>826.1</v>
      </c>
      <c r="E2304" s="212" t="s">
        <v>4649</v>
      </c>
      <c r="F2304" s="213">
        <v>826.1</v>
      </c>
      <c r="G2304" s="213">
        <v>0</v>
      </c>
      <c r="H2304" s="212" t="s">
        <v>4378</v>
      </c>
    </row>
    <row r="2305" spans="1:8" x14ac:dyDescent="0.25">
      <c r="A2305" s="211" t="s">
        <v>4646</v>
      </c>
      <c r="B2305" s="221" t="s">
        <v>7700</v>
      </c>
      <c r="C2305" s="212" t="s">
        <v>4447</v>
      </c>
      <c r="D2305" s="213">
        <v>1950.6</v>
      </c>
      <c r="E2305" s="212" t="s">
        <v>4633</v>
      </c>
      <c r="F2305" s="213">
        <v>1950.6</v>
      </c>
      <c r="G2305" s="213">
        <v>0</v>
      </c>
      <c r="H2305" s="212" t="s">
        <v>4378</v>
      </c>
    </row>
    <row r="2306" spans="1:8" x14ac:dyDescent="0.25">
      <c r="A2306" s="208" t="s">
        <v>4633</v>
      </c>
      <c r="B2306" s="220" t="s">
        <v>7850</v>
      </c>
      <c r="C2306" s="209" t="s">
        <v>4447</v>
      </c>
      <c r="D2306" s="210">
        <v>1628.9</v>
      </c>
      <c r="E2306" s="209" t="s">
        <v>4635</v>
      </c>
      <c r="F2306" s="210">
        <v>1628.9</v>
      </c>
      <c r="G2306" s="210">
        <v>0</v>
      </c>
      <c r="H2306" s="209" t="s">
        <v>4378</v>
      </c>
    </row>
    <row r="2307" spans="1:8" x14ac:dyDescent="0.25">
      <c r="A2307" s="211" t="s">
        <v>4635</v>
      </c>
      <c r="B2307" s="221" t="s">
        <v>7960</v>
      </c>
      <c r="C2307" s="212" t="s">
        <v>4447</v>
      </c>
      <c r="D2307" s="213">
        <v>8725.2999999999993</v>
      </c>
      <c r="E2307" s="212" t="s">
        <v>4635</v>
      </c>
      <c r="F2307" s="213">
        <v>8725.2999999999993</v>
      </c>
      <c r="G2307" s="213">
        <v>0</v>
      </c>
      <c r="H2307" s="212" t="s">
        <v>4378</v>
      </c>
    </row>
    <row r="2308" spans="1:8" x14ac:dyDescent="0.25">
      <c r="A2308" s="208" t="s">
        <v>4635</v>
      </c>
      <c r="B2308" s="220" t="s">
        <v>7973</v>
      </c>
      <c r="C2308" s="209" t="s">
        <v>4447</v>
      </c>
      <c r="D2308" s="210">
        <v>738.6</v>
      </c>
      <c r="E2308" s="209" t="s">
        <v>4634</v>
      </c>
      <c r="F2308" s="210">
        <v>738.6</v>
      </c>
      <c r="G2308" s="210">
        <v>0</v>
      </c>
      <c r="H2308" s="209" t="s">
        <v>4378</v>
      </c>
    </row>
    <row r="2309" spans="1:8" x14ac:dyDescent="0.25">
      <c r="A2309" s="211" t="s">
        <v>4746</v>
      </c>
      <c r="B2309" s="221" t="s">
        <v>5179</v>
      </c>
      <c r="C2309" s="212" t="s">
        <v>4447</v>
      </c>
      <c r="D2309" s="213">
        <v>299</v>
      </c>
      <c r="E2309" s="212" t="s">
        <v>4639</v>
      </c>
      <c r="F2309" s="213">
        <v>299</v>
      </c>
      <c r="G2309" s="213">
        <v>0</v>
      </c>
      <c r="H2309" s="212" t="s">
        <v>4378</v>
      </c>
    </row>
    <row r="2310" spans="1:8" x14ac:dyDescent="0.25">
      <c r="A2310" s="208" t="s">
        <v>4639</v>
      </c>
      <c r="B2310" s="220" t="s">
        <v>5327</v>
      </c>
      <c r="C2310" s="209" t="s">
        <v>4447</v>
      </c>
      <c r="D2310" s="210">
        <v>1302.3</v>
      </c>
      <c r="E2310" s="209" t="s">
        <v>4630</v>
      </c>
      <c r="F2310" s="210">
        <v>1302.3</v>
      </c>
      <c r="G2310" s="210">
        <v>0</v>
      </c>
      <c r="H2310" s="209" t="s">
        <v>4378</v>
      </c>
    </row>
    <row r="2311" spans="1:8" x14ac:dyDescent="0.25">
      <c r="A2311" s="208" t="s">
        <v>4630</v>
      </c>
      <c r="B2311" s="220" t="s">
        <v>5550</v>
      </c>
      <c r="C2311" s="209" t="s">
        <v>4447</v>
      </c>
      <c r="D2311" s="210">
        <v>6762</v>
      </c>
      <c r="E2311" s="209" t="s">
        <v>4641</v>
      </c>
      <c r="F2311" s="210">
        <v>6762</v>
      </c>
      <c r="G2311" s="210">
        <v>0</v>
      </c>
      <c r="H2311" s="209" t="s">
        <v>4378</v>
      </c>
    </row>
    <row r="2312" spans="1:8" x14ac:dyDescent="0.25">
      <c r="A2312" s="208" t="s">
        <v>4645</v>
      </c>
      <c r="B2312" s="220" t="s">
        <v>5745</v>
      </c>
      <c r="C2312" s="209" t="s">
        <v>4447</v>
      </c>
      <c r="D2312" s="210">
        <v>524.70000000000005</v>
      </c>
      <c r="E2312" s="209" t="s">
        <v>4643</v>
      </c>
      <c r="F2312" s="210">
        <v>524.70000000000005</v>
      </c>
      <c r="G2312" s="210">
        <v>0</v>
      </c>
      <c r="H2312" s="209" t="s">
        <v>4378</v>
      </c>
    </row>
    <row r="2313" spans="1:8" x14ac:dyDescent="0.25">
      <c r="A2313" s="208" t="s">
        <v>4643</v>
      </c>
      <c r="B2313" s="220" t="s">
        <v>5872</v>
      </c>
      <c r="C2313" s="209" t="s">
        <v>4447</v>
      </c>
      <c r="D2313" s="210">
        <v>236.6</v>
      </c>
      <c r="E2313" s="209" t="s">
        <v>4648</v>
      </c>
      <c r="F2313" s="210">
        <v>236.6</v>
      </c>
      <c r="G2313" s="210">
        <v>0</v>
      </c>
      <c r="H2313" s="209" t="s">
        <v>4378</v>
      </c>
    </row>
    <row r="2314" spans="1:8" x14ac:dyDescent="0.25">
      <c r="A2314" s="208" t="s">
        <v>4648</v>
      </c>
      <c r="B2314" s="220" t="s">
        <v>5996</v>
      </c>
      <c r="C2314" s="209" t="s">
        <v>4447</v>
      </c>
      <c r="D2314" s="210">
        <v>3226.9</v>
      </c>
      <c r="E2314" s="209" t="s">
        <v>4821</v>
      </c>
      <c r="F2314" s="210">
        <v>3226.9</v>
      </c>
      <c r="G2314" s="210">
        <v>0</v>
      </c>
      <c r="H2314" s="209" t="s">
        <v>4378</v>
      </c>
    </row>
    <row r="2315" spans="1:8" x14ac:dyDescent="0.25">
      <c r="A2315" s="208" t="s">
        <v>5793</v>
      </c>
      <c r="B2315" s="220" t="s">
        <v>6225</v>
      </c>
      <c r="C2315" s="209" t="s">
        <v>4447</v>
      </c>
      <c r="D2315" s="210">
        <v>1243</v>
      </c>
      <c r="E2315" s="209" t="s">
        <v>4696</v>
      </c>
      <c r="F2315" s="210">
        <v>1243</v>
      </c>
      <c r="G2315" s="210">
        <v>0</v>
      </c>
      <c r="H2315" s="209" t="s">
        <v>4378</v>
      </c>
    </row>
    <row r="2316" spans="1:8" x14ac:dyDescent="0.25">
      <c r="A2316" s="208" t="s">
        <v>4696</v>
      </c>
      <c r="B2316" s="220" t="s">
        <v>6308</v>
      </c>
      <c r="C2316" s="209" t="s">
        <v>4447</v>
      </c>
      <c r="D2316" s="210">
        <v>1685.9</v>
      </c>
      <c r="E2316" s="209" t="s">
        <v>4696</v>
      </c>
      <c r="F2316" s="210">
        <v>1685.9</v>
      </c>
      <c r="G2316" s="210">
        <v>0</v>
      </c>
      <c r="H2316" s="209" t="s">
        <v>4378</v>
      </c>
    </row>
    <row r="2317" spans="1:8" x14ac:dyDescent="0.25">
      <c r="A2317" s="208" t="s">
        <v>5395</v>
      </c>
      <c r="B2317" s="220" t="s">
        <v>6503</v>
      </c>
      <c r="C2317" s="209" t="s">
        <v>4447</v>
      </c>
      <c r="D2317" s="210">
        <v>1535.6</v>
      </c>
      <c r="E2317" s="209" t="s">
        <v>6409</v>
      </c>
      <c r="F2317" s="210">
        <v>1535.6</v>
      </c>
      <c r="G2317" s="210">
        <v>0</v>
      </c>
      <c r="H2317" s="209" t="s">
        <v>4378</v>
      </c>
    </row>
    <row r="2318" spans="1:8" x14ac:dyDescent="0.25">
      <c r="A2318" s="208" t="s">
        <v>6409</v>
      </c>
      <c r="B2318" s="220" t="s">
        <v>6578</v>
      </c>
      <c r="C2318" s="209" t="s">
        <v>4447</v>
      </c>
      <c r="D2318" s="210">
        <v>1221</v>
      </c>
      <c r="E2318" s="209" t="s">
        <v>5838</v>
      </c>
      <c r="F2318" s="210">
        <v>1221</v>
      </c>
      <c r="G2318" s="210">
        <v>0</v>
      </c>
      <c r="H2318" s="209" t="s">
        <v>4378</v>
      </c>
    </row>
    <row r="2319" spans="1:8" x14ac:dyDescent="0.25">
      <c r="A2319" s="211" t="s">
        <v>5092</v>
      </c>
      <c r="B2319" s="221" t="s">
        <v>6812</v>
      </c>
      <c r="C2319" s="212" t="s">
        <v>4447</v>
      </c>
      <c r="D2319" s="213">
        <v>2801.1</v>
      </c>
      <c r="E2319" s="212" t="s">
        <v>5244</v>
      </c>
      <c r="F2319" s="213">
        <v>2801.1</v>
      </c>
      <c r="G2319" s="213">
        <v>0</v>
      </c>
      <c r="H2319" s="212" t="s">
        <v>4378</v>
      </c>
    </row>
    <row r="2320" spans="1:8" x14ac:dyDescent="0.25">
      <c r="A2320" s="208" t="s">
        <v>5244</v>
      </c>
      <c r="B2320" s="220" t="s">
        <v>6922</v>
      </c>
      <c r="C2320" s="209" t="s">
        <v>4447</v>
      </c>
      <c r="D2320" s="210">
        <v>1795.2</v>
      </c>
      <c r="E2320" s="209" t="s">
        <v>5244</v>
      </c>
      <c r="F2320" s="210">
        <v>1795.2</v>
      </c>
      <c r="G2320" s="210">
        <v>0</v>
      </c>
      <c r="H2320" s="209" t="s">
        <v>4378</v>
      </c>
    </row>
    <row r="2321" spans="1:8" x14ac:dyDescent="0.25">
      <c r="A2321" s="211" t="s">
        <v>5066</v>
      </c>
      <c r="B2321" s="221" t="s">
        <v>7076</v>
      </c>
      <c r="C2321" s="212" t="s">
        <v>4447</v>
      </c>
      <c r="D2321" s="213">
        <v>405.9</v>
      </c>
      <c r="E2321" s="212" t="s">
        <v>6803</v>
      </c>
      <c r="F2321" s="213">
        <v>405.9</v>
      </c>
      <c r="G2321" s="213">
        <v>0</v>
      </c>
      <c r="H2321" s="212" t="s">
        <v>4378</v>
      </c>
    </row>
    <row r="2322" spans="1:8" x14ac:dyDescent="0.25">
      <c r="A2322" s="211" t="s">
        <v>4642</v>
      </c>
      <c r="B2322" s="221" t="s">
        <v>5123</v>
      </c>
      <c r="C2322" s="212" t="s">
        <v>4438</v>
      </c>
      <c r="D2322" s="213">
        <v>49572</v>
      </c>
      <c r="E2322" s="212" t="s">
        <v>4632</v>
      </c>
      <c r="F2322" s="213">
        <v>49572</v>
      </c>
      <c r="G2322" s="213">
        <v>0</v>
      </c>
      <c r="H2322" s="212" t="s">
        <v>4378</v>
      </c>
    </row>
    <row r="2323" spans="1:8" x14ac:dyDescent="0.25">
      <c r="A2323" s="208" t="s">
        <v>4642</v>
      </c>
      <c r="B2323" s="220" t="s">
        <v>5156</v>
      </c>
      <c r="C2323" s="209" t="s">
        <v>4438</v>
      </c>
      <c r="D2323" s="210">
        <v>21600</v>
      </c>
      <c r="E2323" s="209" t="s">
        <v>4632</v>
      </c>
      <c r="F2323" s="210">
        <v>21600</v>
      </c>
      <c r="G2323" s="210">
        <v>0</v>
      </c>
      <c r="H2323" s="209" t="s">
        <v>4378</v>
      </c>
    </row>
    <row r="2324" spans="1:8" x14ac:dyDescent="0.25">
      <c r="A2324" s="211" t="s">
        <v>4632</v>
      </c>
      <c r="B2324" s="221" t="s">
        <v>6816</v>
      </c>
      <c r="C2324" s="212" t="s">
        <v>4438</v>
      </c>
      <c r="D2324" s="213">
        <v>38741.879999999997</v>
      </c>
      <c r="E2324" s="212" t="s">
        <v>4638</v>
      </c>
      <c r="F2324" s="213">
        <v>38741.879999999997</v>
      </c>
      <c r="G2324" s="213">
        <v>0</v>
      </c>
      <c r="H2324" s="212" t="s">
        <v>4378</v>
      </c>
    </row>
    <row r="2325" spans="1:8" x14ac:dyDescent="0.25">
      <c r="A2325" s="208" t="s">
        <v>4653</v>
      </c>
      <c r="B2325" s="220" t="s">
        <v>7301</v>
      </c>
      <c r="C2325" s="209" t="s">
        <v>4438</v>
      </c>
      <c r="D2325" s="210">
        <v>68745.960000000006</v>
      </c>
      <c r="E2325" s="209" t="s">
        <v>4653</v>
      </c>
      <c r="F2325" s="210">
        <v>68745.960000000006</v>
      </c>
      <c r="G2325" s="210">
        <v>0</v>
      </c>
      <c r="H2325" s="209" t="s">
        <v>4378</v>
      </c>
    </row>
    <row r="2326" spans="1:8" x14ac:dyDescent="0.25">
      <c r="A2326" s="208" t="s">
        <v>5092</v>
      </c>
      <c r="B2326" s="220" t="s">
        <v>6758</v>
      </c>
      <c r="C2326" s="209" t="s">
        <v>4438</v>
      </c>
      <c r="D2326" s="210">
        <v>40912.199999999997</v>
      </c>
      <c r="E2326" s="209" t="s">
        <v>5092</v>
      </c>
      <c r="F2326" s="210">
        <v>40912.199999999997</v>
      </c>
      <c r="G2326" s="210">
        <v>0</v>
      </c>
      <c r="H2326" s="209" t="s">
        <v>4378</v>
      </c>
    </row>
    <row r="2327" spans="1:8" x14ac:dyDescent="0.25">
      <c r="A2327" s="208" t="s">
        <v>4649</v>
      </c>
      <c r="B2327" s="220" t="s">
        <v>7549</v>
      </c>
      <c r="C2327" s="209" t="s">
        <v>4556</v>
      </c>
      <c r="D2327" s="210">
        <v>17673.900000000001</v>
      </c>
      <c r="E2327" s="209" t="s">
        <v>4649</v>
      </c>
      <c r="F2327" s="210">
        <v>17673.900000000001</v>
      </c>
      <c r="G2327" s="210">
        <v>0</v>
      </c>
      <c r="H2327" s="209" t="s">
        <v>4378</v>
      </c>
    </row>
    <row r="2328" spans="1:8" x14ac:dyDescent="0.25">
      <c r="A2328" s="211" t="s">
        <v>4641</v>
      </c>
      <c r="B2328" s="221" t="s">
        <v>5692</v>
      </c>
      <c r="C2328" s="212" t="s">
        <v>4556</v>
      </c>
      <c r="D2328" s="213">
        <v>12513.9</v>
      </c>
      <c r="E2328" s="212" t="s">
        <v>4641</v>
      </c>
      <c r="F2328" s="213">
        <v>12513.9</v>
      </c>
      <c r="G2328" s="213">
        <v>0</v>
      </c>
      <c r="H2328" s="212" t="s">
        <v>4378</v>
      </c>
    </row>
    <row r="2329" spans="1:8" x14ac:dyDescent="0.25">
      <c r="A2329" s="211" t="s">
        <v>4641</v>
      </c>
      <c r="B2329" s="221" t="s">
        <v>5700</v>
      </c>
      <c r="C2329" s="212" t="s">
        <v>4556</v>
      </c>
      <c r="D2329" s="213">
        <v>1268.5</v>
      </c>
      <c r="E2329" s="212" t="s">
        <v>4641</v>
      </c>
      <c r="F2329" s="213">
        <v>1268.5</v>
      </c>
      <c r="G2329" s="213">
        <v>0</v>
      </c>
      <c r="H2329" s="212" t="s">
        <v>4378</v>
      </c>
    </row>
    <row r="2330" spans="1:8" x14ac:dyDescent="0.25">
      <c r="A2330" s="208" t="s">
        <v>4643</v>
      </c>
      <c r="B2330" s="220" t="s">
        <v>5888</v>
      </c>
      <c r="C2330" s="209" t="s">
        <v>4556</v>
      </c>
      <c r="D2330" s="210">
        <v>20882.3</v>
      </c>
      <c r="E2330" s="209" t="s">
        <v>4648</v>
      </c>
      <c r="F2330" s="210">
        <v>20882.3</v>
      </c>
      <c r="G2330" s="210">
        <v>0</v>
      </c>
      <c r="H2330" s="209" t="s">
        <v>4378</v>
      </c>
    </row>
    <row r="2331" spans="1:8" x14ac:dyDescent="0.25">
      <c r="A2331" s="208" t="s">
        <v>5395</v>
      </c>
      <c r="B2331" s="220" t="s">
        <v>6491</v>
      </c>
      <c r="C2331" s="209" t="s">
        <v>4556</v>
      </c>
      <c r="D2331" s="210">
        <v>6192</v>
      </c>
      <c r="E2331" s="209" t="s">
        <v>5395</v>
      </c>
      <c r="F2331" s="210">
        <v>6192</v>
      </c>
      <c r="G2331" s="210">
        <v>0</v>
      </c>
      <c r="H2331" s="209" t="s">
        <v>4378</v>
      </c>
    </row>
    <row r="2332" spans="1:8" x14ac:dyDescent="0.25">
      <c r="A2332" s="208" t="s">
        <v>5838</v>
      </c>
      <c r="B2332" s="220" t="s">
        <v>6739</v>
      </c>
      <c r="C2332" s="209" t="s">
        <v>4556</v>
      </c>
      <c r="D2332" s="210">
        <v>7240.7</v>
      </c>
      <c r="E2332" s="209" t="s">
        <v>5092</v>
      </c>
      <c r="F2332" s="210">
        <v>7240.7</v>
      </c>
      <c r="G2332" s="210">
        <v>0</v>
      </c>
      <c r="H2332" s="209" t="s">
        <v>4378</v>
      </c>
    </row>
    <row r="2333" spans="1:8" x14ac:dyDescent="0.25">
      <c r="A2333" s="211" t="s">
        <v>4649</v>
      </c>
      <c r="B2333" s="221" t="s">
        <v>7588</v>
      </c>
      <c r="C2333" s="212" t="s">
        <v>4550</v>
      </c>
      <c r="D2333" s="213">
        <v>10500.4</v>
      </c>
      <c r="E2333" s="212" t="s">
        <v>4640</v>
      </c>
      <c r="F2333" s="213">
        <v>10500.4</v>
      </c>
      <c r="G2333" s="213">
        <v>0</v>
      </c>
      <c r="H2333" s="212" t="s">
        <v>4378</v>
      </c>
    </row>
    <row r="2334" spans="1:8" x14ac:dyDescent="0.25">
      <c r="A2334" s="208" t="s">
        <v>4604</v>
      </c>
      <c r="B2334" s="220" t="s">
        <v>5011</v>
      </c>
      <c r="C2334" s="209" t="s">
        <v>4550</v>
      </c>
      <c r="D2334" s="210">
        <v>6852</v>
      </c>
      <c r="E2334" s="209" t="s">
        <v>4648</v>
      </c>
      <c r="F2334" s="210">
        <v>6852</v>
      </c>
      <c r="G2334" s="210">
        <v>0</v>
      </c>
      <c r="H2334" s="209" t="s">
        <v>4378</v>
      </c>
    </row>
    <row r="2335" spans="1:8" x14ac:dyDescent="0.25">
      <c r="A2335" s="211" t="s">
        <v>4746</v>
      </c>
      <c r="B2335" s="221" t="s">
        <v>5256</v>
      </c>
      <c r="C2335" s="212" t="s">
        <v>4550</v>
      </c>
      <c r="D2335" s="213">
        <v>9925.8799999999992</v>
      </c>
      <c r="E2335" s="212" t="s">
        <v>4648</v>
      </c>
      <c r="F2335" s="213">
        <v>9925.8799999999992</v>
      </c>
      <c r="G2335" s="213">
        <v>0</v>
      </c>
      <c r="H2335" s="212" t="s">
        <v>4378</v>
      </c>
    </row>
    <row r="2336" spans="1:8" x14ac:dyDescent="0.25">
      <c r="A2336" s="208" t="s">
        <v>4648</v>
      </c>
      <c r="B2336" s="220" t="s">
        <v>6025</v>
      </c>
      <c r="C2336" s="209" t="s">
        <v>4550</v>
      </c>
      <c r="D2336" s="210">
        <v>11080.8</v>
      </c>
      <c r="E2336" s="209" t="s">
        <v>5092</v>
      </c>
      <c r="F2336" s="210">
        <v>11080.8</v>
      </c>
      <c r="G2336" s="210">
        <v>0</v>
      </c>
      <c r="H2336" s="209" t="s">
        <v>4378</v>
      </c>
    </row>
    <row r="2337" spans="1:8" x14ac:dyDescent="0.25">
      <c r="A2337" s="208" t="s">
        <v>5092</v>
      </c>
      <c r="B2337" s="220" t="s">
        <v>6848</v>
      </c>
      <c r="C2337" s="209" t="s">
        <v>4550</v>
      </c>
      <c r="D2337" s="210">
        <v>20574</v>
      </c>
      <c r="E2337" s="209" t="s">
        <v>4416</v>
      </c>
      <c r="F2337" s="210">
        <v>0</v>
      </c>
      <c r="G2337" s="210">
        <v>20574</v>
      </c>
      <c r="H2337" s="209" t="s">
        <v>4294</v>
      </c>
    </row>
    <row r="2338" spans="1:8" x14ac:dyDescent="0.25">
      <c r="A2338" s="208" t="s">
        <v>4653</v>
      </c>
      <c r="B2338" s="220" t="s">
        <v>7303</v>
      </c>
      <c r="C2338" s="209" t="s">
        <v>4606</v>
      </c>
      <c r="D2338" s="210">
        <v>695.8</v>
      </c>
      <c r="E2338" s="209" t="s">
        <v>4653</v>
      </c>
      <c r="F2338" s="210">
        <v>695.8</v>
      </c>
      <c r="G2338" s="210">
        <v>0</v>
      </c>
      <c r="H2338" s="209" t="s">
        <v>4378</v>
      </c>
    </row>
    <row r="2339" spans="1:8" x14ac:dyDescent="0.25">
      <c r="A2339" s="208" t="s">
        <v>4638</v>
      </c>
      <c r="B2339" s="220" t="s">
        <v>7370</v>
      </c>
      <c r="C2339" s="209" t="s">
        <v>4606</v>
      </c>
      <c r="D2339" s="210">
        <v>324.89999999999998</v>
      </c>
      <c r="E2339" s="209" t="s">
        <v>4638</v>
      </c>
      <c r="F2339" s="210">
        <v>324.89999999999998</v>
      </c>
      <c r="G2339" s="210">
        <v>0</v>
      </c>
      <c r="H2339" s="209" t="s">
        <v>4378</v>
      </c>
    </row>
    <row r="2340" spans="1:8" x14ac:dyDescent="0.25">
      <c r="A2340" s="211" t="s">
        <v>4638</v>
      </c>
      <c r="B2340" s="221" t="s">
        <v>7371</v>
      </c>
      <c r="C2340" s="212" t="s">
        <v>4606</v>
      </c>
      <c r="D2340" s="213">
        <v>1269.0999999999999</v>
      </c>
      <c r="E2340" s="212" t="s">
        <v>4638</v>
      </c>
      <c r="F2340" s="213">
        <v>1269.0999999999999</v>
      </c>
      <c r="G2340" s="213">
        <v>0</v>
      </c>
      <c r="H2340" s="212" t="s">
        <v>4378</v>
      </c>
    </row>
    <row r="2341" spans="1:8" x14ac:dyDescent="0.25">
      <c r="A2341" s="211" t="s">
        <v>4649</v>
      </c>
      <c r="B2341" s="221" t="s">
        <v>7538</v>
      </c>
      <c r="C2341" s="212" t="s">
        <v>4606</v>
      </c>
      <c r="D2341" s="213">
        <v>833</v>
      </c>
      <c r="E2341" s="212" t="s">
        <v>4649</v>
      </c>
      <c r="F2341" s="213">
        <v>833</v>
      </c>
      <c r="G2341" s="213">
        <v>0</v>
      </c>
      <c r="H2341" s="212" t="s">
        <v>4378</v>
      </c>
    </row>
    <row r="2342" spans="1:8" x14ac:dyDescent="0.25">
      <c r="A2342" s="208" t="s">
        <v>4646</v>
      </c>
      <c r="B2342" s="220" t="s">
        <v>7671</v>
      </c>
      <c r="C2342" s="209" t="s">
        <v>4606</v>
      </c>
      <c r="D2342" s="210">
        <v>862.4</v>
      </c>
      <c r="E2342" s="209" t="s">
        <v>4646</v>
      </c>
      <c r="F2342" s="210">
        <v>862.4</v>
      </c>
      <c r="G2342" s="210">
        <v>0</v>
      </c>
      <c r="H2342" s="209" t="s">
        <v>4378</v>
      </c>
    </row>
    <row r="2343" spans="1:8" x14ac:dyDescent="0.25">
      <c r="A2343" s="211" t="s">
        <v>4633</v>
      </c>
      <c r="B2343" s="221" t="s">
        <v>7813</v>
      </c>
      <c r="C2343" s="212" t="s">
        <v>4606</v>
      </c>
      <c r="D2343" s="213">
        <v>1726.9</v>
      </c>
      <c r="E2343" s="212" t="s">
        <v>4633</v>
      </c>
      <c r="F2343" s="213">
        <v>1726.9</v>
      </c>
      <c r="G2343" s="213">
        <v>0</v>
      </c>
      <c r="H2343" s="212" t="s">
        <v>4378</v>
      </c>
    </row>
    <row r="2344" spans="1:8" x14ac:dyDescent="0.25">
      <c r="A2344" s="211" t="s">
        <v>4635</v>
      </c>
      <c r="B2344" s="221" t="s">
        <v>7984</v>
      </c>
      <c r="C2344" s="212" t="s">
        <v>4606</v>
      </c>
      <c r="D2344" s="213">
        <v>690.9</v>
      </c>
      <c r="E2344" s="212" t="s">
        <v>4635</v>
      </c>
      <c r="F2344" s="213">
        <v>690.9</v>
      </c>
      <c r="G2344" s="213">
        <v>0</v>
      </c>
      <c r="H2344" s="212" t="s">
        <v>4378</v>
      </c>
    </row>
    <row r="2345" spans="1:8" x14ac:dyDescent="0.25">
      <c r="A2345" s="211" t="s">
        <v>4636</v>
      </c>
      <c r="B2345" s="221" t="s">
        <v>4875</v>
      </c>
      <c r="C2345" s="212" t="s">
        <v>4606</v>
      </c>
      <c r="D2345" s="213">
        <v>1220</v>
      </c>
      <c r="E2345" s="212" t="s">
        <v>4636</v>
      </c>
      <c r="F2345" s="213">
        <v>1220</v>
      </c>
      <c r="G2345" s="213">
        <v>0</v>
      </c>
      <c r="H2345" s="212" t="s">
        <v>4378</v>
      </c>
    </row>
    <row r="2346" spans="1:8" x14ac:dyDescent="0.25">
      <c r="A2346" s="211" t="s">
        <v>4604</v>
      </c>
      <c r="B2346" s="221" t="s">
        <v>4952</v>
      </c>
      <c r="C2346" s="212" t="s">
        <v>4606</v>
      </c>
      <c r="D2346" s="213">
        <v>1156.8</v>
      </c>
      <c r="E2346" s="212" t="s">
        <v>4604</v>
      </c>
      <c r="F2346" s="213">
        <v>1156.8</v>
      </c>
      <c r="G2346" s="213">
        <v>0</v>
      </c>
      <c r="H2346" s="212" t="s">
        <v>4378</v>
      </c>
    </row>
    <row r="2347" spans="1:8" x14ac:dyDescent="0.25">
      <c r="A2347" s="211" t="s">
        <v>4640</v>
      </c>
      <c r="B2347" s="221" t="s">
        <v>5082</v>
      </c>
      <c r="C2347" s="212" t="s">
        <v>4606</v>
      </c>
      <c r="D2347" s="213">
        <v>1239</v>
      </c>
      <c r="E2347" s="212" t="s">
        <v>4640</v>
      </c>
      <c r="F2347" s="213">
        <v>1239</v>
      </c>
      <c r="G2347" s="213">
        <v>0</v>
      </c>
      <c r="H2347" s="212" t="s">
        <v>4378</v>
      </c>
    </row>
    <row r="2348" spans="1:8" x14ac:dyDescent="0.25">
      <c r="A2348" s="208" t="s">
        <v>4746</v>
      </c>
      <c r="B2348" s="220" t="s">
        <v>5231</v>
      </c>
      <c r="C2348" s="209" t="s">
        <v>4606</v>
      </c>
      <c r="D2348" s="210">
        <v>1688</v>
      </c>
      <c r="E2348" s="209" t="s">
        <v>4746</v>
      </c>
      <c r="F2348" s="210">
        <v>1688</v>
      </c>
      <c r="G2348" s="210">
        <v>0</v>
      </c>
      <c r="H2348" s="209" t="s">
        <v>4378</v>
      </c>
    </row>
    <row r="2349" spans="1:8" x14ac:dyDescent="0.25">
      <c r="A2349" s="211" t="s">
        <v>4643</v>
      </c>
      <c r="B2349" s="221" t="s">
        <v>5839</v>
      </c>
      <c r="C2349" s="212" t="s">
        <v>4606</v>
      </c>
      <c r="D2349" s="213">
        <v>1422</v>
      </c>
      <c r="E2349" s="212" t="s">
        <v>4643</v>
      </c>
      <c r="F2349" s="213">
        <v>1422</v>
      </c>
      <c r="G2349" s="213">
        <v>0</v>
      </c>
      <c r="H2349" s="212" t="s">
        <v>4378</v>
      </c>
    </row>
    <row r="2350" spans="1:8" x14ac:dyDescent="0.25">
      <c r="A2350" s="208" t="s">
        <v>4696</v>
      </c>
      <c r="B2350" s="220" t="s">
        <v>6322</v>
      </c>
      <c r="C2350" s="209" t="s">
        <v>4606</v>
      </c>
      <c r="D2350" s="210">
        <v>810</v>
      </c>
      <c r="E2350" s="209" t="s">
        <v>4696</v>
      </c>
      <c r="F2350" s="210">
        <v>810</v>
      </c>
      <c r="G2350" s="210">
        <v>0</v>
      </c>
      <c r="H2350" s="209" t="s">
        <v>4378</v>
      </c>
    </row>
    <row r="2351" spans="1:8" x14ac:dyDescent="0.25">
      <c r="A2351" s="208" t="s">
        <v>6409</v>
      </c>
      <c r="B2351" s="220" t="s">
        <v>6576</v>
      </c>
      <c r="C2351" s="209" t="s">
        <v>4606</v>
      </c>
      <c r="D2351" s="210">
        <v>1844.9</v>
      </c>
      <c r="E2351" s="209" t="s">
        <v>6409</v>
      </c>
      <c r="F2351" s="210">
        <v>1844.9</v>
      </c>
      <c r="G2351" s="210">
        <v>0</v>
      </c>
      <c r="H2351" s="209" t="s">
        <v>4378</v>
      </c>
    </row>
    <row r="2352" spans="1:8" x14ac:dyDescent="0.25">
      <c r="A2352" s="211" t="s">
        <v>5838</v>
      </c>
      <c r="B2352" s="221" t="s">
        <v>6682</v>
      </c>
      <c r="C2352" s="212" t="s">
        <v>4606</v>
      </c>
      <c r="D2352" s="213">
        <v>2009.2</v>
      </c>
      <c r="E2352" s="212" t="s">
        <v>5838</v>
      </c>
      <c r="F2352" s="213">
        <v>2009.2</v>
      </c>
      <c r="G2352" s="213">
        <v>0</v>
      </c>
      <c r="H2352" s="212" t="s">
        <v>4378</v>
      </c>
    </row>
    <row r="2353" spans="1:8" x14ac:dyDescent="0.25">
      <c r="A2353" s="211" t="s">
        <v>5244</v>
      </c>
      <c r="B2353" s="221" t="s">
        <v>6933</v>
      </c>
      <c r="C2353" s="212" t="s">
        <v>4606</v>
      </c>
      <c r="D2353" s="213">
        <v>1699.2</v>
      </c>
      <c r="E2353" s="212" t="s">
        <v>5244</v>
      </c>
      <c r="F2353" s="213">
        <v>1699.2</v>
      </c>
      <c r="G2353" s="213">
        <v>0</v>
      </c>
      <c r="H2353" s="212" t="s">
        <v>4378</v>
      </c>
    </row>
    <row r="2354" spans="1:8" x14ac:dyDescent="0.25">
      <c r="A2354" s="208" t="s">
        <v>4642</v>
      </c>
      <c r="B2354" s="220" t="s">
        <v>4997</v>
      </c>
      <c r="C2354" s="209" t="s">
        <v>4401</v>
      </c>
      <c r="D2354" s="210">
        <v>4690</v>
      </c>
      <c r="E2354" s="209" t="s">
        <v>4653</v>
      </c>
      <c r="F2354" s="210">
        <v>4690</v>
      </c>
      <c r="G2354" s="210">
        <v>0</v>
      </c>
      <c r="H2354" s="209" t="s">
        <v>4378</v>
      </c>
    </row>
    <row r="2355" spans="1:8" x14ac:dyDescent="0.25">
      <c r="A2355" s="208" t="s">
        <v>4632</v>
      </c>
      <c r="B2355" s="220" t="s">
        <v>5303</v>
      </c>
      <c r="C2355" s="209" t="s">
        <v>4401</v>
      </c>
      <c r="D2355" s="210">
        <v>7965</v>
      </c>
      <c r="E2355" s="209" t="s">
        <v>4649</v>
      </c>
      <c r="F2355" s="210">
        <v>7965</v>
      </c>
      <c r="G2355" s="210">
        <v>0</v>
      </c>
      <c r="H2355" s="209" t="s">
        <v>4378</v>
      </c>
    </row>
    <row r="2356" spans="1:8" x14ac:dyDescent="0.25">
      <c r="A2356" s="208" t="s">
        <v>4632</v>
      </c>
      <c r="B2356" s="220" t="s">
        <v>5652</v>
      </c>
      <c r="C2356" s="209" t="s">
        <v>4401</v>
      </c>
      <c r="D2356" s="210">
        <v>4845</v>
      </c>
      <c r="E2356" s="209" t="s">
        <v>4649</v>
      </c>
      <c r="F2356" s="210">
        <v>4845</v>
      </c>
      <c r="G2356" s="210">
        <v>0</v>
      </c>
      <c r="H2356" s="209" t="s">
        <v>4378</v>
      </c>
    </row>
    <row r="2357" spans="1:8" x14ac:dyDescent="0.25">
      <c r="A2357" s="211" t="s">
        <v>4638</v>
      </c>
      <c r="B2357" s="221" t="s">
        <v>7343</v>
      </c>
      <c r="C2357" s="212" t="s">
        <v>4401</v>
      </c>
      <c r="D2357" s="213">
        <v>3510</v>
      </c>
      <c r="E2357" s="212" t="s">
        <v>4649</v>
      </c>
      <c r="F2357" s="213">
        <v>3510</v>
      </c>
      <c r="G2357" s="213">
        <v>0</v>
      </c>
      <c r="H2357" s="212" t="s">
        <v>4378</v>
      </c>
    </row>
    <row r="2358" spans="1:8" x14ac:dyDescent="0.25">
      <c r="A2358" s="208" t="s">
        <v>4649</v>
      </c>
      <c r="B2358" s="220" t="s">
        <v>7487</v>
      </c>
      <c r="C2358" s="209" t="s">
        <v>4401</v>
      </c>
      <c r="D2358" s="210">
        <v>3830</v>
      </c>
      <c r="E2358" s="209" t="s">
        <v>4646</v>
      </c>
      <c r="F2358" s="210">
        <v>3830</v>
      </c>
      <c r="G2358" s="210">
        <v>0</v>
      </c>
      <c r="H2358" s="209" t="s">
        <v>4378</v>
      </c>
    </row>
    <row r="2359" spans="1:8" x14ac:dyDescent="0.25">
      <c r="A2359" s="211" t="s">
        <v>4646</v>
      </c>
      <c r="B2359" s="221" t="s">
        <v>7618</v>
      </c>
      <c r="C2359" s="212" t="s">
        <v>4401</v>
      </c>
      <c r="D2359" s="213">
        <v>4200</v>
      </c>
      <c r="E2359" s="212" t="s">
        <v>4633</v>
      </c>
      <c r="F2359" s="213">
        <v>4200</v>
      </c>
      <c r="G2359" s="213">
        <v>0</v>
      </c>
      <c r="H2359" s="212" t="s">
        <v>4378</v>
      </c>
    </row>
    <row r="2360" spans="1:8" x14ac:dyDescent="0.25">
      <c r="A2360" s="211" t="s">
        <v>4633</v>
      </c>
      <c r="B2360" s="221" t="s">
        <v>7754</v>
      </c>
      <c r="C2360" s="212" t="s">
        <v>4401</v>
      </c>
      <c r="D2360" s="213">
        <v>3969</v>
      </c>
      <c r="E2360" s="212" t="s">
        <v>4635</v>
      </c>
      <c r="F2360" s="213">
        <v>3969</v>
      </c>
      <c r="G2360" s="213">
        <v>0</v>
      </c>
      <c r="H2360" s="212" t="s">
        <v>4378</v>
      </c>
    </row>
    <row r="2361" spans="1:8" x14ac:dyDescent="0.25">
      <c r="A2361" s="208" t="s">
        <v>4635</v>
      </c>
      <c r="B2361" s="220" t="s">
        <v>7910</v>
      </c>
      <c r="C2361" s="209" t="s">
        <v>4401</v>
      </c>
      <c r="D2361" s="210">
        <v>3768.1</v>
      </c>
      <c r="E2361" s="209" t="s">
        <v>4634</v>
      </c>
      <c r="F2361" s="210">
        <v>3768.1</v>
      </c>
      <c r="G2361" s="210">
        <v>0</v>
      </c>
      <c r="H2361" s="209" t="s">
        <v>4378</v>
      </c>
    </row>
    <row r="2362" spans="1:8" x14ac:dyDescent="0.25">
      <c r="A2362" s="211" t="s">
        <v>4634</v>
      </c>
      <c r="B2362" s="221" t="s">
        <v>4731</v>
      </c>
      <c r="C2362" s="212" t="s">
        <v>4401</v>
      </c>
      <c r="D2362" s="213">
        <v>4258.1000000000004</v>
      </c>
      <c r="E2362" s="212" t="s">
        <v>4604</v>
      </c>
      <c r="F2362" s="213">
        <v>4258.1000000000004</v>
      </c>
      <c r="G2362" s="213">
        <v>0</v>
      </c>
      <c r="H2362" s="212" t="s">
        <v>4378</v>
      </c>
    </row>
    <row r="2363" spans="1:8" x14ac:dyDescent="0.25">
      <c r="A2363" s="211" t="s">
        <v>4634</v>
      </c>
      <c r="B2363" s="221" t="s">
        <v>4750</v>
      </c>
      <c r="C2363" s="212" t="s">
        <v>4401</v>
      </c>
      <c r="D2363" s="213">
        <v>8330</v>
      </c>
      <c r="E2363" s="212" t="s">
        <v>4604</v>
      </c>
      <c r="F2363" s="213">
        <v>8330</v>
      </c>
      <c r="G2363" s="213">
        <v>0</v>
      </c>
      <c r="H2363" s="212" t="s">
        <v>4378</v>
      </c>
    </row>
    <row r="2364" spans="1:8" x14ac:dyDescent="0.25">
      <c r="A2364" s="211" t="s">
        <v>4604</v>
      </c>
      <c r="B2364" s="221" t="s">
        <v>4915</v>
      </c>
      <c r="C2364" s="212" t="s">
        <v>4401</v>
      </c>
      <c r="D2364" s="213">
        <v>3704.4</v>
      </c>
      <c r="E2364" s="212" t="s">
        <v>4746</v>
      </c>
      <c r="F2364" s="213">
        <v>3704.4</v>
      </c>
      <c r="G2364" s="213">
        <v>0</v>
      </c>
      <c r="H2364" s="212" t="s">
        <v>4378</v>
      </c>
    </row>
    <row r="2365" spans="1:8" x14ac:dyDescent="0.25">
      <c r="A2365" s="208" t="s">
        <v>4640</v>
      </c>
      <c r="B2365" s="220" t="s">
        <v>5029</v>
      </c>
      <c r="C2365" s="209" t="s">
        <v>4401</v>
      </c>
      <c r="D2365" s="210">
        <v>4503.1000000000004</v>
      </c>
      <c r="E2365" s="209" t="s">
        <v>4746</v>
      </c>
      <c r="F2365" s="210">
        <v>4503.1000000000004</v>
      </c>
      <c r="G2365" s="210">
        <v>0</v>
      </c>
      <c r="H2365" s="209" t="s">
        <v>4378</v>
      </c>
    </row>
    <row r="2366" spans="1:8" x14ac:dyDescent="0.25">
      <c r="A2366" s="208" t="s">
        <v>4746</v>
      </c>
      <c r="B2366" s="220" t="s">
        <v>5148</v>
      </c>
      <c r="C2366" s="209" t="s">
        <v>4401</v>
      </c>
      <c r="D2366" s="210">
        <v>3875.9</v>
      </c>
      <c r="E2366" s="209" t="s">
        <v>4639</v>
      </c>
      <c r="F2366" s="210">
        <v>3875.9</v>
      </c>
      <c r="G2366" s="210">
        <v>0</v>
      </c>
      <c r="H2366" s="209" t="s">
        <v>4378</v>
      </c>
    </row>
    <row r="2367" spans="1:8" x14ac:dyDescent="0.25">
      <c r="A2367" s="211" t="s">
        <v>4639</v>
      </c>
      <c r="B2367" s="221" t="s">
        <v>5300</v>
      </c>
      <c r="C2367" s="212" t="s">
        <v>4401</v>
      </c>
      <c r="D2367" s="213">
        <v>3567.2</v>
      </c>
      <c r="E2367" s="212" t="s">
        <v>4630</v>
      </c>
      <c r="F2367" s="213">
        <v>3567.2</v>
      </c>
      <c r="G2367" s="213">
        <v>0</v>
      </c>
      <c r="H2367" s="212" t="s">
        <v>4378</v>
      </c>
    </row>
    <row r="2368" spans="1:8" x14ac:dyDescent="0.25">
      <c r="A2368" s="208" t="s">
        <v>4630</v>
      </c>
      <c r="B2368" s="220" t="s">
        <v>5447</v>
      </c>
      <c r="C2368" s="209" t="s">
        <v>4401</v>
      </c>
      <c r="D2368" s="210">
        <v>3513.6</v>
      </c>
      <c r="E2368" s="209" t="s">
        <v>4645</v>
      </c>
      <c r="F2368" s="210">
        <v>3513.6</v>
      </c>
      <c r="G2368" s="210">
        <v>0</v>
      </c>
      <c r="H2368" s="209" t="s">
        <v>4378</v>
      </c>
    </row>
    <row r="2369" spans="1:8" x14ac:dyDescent="0.25">
      <c r="A2369" s="211" t="s">
        <v>4641</v>
      </c>
      <c r="B2369" s="221" t="s">
        <v>5629</v>
      </c>
      <c r="C2369" s="212" t="s">
        <v>4401</v>
      </c>
      <c r="D2369" s="213">
        <v>13372.8</v>
      </c>
      <c r="E2369" s="212" t="s">
        <v>4643</v>
      </c>
      <c r="F2369" s="213">
        <v>13372.8</v>
      </c>
      <c r="G2369" s="213">
        <v>0</v>
      </c>
      <c r="H2369" s="212" t="s">
        <v>4378</v>
      </c>
    </row>
    <row r="2370" spans="1:8" x14ac:dyDescent="0.25">
      <c r="A2370" s="211" t="s">
        <v>4645</v>
      </c>
      <c r="B2370" s="221" t="s">
        <v>5730</v>
      </c>
      <c r="C2370" s="212" t="s">
        <v>4401</v>
      </c>
      <c r="D2370" s="213">
        <v>0</v>
      </c>
      <c r="E2370" s="212" t="s">
        <v>4416</v>
      </c>
      <c r="F2370" s="213">
        <v>0</v>
      </c>
      <c r="G2370" s="213">
        <v>0</v>
      </c>
      <c r="H2370" s="212" t="s">
        <v>37</v>
      </c>
    </row>
    <row r="2371" spans="1:8" x14ac:dyDescent="0.25">
      <c r="A2371" s="211" t="s">
        <v>4643</v>
      </c>
      <c r="B2371" s="221" t="s">
        <v>5787</v>
      </c>
      <c r="C2371" s="212" t="s">
        <v>4401</v>
      </c>
      <c r="D2371" s="213">
        <v>3666</v>
      </c>
      <c r="E2371" s="212" t="s">
        <v>4821</v>
      </c>
      <c r="F2371" s="213">
        <v>3666</v>
      </c>
      <c r="G2371" s="213">
        <v>0</v>
      </c>
      <c r="H2371" s="212" t="s">
        <v>4378</v>
      </c>
    </row>
    <row r="2372" spans="1:8" x14ac:dyDescent="0.25">
      <c r="A2372" s="208" t="s">
        <v>4648</v>
      </c>
      <c r="B2372" s="220" t="s">
        <v>5926</v>
      </c>
      <c r="C2372" s="209" t="s">
        <v>4401</v>
      </c>
      <c r="D2372" s="210">
        <v>3753.6</v>
      </c>
      <c r="E2372" s="209" t="s">
        <v>4821</v>
      </c>
      <c r="F2372" s="210">
        <v>3753.6</v>
      </c>
      <c r="G2372" s="210">
        <v>0</v>
      </c>
      <c r="H2372" s="209" t="s">
        <v>4378</v>
      </c>
    </row>
    <row r="2373" spans="1:8" x14ac:dyDescent="0.25">
      <c r="A2373" s="208" t="s">
        <v>4821</v>
      </c>
      <c r="B2373" s="220" t="s">
        <v>6050</v>
      </c>
      <c r="C2373" s="209" t="s">
        <v>4401</v>
      </c>
      <c r="D2373" s="210">
        <v>4084.8</v>
      </c>
      <c r="E2373" s="209" t="s">
        <v>5793</v>
      </c>
      <c r="F2373" s="210">
        <v>4084.8</v>
      </c>
      <c r="G2373" s="210">
        <v>0</v>
      </c>
      <c r="H2373" s="209" t="s">
        <v>4378</v>
      </c>
    </row>
    <row r="2374" spans="1:8" x14ac:dyDescent="0.25">
      <c r="A2374" s="211" t="s">
        <v>5793</v>
      </c>
      <c r="B2374" s="221" t="s">
        <v>6154</v>
      </c>
      <c r="C2374" s="212" t="s">
        <v>4401</v>
      </c>
      <c r="D2374" s="213">
        <v>3506.2</v>
      </c>
      <c r="E2374" s="212" t="s">
        <v>4696</v>
      </c>
      <c r="F2374" s="213">
        <v>3506.2</v>
      </c>
      <c r="G2374" s="213">
        <v>0</v>
      </c>
      <c r="H2374" s="212" t="s">
        <v>4378</v>
      </c>
    </row>
    <row r="2375" spans="1:8" x14ac:dyDescent="0.25">
      <c r="A2375" s="208" t="s">
        <v>4696</v>
      </c>
      <c r="B2375" s="220" t="s">
        <v>6261</v>
      </c>
      <c r="C2375" s="209" t="s">
        <v>4401</v>
      </c>
      <c r="D2375" s="210">
        <v>3529.7</v>
      </c>
      <c r="E2375" s="209" t="s">
        <v>5395</v>
      </c>
      <c r="F2375" s="210">
        <v>3529.7</v>
      </c>
      <c r="G2375" s="210">
        <v>0</v>
      </c>
      <c r="H2375" s="209" t="s">
        <v>4378</v>
      </c>
    </row>
    <row r="2376" spans="1:8" x14ac:dyDescent="0.25">
      <c r="A2376" s="211" t="s">
        <v>5395</v>
      </c>
      <c r="B2376" s="221" t="s">
        <v>6416</v>
      </c>
      <c r="C2376" s="212" t="s">
        <v>4401</v>
      </c>
      <c r="D2376" s="213">
        <v>6956</v>
      </c>
      <c r="E2376" s="212" t="s">
        <v>5838</v>
      </c>
      <c r="F2376" s="213">
        <v>6956</v>
      </c>
      <c r="G2376" s="213">
        <v>0</v>
      </c>
      <c r="H2376" s="212" t="s">
        <v>4378</v>
      </c>
    </row>
    <row r="2377" spans="1:8" x14ac:dyDescent="0.25">
      <c r="A2377" s="208" t="s">
        <v>5395</v>
      </c>
      <c r="B2377" s="220" t="s">
        <v>6449</v>
      </c>
      <c r="C2377" s="209" t="s">
        <v>4401</v>
      </c>
      <c r="D2377" s="210">
        <v>3764.7</v>
      </c>
      <c r="E2377" s="209" t="s">
        <v>5838</v>
      </c>
      <c r="F2377" s="210">
        <v>3764.7</v>
      </c>
      <c r="G2377" s="210">
        <v>0</v>
      </c>
      <c r="H2377" s="209" t="s">
        <v>4378</v>
      </c>
    </row>
    <row r="2378" spans="1:8" x14ac:dyDescent="0.25">
      <c r="A2378" s="211" t="s">
        <v>5395</v>
      </c>
      <c r="B2378" s="221" t="s">
        <v>6545</v>
      </c>
      <c r="C2378" s="212" t="s">
        <v>4401</v>
      </c>
      <c r="D2378" s="213">
        <v>5276.1</v>
      </c>
      <c r="E2378" s="212" t="s">
        <v>5838</v>
      </c>
      <c r="F2378" s="213">
        <v>5276.1</v>
      </c>
      <c r="G2378" s="213">
        <v>0</v>
      </c>
      <c r="H2378" s="212" t="s">
        <v>4378</v>
      </c>
    </row>
    <row r="2379" spans="1:8" x14ac:dyDescent="0.25">
      <c r="A2379" s="211" t="s">
        <v>5838</v>
      </c>
      <c r="B2379" s="221" t="s">
        <v>6631</v>
      </c>
      <c r="C2379" s="212" t="s">
        <v>4401</v>
      </c>
      <c r="D2379" s="213">
        <v>4347.5</v>
      </c>
      <c r="E2379" s="212" t="s">
        <v>5092</v>
      </c>
      <c r="F2379" s="213">
        <v>4347.5</v>
      </c>
      <c r="G2379" s="213">
        <v>0</v>
      </c>
      <c r="H2379" s="212" t="s">
        <v>4378</v>
      </c>
    </row>
    <row r="2380" spans="1:8" x14ac:dyDescent="0.25">
      <c r="A2380" s="211" t="s">
        <v>5092</v>
      </c>
      <c r="B2380" s="221" t="s">
        <v>6775</v>
      </c>
      <c r="C2380" s="212" t="s">
        <v>4401</v>
      </c>
      <c r="D2380" s="213">
        <v>4018.5</v>
      </c>
      <c r="E2380" s="212" t="s">
        <v>5244</v>
      </c>
      <c r="F2380" s="213">
        <v>4018.5</v>
      </c>
      <c r="G2380" s="213">
        <v>0</v>
      </c>
      <c r="H2380" s="212" t="s">
        <v>4378</v>
      </c>
    </row>
    <row r="2381" spans="1:8" x14ac:dyDescent="0.25">
      <c r="A2381" s="211" t="s">
        <v>5244</v>
      </c>
      <c r="B2381" s="221" t="s">
        <v>6887</v>
      </c>
      <c r="C2381" s="212" t="s">
        <v>4401</v>
      </c>
      <c r="D2381" s="213">
        <v>3379.3</v>
      </c>
      <c r="E2381" s="212" t="s">
        <v>5066</v>
      </c>
      <c r="F2381" s="213">
        <v>3379.3</v>
      </c>
      <c r="G2381" s="213">
        <v>0</v>
      </c>
      <c r="H2381" s="212" t="s">
        <v>4378</v>
      </c>
    </row>
    <row r="2382" spans="1:8" x14ac:dyDescent="0.25">
      <c r="A2382" s="211" t="s">
        <v>5066</v>
      </c>
      <c r="B2382" s="221" t="s">
        <v>7010</v>
      </c>
      <c r="C2382" s="212" t="s">
        <v>4401</v>
      </c>
      <c r="D2382" s="213">
        <v>4027.9</v>
      </c>
      <c r="E2382" s="212" t="s">
        <v>6803</v>
      </c>
      <c r="F2382" s="213">
        <v>4027.9</v>
      </c>
      <c r="G2382" s="213">
        <v>0</v>
      </c>
      <c r="H2382" s="212" t="s">
        <v>4378</v>
      </c>
    </row>
    <row r="2383" spans="1:8" x14ac:dyDescent="0.25">
      <c r="A2383" s="211" t="s">
        <v>6803</v>
      </c>
      <c r="B2383" s="221" t="s">
        <v>7136</v>
      </c>
      <c r="C2383" s="212" t="s">
        <v>4401</v>
      </c>
      <c r="D2383" s="213">
        <v>4150.1000000000004</v>
      </c>
      <c r="E2383" s="212" t="s">
        <v>6039</v>
      </c>
      <c r="F2383" s="213">
        <v>4150.1000000000004</v>
      </c>
      <c r="G2383" s="213">
        <v>0</v>
      </c>
      <c r="H2383" s="212" t="s">
        <v>4378</v>
      </c>
    </row>
    <row r="2384" spans="1:8" x14ac:dyDescent="0.25">
      <c r="A2384" s="208" t="s">
        <v>4642</v>
      </c>
      <c r="B2384" s="220" t="s">
        <v>5223</v>
      </c>
      <c r="C2384" s="209" t="s">
        <v>4399</v>
      </c>
      <c r="D2384" s="210">
        <v>6310.9</v>
      </c>
      <c r="E2384" s="209" t="s">
        <v>4642</v>
      </c>
      <c r="F2384" s="210">
        <v>6310.9</v>
      </c>
      <c r="G2384" s="210">
        <v>0</v>
      </c>
      <c r="H2384" s="209" t="s">
        <v>4378</v>
      </c>
    </row>
    <row r="2385" spans="1:8" x14ac:dyDescent="0.25">
      <c r="A2385" s="208" t="s">
        <v>4632</v>
      </c>
      <c r="B2385" s="220" t="s">
        <v>5405</v>
      </c>
      <c r="C2385" s="209" t="s">
        <v>4399</v>
      </c>
      <c r="D2385" s="210">
        <v>14260.8</v>
      </c>
      <c r="E2385" s="209" t="s">
        <v>4632</v>
      </c>
      <c r="F2385" s="210">
        <v>14260.8</v>
      </c>
      <c r="G2385" s="210">
        <v>0</v>
      </c>
      <c r="H2385" s="209" t="s">
        <v>4378</v>
      </c>
    </row>
    <row r="2386" spans="1:8" x14ac:dyDescent="0.25">
      <c r="A2386" s="211" t="s">
        <v>4638</v>
      </c>
      <c r="B2386" s="221" t="s">
        <v>7333</v>
      </c>
      <c r="C2386" s="212" t="s">
        <v>4399</v>
      </c>
      <c r="D2386" s="213">
        <v>1003.2</v>
      </c>
      <c r="E2386" s="212" t="s">
        <v>4638</v>
      </c>
      <c r="F2386" s="213">
        <v>1003.2</v>
      </c>
      <c r="G2386" s="213">
        <v>0</v>
      </c>
      <c r="H2386" s="212" t="s">
        <v>4378</v>
      </c>
    </row>
    <row r="2387" spans="1:8" x14ac:dyDescent="0.25">
      <c r="A2387" s="211" t="s">
        <v>4649</v>
      </c>
      <c r="B2387" s="221" t="s">
        <v>7488</v>
      </c>
      <c r="C2387" s="212" t="s">
        <v>4399</v>
      </c>
      <c r="D2387" s="213">
        <v>4772.8</v>
      </c>
      <c r="E2387" s="212" t="s">
        <v>4649</v>
      </c>
      <c r="F2387" s="213">
        <v>4772.8</v>
      </c>
      <c r="G2387" s="213">
        <v>0</v>
      </c>
      <c r="H2387" s="212" t="s">
        <v>4378</v>
      </c>
    </row>
    <row r="2388" spans="1:8" x14ac:dyDescent="0.25">
      <c r="A2388" s="208" t="s">
        <v>4633</v>
      </c>
      <c r="B2388" s="220" t="s">
        <v>7745</v>
      </c>
      <c r="C2388" s="209" t="s">
        <v>4399</v>
      </c>
      <c r="D2388" s="210">
        <v>3806.4</v>
      </c>
      <c r="E2388" s="209" t="s">
        <v>4633</v>
      </c>
      <c r="F2388" s="210">
        <v>3806.4</v>
      </c>
      <c r="G2388" s="210">
        <v>0</v>
      </c>
      <c r="H2388" s="209" t="s">
        <v>4378</v>
      </c>
    </row>
    <row r="2389" spans="1:8" x14ac:dyDescent="0.25">
      <c r="A2389" s="211" t="s">
        <v>4635</v>
      </c>
      <c r="B2389" s="221" t="s">
        <v>7913</v>
      </c>
      <c r="C2389" s="212" t="s">
        <v>4399</v>
      </c>
      <c r="D2389" s="213">
        <v>7084.6</v>
      </c>
      <c r="E2389" s="212" t="s">
        <v>4635</v>
      </c>
      <c r="F2389" s="213">
        <v>7084.6</v>
      </c>
      <c r="G2389" s="213">
        <v>0</v>
      </c>
      <c r="H2389" s="212" t="s">
        <v>4378</v>
      </c>
    </row>
    <row r="2390" spans="1:8" x14ac:dyDescent="0.25">
      <c r="A2390" s="211" t="s">
        <v>4634</v>
      </c>
      <c r="B2390" s="221" t="s">
        <v>4739</v>
      </c>
      <c r="C2390" s="212" t="s">
        <v>4399</v>
      </c>
      <c r="D2390" s="213">
        <v>11802.2</v>
      </c>
      <c r="E2390" s="212" t="s">
        <v>4634</v>
      </c>
      <c r="F2390" s="213">
        <v>11802.2</v>
      </c>
      <c r="G2390" s="213">
        <v>0</v>
      </c>
      <c r="H2390" s="212" t="s">
        <v>4378</v>
      </c>
    </row>
    <row r="2391" spans="1:8" x14ac:dyDescent="0.25">
      <c r="A2391" s="208" t="s">
        <v>4604</v>
      </c>
      <c r="B2391" s="220" t="s">
        <v>4916</v>
      </c>
      <c r="C2391" s="209" t="s">
        <v>4399</v>
      </c>
      <c r="D2391" s="210">
        <v>998.4</v>
      </c>
      <c r="E2391" s="209" t="s">
        <v>4604</v>
      </c>
      <c r="F2391" s="210">
        <v>998.4</v>
      </c>
      <c r="G2391" s="210">
        <v>0</v>
      </c>
      <c r="H2391" s="209" t="s">
        <v>4378</v>
      </c>
    </row>
    <row r="2392" spans="1:8" x14ac:dyDescent="0.25">
      <c r="A2392" s="208" t="s">
        <v>4640</v>
      </c>
      <c r="B2392" s="220" t="s">
        <v>5035</v>
      </c>
      <c r="C2392" s="209" t="s">
        <v>4399</v>
      </c>
      <c r="D2392" s="210">
        <v>4664</v>
      </c>
      <c r="E2392" s="209" t="s">
        <v>4640</v>
      </c>
      <c r="F2392" s="210">
        <v>4664</v>
      </c>
      <c r="G2392" s="210">
        <v>0</v>
      </c>
      <c r="H2392" s="209" t="s">
        <v>4378</v>
      </c>
    </row>
    <row r="2393" spans="1:8" x14ac:dyDescent="0.25">
      <c r="A2393" s="208" t="s">
        <v>4746</v>
      </c>
      <c r="B2393" s="220" t="s">
        <v>5144</v>
      </c>
      <c r="C2393" s="209" t="s">
        <v>4399</v>
      </c>
      <c r="D2393" s="210">
        <v>0</v>
      </c>
      <c r="E2393" s="209" t="s">
        <v>4416</v>
      </c>
      <c r="F2393" s="210">
        <v>0</v>
      </c>
      <c r="G2393" s="210">
        <v>0</v>
      </c>
      <c r="H2393" s="209" t="s">
        <v>37</v>
      </c>
    </row>
    <row r="2394" spans="1:8" x14ac:dyDescent="0.25">
      <c r="A2394" s="211" t="s">
        <v>4746</v>
      </c>
      <c r="B2394" s="221" t="s">
        <v>5153</v>
      </c>
      <c r="C2394" s="212" t="s">
        <v>4399</v>
      </c>
      <c r="D2394" s="213">
        <v>4296</v>
      </c>
      <c r="E2394" s="212" t="s">
        <v>4746</v>
      </c>
      <c r="F2394" s="213">
        <v>4296</v>
      </c>
      <c r="G2394" s="213">
        <v>0</v>
      </c>
      <c r="H2394" s="212" t="s">
        <v>4378</v>
      </c>
    </row>
    <row r="2395" spans="1:8" x14ac:dyDescent="0.25">
      <c r="A2395" s="211" t="s">
        <v>4639</v>
      </c>
      <c r="B2395" s="221" t="s">
        <v>5302</v>
      </c>
      <c r="C2395" s="212" t="s">
        <v>4399</v>
      </c>
      <c r="D2395" s="213">
        <v>4997.6000000000004</v>
      </c>
      <c r="E2395" s="212" t="s">
        <v>4639</v>
      </c>
      <c r="F2395" s="213">
        <v>4997.6000000000004</v>
      </c>
      <c r="G2395" s="213">
        <v>0</v>
      </c>
      <c r="H2395" s="212" t="s">
        <v>4378</v>
      </c>
    </row>
    <row r="2396" spans="1:8" x14ac:dyDescent="0.25">
      <c r="A2396" s="208" t="s">
        <v>4630</v>
      </c>
      <c r="B2396" s="220" t="s">
        <v>5459</v>
      </c>
      <c r="C2396" s="209" t="s">
        <v>4399</v>
      </c>
      <c r="D2396" s="210">
        <v>2686.3</v>
      </c>
      <c r="E2396" s="209" t="s">
        <v>4630</v>
      </c>
      <c r="F2396" s="210">
        <v>2686.3</v>
      </c>
      <c r="G2396" s="210">
        <v>0</v>
      </c>
      <c r="H2396" s="209" t="s">
        <v>4378</v>
      </c>
    </row>
    <row r="2397" spans="1:8" x14ac:dyDescent="0.25">
      <c r="A2397" s="211" t="s">
        <v>4641</v>
      </c>
      <c r="B2397" s="221" t="s">
        <v>5633</v>
      </c>
      <c r="C2397" s="212" t="s">
        <v>4399</v>
      </c>
      <c r="D2397" s="213">
        <v>12342</v>
      </c>
      <c r="E2397" s="212" t="s">
        <v>4641</v>
      </c>
      <c r="F2397" s="213">
        <v>12342</v>
      </c>
      <c r="G2397" s="213">
        <v>0</v>
      </c>
      <c r="H2397" s="212" t="s">
        <v>4378</v>
      </c>
    </row>
    <row r="2398" spans="1:8" x14ac:dyDescent="0.25">
      <c r="A2398" s="211" t="s">
        <v>4643</v>
      </c>
      <c r="B2398" s="221" t="s">
        <v>5798</v>
      </c>
      <c r="C2398" s="212" t="s">
        <v>4399</v>
      </c>
      <c r="D2398" s="213">
        <v>4147.2</v>
      </c>
      <c r="E2398" s="212" t="s">
        <v>4643</v>
      </c>
      <c r="F2398" s="213">
        <v>4147.2</v>
      </c>
      <c r="G2398" s="213">
        <v>0</v>
      </c>
      <c r="H2398" s="212" t="s">
        <v>4378</v>
      </c>
    </row>
    <row r="2399" spans="1:8" x14ac:dyDescent="0.25">
      <c r="A2399" s="211" t="s">
        <v>4821</v>
      </c>
      <c r="B2399" s="221" t="s">
        <v>6047</v>
      </c>
      <c r="C2399" s="212" t="s">
        <v>4399</v>
      </c>
      <c r="D2399" s="213">
        <v>4930.2</v>
      </c>
      <c r="E2399" s="212" t="s">
        <v>4821</v>
      </c>
      <c r="F2399" s="213">
        <v>4930.2</v>
      </c>
      <c r="G2399" s="213">
        <v>0</v>
      </c>
      <c r="H2399" s="212" t="s">
        <v>4378</v>
      </c>
    </row>
    <row r="2400" spans="1:8" x14ac:dyDescent="0.25">
      <c r="A2400" s="211" t="s">
        <v>5793</v>
      </c>
      <c r="B2400" s="221" t="s">
        <v>6150</v>
      </c>
      <c r="C2400" s="212" t="s">
        <v>4399</v>
      </c>
      <c r="D2400" s="213">
        <v>3767.4</v>
      </c>
      <c r="E2400" s="212" t="s">
        <v>5793</v>
      </c>
      <c r="F2400" s="213">
        <v>3767.4</v>
      </c>
      <c r="G2400" s="213">
        <v>0</v>
      </c>
      <c r="H2400" s="212" t="s">
        <v>4378</v>
      </c>
    </row>
    <row r="2401" spans="1:8" x14ac:dyDescent="0.25">
      <c r="A2401" s="211" t="s">
        <v>4696</v>
      </c>
      <c r="B2401" s="221" t="s">
        <v>6277</v>
      </c>
      <c r="C2401" s="212" t="s">
        <v>4399</v>
      </c>
      <c r="D2401" s="213">
        <v>4870.3999999999996</v>
      </c>
      <c r="E2401" s="212" t="s">
        <v>4696</v>
      </c>
      <c r="F2401" s="213">
        <v>4870.3999999999996</v>
      </c>
      <c r="G2401" s="213">
        <v>0</v>
      </c>
      <c r="H2401" s="212" t="s">
        <v>4378</v>
      </c>
    </row>
    <row r="2402" spans="1:8" x14ac:dyDescent="0.25">
      <c r="A2402" s="208" t="s">
        <v>5395</v>
      </c>
      <c r="B2402" s="220" t="s">
        <v>6427</v>
      </c>
      <c r="C2402" s="209" t="s">
        <v>4399</v>
      </c>
      <c r="D2402" s="210">
        <v>9249.7999999999993</v>
      </c>
      <c r="E2402" s="209" t="s">
        <v>5395</v>
      </c>
      <c r="F2402" s="210">
        <v>9249.7999999999993</v>
      </c>
      <c r="G2402" s="210">
        <v>0</v>
      </c>
      <c r="H2402" s="209" t="s">
        <v>4378</v>
      </c>
    </row>
    <row r="2403" spans="1:8" x14ac:dyDescent="0.25">
      <c r="A2403" s="211" t="s">
        <v>5395</v>
      </c>
      <c r="B2403" s="221" t="s">
        <v>6428</v>
      </c>
      <c r="C2403" s="212" t="s">
        <v>4399</v>
      </c>
      <c r="D2403" s="213">
        <v>1548</v>
      </c>
      <c r="E2403" s="212" t="s">
        <v>5395</v>
      </c>
      <c r="F2403" s="213">
        <v>1548</v>
      </c>
      <c r="G2403" s="213">
        <v>0</v>
      </c>
      <c r="H2403" s="212" t="s">
        <v>4378</v>
      </c>
    </row>
    <row r="2404" spans="1:8" x14ac:dyDescent="0.25">
      <c r="A2404" s="208" t="s">
        <v>5838</v>
      </c>
      <c r="B2404" s="220" t="s">
        <v>6640</v>
      </c>
      <c r="C2404" s="209" t="s">
        <v>4399</v>
      </c>
      <c r="D2404" s="210">
        <v>6534</v>
      </c>
      <c r="E2404" s="209" t="s">
        <v>5838</v>
      </c>
      <c r="F2404" s="210">
        <v>6534</v>
      </c>
      <c r="G2404" s="210">
        <v>0</v>
      </c>
      <c r="H2404" s="209" t="s">
        <v>4378</v>
      </c>
    </row>
    <row r="2405" spans="1:8" x14ac:dyDescent="0.25">
      <c r="A2405" s="211" t="s">
        <v>5244</v>
      </c>
      <c r="B2405" s="221" t="s">
        <v>6877</v>
      </c>
      <c r="C2405" s="212" t="s">
        <v>4399</v>
      </c>
      <c r="D2405" s="213">
        <v>4036.2</v>
      </c>
      <c r="E2405" s="212" t="s">
        <v>5244</v>
      </c>
      <c r="F2405" s="213">
        <v>4036.2</v>
      </c>
      <c r="G2405" s="213">
        <v>0</v>
      </c>
      <c r="H2405" s="212" t="s">
        <v>4378</v>
      </c>
    </row>
    <row r="2406" spans="1:8" x14ac:dyDescent="0.25">
      <c r="A2406" s="211" t="s">
        <v>5066</v>
      </c>
      <c r="B2406" s="221" t="s">
        <v>7004</v>
      </c>
      <c r="C2406" s="212" t="s">
        <v>4399</v>
      </c>
      <c r="D2406" s="213">
        <v>4676.1000000000004</v>
      </c>
      <c r="E2406" s="212" t="s">
        <v>5066</v>
      </c>
      <c r="F2406" s="213">
        <v>4676.1000000000004</v>
      </c>
      <c r="G2406" s="213">
        <v>0</v>
      </c>
      <c r="H2406" s="212" t="s">
        <v>4378</v>
      </c>
    </row>
    <row r="2407" spans="1:8" x14ac:dyDescent="0.25">
      <c r="A2407" s="211" t="s">
        <v>6803</v>
      </c>
      <c r="B2407" s="221" t="s">
        <v>7142</v>
      </c>
      <c r="C2407" s="212" t="s">
        <v>4399</v>
      </c>
      <c r="D2407" s="213">
        <v>7105.4</v>
      </c>
      <c r="E2407" s="212" t="s">
        <v>6803</v>
      </c>
      <c r="F2407" s="213">
        <v>7105.4</v>
      </c>
      <c r="G2407" s="213">
        <v>0</v>
      </c>
      <c r="H2407" s="212" t="s">
        <v>4378</v>
      </c>
    </row>
    <row r="2408" spans="1:8" x14ac:dyDescent="0.25">
      <c r="A2408" s="211" t="s">
        <v>4642</v>
      </c>
      <c r="B2408" s="221" t="s">
        <v>4964</v>
      </c>
      <c r="C2408" s="212" t="s">
        <v>4570</v>
      </c>
      <c r="D2408" s="213">
        <v>430</v>
      </c>
      <c r="E2408" s="212" t="s">
        <v>4642</v>
      </c>
      <c r="F2408" s="213">
        <v>430</v>
      </c>
      <c r="G2408" s="213">
        <v>0</v>
      </c>
      <c r="H2408" s="212" t="s">
        <v>4378</v>
      </c>
    </row>
    <row r="2409" spans="1:8" x14ac:dyDescent="0.25">
      <c r="A2409" s="211" t="s">
        <v>4634</v>
      </c>
      <c r="B2409" s="221" t="s">
        <v>4808</v>
      </c>
      <c r="C2409" s="212" t="s">
        <v>4570</v>
      </c>
      <c r="D2409" s="213">
        <v>4130</v>
      </c>
      <c r="E2409" s="212" t="s">
        <v>4634</v>
      </c>
      <c r="F2409" s="213">
        <v>4130</v>
      </c>
      <c r="G2409" s="213">
        <v>0</v>
      </c>
      <c r="H2409" s="212" t="s">
        <v>4378</v>
      </c>
    </row>
    <row r="2410" spans="1:8" x14ac:dyDescent="0.25">
      <c r="A2410" s="211" t="s">
        <v>4630</v>
      </c>
      <c r="B2410" s="221" t="s">
        <v>5551</v>
      </c>
      <c r="C2410" s="212" t="s">
        <v>4570</v>
      </c>
      <c r="D2410" s="213">
        <v>4432</v>
      </c>
      <c r="E2410" s="212" t="s">
        <v>4630</v>
      </c>
      <c r="F2410" s="213">
        <v>4432</v>
      </c>
      <c r="G2410" s="213">
        <v>0</v>
      </c>
      <c r="H2410" s="212" t="s">
        <v>4378</v>
      </c>
    </row>
    <row r="2411" spans="1:8" x14ac:dyDescent="0.25">
      <c r="A2411" s="208" t="s">
        <v>4643</v>
      </c>
      <c r="B2411" s="220" t="s">
        <v>5896</v>
      </c>
      <c r="C2411" s="209" t="s">
        <v>4570</v>
      </c>
      <c r="D2411" s="210">
        <v>4170.2</v>
      </c>
      <c r="E2411" s="209" t="s">
        <v>4643</v>
      </c>
      <c r="F2411" s="210">
        <v>4170.2</v>
      </c>
      <c r="G2411" s="210">
        <v>0</v>
      </c>
      <c r="H2411" s="209" t="s">
        <v>4378</v>
      </c>
    </row>
    <row r="2412" spans="1:8" x14ac:dyDescent="0.25">
      <c r="A2412" s="208" t="s">
        <v>4648</v>
      </c>
      <c r="B2412" s="220" t="s">
        <v>6004</v>
      </c>
      <c r="C2412" s="209" t="s">
        <v>4570</v>
      </c>
      <c r="D2412" s="210">
        <v>8086.6</v>
      </c>
      <c r="E2412" s="209" t="s">
        <v>4648</v>
      </c>
      <c r="F2412" s="210">
        <v>8086.6</v>
      </c>
      <c r="G2412" s="210">
        <v>0</v>
      </c>
      <c r="H2412" s="209" t="s">
        <v>4378</v>
      </c>
    </row>
    <row r="2413" spans="1:8" x14ac:dyDescent="0.25">
      <c r="A2413" s="211" t="s">
        <v>5793</v>
      </c>
      <c r="B2413" s="221" t="s">
        <v>6210</v>
      </c>
      <c r="C2413" s="212" t="s">
        <v>4570</v>
      </c>
      <c r="D2413" s="213">
        <v>7638.6</v>
      </c>
      <c r="E2413" s="212" t="s">
        <v>5793</v>
      </c>
      <c r="F2413" s="213">
        <v>7638.6</v>
      </c>
      <c r="G2413" s="213">
        <v>0</v>
      </c>
      <c r="H2413" s="212" t="s">
        <v>4378</v>
      </c>
    </row>
    <row r="2414" spans="1:8" x14ac:dyDescent="0.25">
      <c r="A2414" s="208" t="s">
        <v>5395</v>
      </c>
      <c r="B2414" s="220" t="s">
        <v>6516</v>
      </c>
      <c r="C2414" s="209" t="s">
        <v>4570</v>
      </c>
      <c r="D2414" s="210">
        <v>4123.8</v>
      </c>
      <c r="E2414" s="209" t="s">
        <v>5395</v>
      </c>
      <c r="F2414" s="210">
        <v>4123.8</v>
      </c>
      <c r="G2414" s="210">
        <v>0</v>
      </c>
      <c r="H2414" s="209" t="s">
        <v>4378</v>
      </c>
    </row>
    <row r="2415" spans="1:8" x14ac:dyDescent="0.25">
      <c r="A2415" s="208" t="s">
        <v>5395</v>
      </c>
      <c r="B2415" s="220" t="s">
        <v>6518</v>
      </c>
      <c r="C2415" s="209" t="s">
        <v>4570</v>
      </c>
      <c r="D2415" s="210">
        <v>300</v>
      </c>
      <c r="E2415" s="209" t="s">
        <v>5395</v>
      </c>
      <c r="F2415" s="210">
        <v>300</v>
      </c>
      <c r="G2415" s="210">
        <v>0</v>
      </c>
      <c r="H2415" s="209" t="s">
        <v>4378</v>
      </c>
    </row>
    <row r="2416" spans="1:8" x14ac:dyDescent="0.25">
      <c r="A2416" s="208" t="s">
        <v>5244</v>
      </c>
      <c r="B2416" s="220" t="s">
        <v>6983</v>
      </c>
      <c r="C2416" s="209" t="s">
        <v>4570</v>
      </c>
      <c r="D2416" s="210">
        <v>3880.2</v>
      </c>
      <c r="E2416" s="209" t="s">
        <v>5244</v>
      </c>
      <c r="F2416" s="210">
        <v>3880.2</v>
      </c>
      <c r="G2416" s="210">
        <v>0</v>
      </c>
      <c r="H2416" s="209" t="s">
        <v>4378</v>
      </c>
    </row>
    <row r="2417" spans="1:8" x14ac:dyDescent="0.25">
      <c r="A2417" s="208" t="s">
        <v>6803</v>
      </c>
      <c r="B2417" s="220" t="s">
        <v>7157</v>
      </c>
      <c r="C2417" s="209" t="s">
        <v>4570</v>
      </c>
      <c r="D2417" s="210">
        <v>6233.5</v>
      </c>
      <c r="E2417" s="209" t="s">
        <v>6803</v>
      </c>
      <c r="F2417" s="210">
        <v>6233.5</v>
      </c>
      <c r="G2417" s="210">
        <v>0</v>
      </c>
      <c r="H2417" s="209" t="s">
        <v>4378</v>
      </c>
    </row>
    <row r="2418" spans="1:8" x14ac:dyDescent="0.25">
      <c r="A2418" s="208" t="s">
        <v>4642</v>
      </c>
      <c r="B2418" s="220" t="s">
        <v>6691</v>
      </c>
      <c r="C2418" s="209" t="s">
        <v>4457</v>
      </c>
      <c r="D2418" s="210">
        <v>3590.4</v>
      </c>
      <c r="E2418" s="209" t="s">
        <v>4642</v>
      </c>
      <c r="F2418" s="210">
        <v>3590.4</v>
      </c>
      <c r="G2418" s="210">
        <v>0</v>
      </c>
      <c r="H2418" s="209" t="s">
        <v>4378</v>
      </c>
    </row>
    <row r="2419" spans="1:8" x14ac:dyDescent="0.25">
      <c r="A2419" s="211" t="s">
        <v>4632</v>
      </c>
      <c r="B2419" s="221" t="s">
        <v>5450</v>
      </c>
      <c r="C2419" s="212" t="s">
        <v>4457</v>
      </c>
      <c r="D2419" s="213">
        <v>3907.2</v>
      </c>
      <c r="E2419" s="212" t="s">
        <v>4632</v>
      </c>
      <c r="F2419" s="213">
        <v>3907.2</v>
      </c>
      <c r="G2419" s="213">
        <v>0</v>
      </c>
      <c r="H2419" s="212" t="s">
        <v>4378</v>
      </c>
    </row>
    <row r="2420" spans="1:8" x14ac:dyDescent="0.25">
      <c r="A2420" s="211" t="s">
        <v>4653</v>
      </c>
      <c r="B2420" s="221" t="s">
        <v>7280</v>
      </c>
      <c r="C2420" s="212" t="s">
        <v>4457</v>
      </c>
      <c r="D2420" s="213">
        <v>3308.8</v>
      </c>
      <c r="E2420" s="212" t="s">
        <v>4653</v>
      </c>
      <c r="F2420" s="213">
        <v>3308.8</v>
      </c>
      <c r="G2420" s="213">
        <v>0</v>
      </c>
      <c r="H2420" s="212" t="s">
        <v>4378</v>
      </c>
    </row>
    <row r="2421" spans="1:8" x14ac:dyDescent="0.25">
      <c r="A2421" s="211" t="s">
        <v>4638</v>
      </c>
      <c r="B2421" s="221" t="s">
        <v>7397</v>
      </c>
      <c r="C2421" s="212" t="s">
        <v>4457</v>
      </c>
      <c r="D2421" s="213">
        <v>2468.4</v>
      </c>
      <c r="E2421" s="212" t="s">
        <v>4638</v>
      </c>
      <c r="F2421" s="213">
        <v>2468.4</v>
      </c>
      <c r="G2421" s="213">
        <v>0</v>
      </c>
      <c r="H2421" s="212" t="s">
        <v>4378</v>
      </c>
    </row>
    <row r="2422" spans="1:8" x14ac:dyDescent="0.25">
      <c r="A2422" s="208" t="s">
        <v>4649</v>
      </c>
      <c r="B2422" s="220" t="s">
        <v>7503</v>
      </c>
      <c r="C2422" s="209" t="s">
        <v>4457</v>
      </c>
      <c r="D2422" s="210">
        <v>3369.6</v>
      </c>
      <c r="E2422" s="209" t="s">
        <v>4649</v>
      </c>
      <c r="F2422" s="210">
        <v>3369.6</v>
      </c>
      <c r="G2422" s="210">
        <v>0</v>
      </c>
      <c r="H2422" s="209" t="s">
        <v>4378</v>
      </c>
    </row>
    <row r="2423" spans="1:8" x14ac:dyDescent="0.25">
      <c r="A2423" s="211" t="s">
        <v>4646</v>
      </c>
      <c r="B2423" s="221" t="s">
        <v>7638</v>
      </c>
      <c r="C2423" s="212" t="s">
        <v>4457</v>
      </c>
      <c r="D2423" s="213">
        <v>1741.5</v>
      </c>
      <c r="E2423" s="212" t="s">
        <v>4646</v>
      </c>
      <c r="F2423" s="213">
        <v>1741.5</v>
      </c>
      <c r="G2423" s="213">
        <v>0</v>
      </c>
      <c r="H2423" s="212" t="s">
        <v>4378</v>
      </c>
    </row>
    <row r="2424" spans="1:8" x14ac:dyDescent="0.25">
      <c r="A2424" s="208" t="s">
        <v>4633</v>
      </c>
      <c r="B2424" s="220" t="s">
        <v>7769</v>
      </c>
      <c r="C2424" s="209" t="s">
        <v>4457</v>
      </c>
      <c r="D2424" s="210">
        <v>2400</v>
      </c>
      <c r="E2424" s="209" t="s">
        <v>4633</v>
      </c>
      <c r="F2424" s="210">
        <v>2400</v>
      </c>
      <c r="G2424" s="210">
        <v>0</v>
      </c>
      <c r="H2424" s="209" t="s">
        <v>4378</v>
      </c>
    </row>
    <row r="2425" spans="1:8" x14ac:dyDescent="0.25">
      <c r="A2425" s="211" t="s">
        <v>4635</v>
      </c>
      <c r="B2425" s="221" t="s">
        <v>7929</v>
      </c>
      <c r="C2425" s="212" t="s">
        <v>4457</v>
      </c>
      <c r="D2425" s="213">
        <v>3283.2</v>
      </c>
      <c r="E2425" s="212" t="s">
        <v>4635</v>
      </c>
      <c r="F2425" s="213">
        <v>3283.2</v>
      </c>
      <c r="G2425" s="213">
        <v>0</v>
      </c>
      <c r="H2425" s="212" t="s">
        <v>4378</v>
      </c>
    </row>
    <row r="2426" spans="1:8" x14ac:dyDescent="0.25">
      <c r="A2426" s="211" t="s">
        <v>4634</v>
      </c>
      <c r="B2426" s="221" t="s">
        <v>4781</v>
      </c>
      <c r="C2426" s="212" t="s">
        <v>4457</v>
      </c>
      <c r="D2426" s="213">
        <v>3500.6</v>
      </c>
      <c r="E2426" s="212" t="s">
        <v>4634</v>
      </c>
      <c r="F2426" s="213">
        <v>3500.6</v>
      </c>
      <c r="G2426" s="213">
        <v>0</v>
      </c>
      <c r="H2426" s="212" t="s">
        <v>4378</v>
      </c>
    </row>
    <row r="2427" spans="1:8" x14ac:dyDescent="0.25">
      <c r="A2427" s="208" t="s">
        <v>4636</v>
      </c>
      <c r="B2427" s="220" t="s">
        <v>4861</v>
      </c>
      <c r="C2427" s="209" t="s">
        <v>4457</v>
      </c>
      <c r="D2427" s="210">
        <v>3160.5</v>
      </c>
      <c r="E2427" s="209" t="s">
        <v>4636</v>
      </c>
      <c r="F2427" s="210">
        <v>3160.5</v>
      </c>
      <c r="G2427" s="210">
        <v>0</v>
      </c>
      <c r="H2427" s="209" t="s">
        <v>4378</v>
      </c>
    </row>
    <row r="2428" spans="1:8" x14ac:dyDescent="0.25">
      <c r="A2428" s="211" t="s">
        <v>4604</v>
      </c>
      <c r="B2428" s="221" t="s">
        <v>4937</v>
      </c>
      <c r="C2428" s="212" t="s">
        <v>4457</v>
      </c>
      <c r="D2428" s="213">
        <v>2760</v>
      </c>
      <c r="E2428" s="212" t="s">
        <v>4604</v>
      </c>
      <c r="F2428" s="213">
        <v>2760</v>
      </c>
      <c r="G2428" s="213">
        <v>0</v>
      </c>
      <c r="H2428" s="212" t="s">
        <v>4378</v>
      </c>
    </row>
    <row r="2429" spans="1:8" x14ac:dyDescent="0.25">
      <c r="A2429" s="211" t="s">
        <v>4640</v>
      </c>
      <c r="B2429" s="221" t="s">
        <v>5053</v>
      </c>
      <c r="C2429" s="212" t="s">
        <v>4457</v>
      </c>
      <c r="D2429" s="213">
        <v>2070</v>
      </c>
      <c r="E2429" s="212" t="s">
        <v>4640</v>
      </c>
      <c r="F2429" s="213">
        <v>2070</v>
      </c>
      <c r="G2429" s="213">
        <v>0</v>
      </c>
      <c r="H2429" s="212" t="s">
        <v>4378</v>
      </c>
    </row>
    <row r="2430" spans="1:8" x14ac:dyDescent="0.25">
      <c r="A2430" s="211" t="s">
        <v>4746</v>
      </c>
      <c r="B2430" s="221" t="s">
        <v>5163</v>
      </c>
      <c r="C2430" s="212" t="s">
        <v>4457</v>
      </c>
      <c r="D2430" s="213">
        <v>2760</v>
      </c>
      <c r="E2430" s="212" t="s">
        <v>4746</v>
      </c>
      <c r="F2430" s="213">
        <v>2760</v>
      </c>
      <c r="G2430" s="213">
        <v>0</v>
      </c>
      <c r="H2430" s="212" t="s">
        <v>4378</v>
      </c>
    </row>
    <row r="2431" spans="1:8" x14ac:dyDescent="0.25">
      <c r="A2431" s="208" t="s">
        <v>4639</v>
      </c>
      <c r="B2431" s="220" t="s">
        <v>5311</v>
      </c>
      <c r="C2431" s="209" t="s">
        <v>4457</v>
      </c>
      <c r="D2431" s="210">
        <v>2741.6</v>
      </c>
      <c r="E2431" s="209" t="s">
        <v>4639</v>
      </c>
      <c r="F2431" s="210">
        <v>2741.6</v>
      </c>
      <c r="G2431" s="210">
        <v>0</v>
      </c>
      <c r="H2431" s="209" t="s">
        <v>4378</v>
      </c>
    </row>
    <row r="2432" spans="1:8" x14ac:dyDescent="0.25">
      <c r="A2432" s="211" t="s">
        <v>4630</v>
      </c>
      <c r="B2432" s="221" t="s">
        <v>5488</v>
      </c>
      <c r="C2432" s="212" t="s">
        <v>4457</v>
      </c>
      <c r="D2432" s="213">
        <v>2884.2</v>
      </c>
      <c r="E2432" s="212" t="s">
        <v>4630</v>
      </c>
      <c r="F2432" s="213">
        <v>2884.2</v>
      </c>
      <c r="G2432" s="213">
        <v>0</v>
      </c>
      <c r="H2432" s="212" t="s">
        <v>4378</v>
      </c>
    </row>
    <row r="2433" spans="1:8" x14ac:dyDescent="0.25">
      <c r="A2433" s="211" t="s">
        <v>4641</v>
      </c>
      <c r="B2433" s="221" t="s">
        <v>5635</v>
      </c>
      <c r="C2433" s="212" t="s">
        <v>4457</v>
      </c>
      <c r="D2433" s="213">
        <v>4240</v>
      </c>
      <c r="E2433" s="212" t="s">
        <v>4641</v>
      </c>
      <c r="F2433" s="213">
        <v>4240</v>
      </c>
      <c r="G2433" s="213">
        <v>0</v>
      </c>
      <c r="H2433" s="212" t="s">
        <v>4378</v>
      </c>
    </row>
    <row r="2434" spans="1:8" x14ac:dyDescent="0.25">
      <c r="A2434" s="211" t="s">
        <v>4645</v>
      </c>
      <c r="B2434" s="221" t="s">
        <v>5763</v>
      </c>
      <c r="C2434" s="212" t="s">
        <v>4457</v>
      </c>
      <c r="D2434" s="213">
        <v>4006.8</v>
      </c>
      <c r="E2434" s="212" t="s">
        <v>4643</v>
      </c>
      <c r="F2434" s="213">
        <v>4006.8</v>
      </c>
      <c r="G2434" s="213">
        <v>0</v>
      </c>
      <c r="H2434" s="212" t="s">
        <v>4378</v>
      </c>
    </row>
    <row r="2435" spans="1:8" x14ac:dyDescent="0.25">
      <c r="A2435" s="208" t="s">
        <v>4643</v>
      </c>
      <c r="B2435" s="220" t="s">
        <v>5823</v>
      </c>
      <c r="C2435" s="209" t="s">
        <v>4457</v>
      </c>
      <c r="D2435" s="210">
        <v>2734.8</v>
      </c>
      <c r="E2435" s="209" t="s">
        <v>4643</v>
      </c>
      <c r="F2435" s="210">
        <v>2734.8</v>
      </c>
      <c r="G2435" s="210">
        <v>0</v>
      </c>
      <c r="H2435" s="209" t="s">
        <v>4378</v>
      </c>
    </row>
    <row r="2436" spans="1:8" x14ac:dyDescent="0.25">
      <c r="A2436" s="208" t="s">
        <v>4821</v>
      </c>
      <c r="B2436" s="220" t="s">
        <v>6064</v>
      </c>
      <c r="C2436" s="209" t="s">
        <v>4457</v>
      </c>
      <c r="D2436" s="210">
        <v>2376.4</v>
      </c>
      <c r="E2436" s="209" t="s">
        <v>4821</v>
      </c>
      <c r="F2436" s="210">
        <v>2376.4</v>
      </c>
      <c r="G2436" s="210">
        <v>0</v>
      </c>
      <c r="H2436" s="209" t="s">
        <v>4378</v>
      </c>
    </row>
    <row r="2437" spans="1:8" x14ac:dyDescent="0.25">
      <c r="A2437" s="211" t="s">
        <v>5793</v>
      </c>
      <c r="B2437" s="221" t="s">
        <v>6144</v>
      </c>
      <c r="C2437" s="212" t="s">
        <v>4457</v>
      </c>
      <c r="D2437" s="213">
        <v>3195.9</v>
      </c>
      <c r="E2437" s="212" t="s">
        <v>5793</v>
      </c>
      <c r="F2437" s="213">
        <v>3195.9</v>
      </c>
      <c r="G2437" s="213">
        <v>0</v>
      </c>
      <c r="H2437" s="212" t="s">
        <v>4378</v>
      </c>
    </row>
    <row r="2438" spans="1:8" x14ac:dyDescent="0.25">
      <c r="A2438" s="211" t="s">
        <v>4696</v>
      </c>
      <c r="B2438" s="221" t="s">
        <v>6279</v>
      </c>
      <c r="C2438" s="212" t="s">
        <v>4457</v>
      </c>
      <c r="D2438" s="213">
        <v>3233</v>
      </c>
      <c r="E2438" s="212" t="s">
        <v>4696</v>
      </c>
      <c r="F2438" s="213">
        <v>3233</v>
      </c>
      <c r="G2438" s="213">
        <v>0</v>
      </c>
      <c r="H2438" s="212" t="s">
        <v>4378</v>
      </c>
    </row>
    <row r="2439" spans="1:8" x14ac:dyDescent="0.25">
      <c r="A2439" s="208" t="s">
        <v>5395</v>
      </c>
      <c r="B2439" s="220" t="s">
        <v>6459</v>
      </c>
      <c r="C2439" s="209" t="s">
        <v>4457</v>
      </c>
      <c r="D2439" s="210">
        <v>5125.1000000000004</v>
      </c>
      <c r="E2439" s="209" t="s">
        <v>5395</v>
      </c>
      <c r="F2439" s="210">
        <v>5125.1000000000004</v>
      </c>
      <c r="G2439" s="210">
        <v>0</v>
      </c>
      <c r="H2439" s="209" t="s">
        <v>4378</v>
      </c>
    </row>
    <row r="2440" spans="1:8" x14ac:dyDescent="0.25">
      <c r="A2440" s="208" t="s">
        <v>6409</v>
      </c>
      <c r="B2440" s="220" t="s">
        <v>6582</v>
      </c>
      <c r="C2440" s="209" t="s">
        <v>4457</v>
      </c>
      <c r="D2440" s="210">
        <v>3328.4</v>
      </c>
      <c r="E2440" s="209" t="s">
        <v>6409</v>
      </c>
      <c r="F2440" s="210">
        <v>3328.4</v>
      </c>
      <c r="G2440" s="210">
        <v>0</v>
      </c>
      <c r="H2440" s="209" t="s">
        <v>4378</v>
      </c>
    </row>
    <row r="2441" spans="1:8" x14ac:dyDescent="0.25">
      <c r="A2441" s="208" t="s">
        <v>5838</v>
      </c>
      <c r="B2441" s="220" t="s">
        <v>6630</v>
      </c>
      <c r="C2441" s="209" t="s">
        <v>4457</v>
      </c>
      <c r="D2441" s="210">
        <v>2125.3000000000002</v>
      </c>
      <c r="E2441" s="209" t="s">
        <v>5838</v>
      </c>
      <c r="F2441" s="210">
        <v>2125.3000000000002</v>
      </c>
      <c r="G2441" s="210">
        <v>0</v>
      </c>
      <c r="H2441" s="209" t="s">
        <v>4378</v>
      </c>
    </row>
    <row r="2442" spans="1:8" x14ac:dyDescent="0.25">
      <c r="A2442" s="211" t="s">
        <v>5092</v>
      </c>
      <c r="B2442" s="221" t="s">
        <v>6755</v>
      </c>
      <c r="C2442" s="212" t="s">
        <v>4457</v>
      </c>
      <c r="D2442" s="213">
        <v>1855</v>
      </c>
      <c r="E2442" s="212" t="s">
        <v>5092</v>
      </c>
      <c r="F2442" s="213">
        <v>1855</v>
      </c>
      <c r="G2442" s="213">
        <v>0</v>
      </c>
      <c r="H2442" s="212" t="s">
        <v>4378</v>
      </c>
    </row>
    <row r="2443" spans="1:8" x14ac:dyDescent="0.25">
      <c r="A2443" s="211" t="s">
        <v>5244</v>
      </c>
      <c r="B2443" s="221" t="s">
        <v>6869</v>
      </c>
      <c r="C2443" s="212" t="s">
        <v>4457</v>
      </c>
      <c r="D2443" s="213">
        <v>2814.3</v>
      </c>
      <c r="E2443" s="212" t="s">
        <v>5244</v>
      </c>
      <c r="F2443" s="213">
        <v>2814.3</v>
      </c>
      <c r="G2443" s="213">
        <v>0</v>
      </c>
      <c r="H2443" s="212" t="s">
        <v>4378</v>
      </c>
    </row>
    <row r="2444" spans="1:8" x14ac:dyDescent="0.25">
      <c r="A2444" s="211" t="s">
        <v>5066</v>
      </c>
      <c r="B2444" s="221" t="s">
        <v>7040</v>
      </c>
      <c r="C2444" s="212" t="s">
        <v>4457</v>
      </c>
      <c r="D2444" s="213">
        <v>2925.6</v>
      </c>
      <c r="E2444" s="212" t="s">
        <v>5066</v>
      </c>
      <c r="F2444" s="213">
        <v>2925.6</v>
      </c>
      <c r="G2444" s="213">
        <v>0</v>
      </c>
      <c r="H2444" s="212" t="s">
        <v>4378</v>
      </c>
    </row>
    <row r="2445" spans="1:8" x14ac:dyDescent="0.25">
      <c r="A2445" s="211" t="s">
        <v>6803</v>
      </c>
      <c r="B2445" s="221" t="s">
        <v>7178</v>
      </c>
      <c r="C2445" s="212" t="s">
        <v>4457</v>
      </c>
      <c r="D2445" s="213">
        <v>4303.6000000000004</v>
      </c>
      <c r="E2445" s="212" t="s">
        <v>6803</v>
      </c>
      <c r="F2445" s="213">
        <v>4303.6000000000004</v>
      </c>
      <c r="G2445" s="213">
        <v>0</v>
      </c>
      <c r="H2445" s="212" t="s">
        <v>4378</v>
      </c>
    </row>
    <row r="2446" spans="1:8" x14ac:dyDescent="0.25">
      <c r="A2446" s="208" t="s">
        <v>4632</v>
      </c>
      <c r="B2446" s="220" t="s">
        <v>5564</v>
      </c>
      <c r="C2446" s="209" t="s">
        <v>4598</v>
      </c>
      <c r="D2446" s="210">
        <v>10080</v>
      </c>
      <c r="E2446" s="209" t="s">
        <v>4632</v>
      </c>
      <c r="F2446" s="210">
        <v>10080</v>
      </c>
      <c r="G2446" s="210">
        <v>0</v>
      </c>
      <c r="H2446" s="209" t="s">
        <v>4378</v>
      </c>
    </row>
    <row r="2447" spans="1:8" x14ac:dyDescent="0.25">
      <c r="A2447" s="208" t="s">
        <v>4632</v>
      </c>
      <c r="B2447" s="220" t="s">
        <v>6668</v>
      </c>
      <c r="C2447" s="209" t="s">
        <v>4598</v>
      </c>
      <c r="D2447" s="210">
        <v>26610</v>
      </c>
      <c r="E2447" s="209" t="s">
        <v>4632</v>
      </c>
      <c r="F2447" s="210">
        <v>26610</v>
      </c>
      <c r="G2447" s="210">
        <v>0</v>
      </c>
      <c r="H2447" s="209" t="s">
        <v>4378</v>
      </c>
    </row>
    <row r="2448" spans="1:8" x14ac:dyDescent="0.25">
      <c r="A2448" s="208" t="s">
        <v>4638</v>
      </c>
      <c r="B2448" s="220" t="s">
        <v>7378</v>
      </c>
      <c r="C2448" s="209" t="s">
        <v>4598</v>
      </c>
      <c r="D2448" s="210">
        <v>8592</v>
      </c>
      <c r="E2448" s="209" t="s">
        <v>4638</v>
      </c>
      <c r="F2448" s="210">
        <v>8592</v>
      </c>
      <c r="G2448" s="210">
        <v>0</v>
      </c>
      <c r="H2448" s="209" t="s">
        <v>4378</v>
      </c>
    </row>
    <row r="2449" spans="1:8" x14ac:dyDescent="0.25">
      <c r="A2449" s="211" t="s">
        <v>4635</v>
      </c>
      <c r="B2449" s="221" t="s">
        <v>7994</v>
      </c>
      <c r="C2449" s="212" t="s">
        <v>4598</v>
      </c>
      <c r="D2449" s="213">
        <v>7382.4</v>
      </c>
      <c r="E2449" s="212" t="s">
        <v>4635</v>
      </c>
      <c r="F2449" s="213">
        <v>7382.4</v>
      </c>
      <c r="G2449" s="213">
        <v>0</v>
      </c>
      <c r="H2449" s="212" t="s">
        <v>4378</v>
      </c>
    </row>
    <row r="2450" spans="1:8" x14ac:dyDescent="0.25">
      <c r="A2450" s="211" t="s">
        <v>4746</v>
      </c>
      <c r="B2450" s="221" t="s">
        <v>5165</v>
      </c>
      <c r="C2450" s="212" t="s">
        <v>4598</v>
      </c>
      <c r="D2450" s="213">
        <v>17055</v>
      </c>
      <c r="E2450" s="212" t="s">
        <v>4746</v>
      </c>
      <c r="F2450" s="213">
        <v>17055</v>
      </c>
      <c r="G2450" s="213">
        <v>0</v>
      </c>
      <c r="H2450" s="212" t="s">
        <v>4378</v>
      </c>
    </row>
    <row r="2451" spans="1:8" x14ac:dyDescent="0.25">
      <c r="A2451" s="211" t="s">
        <v>4630</v>
      </c>
      <c r="B2451" s="221" t="s">
        <v>5479</v>
      </c>
      <c r="C2451" s="212" t="s">
        <v>4598</v>
      </c>
      <c r="D2451" s="213">
        <v>10400</v>
      </c>
      <c r="E2451" s="212" t="s">
        <v>4630</v>
      </c>
      <c r="F2451" s="213">
        <v>10400</v>
      </c>
      <c r="G2451" s="213">
        <v>0</v>
      </c>
      <c r="H2451" s="212" t="s">
        <v>4378</v>
      </c>
    </row>
    <row r="2452" spans="1:8" x14ac:dyDescent="0.25">
      <c r="A2452" s="208" t="s">
        <v>4641</v>
      </c>
      <c r="B2452" s="220" t="s">
        <v>5648</v>
      </c>
      <c r="C2452" s="209" t="s">
        <v>4598</v>
      </c>
      <c r="D2452" s="210">
        <v>11746.9</v>
      </c>
      <c r="E2452" s="209" t="s">
        <v>4641</v>
      </c>
      <c r="F2452" s="210">
        <v>11746.9</v>
      </c>
      <c r="G2452" s="210">
        <v>0</v>
      </c>
      <c r="H2452" s="209" t="s">
        <v>4378</v>
      </c>
    </row>
    <row r="2453" spans="1:8" x14ac:dyDescent="0.25">
      <c r="A2453" s="208" t="s">
        <v>4648</v>
      </c>
      <c r="B2453" s="220" t="s">
        <v>5964</v>
      </c>
      <c r="C2453" s="209" t="s">
        <v>4598</v>
      </c>
      <c r="D2453" s="210">
        <v>28553.599999999999</v>
      </c>
      <c r="E2453" s="209" t="s">
        <v>4648</v>
      </c>
      <c r="F2453" s="210">
        <v>28553.599999999999</v>
      </c>
      <c r="G2453" s="210">
        <v>0</v>
      </c>
      <c r="H2453" s="209" t="s">
        <v>4378</v>
      </c>
    </row>
    <row r="2454" spans="1:8" x14ac:dyDescent="0.25">
      <c r="A2454" s="211" t="s">
        <v>4648</v>
      </c>
      <c r="B2454" s="221" t="s">
        <v>5965</v>
      </c>
      <c r="C2454" s="212" t="s">
        <v>4598</v>
      </c>
      <c r="D2454" s="213">
        <v>3228.75</v>
      </c>
      <c r="E2454" s="212" t="s">
        <v>4648</v>
      </c>
      <c r="F2454" s="213">
        <v>3228.75</v>
      </c>
      <c r="G2454" s="213">
        <v>0</v>
      </c>
      <c r="H2454" s="212" t="s">
        <v>4378</v>
      </c>
    </row>
    <row r="2455" spans="1:8" x14ac:dyDescent="0.25">
      <c r="A2455" s="208" t="s">
        <v>5395</v>
      </c>
      <c r="B2455" s="220" t="s">
        <v>6439</v>
      </c>
      <c r="C2455" s="209" t="s">
        <v>4598</v>
      </c>
      <c r="D2455" s="210">
        <v>19305</v>
      </c>
      <c r="E2455" s="209" t="s">
        <v>5395</v>
      </c>
      <c r="F2455" s="210">
        <v>19305</v>
      </c>
      <c r="G2455" s="210">
        <v>0</v>
      </c>
      <c r="H2455" s="209" t="s">
        <v>4378</v>
      </c>
    </row>
    <row r="2456" spans="1:8" x14ac:dyDescent="0.25">
      <c r="A2456" s="208" t="s">
        <v>4632</v>
      </c>
      <c r="B2456" s="220" t="s">
        <v>6119</v>
      </c>
      <c r="C2456" s="209" t="s">
        <v>4511</v>
      </c>
      <c r="D2456" s="210">
        <v>4103.8</v>
      </c>
      <c r="E2456" s="209" t="s">
        <v>4632</v>
      </c>
      <c r="F2456" s="210">
        <v>4103.8</v>
      </c>
      <c r="G2456" s="210">
        <v>0</v>
      </c>
      <c r="H2456" s="209" t="s">
        <v>4378</v>
      </c>
    </row>
    <row r="2457" spans="1:8" x14ac:dyDescent="0.25">
      <c r="A2457" s="211" t="s">
        <v>4653</v>
      </c>
      <c r="B2457" s="221" t="s">
        <v>7288</v>
      </c>
      <c r="C2457" s="212" t="s">
        <v>4511</v>
      </c>
      <c r="D2457" s="213">
        <v>3880.1</v>
      </c>
      <c r="E2457" s="212" t="s">
        <v>4653</v>
      </c>
      <c r="F2457" s="213">
        <v>3880.1</v>
      </c>
      <c r="G2457" s="213">
        <v>0</v>
      </c>
      <c r="H2457" s="212" t="s">
        <v>4378</v>
      </c>
    </row>
    <row r="2458" spans="1:8" x14ac:dyDescent="0.25">
      <c r="A2458" s="211" t="s">
        <v>4638</v>
      </c>
      <c r="B2458" s="221" t="s">
        <v>7426</v>
      </c>
      <c r="C2458" s="212" t="s">
        <v>4511</v>
      </c>
      <c r="D2458" s="213">
        <v>5240.5</v>
      </c>
      <c r="E2458" s="212" t="s">
        <v>4638</v>
      </c>
      <c r="F2458" s="213">
        <v>5240.5</v>
      </c>
      <c r="G2458" s="213">
        <v>0</v>
      </c>
      <c r="H2458" s="212" t="s">
        <v>4378</v>
      </c>
    </row>
    <row r="2459" spans="1:8" x14ac:dyDescent="0.25">
      <c r="A2459" s="211" t="s">
        <v>4638</v>
      </c>
      <c r="B2459" s="221" t="s">
        <v>7474</v>
      </c>
      <c r="C2459" s="212" t="s">
        <v>4511</v>
      </c>
      <c r="D2459" s="213">
        <v>4738.7</v>
      </c>
      <c r="E2459" s="212" t="s">
        <v>4638</v>
      </c>
      <c r="F2459" s="213">
        <v>4738.7</v>
      </c>
      <c r="G2459" s="213">
        <v>0</v>
      </c>
      <c r="H2459" s="212" t="s">
        <v>4378</v>
      </c>
    </row>
    <row r="2460" spans="1:8" x14ac:dyDescent="0.25">
      <c r="A2460" s="208" t="s">
        <v>4633</v>
      </c>
      <c r="B2460" s="220" t="s">
        <v>7824</v>
      </c>
      <c r="C2460" s="209" t="s">
        <v>4511</v>
      </c>
      <c r="D2460" s="210">
        <v>0</v>
      </c>
      <c r="E2460" s="209" t="s">
        <v>4416</v>
      </c>
      <c r="F2460" s="210">
        <v>0</v>
      </c>
      <c r="G2460" s="210">
        <v>0</v>
      </c>
      <c r="H2460" s="209" t="s">
        <v>37</v>
      </c>
    </row>
    <row r="2461" spans="1:8" x14ac:dyDescent="0.25">
      <c r="A2461" s="208" t="s">
        <v>4633</v>
      </c>
      <c r="B2461" s="220" t="s">
        <v>7826</v>
      </c>
      <c r="C2461" s="209" t="s">
        <v>4511</v>
      </c>
      <c r="D2461" s="210">
        <v>4990.3999999999996</v>
      </c>
      <c r="E2461" s="209" t="s">
        <v>4633</v>
      </c>
      <c r="F2461" s="210">
        <v>4990.3999999999996</v>
      </c>
      <c r="G2461" s="210">
        <v>0</v>
      </c>
      <c r="H2461" s="209" t="s">
        <v>4378</v>
      </c>
    </row>
    <row r="2462" spans="1:8" x14ac:dyDescent="0.25">
      <c r="A2462" s="208" t="s">
        <v>4635</v>
      </c>
      <c r="B2462" s="220" t="s">
        <v>7999</v>
      </c>
      <c r="C2462" s="209" t="s">
        <v>4511</v>
      </c>
      <c r="D2462" s="210">
        <v>6296.8</v>
      </c>
      <c r="E2462" s="209" t="s">
        <v>4635</v>
      </c>
      <c r="F2462" s="210">
        <v>6296.8</v>
      </c>
      <c r="G2462" s="210">
        <v>0</v>
      </c>
      <c r="H2462" s="209" t="s">
        <v>4378</v>
      </c>
    </row>
    <row r="2463" spans="1:8" x14ac:dyDescent="0.25">
      <c r="A2463" s="208" t="s">
        <v>4604</v>
      </c>
      <c r="B2463" s="220" t="s">
        <v>4979</v>
      </c>
      <c r="C2463" s="209" t="s">
        <v>4511</v>
      </c>
      <c r="D2463" s="210">
        <v>2247.4</v>
      </c>
      <c r="E2463" s="209" t="s">
        <v>4604</v>
      </c>
      <c r="F2463" s="210">
        <v>2247.4</v>
      </c>
      <c r="G2463" s="210">
        <v>0</v>
      </c>
      <c r="H2463" s="209" t="s">
        <v>4378</v>
      </c>
    </row>
    <row r="2464" spans="1:8" x14ac:dyDescent="0.25">
      <c r="A2464" s="211" t="s">
        <v>4640</v>
      </c>
      <c r="B2464" s="221" t="s">
        <v>5093</v>
      </c>
      <c r="C2464" s="212" t="s">
        <v>4511</v>
      </c>
      <c r="D2464" s="213">
        <v>2468.6</v>
      </c>
      <c r="E2464" s="212" t="s">
        <v>4640</v>
      </c>
      <c r="F2464" s="213">
        <v>2468.6</v>
      </c>
      <c r="G2464" s="213">
        <v>0</v>
      </c>
      <c r="H2464" s="212" t="s">
        <v>4378</v>
      </c>
    </row>
    <row r="2465" spans="1:8" x14ac:dyDescent="0.25">
      <c r="A2465" s="208" t="s">
        <v>4639</v>
      </c>
      <c r="B2465" s="220" t="s">
        <v>5401</v>
      </c>
      <c r="C2465" s="209" t="s">
        <v>4511</v>
      </c>
      <c r="D2465" s="210">
        <v>6357</v>
      </c>
      <c r="E2465" s="209" t="s">
        <v>4639</v>
      </c>
      <c r="F2465" s="210">
        <v>6357</v>
      </c>
      <c r="G2465" s="210">
        <v>0</v>
      </c>
      <c r="H2465" s="209" t="s">
        <v>4378</v>
      </c>
    </row>
    <row r="2466" spans="1:8" x14ac:dyDescent="0.25">
      <c r="A2466" s="211" t="s">
        <v>4643</v>
      </c>
      <c r="B2466" s="221" t="s">
        <v>5845</v>
      </c>
      <c r="C2466" s="212" t="s">
        <v>4511</v>
      </c>
      <c r="D2466" s="213">
        <v>1902</v>
      </c>
      <c r="E2466" s="212" t="s">
        <v>4643</v>
      </c>
      <c r="F2466" s="213">
        <v>1902</v>
      </c>
      <c r="G2466" s="213">
        <v>0</v>
      </c>
      <c r="H2466" s="212" t="s">
        <v>4378</v>
      </c>
    </row>
    <row r="2467" spans="1:8" x14ac:dyDescent="0.25">
      <c r="A2467" s="211" t="s">
        <v>5793</v>
      </c>
      <c r="B2467" s="221" t="s">
        <v>6218</v>
      </c>
      <c r="C2467" s="212" t="s">
        <v>4511</v>
      </c>
      <c r="D2467" s="213">
        <v>5246.8</v>
      </c>
      <c r="E2467" s="212" t="s">
        <v>5793</v>
      </c>
      <c r="F2467" s="213">
        <v>5246.8</v>
      </c>
      <c r="G2467" s="213">
        <v>0</v>
      </c>
      <c r="H2467" s="212" t="s">
        <v>4378</v>
      </c>
    </row>
    <row r="2468" spans="1:8" x14ac:dyDescent="0.25">
      <c r="A2468" s="211" t="s">
        <v>5395</v>
      </c>
      <c r="B2468" s="221" t="s">
        <v>6470</v>
      </c>
      <c r="C2468" s="212" t="s">
        <v>4511</v>
      </c>
      <c r="D2468" s="213">
        <v>6792.2</v>
      </c>
      <c r="E2468" s="212" t="s">
        <v>5395</v>
      </c>
      <c r="F2468" s="213">
        <v>6792.2</v>
      </c>
      <c r="G2468" s="213">
        <v>0</v>
      </c>
      <c r="H2468" s="212" t="s">
        <v>4378</v>
      </c>
    </row>
    <row r="2469" spans="1:8" x14ac:dyDescent="0.25">
      <c r="A2469" s="211" t="s">
        <v>5838</v>
      </c>
      <c r="B2469" s="221" t="s">
        <v>6734</v>
      </c>
      <c r="C2469" s="212" t="s">
        <v>4511</v>
      </c>
      <c r="D2469" s="213">
        <v>7572.5</v>
      </c>
      <c r="E2469" s="212" t="s">
        <v>5838</v>
      </c>
      <c r="F2469" s="213">
        <v>7572.5</v>
      </c>
      <c r="G2469" s="213">
        <v>0</v>
      </c>
      <c r="H2469" s="212" t="s">
        <v>4378</v>
      </c>
    </row>
    <row r="2470" spans="1:8" x14ac:dyDescent="0.25">
      <c r="A2470" s="211" t="s">
        <v>5092</v>
      </c>
      <c r="B2470" s="221" t="s">
        <v>6843</v>
      </c>
      <c r="C2470" s="212" t="s">
        <v>4511</v>
      </c>
      <c r="D2470" s="213">
        <v>5134.2</v>
      </c>
      <c r="E2470" s="212" t="s">
        <v>5092</v>
      </c>
      <c r="F2470" s="213">
        <v>5134.2</v>
      </c>
      <c r="G2470" s="213">
        <v>0</v>
      </c>
      <c r="H2470" s="212" t="s">
        <v>4378</v>
      </c>
    </row>
    <row r="2471" spans="1:8" x14ac:dyDescent="0.25">
      <c r="A2471" s="208" t="s">
        <v>5066</v>
      </c>
      <c r="B2471" s="220" t="s">
        <v>7069</v>
      </c>
      <c r="C2471" s="209" t="s">
        <v>4511</v>
      </c>
      <c r="D2471" s="210">
        <v>5755.5</v>
      </c>
      <c r="E2471" s="209" t="s">
        <v>5066</v>
      </c>
      <c r="F2471" s="210">
        <v>5755.5</v>
      </c>
      <c r="G2471" s="210">
        <v>0</v>
      </c>
      <c r="H2471" s="209" t="s">
        <v>4378</v>
      </c>
    </row>
    <row r="2472" spans="1:8" x14ac:dyDescent="0.25">
      <c r="A2472" s="208" t="s">
        <v>6803</v>
      </c>
      <c r="B2472" s="220" t="s">
        <v>7220</v>
      </c>
      <c r="C2472" s="209" t="s">
        <v>4511</v>
      </c>
      <c r="D2472" s="210">
        <v>5239.8</v>
      </c>
      <c r="E2472" s="209" t="s">
        <v>6803</v>
      </c>
      <c r="F2472" s="210">
        <v>5239.8</v>
      </c>
      <c r="G2472" s="210">
        <v>0</v>
      </c>
      <c r="H2472" s="209" t="s">
        <v>4378</v>
      </c>
    </row>
    <row r="2473" spans="1:8" x14ac:dyDescent="0.25">
      <c r="A2473" s="208" t="s">
        <v>4642</v>
      </c>
      <c r="B2473" s="220" t="s">
        <v>7491</v>
      </c>
      <c r="C2473" s="209" t="s">
        <v>4601</v>
      </c>
      <c r="D2473" s="210">
        <v>851.2</v>
      </c>
      <c r="E2473" s="209" t="s">
        <v>4642</v>
      </c>
      <c r="F2473" s="210">
        <v>851.2</v>
      </c>
      <c r="G2473" s="210">
        <v>0</v>
      </c>
      <c r="H2473" s="209" t="s">
        <v>4378</v>
      </c>
    </row>
    <row r="2474" spans="1:8" x14ac:dyDescent="0.25">
      <c r="A2474" s="211" t="s">
        <v>4642</v>
      </c>
      <c r="B2474" s="221" t="s">
        <v>7502</v>
      </c>
      <c r="C2474" s="212" t="s">
        <v>4601</v>
      </c>
      <c r="D2474" s="213">
        <v>1687.2</v>
      </c>
      <c r="E2474" s="212" t="s">
        <v>4642</v>
      </c>
      <c r="F2474" s="213">
        <v>1687.2</v>
      </c>
      <c r="G2474" s="213">
        <v>0</v>
      </c>
      <c r="H2474" s="212" t="s">
        <v>4378</v>
      </c>
    </row>
    <row r="2475" spans="1:8" x14ac:dyDescent="0.25">
      <c r="A2475" s="211" t="s">
        <v>4639</v>
      </c>
      <c r="B2475" s="221" t="s">
        <v>5354</v>
      </c>
      <c r="C2475" s="212" t="s">
        <v>4601</v>
      </c>
      <c r="D2475" s="213">
        <v>2399.8000000000002</v>
      </c>
      <c r="E2475" s="212" t="s">
        <v>4639</v>
      </c>
      <c r="F2475" s="213">
        <v>2399.8000000000002</v>
      </c>
      <c r="G2475" s="213">
        <v>0</v>
      </c>
      <c r="H2475" s="212" t="s">
        <v>4378</v>
      </c>
    </row>
    <row r="2476" spans="1:8" x14ac:dyDescent="0.25">
      <c r="A2476" s="208" t="s">
        <v>4696</v>
      </c>
      <c r="B2476" s="220" t="s">
        <v>6302</v>
      </c>
      <c r="C2476" s="209" t="s">
        <v>4601</v>
      </c>
      <c r="D2476" s="210">
        <v>1370.2</v>
      </c>
      <c r="E2476" s="209" t="s">
        <v>4696</v>
      </c>
      <c r="F2476" s="210">
        <v>1370.2</v>
      </c>
      <c r="G2476" s="210">
        <v>0</v>
      </c>
      <c r="H2476" s="209" t="s">
        <v>4378</v>
      </c>
    </row>
    <row r="2477" spans="1:8" x14ac:dyDescent="0.25">
      <c r="A2477" s="211" t="s">
        <v>4696</v>
      </c>
      <c r="B2477" s="221" t="s">
        <v>6303</v>
      </c>
      <c r="C2477" s="212" t="s">
        <v>4601</v>
      </c>
      <c r="D2477" s="213">
        <v>400.4</v>
      </c>
      <c r="E2477" s="212" t="s">
        <v>4696</v>
      </c>
      <c r="F2477" s="213">
        <v>400.4</v>
      </c>
      <c r="G2477" s="213">
        <v>0</v>
      </c>
      <c r="H2477" s="212" t="s">
        <v>4378</v>
      </c>
    </row>
    <row r="2478" spans="1:8" x14ac:dyDescent="0.25">
      <c r="A2478" s="208" t="s">
        <v>5066</v>
      </c>
      <c r="B2478" s="220" t="s">
        <v>7031</v>
      </c>
      <c r="C2478" s="209" t="s">
        <v>4601</v>
      </c>
      <c r="D2478" s="210">
        <v>2823</v>
      </c>
      <c r="E2478" s="209" t="s">
        <v>5066</v>
      </c>
      <c r="F2478" s="210">
        <v>2823</v>
      </c>
      <c r="G2478" s="210">
        <v>0</v>
      </c>
      <c r="H2478" s="209" t="s">
        <v>4378</v>
      </c>
    </row>
    <row r="2479" spans="1:8" x14ac:dyDescent="0.25">
      <c r="A2479" s="208" t="s">
        <v>5066</v>
      </c>
      <c r="B2479" s="220" t="s">
        <v>7035</v>
      </c>
      <c r="C2479" s="209" t="s">
        <v>4601</v>
      </c>
      <c r="D2479" s="210">
        <v>91</v>
      </c>
      <c r="E2479" s="209" t="s">
        <v>5066</v>
      </c>
      <c r="F2479" s="210">
        <v>91</v>
      </c>
      <c r="G2479" s="210">
        <v>0</v>
      </c>
      <c r="H2479" s="209" t="s">
        <v>4378</v>
      </c>
    </row>
    <row r="2480" spans="1:8" x14ac:dyDescent="0.25">
      <c r="A2480" s="208" t="s">
        <v>6803</v>
      </c>
      <c r="B2480" s="220" t="s">
        <v>7161</v>
      </c>
      <c r="C2480" s="209" t="s">
        <v>4601</v>
      </c>
      <c r="D2480" s="210">
        <v>1041.5999999999999</v>
      </c>
      <c r="E2480" s="209" t="s">
        <v>6803</v>
      </c>
      <c r="F2480" s="210">
        <v>1041.5999999999999</v>
      </c>
      <c r="G2480" s="210">
        <v>0</v>
      </c>
      <c r="H2480" s="209" t="s">
        <v>4378</v>
      </c>
    </row>
    <row r="2481" spans="1:8" x14ac:dyDescent="0.25">
      <c r="A2481" s="208" t="s">
        <v>4653</v>
      </c>
      <c r="B2481" s="220" t="s">
        <v>7314</v>
      </c>
      <c r="C2481" s="209" t="s">
        <v>4526</v>
      </c>
      <c r="D2481" s="210">
        <v>784</v>
      </c>
      <c r="E2481" s="209" t="s">
        <v>4653</v>
      </c>
      <c r="F2481" s="210">
        <v>784</v>
      </c>
      <c r="G2481" s="210">
        <v>0</v>
      </c>
      <c r="H2481" s="209" t="s">
        <v>4378</v>
      </c>
    </row>
    <row r="2482" spans="1:8" x14ac:dyDescent="0.25">
      <c r="A2482" s="211" t="s">
        <v>4649</v>
      </c>
      <c r="B2482" s="221" t="s">
        <v>7600</v>
      </c>
      <c r="C2482" s="212" t="s">
        <v>4526</v>
      </c>
      <c r="D2482" s="213">
        <v>994</v>
      </c>
      <c r="E2482" s="212" t="s">
        <v>4649</v>
      </c>
      <c r="F2482" s="213">
        <v>994</v>
      </c>
      <c r="G2482" s="213">
        <v>0</v>
      </c>
      <c r="H2482" s="212" t="s">
        <v>4378</v>
      </c>
    </row>
    <row r="2483" spans="1:8" x14ac:dyDescent="0.25">
      <c r="A2483" s="208" t="s">
        <v>4646</v>
      </c>
      <c r="B2483" s="220" t="s">
        <v>7725</v>
      </c>
      <c r="C2483" s="209" t="s">
        <v>4526</v>
      </c>
      <c r="D2483" s="210">
        <v>208</v>
      </c>
      <c r="E2483" s="209" t="s">
        <v>4646</v>
      </c>
      <c r="F2483" s="210">
        <v>208</v>
      </c>
      <c r="G2483" s="210">
        <v>0</v>
      </c>
      <c r="H2483" s="209" t="s">
        <v>4378</v>
      </c>
    </row>
    <row r="2484" spans="1:8" x14ac:dyDescent="0.25">
      <c r="A2484" s="208" t="s">
        <v>4635</v>
      </c>
      <c r="B2484" s="220" t="s">
        <v>4688</v>
      </c>
      <c r="C2484" s="209" t="s">
        <v>4526</v>
      </c>
      <c r="D2484" s="210">
        <v>474.8</v>
      </c>
      <c r="E2484" s="209" t="s">
        <v>4635</v>
      </c>
      <c r="F2484" s="210">
        <v>474.8</v>
      </c>
      <c r="G2484" s="210">
        <v>0</v>
      </c>
      <c r="H2484" s="209" t="s">
        <v>4378</v>
      </c>
    </row>
    <row r="2485" spans="1:8" x14ac:dyDescent="0.25">
      <c r="A2485" s="208" t="s">
        <v>4604</v>
      </c>
      <c r="B2485" s="220" t="s">
        <v>5021</v>
      </c>
      <c r="C2485" s="209" t="s">
        <v>4526</v>
      </c>
      <c r="D2485" s="210">
        <v>2588.1999999999998</v>
      </c>
      <c r="E2485" s="209" t="s">
        <v>4640</v>
      </c>
      <c r="F2485" s="210">
        <v>2588.1999999999998</v>
      </c>
      <c r="G2485" s="210">
        <v>0</v>
      </c>
      <c r="H2485" s="209" t="s">
        <v>4378</v>
      </c>
    </row>
    <row r="2486" spans="1:8" x14ac:dyDescent="0.25">
      <c r="A2486" s="211" t="s">
        <v>4630</v>
      </c>
      <c r="B2486" s="221" t="s">
        <v>5585</v>
      </c>
      <c r="C2486" s="212" t="s">
        <v>4526</v>
      </c>
      <c r="D2486" s="213">
        <v>182.8</v>
      </c>
      <c r="E2486" s="212" t="s">
        <v>4630</v>
      </c>
      <c r="F2486" s="213">
        <v>182.8</v>
      </c>
      <c r="G2486" s="213">
        <v>0</v>
      </c>
      <c r="H2486" s="212" t="s">
        <v>4378</v>
      </c>
    </row>
    <row r="2487" spans="1:8" x14ac:dyDescent="0.25">
      <c r="A2487" s="211" t="s">
        <v>4821</v>
      </c>
      <c r="B2487" s="221" t="s">
        <v>6132</v>
      </c>
      <c r="C2487" s="212" t="s">
        <v>4526</v>
      </c>
      <c r="D2487" s="213">
        <v>676</v>
      </c>
      <c r="E2487" s="212" t="s">
        <v>4821</v>
      </c>
      <c r="F2487" s="213">
        <v>676</v>
      </c>
      <c r="G2487" s="213">
        <v>0</v>
      </c>
      <c r="H2487" s="212" t="s">
        <v>4378</v>
      </c>
    </row>
    <row r="2488" spans="1:8" x14ac:dyDescent="0.25">
      <c r="A2488" s="208" t="s">
        <v>5066</v>
      </c>
      <c r="B2488" s="220" t="s">
        <v>7113</v>
      </c>
      <c r="C2488" s="209" t="s">
        <v>4526</v>
      </c>
      <c r="D2488" s="210">
        <v>257.39999999999998</v>
      </c>
      <c r="E2488" s="209" t="s">
        <v>5066</v>
      </c>
      <c r="F2488" s="210">
        <v>257.39999999999998</v>
      </c>
      <c r="G2488" s="210">
        <v>0</v>
      </c>
      <c r="H2488" s="209" t="s">
        <v>4378</v>
      </c>
    </row>
    <row r="2489" spans="1:8" x14ac:dyDescent="0.25">
      <c r="A2489" s="211" t="s">
        <v>4632</v>
      </c>
      <c r="B2489" s="221" t="s">
        <v>6973</v>
      </c>
      <c r="C2489" s="212" t="s">
        <v>4537</v>
      </c>
      <c r="D2489" s="213">
        <v>0</v>
      </c>
      <c r="E2489" s="212" t="s">
        <v>4416</v>
      </c>
      <c r="F2489" s="213">
        <v>0</v>
      </c>
      <c r="G2489" s="213">
        <v>0</v>
      </c>
      <c r="H2489" s="212" t="s">
        <v>37</v>
      </c>
    </row>
    <row r="2490" spans="1:8" x14ac:dyDescent="0.25">
      <c r="A2490" s="208" t="s">
        <v>4632</v>
      </c>
      <c r="B2490" s="220" t="s">
        <v>7007</v>
      </c>
      <c r="C2490" s="209" t="s">
        <v>4537</v>
      </c>
      <c r="D2490" s="210">
        <v>6900</v>
      </c>
      <c r="E2490" s="209" t="s">
        <v>4653</v>
      </c>
      <c r="F2490" s="210">
        <v>6900</v>
      </c>
      <c r="G2490" s="210">
        <v>0</v>
      </c>
      <c r="H2490" s="209" t="s">
        <v>4378</v>
      </c>
    </row>
    <row r="2491" spans="1:8" x14ac:dyDescent="0.25">
      <c r="A2491" s="211" t="s">
        <v>4632</v>
      </c>
      <c r="B2491" s="221" t="s">
        <v>7018</v>
      </c>
      <c r="C2491" s="212" t="s">
        <v>4537</v>
      </c>
      <c r="D2491" s="213">
        <v>9494.4</v>
      </c>
      <c r="E2491" s="212" t="s">
        <v>4653</v>
      </c>
      <c r="F2491" s="213">
        <v>9494.4</v>
      </c>
      <c r="G2491" s="213">
        <v>0</v>
      </c>
      <c r="H2491" s="212" t="s">
        <v>4378</v>
      </c>
    </row>
    <row r="2492" spans="1:8" x14ac:dyDescent="0.25">
      <c r="A2492" s="211" t="s">
        <v>4635</v>
      </c>
      <c r="B2492" s="221" t="s">
        <v>4685</v>
      </c>
      <c r="C2492" s="212" t="s">
        <v>4537</v>
      </c>
      <c r="D2492" s="213">
        <v>19296</v>
      </c>
      <c r="E2492" s="212" t="s">
        <v>4634</v>
      </c>
      <c r="F2492" s="213">
        <v>19296</v>
      </c>
      <c r="G2492" s="213">
        <v>0</v>
      </c>
      <c r="H2492" s="212" t="s">
        <v>4378</v>
      </c>
    </row>
    <row r="2493" spans="1:8" x14ac:dyDescent="0.25">
      <c r="A2493" s="211" t="s">
        <v>4630</v>
      </c>
      <c r="B2493" s="221" t="s">
        <v>5500</v>
      </c>
      <c r="C2493" s="212" t="s">
        <v>4537</v>
      </c>
      <c r="D2493" s="213">
        <v>20000</v>
      </c>
      <c r="E2493" s="212" t="s">
        <v>4630</v>
      </c>
      <c r="F2493" s="213">
        <v>20000</v>
      </c>
      <c r="G2493" s="213">
        <v>0</v>
      </c>
      <c r="H2493" s="212" t="s">
        <v>4378</v>
      </c>
    </row>
    <row r="2494" spans="1:8" x14ac:dyDescent="0.25">
      <c r="A2494" s="211" t="s">
        <v>4696</v>
      </c>
      <c r="B2494" s="221" t="s">
        <v>6323</v>
      </c>
      <c r="C2494" s="212" t="s">
        <v>4537</v>
      </c>
      <c r="D2494" s="213">
        <v>16006</v>
      </c>
      <c r="E2494" s="212" t="s">
        <v>4696</v>
      </c>
      <c r="F2494" s="213">
        <v>16006</v>
      </c>
      <c r="G2494" s="213">
        <v>0</v>
      </c>
      <c r="H2494" s="212" t="s">
        <v>4378</v>
      </c>
    </row>
    <row r="2495" spans="1:8" x14ac:dyDescent="0.25">
      <c r="A2495" s="208" t="s">
        <v>6803</v>
      </c>
      <c r="B2495" s="220" t="s">
        <v>7269</v>
      </c>
      <c r="C2495" s="209" t="s">
        <v>4537</v>
      </c>
      <c r="D2495" s="210">
        <v>12927.2</v>
      </c>
      <c r="E2495" s="209" t="s">
        <v>6039</v>
      </c>
      <c r="F2495" s="210">
        <v>12927.2</v>
      </c>
      <c r="G2495" s="210">
        <v>0</v>
      </c>
      <c r="H2495" s="209" t="s">
        <v>4378</v>
      </c>
    </row>
    <row r="2496" spans="1:8" x14ac:dyDescent="0.25">
      <c r="A2496" s="211" t="s">
        <v>4633</v>
      </c>
      <c r="B2496" s="221" t="s">
        <v>7827</v>
      </c>
      <c r="C2496" s="212" t="s">
        <v>4555</v>
      </c>
      <c r="D2496" s="213">
        <v>17486.7</v>
      </c>
      <c r="E2496" s="212" t="s">
        <v>4635</v>
      </c>
      <c r="F2496" s="213">
        <v>17486.7</v>
      </c>
      <c r="G2496" s="213">
        <v>0</v>
      </c>
      <c r="H2496" s="212" t="s">
        <v>4378</v>
      </c>
    </row>
    <row r="2497" spans="1:8" x14ac:dyDescent="0.25">
      <c r="A2497" s="208" t="s">
        <v>5793</v>
      </c>
      <c r="B2497" s="220" t="s">
        <v>6217</v>
      </c>
      <c r="C2497" s="209" t="s">
        <v>4555</v>
      </c>
      <c r="D2497" s="210">
        <v>18563.400000000001</v>
      </c>
      <c r="E2497" s="209" t="s">
        <v>5793</v>
      </c>
      <c r="F2497" s="210">
        <v>18563.400000000001</v>
      </c>
      <c r="G2497" s="210">
        <v>0</v>
      </c>
      <c r="H2497" s="209" t="s">
        <v>4378</v>
      </c>
    </row>
    <row r="2498" spans="1:8" x14ac:dyDescent="0.25">
      <c r="A2498" s="208" t="s">
        <v>5066</v>
      </c>
      <c r="B2498" s="220" t="s">
        <v>7039</v>
      </c>
      <c r="C2498" s="209" t="s">
        <v>4555</v>
      </c>
      <c r="D2498" s="210">
        <v>19051.599999999999</v>
      </c>
      <c r="E2498" s="209" t="s">
        <v>5066</v>
      </c>
      <c r="F2498" s="210">
        <v>19051.599999999999</v>
      </c>
      <c r="G2498" s="210">
        <v>0</v>
      </c>
      <c r="H2498" s="209" t="s">
        <v>4378</v>
      </c>
    </row>
    <row r="2499" spans="1:8" x14ac:dyDescent="0.25">
      <c r="A2499" s="208" t="s">
        <v>4604</v>
      </c>
      <c r="B2499" s="220" t="s">
        <v>4971</v>
      </c>
      <c r="C2499" s="209" t="s">
        <v>4510</v>
      </c>
      <c r="D2499" s="210">
        <v>9600</v>
      </c>
      <c r="E2499" s="209" t="s">
        <v>4604</v>
      </c>
      <c r="F2499" s="210">
        <v>9600</v>
      </c>
      <c r="G2499" s="210">
        <v>0</v>
      </c>
      <c r="H2499" s="209" t="s">
        <v>4378</v>
      </c>
    </row>
    <row r="2500" spans="1:8" x14ac:dyDescent="0.25">
      <c r="A2500" s="211" t="s">
        <v>5838</v>
      </c>
      <c r="B2500" s="221" t="s">
        <v>6678</v>
      </c>
      <c r="C2500" s="212" t="s">
        <v>4510</v>
      </c>
      <c r="D2500" s="213">
        <v>11200</v>
      </c>
      <c r="E2500" s="212" t="s">
        <v>5838</v>
      </c>
      <c r="F2500" s="213">
        <v>11200</v>
      </c>
      <c r="G2500" s="213">
        <v>0</v>
      </c>
      <c r="H2500" s="212" t="s">
        <v>4378</v>
      </c>
    </row>
    <row r="2501" spans="1:8" x14ac:dyDescent="0.25">
      <c r="A2501" s="208" t="s">
        <v>4642</v>
      </c>
      <c r="B2501" s="220" t="s">
        <v>7635</v>
      </c>
      <c r="C2501" s="209" t="s">
        <v>4493</v>
      </c>
      <c r="D2501" s="210">
        <v>764.4</v>
      </c>
      <c r="E2501" s="209" t="s">
        <v>4642</v>
      </c>
      <c r="F2501" s="210">
        <v>764.4</v>
      </c>
      <c r="G2501" s="210">
        <v>0</v>
      </c>
      <c r="H2501" s="209" t="s">
        <v>4378</v>
      </c>
    </row>
    <row r="2502" spans="1:8" x14ac:dyDescent="0.25">
      <c r="A2502" s="208" t="s">
        <v>4632</v>
      </c>
      <c r="B2502" s="220" t="s">
        <v>6276</v>
      </c>
      <c r="C2502" s="209" t="s">
        <v>4493</v>
      </c>
      <c r="D2502" s="210">
        <v>382.2</v>
      </c>
      <c r="E2502" s="209" t="s">
        <v>4632</v>
      </c>
      <c r="F2502" s="210">
        <v>382.2</v>
      </c>
      <c r="G2502" s="210">
        <v>0</v>
      </c>
      <c r="H2502" s="209" t="s">
        <v>4378</v>
      </c>
    </row>
    <row r="2503" spans="1:8" x14ac:dyDescent="0.25">
      <c r="A2503" s="208" t="s">
        <v>4653</v>
      </c>
      <c r="B2503" s="220" t="s">
        <v>7299</v>
      </c>
      <c r="C2503" s="209" t="s">
        <v>4493</v>
      </c>
      <c r="D2503" s="210">
        <v>2811.2</v>
      </c>
      <c r="E2503" s="209" t="s">
        <v>4653</v>
      </c>
      <c r="F2503" s="210">
        <v>2811.2</v>
      </c>
      <c r="G2503" s="210">
        <v>0</v>
      </c>
      <c r="H2503" s="209" t="s">
        <v>4378</v>
      </c>
    </row>
    <row r="2504" spans="1:8" x14ac:dyDescent="0.25">
      <c r="A2504" s="211" t="s">
        <v>4638</v>
      </c>
      <c r="B2504" s="221" t="s">
        <v>7403</v>
      </c>
      <c r="C2504" s="212" t="s">
        <v>4493</v>
      </c>
      <c r="D2504" s="213">
        <v>856</v>
      </c>
      <c r="E2504" s="212" t="s">
        <v>4638</v>
      </c>
      <c r="F2504" s="213">
        <v>856</v>
      </c>
      <c r="G2504" s="213">
        <v>0</v>
      </c>
      <c r="H2504" s="212" t="s">
        <v>4378</v>
      </c>
    </row>
    <row r="2505" spans="1:8" x14ac:dyDescent="0.25">
      <c r="A2505" s="208" t="s">
        <v>4638</v>
      </c>
      <c r="B2505" s="220" t="s">
        <v>7404</v>
      </c>
      <c r="C2505" s="209" t="s">
        <v>4493</v>
      </c>
      <c r="D2505" s="210">
        <v>385</v>
      </c>
      <c r="E2505" s="209" t="s">
        <v>4638</v>
      </c>
      <c r="F2505" s="210">
        <v>385</v>
      </c>
      <c r="G2505" s="210">
        <v>0</v>
      </c>
      <c r="H2505" s="209" t="s">
        <v>4378</v>
      </c>
    </row>
    <row r="2506" spans="1:8" x14ac:dyDescent="0.25">
      <c r="A2506" s="208" t="s">
        <v>4649</v>
      </c>
      <c r="B2506" s="220" t="s">
        <v>7539</v>
      </c>
      <c r="C2506" s="209" t="s">
        <v>4493</v>
      </c>
      <c r="D2506" s="210">
        <v>4244.6000000000004</v>
      </c>
      <c r="E2506" s="209" t="s">
        <v>4649</v>
      </c>
      <c r="F2506" s="210">
        <v>4244.6000000000004</v>
      </c>
      <c r="G2506" s="210">
        <v>0</v>
      </c>
      <c r="H2506" s="209" t="s">
        <v>4378</v>
      </c>
    </row>
    <row r="2507" spans="1:8" x14ac:dyDescent="0.25">
      <c r="A2507" s="208" t="s">
        <v>4646</v>
      </c>
      <c r="B2507" s="220" t="s">
        <v>7659</v>
      </c>
      <c r="C2507" s="209" t="s">
        <v>4493</v>
      </c>
      <c r="D2507" s="210">
        <v>1395</v>
      </c>
      <c r="E2507" s="209" t="s">
        <v>4646</v>
      </c>
      <c r="F2507" s="210">
        <v>1395</v>
      </c>
      <c r="G2507" s="210">
        <v>0</v>
      </c>
      <c r="H2507" s="209" t="s">
        <v>4378</v>
      </c>
    </row>
    <row r="2508" spans="1:8" x14ac:dyDescent="0.25">
      <c r="A2508" s="208" t="s">
        <v>4646</v>
      </c>
      <c r="B2508" s="220" t="s">
        <v>7665</v>
      </c>
      <c r="C2508" s="209" t="s">
        <v>4493</v>
      </c>
      <c r="D2508" s="210">
        <v>92.4</v>
      </c>
      <c r="E2508" s="209" t="s">
        <v>4646</v>
      </c>
      <c r="F2508" s="210">
        <v>92.4</v>
      </c>
      <c r="G2508" s="210">
        <v>0</v>
      </c>
      <c r="H2508" s="209" t="s">
        <v>4378</v>
      </c>
    </row>
    <row r="2509" spans="1:8" x14ac:dyDescent="0.25">
      <c r="A2509" s="211" t="s">
        <v>4646</v>
      </c>
      <c r="B2509" s="221" t="s">
        <v>7706</v>
      </c>
      <c r="C2509" s="212" t="s">
        <v>4493</v>
      </c>
      <c r="D2509" s="213">
        <v>2350</v>
      </c>
      <c r="E2509" s="212" t="s">
        <v>4646</v>
      </c>
      <c r="F2509" s="213">
        <v>2350</v>
      </c>
      <c r="G2509" s="213">
        <v>0</v>
      </c>
      <c r="H2509" s="212" t="s">
        <v>4378</v>
      </c>
    </row>
    <row r="2510" spans="1:8" x14ac:dyDescent="0.25">
      <c r="A2510" s="211" t="s">
        <v>4633</v>
      </c>
      <c r="B2510" s="221" t="s">
        <v>7762</v>
      </c>
      <c r="C2510" s="212" t="s">
        <v>4493</v>
      </c>
      <c r="D2510" s="213">
        <v>0</v>
      </c>
      <c r="E2510" s="212" t="s">
        <v>4416</v>
      </c>
      <c r="F2510" s="213">
        <v>0</v>
      </c>
      <c r="G2510" s="213">
        <v>0</v>
      </c>
      <c r="H2510" s="212" t="s">
        <v>37</v>
      </c>
    </row>
    <row r="2511" spans="1:8" x14ac:dyDescent="0.25">
      <c r="A2511" s="211" t="s">
        <v>4633</v>
      </c>
      <c r="B2511" s="221" t="s">
        <v>7782</v>
      </c>
      <c r="C2511" s="212" t="s">
        <v>4493</v>
      </c>
      <c r="D2511" s="213">
        <v>4010.8</v>
      </c>
      <c r="E2511" s="212" t="s">
        <v>4633</v>
      </c>
      <c r="F2511" s="213">
        <v>4010.8</v>
      </c>
      <c r="G2511" s="213">
        <v>0</v>
      </c>
      <c r="H2511" s="212" t="s">
        <v>4378</v>
      </c>
    </row>
    <row r="2512" spans="1:8" x14ac:dyDescent="0.25">
      <c r="A2512" s="208" t="s">
        <v>4635</v>
      </c>
      <c r="B2512" s="220" t="s">
        <v>7924</v>
      </c>
      <c r="C2512" s="209" t="s">
        <v>4493</v>
      </c>
      <c r="D2512" s="210">
        <v>2035</v>
      </c>
      <c r="E2512" s="209" t="s">
        <v>4635</v>
      </c>
      <c r="F2512" s="210">
        <v>2035</v>
      </c>
      <c r="G2512" s="210">
        <v>0</v>
      </c>
      <c r="H2512" s="209" t="s">
        <v>4378</v>
      </c>
    </row>
    <row r="2513" spans="1:8" x14ac:dyDescent="0.25">
      <c r="A2513" s="208" t="s">
        <v>4634</v>
      </c>
      <c r="B2513" s="220" t="s">
        <v>4786</v>
      </c>
      <c r="C2513" s="209" t="s">
        <v>4493</v>
      </c>
      <c r="D2513" s="210">
        <v>4314.3999999999996</v>
      </c>
      <c r="E2513" s="209" t="s">
        <v>4634</v>
      </c>
      <c r="F2513" s="210">
        <v>4314.3999999999996</v>
      </c>
      <c r="G2513" s="210">
        <v>0</v>
      </c>
      <c r="H2513" s="209" t="s">
        <v>4378</v>
      </c>
    </row>
    <row r="2514" spans="1:8" x14ac:dyDescent="0.25">
      <c r="A2514" s="211" t="s">
        <v>4640</v>
      </c>
      <c r="B2514" s="221" t="s">
        <v>5129</v>
      </c>
      <c r="C2514" s="212" t="s">
        <v>4493</v>
      </c>
      <c r="D2514" s="213">
        <v>1234.2</v>
      </c>
      <c r="E2514" s="212" t="s">
        <v>4640</v>
      </c>
      <c r="F2514" s="213">
        <v>1234.2</v>
      </c>
      <c r="G2514" s="213">
        <v>0</v>
      </c>
      <c r="H2514" s="212" t="s">
        <v>4378</v>
      </c>
    </row>
    <row r="2515" spans="1:8" x14ac:dyDescent="0.25">
      <c r="A2515" s="208" t="s">
        <v>4746</v>
      </c>
      <c r="B2515" s="220" t="s">
        <v>5188</v>
      </c>
      <c r="C2515" s="209" t="s">
        <v>4493</v>
      </c>
      <c r="D2515" s="210">
        <v>2376.6</v>
      </c>
      <c r="E2515" s="209" t="s">
        <v>4746</v>
      </c>
      <c r="F2515" s="210">
        <v>2376.6</v>
      </c>
      <c r="G2515" s="210">
        <v>0</v>
      </c>
      <c r="H2515" s="209" t="s">
        <v>4378</v>
      </c>
    </row>
    <row r="2516" spans="1:8" x14ac:dyDescent="0.25">
      <c r="A2516" s="211" t="s">
        <v>4639</v>
      </c>
      <c r="B2516" s="221" t="s">
        <v>5320</v>
      </c>
      <c r="C2516" s="212" t="s">
        <v>4493</v>
      </c>
      <c r="D2516" s="213">
        <v>0</v>
      </c>
      <c r="E2516" s="212" t="s">
        <v>4416</v>
      </c>
      <c r="F2516" s="213">
        <v>0</v>
      </c>
      <c r="G2516" s="213">
        <v>0</v>
      </c>
      <c r="H2516" s="212" t="s">
        <v>37</v>
      </c>
    </row>
    <row r="2517" spans="1:8" x14ac:dyDescent="0.25">
      <c r="A2517" s="208" t="s">
        <v>4639</v>
      </c>
      <c r="B2517" s="220" t="s">
        <v>5321</v>
      </c>
      <c r="C2517" s="209" t="s">
        <v>4493</v>
      </c>
      <c r="D2517" s="210">
        <v>4182.8</v>
      </c>
      <c r="E2517" s="209" t="s">
        <v>4639</v>
      </c>
      <c r="F2517" s="210">
        <v>4182.8</v>
      </c>
      <c r="G2517" s="210">
        <v>0</v>
      </c>
      <c r="H2517" s="209" t="s">
        <v>4378</v>
      </c>
    </row>
    <row r="2518" spans="1:8" x14ac:dyDescent="0.25">
      <c r="A2518" s="208" t="s">
        <v>4639</v>
      </c>
      <c r="B2518" s="220" t="s">
        <v>5419</v>
      </c>
      <c r="C2518" s="209" t="s">
        <v>4493</v>
      </c>
      <c r="D2518" s="210">
        <v>1322.5</v>
      </c>
      <c r="E2518" s="209" t="s">
        <v>4639</v>
      </c>
      <c r="F2518" s="210">
        <v>1322.5</v>
      </c>
      <c r="G2518" s="210">
        <v>0</v>
      </c>
      <c r="H2518" s="209" t="s">
        <v>4378</v>
      </c>
    </row>
    <row r="2519" spans="1:8" x14ac:dyDescent="0.25">
      <c r="A2519" s="211" t="s">
        <v>4630</v>
      </c>
      <c r="B2519" s="221" t="s">
        <v>5498</v>
      </c>
      <c r="C2519" s="212" t="s">
        <v>4493</v>
      </c>
      <c r="D2519" s="213">
        <v>1622.8</v>
      </c>
      <c r="E2519" s="212" t="s">
        <v>4630</v>
      </c>
      <c r="F2519" s="213">
        <v>1622.8</v>
      </c>
      <c r="G2519" s="213">
        <v>0</v>
      </c>
      <c r="H2519" s="212" t="s">
        <v>4378</v>
      </c>
    </row>
    <row r="2520" spans="1:8" x14ac:dyDescent="0.25">
      <c r="A2520" s="211" t="s">
        <v>4641</v>
      </c>
      <c r="B2520" s="221" t="s">
        <v>5660</v>
      </c>
      <c r="C2520" s="212" t="s">
        <v>4493</v>
      </c>
      <c r="D2520" s="213">
        <v>2784</v>
      </c>
      <c r="E2520" s="212" t="s">
        <v>4641</v>
      </c>
      <c r="F2520" s="213">
        <v>2784</v>
      </c>
      <c r="G2520" s="213">
        <v>0</v>
      </c>
      <c r="H2520" s="212" t="s">
        <v>4378</v>
      </c>
    </row>
    <row r="2521" spans="1:8" x14ac:dyDescent="0.25">
      <c r="A2521" s="208" t="s">
        <v>4643</v>
      </c>
      <c r="B2521" s="220" t="s">
        <v>5911</v>
      </c>
      <c r="C2521" s="209" t="s">
        <v>4493</v>
      </c>
      <c r="D2521" s="210">
        <v>2068.1999999999998</v>
      </c>
      <c r="E2521" s="209" t="s">
        <v>4648</v>
      </c>
      <c r="F2521" s="210">
        <v>2068.1999999999998</v>
      </c>
      <c r="G2521" s="210">
        <v>0</v>
      </c>
      <c r="H2521" s="209" t="s">
        <v>4378</v>
      </c>
    </row>
    <row r="2522" spans="1:8" x14ac:dyDescent="0.25">
      <c r="A2522" s="208" t="s">
        <v>4648</v>
      </c>
      <c r="B2522" s="220" t="s">
        <v>5936</v>
      </c>
      <c r="C2522" s="209" t="s">
        <v>4493</v>
      </c>
      <c r="D2522" s="210">
        <v>2485</v>
      </c>
      <c r="E2522" s="209" t="s">
        <v>4648</v>
      </c>
      <c r="F2522" s="210">
        <v>2485</v>
      </c>
      <c r="G2522" s="210">
        <v>0</v>
      </c>
      <c r="H2522" s="209" t="s">
        <v>4378</v>
      </c>
    </row>
    <row r="2523" spans="1:8" x14ac:dyDescent="0.25">
      <c r="A2523" s="211" t="s">
        <v>4648</v>
      </c>
      <c r="B2523" s="221" t="s">
        <v>6032</v>
      </c>
      <c r="C2523" s="212" t="s">
        <v>4493</v>
      </c>
      <c r="D2523" s="213">
        <v>2410</v>
      </c>
      <c r="E2523" s="212" t="s">
        <v>4821</v>
      </c>
      <c r="F2523" s="213">
        <v>2410</v>
      </c>
      <c r="G2523" s="213">
        <v>0</v>
      </c>
      <c r="H2523" s="212" t="s">
        <v>4378</v>
      </c>
    </row>
    <row r="2524" spans="1:8" x14ac:dyDescent="0.25">
      <c r="A2524" s="208" t="s">
        <v>4821</v>
      </c>
      <c r="B2524" s="220" t="s">
        <v>6080</v>
      </c>
      <c r="C2524" s="209" t="s">
        <v>4493</v>
      </c>
      <c r="D2524" s="210">
        <v>2245.5</v>
      </c>
      <c r="E2524" s="209" t="s">
        <v>4821</v>
      </c>
      <c r="F2524" s="210">
        <v>2245.5</v>
      </c>
      <c r="G2524" s="210">
        <v>0</v>
      </c>
      <c r="H2524" s="209" t="s">
        <v>4378</v>
      </c>
    </row>
    <row r="2525" spans="1:8" x14ac:dyDescent="0.25">
      <c r="A2525" s="211" t="s">
        <v>4821</v>
      </c>
      <c r="B2525" s="221" t="s">
        <v>6128</v>
      </c>
      <c r="C2525" s="212" t="s">
        <v>4493</v>
      </c>
      <c r="D2525" s="213">
        <v>2439</v>
      </c>
      <c r="E2525" s="212" t="s">
        <v>4821</v>
      </c>
      <c r="F2525" s="213">
        <v>2439</v>
      </c>
      <c r="G2525" s="213">
        <v>0</v>
      </c>
      <c r="H2525" s="212" t="s">
        <v>4378</v>
      </c>
    </row>
    <row r="2526" spans="1:8" x14ac:dyDescent="0.25">
      <c r="A2526" s="208" t="s">
        <v>5793</v>
      </c>
      <c r="B2526" s="220" t="s">
        <v>6207</v>
      </c>
      <c r="C2526" s="209" t="s">
        <v>4493</v>
      </c>
      <c r="D2526" s="210">
        <v>2597.5</v>
      </c>
      <c r="E2526" s="209" t="s">
        <v>5793</v>
      </c>
      <c r="F2526" s="210">
        <v>2597.5</v>
      </c>
      <c r="G2526" s="210">
        <v>0</v>
      </c>
      <c r="H2526" s="209" t="s">
        <v>4378</v>
      </c>
    </row>
    <row r="2527" spans="1:8" x14ac:dyDescent="0.25">
      <c r="A2527" s="208" t="s">
        <v>5793</v>
      </c>
      <c r="B2527" s="220" t="s">
        <v>6247</v>
      </c>
      <c r="C2527" s="209" t="s">
        <v>4493</v>
      </c>
      <c r="D2527" s="210">
        <v>2101</v>
      </c>
      <c r="E2527" s="209" t="s">
        <v>5793</v>
      </c>
      <c r="F2527" s="210">
        <v>2101</v>
      </c>
      <c r="G2527" s="210">
        <v>0</v>
      </c>
      <c r="H2527" s="209" t="s">
        <v>4378</v>
      </c>
    </row>
    <row r="2528" spans="1:8" x14ac:dyDescent="0.25">
      <c r="A2528" s="208" t="s">
        <v>4696</v>
      </c>
      <c r="B2528" s="220" t="s">
        <v>6388</v>
      </c>
      <c r="C2528" s="209" t="s">
        <v>4493</v>
      </c>
      <c r="D2528" s="210">
        <v>4752</v>
      </c>
      <c r="E2528" s="209" t="s">
        <v>4696</v>
      </c>
      <c r="F2528" s="210">
        <v>4752</v>
      </c>
      <c r="G2528" s="210">
        <v>0</v>
      </c>
      <c r="H2528" s="209" t="s">
        <v>4378</v>
      </c>
    </row>
    <row r="2529" spans="1:8" x14ac:dyDescent="0.25">
      <c r="A2529" s="211" t="s">
        <v>5838</v>
      </c>
      <c r="B2529" s="221" t="s">
        <v>6674</v>
      </c>
      <c r="C2529" s="212" t="s">
        <v>4493</v>
      </c>
      <c r="D2529" s="213">
        <v>3688.3</v>
      </c>
      <c r="E2529" s="212" t="s">
        <v>5838</v>
      </c>
      <c r="F2529" s="213">
        <v>3688.3</v>
      </c>
      <c r="G2529" s="213">
        <v>0</v>
      </c>
      <c r="H2529" s="212" t="s">
        <v>4378</v>
      </c>
    </row>
    <row r="2530" spans="1:8" x14ac:dyDescent="0.25">
      <c r="A2530" s="208" t="s">
        <v>5838</v>
      </c>
      <c r="B2530" s="220" t="s">
        <v>6675</v>
      </c>
      <c r="C2530" s="209" t="s">
        <v>4493</v>
      </c>
      <c r="D2530" s="210">
        <v>1292.5</v>
      </c>
      <c r="E2530" s="209" t="s">
        <v>5838</v>
      </c>
      <c r="F2530" s="210">
        <v>1292.5</v>
      </c>
      <c r="G2530" s="210">
        <v>0</v>
      </c>
      <c r="H2530" s="209" t="s">
        <v>4378</v>
      </c>
    </row>
    <row r="2531" spans="1:8" x14ac:dyDescent="0.25">
      <c r="A2531" s="208" t="s">
        <v>5092</v>
      </c>
      <c r="B2531" s="220" t="s">
        <v>6796</v>
      </c>
      <c r="C2531" s="209" t="s">
        <v>4493</v>
      </c>
      <c r="D2531" s="210">
        <v>3443</v>
      </c>
      <c r="E2531" s="209" t="s">
        <v>5092</v>
      </c>
      <c r="F2531" s="210">
        <v>3443</v>
      </c>
      <c r="G2531" s="210">
        <v>0</v>
      </c>
      <c r="H2531" s="209" t="s">
        <v>4378</v>
      </c>
    </row>
    <row r="2532" spans="1:8" x14ac:dyDescent="0.25">
      <c r="A2532" s="208" t="s">
        <v>5244</v>
      </c>
      <c r="B2532" s="220" t="s">
        <v>6926</v>
      </c>
      <c r="C2532" s="209" t="s">
        <v>4493</v>
      </c>
      <c r="D2532" s="210">
        <v>3809.8</v>
      </c>
      <c r="E2532" s="209" t="s">
        <v>5244</v>
      </c>
      <c r="F2532" s="210">
        <v>3809.8</v>
      </c>
      <c r="G2532" s="210">
        <v>0</v>
      </c>
      <c r="H2532" s="209" t="s">
        <v>4378</v>
      </c>
    </row>
    <row r="2533" spans="1:8" x14ac:dyDescent="0.25">
      <c r="A2533" s="208" t="s">
        <v>6803</v>
      </c>
      <c r="B2533" s="220" t="s">
        <v>7175</v>
      </c>
      <c r="C2533" s="209" t="s">
        <v>4493</v>
      </c>
      <c r="D2533" s="210">
        <v>1886.5</v>
      </c>
      <c r="E2533" s="209" t="s">
        <v>6803</v>
      </c>
      <c r="F2533" s="210">
        <v>1886.5</v>
      </c>
      <c r="G2533" s="210">
        <v>0</v>
      </c>
      <c r="H2533" s="209" t="s">
        <v>4378</v>
      </c>
    </row>
    <row r="2534" spans="1:8" x14ac:dyDescent="0.25">
      <c r="A2534" s="208" t="s">
        <v>4632</v>
      </c>
      <c r="B2534" s="220" t="s">
        <v>6703</v>
      </c>
      <c r="C2534" s="209" t="s">
        <v>4477</v>
      </c>
      <c r="D2534" s="210">
        <v>2200</v>
      </c>
      <c r="E2534" s="209" t="s">
        <v>4632</v>
      </c>
      <c r="F2534" s="210">
        <v>2200</v>
      </c>
      <c r="G2534" s="210">
        <v>0</v>
      </c>
      <c r="H2534" s="209" t="s">
        <v>4378</v>
      </c>
    </row>
    <row r="2535" spans="1:8" x14ac:dyDescent="0.25">
      <c r="A2535" s="211" t="s">
        <v>4638</v>
      </c>
      <c r="B2535" s="221" t="s">
        <v>7450</v>
      </c>
      <c r="C2535" s="212" t="s">
        <v>4477</v>
      </c>
      <c r="D2535" s="213">
        <v>12560</v>
      </c>
      <c r="E2535" s="212" t="s">
        <v>4638</v>
      </c>
      <c r="F2535" s="213">
        <v>12560</v>
      </c>
      <c r="G2535" s="213">
        <v>0</v>
      </c>
      <c r="H2535" s="212" t="s">
        <v>4378</v>
      </c>
    </row>
    <row r="2536" spans="1:8" x14ac:dyDescent="0.25">
      <c r="A2536" s="208" t="s">
        <v>4646</v>
      </c>
      <c r="B2536" s="220" t="s">
        <v>7709</v>
      </c>
      <c r="C2536" s="209" t="s">
        <v>4477</v>
      </c>
      <c r="D2536" s="210">
        <v>18421.2</v>
      </c>
      <c r="E2536" s="209" t="s">
        <v>4646</v>
      </c>
      <c r="F2536" s="210">
        <v>18421.2</v>
      </c>
      <c r="G2536" s="210">
        <v>0</v>
      </c>
      <c r="H2536" s="209" t="s">
        <v>4378</v>
      </c>
    </row>
    <row r="2537" spans="1:8" x14ac:dyDescent="0.25">
      <c r="A2537" s="211" t="s">
        <v>4635</v>
      </c>
      <c r="B2537" s="221" t="s">
        <v>4657</v>
      </c>
      <c r="C2537" s="212" t="s">
        <v>4477</v>
      </c>
      <c r="D2537" s="213">
        <v>12188.4</v>
      </c>
      <c r="E2537" s="212" t="s">
        <v>4635</v>
      </c>
      <c r="F2537" s="213">
        <v>12188.4</v>
      </c>
      <c r="G2537" s="213">
        <v>0</v>
      </c>
      <c r="H2537" s="212" t="s">
        <v>4378</v>
      </c>
    </row>
    <row r="2538" spans="1:8" x14ac:dyDescent="0.25">
      <c r="A2538" s="211" t="s">
        <v>4604</v>
      </c>
      <c r="B2538" s="221" t="s">
        <v>5002</v>
      </c>
      <c r="C2538" s="212" t="s">
        <v>4477</v>
      </c>
      <c r="D2538" s="213">
        <v>0</v>
      </c>
      <c r="E2538" s="212" t="s">
        <v>4416</v>
      </c>
      <c r="F2538" s="213">
        <v>0</v>
      </c>
      <c r="G2538" s="213">
        <v>0</v>
      </c>
      <c r="H2538" s="212" t="s">
        <v>37</v>
      </c>
    </row>
    <row r="2539" spans="1:8" x14ac:dyDescent="0.25">
      <c r="A2539" s="208" t="s">
        <v>4604</v>
      </c>
      <c r="B2539" s="220" t="s">
        <v>5003</v>
      </c>
      <c r="C2539" s="209" t="s">
        <v>4477</v>
      </c>
      <c r="D2539" s="210">
        <v>13668.8</v>
      </c>
      <c r="E2539" s="209" t="s">
        <v>4604</v>
      </c>
      <c r="F2539" s="210">
        <v>13668.8</v>
      </c>
      <c r="G2539" s="210">
        <v>0</v>
      </c>
      <c r="H2539" s="209" t="s">
        <v>4378</v>
      </c>
    </row>
    <row r="2540" spans="1:8" x14ac:dyDescent="0.25">
      <c r="A2540" s="211" t="s">
        <v>4639</v>
      </c>
      <c r="B2540" s="221" t="s">
        <v>5404</v>
      </c>
      <c r="C2540" s="212" t="s">
        <v>4477</v>
      </c>
      <c r="D2540" s="213">
        <v>16905</v>
      </c>
      <c r="E2540" s="212" t="s">
        <v>4639</v>
      </c>
      <c r="F2540" s="213">
        <v>16905</v>
      </c>
      <c r="G2540" s="213">
        <v>0</v>
      </c>
      <c r="H2540" s="212" t="s">
        <v>4378</v>
      </c>
    </row>
    <row r="2541" spans="1:8" x14ac:dyDescent="0.25">
      <c r="A2541" s="208" t="s">
        <v>4643</v>
      </c>
      <c r="B2541" s="220" t="s">
        <v>5900</v>
      </c>
      <c r="C2541" s="209" t="s">
        <v>4477</v>
      </c>
      <c r="D2541" s="210">
        <v>18070</v>
      </c>
      <c r="E2541" s="209" t="s">
        <v>4643</v>
      </c>
      <c r="F2541" s="210">
        <v>18070</v>
      </c>
      <c r="G2541" s="210">
        <v>0</v>
      </c>
      <c r="H2541" s="209" t="s">
        <v>4378</v>
      </c>
    </row>
    <row r="2542" spans="1:8" x14ac:dyDescent="0.25">
      <c r="A2542" s="211" t="s">
        <v>4821</v>
      </c>
      <c r="B2542" s="221" t="s">
        <v>6124</v>
      </c>
      <c r="C2542" s="212" t="s">
        <v>4477</v>
      </c>
      <c r="D2542" s="213">
        <v>19727.400000000001</v>
      </c>
      <c r="E2542" s="212" t="s">
        <v>4821</v>
      </c>
      <c r="F2542" s="213">
        <v>19727.400000000001</v>
      </c>
      <c r="G2542" s="213">
        <v>0</v>
      </c>
      <c r="H2542" s="212" t="s">
        <v>4378</v>
      </c>
    </row>
    <row r="2543" spans="1:8" x14ac:dyDescent="0.25">
      <c r="A2543" s="208" t="s">
        <v>5395</v>
      </c>
      <c r="B2543" s="220" t="s">
        <v>6542</v>
      </c>
      <c r="C2543" s="209" t="s">
        <v>4477</v>
      </c>
      <c r="D2543" s="210">
        <v>12041.4</v>
      </c>
      <c r="E2543" s="209" t="s">
        <v>5395</v>
      </c>
      <c r="F2543" s="210">
        <v>12041.4</v>
      </c>
      <c r="G2543" s="210">
        <v>0</v>
      </c>
      <c r="H2543" s="209" t="s">
        <v>4378</v>
      </c>
    </row>
    <row r="2544" spans="1:8" x14ac:dyDescent="0.25">
      <c r="A2544" s="208" t="s">
        <v>5838</v>
      </c>
      <c r="B2544" s="220" t="s">
        <v>6743</v>
      </c>
      <c r="C2544" s="209" t="s">
        <v>4477</v>
      </c>
      <c r="D2544" s="210">
        <v>0</v>
      </c>
      <c r="E2544" s="209" t="s">
        <v>4416</v>
      </c>
      <c r="F2544" s="210">
        <v>0</v>
      </c>
      <c r="G2544" s="210">
        <v>0</v>
      </c>
      <c r="H2544" s="209" t="s">
        <v>37</v>
      </c>
    </row>
    <row r="2545" spans="1:8" x14ac:dyDescent="0.25">
      <c r="A2545" s="211" t="s">
        <v>5838</v>
      </c>
      <c r="B2545" s="221" t="s">
        <v>6744</v>
      </c>
      <c r="C2545" s="212" t="s">
        <v>4477</v>
      </c>
      <c r="D2545" s="213">
        <v>18033.8</v>
      </c>
      <c r="E2545" s="212" t="s">
        <v>5838</v>
      </c>
      <c r="F2545" s="213">
        <v>18033.8</v>
      </c>
      <c r="G2545" s="213">
        <v>0</v>
      </c>
      <c r="H2545" s="212" t="s">
        <v>4378</v>
      </c>
    </row>
    <row r="2546" spans="1:8" x14ac:dyDescent="0.25">
      <c r="A2546" s="211" t="s">
        <v>5244</v>
      </c>
      <c r="B2546" s="221" t="s">
        <v>6979</v>
      </c>
      <c r="C2546" s="212" t="s">
        <v>4477</v>
      </c>
      <c r="D2546" s="213">
        <v>7215.6</v>
      </c>
      <c r="E2546" s="212" t="s">
        <v>5244</v>
      </c>
      <c r="F2546" s="213">
        <v>7215.6</v>
      </c>
      <c r="G2546" s="213">
        <v>0</v>
      </c>
      <c r="H2546" s="212" t="s">
        <v>4378</v>
      </c>
    </row>
    <row r="2547" spans="1:8" x14ac:dyDescent="0.25">
      <c r="A2547" s="208" t="s">
        <v>5066</v>
      </c>
      <c r="B2547" s="220" t="s">
        <v>7099</v>
      </c>
      <c r="C2547" s="209" t="s">
        <v>4477</v>
      </c>
      <c r="D2547" s="210">
        <v>9143.4</v>
      </c>
      <c r="E2547" s="209" t="s">
        <v>5066</v>
      </c>
      <c r="F2547" s="210">
        <v>9143.4</v>
      </c>
      <c r="G2547" s="210">
        <v>0</v>
      </c>
      <c r="H2547" s="209" t="s">
        <v>4378</v>
      </c>
    </row>
    <row r="2548" spans="1:8" x14ac:dyDescent="0.25">
      <c r="A2548" s="208" t="s">
        <v>4642</v>
      </c>
      <c r="B2548" s="220" t="s">
        <v>7457</v>
      </c>
      <c r="C2548" s="209" t="s">
        <v>4411</v>
      </c>
      <c r="D2548" s="210">
        <v>16809.2</v>
      </c>
      <c r="E2548" s="209" t="s">
        <v>4642</v>
      </c>
      <c r="F2548" s="210">
        <v>16809.2</v>
      </c>
      <c r="G2548" s="210">
        <v>0</v>
      </c>
      <c r="H2548" s="209" t="s">
        <v>4378</v>
      </c>
    </row>
    <row r="2549" spans="1:8" x14ac:dyDescent="0.25">
      <c r="A2549" s="208" t="s">
        <v>4642</v>
      </c>
      <c r="B2549" s="220" t="s">
        <v>7591</v>
      </c>
      <c r="C2549" s="209" t="s">
        <v>4411</v>
      </c>
      <c r="D2549" s="210">
        <v>3361.1</v>
      </c>
      <c r="E2549" s="209" t="s">
        <v>4642</v>
      </c>
      <c r="F2549" s="210">
        <v>3361.1</v>
      </c>
      <c r="G2549" s="210">
        <v>0</v>
      </c>
      <c r="H2549" s="209" t="s">
        <v>4378</v>
      </c>
    </row>
    <row r="2550" spans="1:8" x14ac:dyDescent="0.25">
      <c r="A2550" s="208" t="s">
        <v>4653</v>
      </c>
      <c r="B2550" s="220" t="s">
        <v>7273</v>
      </c>
      <c r="C2550" s="209" t="s">
        <v>4411</v>
      </c>
      <c r="D2550" s="210">
        <v>8320</v>
      </c>
      <c r="E2550" s="209" t="s">
        <v>4653</v>
      </c>
      <c r="F2550" s="210">
        <v>8320</v>
      </c>
      <c r="G2550" s="210">
        <v>0</v>
      </c>
      <c r="H2550" s="209" t="s">
        <v>4378</v>
      </c>
    </row>
    <row r="2551" spans="1:8" x14ac:dyDescent="0.25">
      <c r="A2551" s="208" t="s">
        <v>4638</v>
      </c>
      <c r="B2551" s="220" t="s">
        <v>7342</v>
      </c>
      <c r="C2551" s="209" t="s">
        <v>4411</v>
      </c>
      <c r="D2551" s="210">
        <v>14794.4</v>
      </c>
      <c r="E2551" s="209" t="s">
        <v>4638</v>
      </c>
      <c r="F2551" s="210">
        <v>14794.4</v>
      </c>
      <c r="G2551" s="210">
        <v>0</v>
      </c>
      <c r="H2551" s="209" t="s">
        <v>4378</v>
      </c>
    </row>
    <row r="2552" spans="1:8" x14ac:dyDescent="0.25">
      <c r="A2552" s="208" t="s">
        <v>4649</v>
      </c>
      <c r="B2552" s="220" t="s">
        <v>7505</v>
      </c>
      <c r="C2552" s="209" t="s">
        <v>4411</v>
      </c>
      <c r="D2552" s="210">
        <v>14460.8</v>
      </c>
      <c r="E2552" s="209" t="s">
        <v>4649</v>
      </c>
      <c r="F2552" s="210">
        <v>14460.8</v>
      </c>
      <c r="G2552" s="210">
        <v>0</v>
      </c>
      <c r="H2552" s="209" t="s">
        <v>4378</v>
      </c>
    </row>
    <row r="2553" spans="1:8" x14ac:dyDescent="0.25">
      <c r="A2553" s="211" t="s">
        <v>4646</v>
      </c>
      <c r="B2553" s="221" t="s">
        <v>7650</v>
      </c>
      <c r="C2553" s="212" t="s">
        <v>4411</v>
      </c>
      <c r="D2553" s="213">
        <v>14977.8</v>
      </c>
      <c r="E2553" s="212" t="s">
        <v>4646</v>
      </c>
      <c r="F2553" s="213">
        <v>14977.8</v>
      </c>
      <c r="G2553" s="213">
        <v>0</v>
      </c>
      <c r="H2553" s="212" t="s">
        <v>4378</v>
      </c>
    </row>
    <row r="2554" spans="1:8" x14ac:dyDescent="0.25">
      <c r="A2554" s="211" t="s">
        <v>4633</v>
      </c>
      <c r="B2554" s="221" t="s">
        <v>7789</v>
      </c>
      <c r="C2554" s="212" t="s">
        <v>4411</v>
      </c>
      <c r="D2554" s="213">
        <v>13396.8</v>
      </c>
      <c r="E2554" s="212" t="s">
        <v>4633</v>
      </c>
      <c r="F2554" s="213">
        <v>13396.8</v>
      </c>
      <c r="G2554" s="213">
        <v>0</v>
      </c>
      <c r="H2554" s="212" t="s">
        <v>4378</v>
      </c>
    </row>
    <row r="2555" spans="1:8" x14ac:dyDescent="0.25">
      <c r="A2555" s="211" t="s">
        <v>4635</v>
      </c>
      <c r="B2555" s="221" t="s">
        <v>7939</v>
      </c>
      <c r="C2555" s="212" t="s">
        <v>4411</v>
      </c>
      <c r="D2555" s="213">
        <v>9437.6</v>
      </c>
      <c r="E2555" s="212" t="s">
        <v>4635</v>
      </c>
      <c r="F2555" s="213">
        <v>9437.6</v>
      </c>
      <c r="G2555" s="213">
        <v>0</v>
      </c>
      <c r="H2555" s="212" t="s">
        <v>4378</v>
      </c>
    </row>
    <row r="2556" spans="1:8" x14ac:dyDescent="0.25">
      <c r="A2556" s="211" t="s">
        <v>4604</v>
      </c>
      <c r="B2556" s="221" t="s">
        <v>4927</v>
      </c>
      <c r="C2556" s="212" t="s">
        <v>4411</v>
      </c>
      <c r="D2556" s="213">
        <v>17591.599999999999</v>
      </c>
      <c r="E2556" s="212" t="s">
        <v>4604</v>
      </c>
      <c r="F2556" s="213">
        <v>17591.599999999999</v>
      </c>
      <c r="G2556" s="213">
        <v>0</v>
      </c>
      <c r="H2556" s="212" t="s">
        <v>4378</v>
      </c>
    </row>
    <row r="2557" spans="1:8" x14ac:dyDescent="0.25">
      <c r="A2557" s="211" t="s">
        <v>4640</v>
      </c>
      <c r="B2557" s="221" t="s">
        <v>5063</v>
      </c>
      <c r="C2557" s="212" t="s">
        <v>4411</v>
      </c>
      <c r="D2557" s="213">
        <v>18796.2</v>
      </c>
      <c r="E2557" s="212" t="s">
        <v>4640</v>
      </c>
      <c r="F2557" s="213">
        <v>18796.2</v>
      </c>
      <c r="G2557" s="213">
        <v>0</v>
      </c>
      <c r="H2557" s="212" t="s">
        <v>4378</v>
      </c>
    </row>
    <row r="2558" spans="1:8" x14ac:dyDescent="0.25">
      <c r="A2558" s="208" t="s">
        <v>4746</v>
      </c>
      <c r="B2558" s="220" t="s">
        <v>5180</v>
      </c>
      <c r="C2558" s="209" t="s">
        <v>4411</v>
      </c>
      <c r="D2558" s="210">
        <v>14857.4</v>
      </c>
      <c r="E2558" s="209" t="s">
        <v>4746</v>
      </c>
      <c r="F2558" s="210">
        <v>14857.4</v>
      </c>
      <c r="G2558" s="210">
        <v>0</v>
      </c>
      <c r="H2558" s="209" t="s">
        <v>4378</v>
      </c>
    </row>
    <row r="2559" spans="1:8" x14ac:dyDescent="0.25">
      <c r="A2559" s="208" t="s">
        <v>4639</v>
      </c>
      <c r="B2559" s="220" t="s">
        <v>5309</v>
      </c>
      <c r="C2559" s="209" t="s">
        <v>4411</v>
      </c>
      <c r="D2559" s="210">
        <v>8382.4</v>
      </c>
      <c r="E2559" s="209" t="s">
        <v>4639</v>
      </c>
      <c r="F2559" s="210">
        <v>8382.4</v>
      </c>
      <c r="G2559" s="210">
        <v>0</v>
      </c>
      <c r="H2559" s="209" t="s">
        <v>4378</v>
      </c>
    </row>
    <row r="2560" spans="1:8" x14ac:dyDescent="0.25">
      <c r="A2560" s="208" t="s">
        <v>4630</v>
      </c>
      <c r="B2560" s="220" t="s">
        <v>5499</v>
      </c>
      <c r="C2560" s="209" t="s">
        <v>4411</v>
      </c>
      <c r="D2560" s="210">
        <v>5980</v>
      </c>
      <c r="E2560" s="209" t="s">
        <v>4630</v>
      </c>
      <c r="F2560" s="210">
        <v>5980</v>
      </c>
      <c r="G2560" s="210">
        <v>0</v>
      </c>
      <c r="H2560" s="209" t="s">
        <v>4378</v>
      </c>
    </row>
    <row r="2561" spans="1:8" x14ac:dyDescent="0.25">
      <c r="A2561" s="208" t="s">
        <v>4643</v>
      </c>
      <c r="B2561" s="220" t="s">
        <v>5807</v>
      </c>
      <c r="C2561" s="209" t="s">
        <v>4411</v>
      </c>
      <c r="D2561" s="210">
        <v>14115.4</v>
      </c>
      <c r="E2561" s="209" t="s">
        <v>4643</v>
      </c>
      <c r="F2561" s="210">
        <v>14115.4</v>
      </c>
      <c r="G2561" s="210">
        <v>0</v>
      </c>
      <c r="H2561" s="209" t="s">
        <v>4378</v>
      </c>
    </row>
    <row r="2562" spans="1:8" x14ac:dyDescent="0.25">
      <c r="A2562" s="208" t="s">
        <v>4648</v>
      </c>
      <c r="B2562" s="220" t="s">
        <v>5944</v>
      </c>
      <c r="C2562" s="209" t="s">
        <v>4411</v>
      </c>
      <c r="D2562" s="210">
        <v>17258.8</v>
      </c>
      <c r="E2562" s="209" t="s">
        <v>4648</v>
      </c>
      <c r="F2562" s="210">
        <v>17258.8</v>
      </c>
      <c r="G2562" s="210">
        <v>0</v>
      </c>
      <c r="H2562" s="209" t="s">
        <v>4378</v>
      </c>
    </row>
    <row r="2563" spans="1:8" x14ac:dyDescent="0.25">
      <c r="A2563" s="211" t="s">
        <v>4821</v>
      </c>
      <c r="B2563" s="221" t="s">
        <v>6092</v>
      </c>
      <c r="C2563" s="212" t="s">
        <v>4411</v>
      </c>
      <c r="D2563" s="213">
        <v>29661</v>
      </c>
      <c r="E2563" s="212" t="s">
        <v>4821</v>
      </c>
      <c r="F2563" s="213">
        <v>29661</v>
      </c>
      <c r="G2563" s="213">
        <v>0</v>
      </c>
      <c r="H2563" s="212" t="s">
        <v>4378</v>
      </c>
    </row>
    <row r="2564" spans="1:8" x14ac:dyDescent="0.25">
      <c r="A2564" s="211" t="s">
        <v>5793</v>
      </c>
      <c r="B2564" s="221" t="s">
        <v>6178</v>
      </c>
      <c r="C2564" s="212" t="s">
        <v>4411</v>
      </c>
      <c r="D2564" s="213">
        <v>15330.64</v>
      </c>
      <c r="E2564" s="212" t="s">
        <v>5793</v>
      </c>
      <c r="F2564" s="213">
        <v>15330.64</v>
      </c>
      <c r="G2564" s="213">
        <v>0</v>
      </c>
      <c r="H2564" s="212" t="s">
        <v>4378</v>
      </c>
    </row>
    <row r="2565" spans="1:8" x14ac:dyDescent="0.25">
      <c r="A2565" s="208" t="s">
        <v>4696</v>
      </c>
      <c r="B2565" s="220" t="s">
        <v>6304</v>
      </c>
      <c r="C2565" s="209" t="s">
        <v>4411</v>
      </c>
      <c r="D2565" s="210">
        <v>7945.6</v>
      </c>
      <c r="E2565" s="209" t="s">
        <v>4696</v>
      </c>
      <c r="F2565" s="210">
        <v>7945.6</v>
      </c>
      <c r="G2565" s="210">
        <v>0</v>
      </c>
      <c r="H2565" s="209" t="s">
        <v>4378</v>
      </c>
    </row>
    <row r="2566" spans="1:8" x14ac:dyDescent="0.25">
      <c r="A2566" s="211" t="s">
        <v>5838</v>
      </c>
      <c r="B2566" s="221" t="s">
        <v>6617</v>
      </c>
      <c r="C2566" s="212" t="s">
        <v>4411</v>
      </c>
      <c r="D2566" s="213">
        <v>15644.2</v>
      </c>
      <c r="E2566" s="212" t="s">
        <v>5838</v>
      </c>
      <c r="F2566" s="213">
        <v>15644.2</v>
      </c>
      <c r="G2566" s="213">
        <v>0</v>
      </c>
      <c r="H2566" s="212" t="s">
        <v>4378</v>
      </c>
    </row>
    <row r="2567" spans="1:8" x14ac:dyDescent="0.25">
      <c r="A2567" s="211" t="s">
        <v>5092</v>
      </c>
      <c r="B2567" s="221" t="s">
        <v>6789</v>
      </c>
      <c r="C2567" s="212" t="s">
        <v>4411</v>
      </c>
      <c r="D2567" s="213">
        <v>13321.4</v>
      </c>
      <c r="E2567" s="212" t="s">
        <v>5092</v>
      </c>
      <c r="F2567" s="213">
        <v>13321.4</v>
      </c>
      <c r="G2567" s="213">
        <v>0</v>
      </c>
      <c r="H2567" s="212" t="s">
        <v>4378</v>
      </c>
    </row>
    <row r="2568" spans="1:8" x14ac:dyDescent="0.25">
      <c r="A2568" s="211" t="s">
        <v>5244</v>
      </c>
      <c r="B2568" s="221" t="s">
        <v>6907</v>
      </c>
      <c r="C2568" s="212" t="s">
        <v>4411</v>
      </c>
      <c r="D2568" s="213">
        <v>18814.8</v>
      </c>
      <c r="E2568" s="212" t="s">
        <v>5244</v>
      </c>
      <c r="F2568" s="213">
        <v>18814.8</v>
      </c>
      <c r="G2568" s="213">
        <v>0</v>
      </c>
      <c r="H2568" s="212" t="s">
        <v>4378</v>
      </c>
    </row>
    <row r="2569" spans="1:8" x14ac:dyDescent="0.25">
      <c r="A2569" s="208" t="s">
        <v>5066</v>
      </c>
      <c r="B2569" s="220" t="s">
        <v>7027</v>
      </c>
      <c r="C2569" s="209" t="s">
        <v>4411</v>
      </c>
      <c r="D2569" s="210">
        <v>8737.6</v>
      </c>
      <c r="E2569" s="209" t="s">
        <v>5066</v>
      </c>
      <c r="F2569" s="210">
        <v>8737.6</v>
      </c>
      <c r="G2569" s="210">
        <v>0</v>
      </c>
      <c r="H2569" s="209" t="s">
        <v>4378</v>
      </c>
    </row>
    <row r="2570" spans="1:8" x14ac:dyDescent="0.25">
      <c r="A2570" s="208" t="s">
        <v>4642</v>
      </c>
      <c r="B2570" s="220" t="s">
        <v>6916</v>
      </c>
      <c r="C2570" s="209" t="s">
        <v>4379</v>
      </c>
      <c r="D2570" s="210">
        <v>8434.2000000000007</v>
      </c>
      <c r="E2570" s="209" t="s">
        <v>4632</v>
      </c>
      <c r="F2570" s="210">
        <v>8434.2000000000007</v>
      </c>
      <c r="G2570" s="210">
        <v>0</v>
      </c>
      <c r="H2570" s="209" t="s">
        <v>4378</v>
      </c>
    </row>
    <row r="2571" spans="1:8" x14ac:dyDescent="0.25">
      <c r="A2571" s="211" t="s">
        <v>4632</v>
      </c>
      <c r="B2571" s="221" t="s">
        <v>5224</v>
      </c>
      <c r="C2571" s="212" t="s">
        <v>4379</v>
      </c>
      <c r="D2571" s="213">
        <v>25015</v>
      </c>
      <c r="E2571" s="212" t="s">
        <v>4638</v>
      </c>
      <c r="F2571" s="213">
        <v>25015</v>
      </c>
      <c r="G2571" s="213">
        <v>0</v>
      </c>
      <c r="H2571" s="212" t="s">
        <v>4378</v>
      </c>
    </row>
    <row r="2572" spans="1:8" x14ac:dyDescent="0.25">
      <c r="A2572" s="211" t="s">
        <v>4632</v>
      </c>
      <c r="B2572" s="221" t="s">
        <v>6951</v>
      </c>
      <c r="C2572" s="212" t="s">
        <v>4379</v>
      </c>
      <c r="D2572" s="213">
        <v>1053</v>
      </c>
      <c r="E2572" s="212" t="s">
        <v>4632</v>
      </c>
      <c r="F2572" s="213">
        <v>1053</v>
      </c>
      <c r="G2572" s="213">
        <v>0</v>
      </c>
      <c r="H2572" s="212" t="s">
        <v>4378</v>
      </c>
    </row>
    <row r="2573" spans="1:8" x14ac:dyDescent="0.25">
      <c r="A2573" s="208" t="s">
        <v>4638</v>
      </c>
      <c r="B2573" s="220" t="s">
        <v>7322</v>
      </c>
      <c r="C2573" s="209" t="s">
        <v>4379</v>
      </c>
      <c r="D2573" s="210">
        <v>3635</v>
      </c>
      <c r="E2573" s="209" t="s">
        <v>4638</v>
      </c>
      <c r="F2573" s="210">
        <v>3635</v>
      </c>
      <c r="G2573" s="210">
        <v>0</v>
      </c>
      <c r="H2573" s="209" t="s">
        <v>4378</v>
      </c>
    </row>
    <row r="2574" spans="1:8" x14ac:dyDescent="0.25">
      <c r="A2574" s="208" t="s">
        <v>4638</v>
      </c>
      <c r="B2574" s="220" t="s">
        <v>7459</v>
      </c>
      <c r="C2574" s="209" t="s">
        <v>4379</v>
      </c>
      <c r="D2574" s="210">
        <v>810</v>
      </c>
      <c r="E2574" s="209" t="s">
        <v>4638</v>
      </c>
      <c r="F2574" s="210">
        <v>810</v>
      </c>
      <c r="G2574" s="210">
        <v>0</v>
      </c>
      <c r="H2574" s="209" t="s">
        <v>4378</v>
      </c>
    </row>
    <row r="2575" spans="1:8" x14ac:dyDescent="0.25">
      <c r="A2575" s="208" t="s">
        <v>4649</v>
      </c>
      <c r="B2575" s="220" t="s">
        <v>7481</v>
      </c>
      <c r="C2575" s="209" t="s">
        <v>4379</v>
      </c>
      <c r="D2575" s="210">
        <v>7990</v>
      </c>
      <c r="E2575" s="209" t="s">
        <v>4649</v>
      </c>
      <c r="F2575" s="210">
        <v>7990</v>
      </c>
      <c r="G2575" s="210">
        <v>0</v>
      </c>
      <c r="H2575" s="209" t="s">
        <v>4378</v>
      </c>
    </row>
    <row r="2576" spans="1:8" x14ac:dyDescent="0.25">
      <c r="A2576" s="208" t="s">
        <v>4646</v>
      </c>
      <c r="B2576" s="220" t="s">
        <v>7609</v>
      </c>
      <c r="C2576" s="209" t="s">
        <v>4379</v>
      </c>
      <c r="D2576" s="210">
        <v>9680</v>
      </c>
      <c r="E2576" s="209" t="s">
        <v>4646</v>
      </c>
      <c r="F2576" s="210">
        <v>9680</v>
      </c>
      <c r="G2576" s="210">
        <v>0</v>
      </c>
      <c r="H2576" s="209" t="s">
        <v>4378</v>
      </c>
    </row>
    <row r="2577" spans="1:8" x14ac:dyDescent="0.25">
      <c r="A2577" s="208" t="s">
        <v>4633</v>
      </c>
      <c r="B2577" s="220" t="s">
        <v>7743</v>
      </c>
      <c r="C2577" s="209" t="s">
        <v>4379</v>
      </c>
      <c r="D2577" s="210">
        <v>95</v>
      </c>
      <c r="E2577" s="209" t="s">
        <v>4633</v>
      </c>
      <c r="F2577" s="210">
        <v>95</v>
      </c>
      <c r="G2577" s="210">
        <v>0</v>
      </c>
      <c r="H2577" s="209" t="s">
        <v>4378</v>
      </c>
    </row>
    <row r="2578" spans="1:8" x14ac:dyDescent="0.25">
      <c r="A2578" s="211" t="s">
        <v>4635</v>
      </c>
      <c r="B2578" s="221" t="s">
        <v>7901</v>
      </c>
      <c r="C2578" s="212" t="s">
        <v>4379</v>
      </c>
      <c r="D2578" s="213">
        <v>8403.5</v>
      </c>
      <c r="E2578" s="212" t="s">
        <v>4635</v>
      </c>
      <c r="F2578" s="213">
        <v>8403.5</v>
      </c>
      <c r="G2578" s="213">
        <v>0</v>
      </c>
      <c r="H2578" s="212" t="s">
        <v>4378</v>
      </c>
    </row>
    <row r="2579" spans="1:8" x14ac:dyDescent="0.25">
      <c r="A2579" s="211" t="s">
        <v>4634</v>
      </c>
      <c r="B2579" s="221" t="s">
        <v>4698</v>
      </c>
      <c r="C2579" s="212" t="s">
        <v>4379</v>
      </c>
      <c r="D2579" s="213">
        <v>23818.9</v>
      </c>
      <c r="E2579" s="212" t="s">
        <v>4604</v>
      </c>
      <c r="F2579" s="213">
        <v>23818.9</v>
      </c>
      <c r="G2579" s="213">
        <v>0</v>
      </c>
      <c r="H2579" s="212" t="s">
        <v>4378</v>
      </c>
    </row>
    <row r="2580" spans="1:8" x14ac:dyDescent="0.25">
      <c r="A2580" s="208" t="s">
        <v>4640</v>
      </c>
      <c r="B2580" s="220" t="s">
        <v>5023</v>
      </c>
      <c r="C2580" s="209" t="s">
        <v>4379</v>
      </c>
      <c r="D2580" s="210">
        <v>9114</v>
      </c>
      <c r="E2580" s="209" t="s">
        <v>4746</v>
      </c>
      <c r="F2580" s="210">
        <v>9114</v>
      </c>
      <c r="G2580" s="210">
        <v>0</v>
      </c>
      <c r="H2580" s="209" t="s">
        <v>4378</v>
      </c>
    </row>
    <row r="2581" spans="1:8" x14ac:dyDescent="0.25">
      <c r="A2581" s="208" t="s">
        <v>4746</v>
      </c>
      <c r="B2581" s="220" t="s">
        <v>5136</v>
      </c>
      <c r="C2581" s="209" t="s">
        <v>4379</v>
      </c>
      <c r="D2581" s="210">
        <v>10446.799999999999</v>
      </c>
      <c r="E2581" s="209" t="s">
        <v>4746</v>
      </c>
      <c r="F2581" s="210">
        <v>10446.799999999999</v>
      </c>
      <c r="G2581" s="210">
        <v>0</v>
      </c>
      <c r="H2581" s="209" t="s">
        <v>4378</v>
      </c>
    </row>
    <row r="2582" spans="1:8" x14ac:dyDescent="0.25">
      <c r="A2582" s="208" t="s">
        <v>4746</v>
      </c>
      <c r="B2582" s="220" t="s">
        <v>5265</v>
      </c>
      <c r="C2582" s="209" t="s">
        <v>4379</v>
      </c>
      <c r="D2582" s="210">
        <v>0</v>
      </c>
      <c r="E2582" s="209" t="s">
        <v>4416</v>
      </c>
      <c r="F2582" s="210">
        <v>0</v>
      </c>
      <c r="G2582" s="210">
        <v>0</v>
      </c>
      <c r="H2582" s="209" t="s">
        <v>37</v>
      </c>
    </row>
    <row r="2583" spans="1:8" x14ac:dyDescent="0.25">
      <c r="A2583" s="211" t="s">
        <v>4746</v>
      </c>
      <c r="B2583" s="221" t="s">
        <v>5266</v>
      </c>
      <c r="C2583" s="212" t="s">
        <v>4379</v>
      </c>
      <c r="D2583" s="213">
        <v>198</v>
      </c>
      <c r="E2583" s="212" t="s">
        <v>4746</v>
      </c>
      <c r="F2583" s="213">
        <v>198</v>
      </c>
      <c r="G2583" s="213">
        <v>0</v>
      </c>
      <c r="H2583" s="212" t="s">
        <v>4378</v>
      </c>
    </row>
    <row r="2584" spans="1:8" x14ac:dyDescent="0.25">
      <c r="A2584" s="208" t="s">
        <v>4639</v>
      </c>
      <c r="B2584" s="220" t="s">
        <v>5283</v>
      </c>
      <c r="C2584" s="209" t="s">
        <v>4379</v>
      </c>
      <c r="D2584" s="210">
        <v>11951.1</v>
      </c>
      <c r="E2584" s="209" t="s">
        <v>4639</v>
      </c>
      <c r="F2584" s="210">
        <v>11951.1</v>
      </c>
      <c r="G2584" s="210">
        <v>0</v>
      </c>
      <c r="H2584" s="209" t="s">
        <v>4378</v>
      </c>
    </row>
    <row r="2585" spans="1:8" x14ac:dyDescent="0.25">
      <c r="A2585" s="211" t="s">
        <v>4630</v>
      </c>
      <c r="B2585" s="221" t="s">
        <v>5436</v>
      </c>
      <c r="C2585" s="212" t="s">
        <v>4379</v>
      </c>
      <c r="D2585" s="213">
        <v>7747.2</v>
      </c>
      <c r="E2585" s="212" t="s">
        <v>4643</v>
      </c>
      <c r="F2585" s="213">
        <v>7747.2</v>
      </c>
      <c r="G2585" s="213">
        <v>0</v>
      </c>
      <c r="H2585" s="212" t="s">
        <v>4378</v>
      </c>
    </row>
    <row r="2586" spans="1:8" x14ac:dyDescent="0.25">
      <c r="A2586" s="208" t="s">
        <v>4641</v>
      </c>
      <c r="B2586" s="220" t="s">
        <v>5594</v>
      </c>
      <c r="C2586" s="209" t="s">
        <v>4379</v>
      </c>
      <c r="D2586" s="210">
        <v>19752</v>
      </c>
      <c r="E2586" s="209" t="s">
        <v>4643</v>
      </c>
      <c r="F2586" s="210">
        <v>19752</v>
      </c>
      <c r="G2586" s="210">
        <v>0</v>
      </c>
      <c r="H2586" s="209" t="s">
        <v>4378</v>
      </c>
    </row>
    <row r="2587" spans="1:8" x14ac:dyDescent="0.25">
      <c r="A2587" s="208" t="s">
        <v>4643</v>
      </c>
      <c r="B2587" s="220" t="s">
        <v>5780</v>
      </c>
      <c r="C2587" s="209" t="s">
        <v>4379</v>
      </c>
      <c r="D2587" s="210">
        <v>7243.2</v>
      </c>
      <c r="E2587" s="209" t="s">
        <v>4648</v>
      </c>
      <c r="F2587" s="210">
        <v>7243.2</v>
      </c>
      <c r="G2587" s="210">
        <v>0</v>
      </c>
      <c r="H2587" s="209" t="s">
        <v>4378</v>
      </c>
    </row>
    <row r="2588" spans="1:8" x14ac:dyDescent="0.25">
      <c r="A2588" s="208" t="s">
        <v>4648</v>
      </c>
      <c r="B2588" s="220" t="s">
        <v>5913</v>
      </c>
      <c r="C2588" s="209" t="s">
        <v>4379</v>
      </c>
      <c r="D2588" s="210">
        <v>4281.6000000000004</v>
      </c>
      <c r="E2588" s="209" t="s">
        <v>4648</v>
      </c>
      <c r="F2588" s="210">
        <v>4281.6000000000004</v>
      </c>
      <c r="G2588" s="210">
        <v>0</v>
      </c>
      <c r="H2588" s="209" t="s">
        <v>4378</v>
      </c>
    </row>
    <row r="2589" spans="1:8" x14ac:dyDescent="0.25">
      <c r="A2589" s="208" t="s">
        <v>5793</v>
      </c>
      <c r="B2589" s="220" t="s">
        <v>6141</v>
      </c>
      <c r="C2589" s="209" t="s">
        <v>4379</v>
      </c>
      <c r="D2589" s="210">
        <v>7454.2</v>
      </c>
      <c r="E2589" s="209" t="s">
        <v>4696</v>
      </c>
      <c r="F2589" s="210">
        <v>7454.2</v>
      </c>
      <c r="G2589" s="210">
        <v>0</v>
      </c>
      <c r="H2589" s="209" t="s">
        <v>4378</v>
      </c>
    </row>
    <row r="2590" spans="1:8" x14ac:dyDescent="0.25">
      <c r="A2590" s="211" t="s">
        <v>4696</v>
      </c>
      <c r="B2590" s="221" t="s">
        <v>6258</v>
      </c>
      <c r="C2590" s="212" t="s">
        <v>4379</v>
      </c>
      <c r="D2590" s="213">
        <v>11797</v>
      </c>
      <c r="E2590" s="212" t="s">
        <v>4696</v>
      </c>
      <c r="F2590" s="213">
        <v>11797</v>
      </c>
      <c r="G2590" s="213">
        <v>0</v>
      </c>
      <c r="H2590" s="212" t="s">
        <v>4378</v>
      </c>
    </row>
    <row r="2591" spans="1:8" x14ac:dyDescent="0.25">
      <c r="A2591" s="208" t="s">
        <v>5395</v>
      </c>
      <c r="B2591" s="220" t="s">
        <v>6404</v>
      </c>
      <c r="C2591" s="209" t="s">
        <v>4379</v>
      </c>
      <c r="D2591" s="210">
        <v>21422.3</v>
      </c>
      <c r="E2591" s="209" t="s">
        <v>5838</v>
      </c>
      <c r="F2591" s="210">
        <v>21422.3</v>
      </c>
      <c r="G2591" s="210">
        <v>0</v>
      </c>
      <c r="H2591" s="209" t="s">
        <v>4378</v>
      </c>
    </row>
    <row r="2592" spans="1:8" x14ac:dyDescent="0.25">
      <c r="A2592" s="208" t="s">
        <v>5838</v>
      </c>
      <c r="B2592" s="220" t="s">
        <v>6612</v>
      </c>
      <c r="C2592" s="209" t="s">
        <v>4379</v>
      </c>
      <c r="D2592" s="210">
        <v>11872.2</v>
      </c>
      <c r="E2592" s="209" t="s">
        <v>5838</v>
      </c>
      <c r="F2592" s="210">
        <v>11872.2</v>
      </c>
      <c r="G2592" s="210">
        <v>0</v>
      </c>
      <c r="H2592" s="209" t="s">
        <v>4378</v>
      </c>
    </row>
    <row r="2593" spans="1:8" x14ac:dyDescent="0.25">
      <c r="A2593" s="211" t="s">
        <v>5092</v>
      </c>
      <c r="B2593" s="221" t="s">
        <v>6753</v>
      </c>
      <c r="C2593" s="212" t="s">
        <v>4379</v>
      </c>
      <c r="D2593" s="213">
        <v>8642.7999999999993</v>
      </c>
      <c r="E2593" s="212" t="s">
        <v>5092</v>
      </c>
      <c r="F2593" s="213">
        <v>8642.7999999999993</v>
      </c>
      <c r="G2593" s="213">
        <v>0</v>
      </c>
      <c r="H2593" s="212" t="s">
        <v>4378</v>
      </c>
    </row>
    <row r="2594" spans="1:8" x14ac:dyDescent="0.25">
      <c r="A2594" s="211" t="s">
        <v>5244</v>
      </c>
      <c r="B2594" s="221" t="s">
        <v>6859</v>
      </c>
      <c r="C2594" s="212" t="s">
        <v>4379</v>
      </c>
      <c r="D2594" s="213">
        <v>4408.6000000000004</v>
      </c>
      <c r="E2594" s="212" t="s">
        <v>5244</v>
      </c>
      <c r="F2594" s="213">
        <v>4408.6000000000004</v>
      </c>
      <c r="G2594" s="213">
        <v>0</v>
      </c>
      <c r="H2594" s="212" t="s">
        <v>4378</v>
      </c>
    </row>
    <row r="2595" spans="1:8" x14ac:dyDescent="0.25">
      <c r="A2595" s="211" t="s">
        <v>5066</v>
      </c>
      <c r="B2595" s="221" t="s">
        <v>6992</v>
      </c>
      <c r="C2595" s="212" t="s">
        <v>4379</v>
      </c>
      <c r="D2595" s="213">
        <v>8727.4</v>
      </c>
      <c r="E2595" s="212" t="s">
        <v>5066</v>
      </c>
      <c r="F2595" s="213">
        <v>8727.4</v>
      </c>
      <c r="G2595" s="213">
        <v>0</v>
      </c>
      <c r="H2595" s="212" t="s">
        <v>4378</v>
      </c>
    </row>
    <row r="2596" spans="1:8" x14ac:dyDescent="0.25">
      <c r="A2596" s="208" t="s">
        <v>6803</v>
      </c>
      <c r="B2596" s="220" t="s">
        <v>7121</v>
      </c>
      <c r="C2596" s="209" t="s">
        <v>4379</v>
      </c>
      <c r="D2596" s="210">
        <v>12154.2</v>
      </c>
      <c r="E2596" s="209" t="s">
        <v>6803</v>
      </c>
      <c r="F2596" s="210">
        <v>12154.2</v>
      </c>
      <c r="G2596" s="210">
        <v>0</v>
      </c>
      <c r="H2596" s="209" t="s">
        <v>4378</v>
      </c>
    </row>
    <row r="2597" spans="1:8" x14ac:dyDescent="0.25">
      <c r="A2597" s="208" t="s">
        <v>4649</v>
      </c>
      <c r="B2597" s="220" t="s">
        <v>7589</v>
      </c>
      <c r="C2597" s="209" t="s">
        <v>4547</v>
      </c>
      <c r="D2597" s="210">
        <v>7280</v>
      </c>
      <c r="E2597" s="209" t="s">
        <v>4641</v>
      </c>
      <c r="F2597" s="210">
        <v>7280</v>
      </c>
      <c r="G2597" s="210">
        <v>0</v>
      </c>
      <c r="H2597" s="209" t="s">
        <v>4378</v>
      </c>
    </row>
    <row r="2598" spans="1:8" x14ac:dyDescent="0.25">
      <c r="A2598" s="208" t="s">
        <v>4640</v>
      </c>
      <c r="B2598" s="220" t="s">
        <v>5091</v>
      </c>
      <c r="C2598" s="209" t="s">
        <v>4547</v>
      </c>
      <c r="D2598" s="210">
        <v>7164.2</v>
      </c>
      <c r="E2598" s="209" t="s">
        <v>5092</v>
      </c>
      <c r="F2598" s="210">
        <v>7164.2</v>
      </c>
      <c r="G2598" s="210">
        <v>0</v>
      </c>
      <c r="H2598" s="209" t="s">
        <v>4378</v>
      </c>
    </row>
    <row r="2599" spans="1:8" x14ac:dyDescent="0.25">
      <c r="A2599" s="211" t="s">
        <v>4746</v>
      </c>
      <c r="B2599" s="221" t="s">
        <v>5260</v>
      </c>
      <c r="C2599" s="212" t="s">
        <v>4547</v>
      </c>
      <c r="D2599" s="213">
        <v>1504.3</v>
      </c>
      <c r="E2599" s="212" t="s">
        <v>5092</v>
      </c>
      <c r="F2599" s="213">
        <v>1504.3</v>
      </c>
      <c r="G2599" s="213">
        <v>0</v>
      </c>
      <c r="H2599" s="212" t="s">
        <v>4378</v>
      </c>
    </row>
    <row r="2600" spans="1:8" x14ac:dyDescent="0.25">
      <c r="A2600" s="211" t="s">
        <v>4648</v>
      </c>
      <c r="B2600" s="221" t="s">
        <v>6015</v>
      </c>
      <c r="C2600" s="212" t="s">
        <v>4547</v>
      </c>
      <c r="D2600" s="213">
        <v>11347.1</v>
      </c>
      <c r="E2600" s="212" t="s">
        <v>4416</v>
      </c>
      <c r="F2600" s="213">
        <v>0</v>
      </c>
      <c r="G2600" s="213">
        <v>11347.1</v>
      </c>
      <c r="H2600" s="212" t="s">
        <v>4294</v>
      </c>
    </row>
    <row r="2601" spans="1:8" x14ac:dyDescent="0.25">
      <c r="A2601" s="211" t="s">
        <v>5092</v>
      </c>
      <c r="B2601" s="221" t="s">
        <v>6849</v>
      </c>
      <c r="C2601" s="212" t="s">
        <v>4547</v>
      </c>
      <c r="D2601" s="213">
        <v>5704.2</v>
      </c>
      <c r="E2601" s="212" t="s">
        <v>4416</v>
      </c>
      <c r="F2601" s="213">
        <v>0</v>
      </c>
      <c r="G2601" s="213">
        <v>5704.2</v>
      </c>
      <c r="H2601" s="212" t="s">
        <v>4294</v>
      </c>
    </row>
    <row r="2602" spans="1:8" x14ac:dyDescent="0.25">
      <c r="A2602" s="211" t="s">
        <v>5066</v>
      </c>
      <c r="B2602" s="221" t="s">
        <v>7110</v>
      </c>
      <c r="C2602" s="212" t="s">
        <v>4547</v>
      </c>
      <c r="D2602" s="213">
        <v>3875.8</v>
      </c>
      <c r="E2602" s="212" t="s">
        <v>4416</v>
      </c>
      <c r="F2602" s="213">
        <v>0</v>
      </c>
      <c r="G2602" s="213">
        <v>3875.8</v>
      </c>
      <c r="H2602" s="212" t="s">
        <v>4294</v>
      </c>
    </row>
    <row r="2603" spans="1:8" x14ac:dyDescent="0.25">
      <c r="A2603" s="211" t="s">
        <v>4642</v>
      </c>
      <c r="B2603" s="221" t="s">
        <v>6917</v>
      </c>
      <c r="C2603" s="212" t="s">
        <v>4430</v>
      </c>
      <c r="D2603" s="213">
        <v>5510.8</v>
      </c>
      <c r="E2603" s="212" t="s">
        <v>4642</v>
      </c>
      <c r="F2603" s="213">
        <v>5510.8</v>
      </c>
      <c r="G2603" s="213">
        <v>0</v>
      </c>
      <c r="H2603" s="212" t="s">
        <v>4378</v>
      </c>
    </row>
    <row r="2604" spans="1:8" x14ac:dyDescent="0.25">
      <c r="A2604" s="211" t="s">
        <v>4632</v>
      </c>
      <c r="B2604" s="221" t="s">
        <v>5983</v>
      </c>
      <c r="C2604" s="212" t="s">
        <v>4430</v>
      </c>
      <c r="D2604" s="213">
        <v>6900</v>
      </c>
      <c r="E2604" s="212" t="s">
        <v>4632</v>
      </c>
      <c r="F2604" s="213">
        <v>6900</v>
      </c>
      <c r="G2604" s="213">
        <v>0</v>
      </c>
      <c r="H2604" s="212" t="s">
        <v>4378</v>
      </c>
    </row>
    <row r="2605" spans="1:8" x14ac:dyDescent="0.25">
      <c r="A2605" s="211" t="s">
        <v>4653</v>
      </c>
      <c r="B2605" s="221" t="s">
        <v>7272</v>
      </c>
      <c r="C2605" s="212" t="s">
        <v>4430</v>
      </c>
      <c r="D2605" s="213">
        <v>7552.9</v>
      </c>
      <c r="E2605" s="212" t="s">
        <v>4653</v>
      </c>
      <c r="F2605" s="213">
        <v>7552.9</v>
      </c>
      <c r="G2605" s="213">
        <v>0</v>
      </c>
      <c r="H2605" s="212" t="s">
        <v>4378</v>
      </c>
    </row>
    <row r="2606" spans="1:8" x14ac:dyDescent="0.25">
      <c r="A2606" s="211" t="s">
        <v>4638</v>
      </c>
      <c r="B2606" s="221" t="s">
        <v>7393</v>
      </c>
      <c r="C2606" s="212" t="s">
        <v>4430</v>
      </c>
      <c r="D2606" s="213">
        <v>5640</v>
      </c>
      <c r="E2606" s="212" t="s">
        <v>4638</v>
      </c>
      <c r="F2606" s="213">
        <v>5640</v>
      </c>
      <c r="G2606" s="213">
        <v>0</v>
      </c>
      <c r="H2606" s="212" t="s">
        <v>4378</v>
      </c>
    </row>
    <row r="2607" spans="1:8" x14ac:dyDescent="0.25">
      <c r="A2607" s="208" t="s">
        <v>4649</v>
      </c>
      <c r="B2607" s="220" t="s">
        <v>7543</v>
      </c>
      <c r="C2607" s="209" t="s">
        <v>4430</v>
      </c>
      <c r="D2607" s="210">
        <v>1472.4</v>
      </c>
      <c r="E2607" s="209" t="s">
        <v>4649</v>
      </c>
      <c r="F2607" s="210">
        <v>1472.4</v>
      </c>
      <c r="G2607" s="210">
        <v>0</v>
      </c>
      <c r="H2607" s="209" t="s">
        <v>4378</v>
      </c>
    </row>
    <row r="2608" spans="1:8" x14ac:dyDescent="0.25">
      <c r="A2608" s="211" t="s">
        <v>4633</v>
      </c>
      <c r="B2608" s="221" t="s">
        <v>7785</v>
      </c>
      <c r="C2608" s="212" t="s">
        <v>4430</v>
      </c>
      <c r="D2608" s="213">
        <v>5640</v>
      </c>
      <c r="E2608" s="212" t="s">
        <v>4633</v>
      </c>
      <c r="F2608" s="213">
        <v>5640</v>
      </c>
      <c r="G2608" s="213">
        <v>0</v>
      </c>
      <c r="H2608" s="212" t="s">
        <v>4378</v>
      </c>
    </row>
    <row r="2609" spans="1:8" x14ac:dyDescent="0.25">
      <c r="A2609" s="211" t="s">
        <v>4635</v>
      </c>
      <c r="B2609" s="221" t="s">
        <v>7933</v>
      </c>
      <c r="C2609" s="212" t="s">
        <v>4430</v>
      </c>
      <c r="D2609" s="213">
        <v>6580</v>
      </c>
      <c r="E2609" s="212" t="s">
        <v>4635</v>
      </c>
      <c r="F2609" s="213">
        <v>6580</v>
      </c>
      <c r="G2609" s="213">
        <v>0</v>
      </c>
      <c r="H2609" s="212" t="s">
        <v>4378</v>
      </c>
    </row>
    <row r="2610" spans="1:8" x14ac:dyDescent="0.25">
      <c r="A2610" s="208" t="s">
        <v>4634</v>
      </c>
      <c r="B2610" s="220" t="s">
        <v>4728</v>
      </c>
      <c r="C2610" s="209" t="s">
        <v>4430</v>
      </c>
      <c r="D2610" s="210">
        <v>7520</v>
      </c>
      <c r="E2610" s="209" t="s">
        <v>4634</v>
      </c>
      <c r="F2610" s="210">
        <v>7520</v>
      </c>
      <c r="G2610" s="210">
        <v>0</v>
      </c>
      <c r="H2610" s="209" t="s">
        <v>4378</v>
      </c>
    </row>
    <row r="2611" spans="1:8" x14ac:dyDescent="0.25">
      <c r="A2611" s="211" t="s">
        <v>4636</v>
      </c>
      <c r="B2611" s="221" t="s">
        <v>4848</v>
      </c>
      <c r="C2611" s="212" t="s">
        <v>4430</v>
      </c>
      <c r="D2611" s="213">
        <v>8160</v>
      </c>
      <c r="E2611" s="212" t="s">
        <v>4636</v>
      </c>
      <c r="F2611" s="213">
        <v>8160</v>
      </c>
      <c r="G2611" s="213">
        <v>0</v>
      </c>
      <c r="H2611" s="212" t="s">
        <v>4378</v>
      </c>
    </row>
    <row r="2612" spans="1:8" x14ac:dyDescent="0.25">
      <c r="A2612" s="211" t="s">
        <v>4604</v>
      </c>
      <c r="B2612" s="221" t="s">
        <v>4962</v>
      </c>
      <c r="C2612" s="212" t="s">
        <v>4430</v>
      </c>
      <c r="D2612" s="213">
        <v>5760</v>
      </c>
      <c r="E2612" s="212" t="s">
        <v>4604</v>
      </c>
      <c r="F2612" s="213">
        <v>5760</v>
      </c>
      <c r="G2612" s="213">
        <v>0</v>
      </c>
      <c r="H2612" s="212" t="s">
        <v>4378</v>
      </c>
    </row>
    <row r="2613" spans="1:8" x14ac:dyDescent="0.25">
      <c r="A2613" s="208" t="s">
        <v>4640</v>
      </c>
      <c r="B2613" s="220" t="s">
        <v>5081</v>
      </c>
      <c r="C2613" s="209" t="s">
        <v>4430</v>
      </c>
      <c r="D2613" s="210">
        <v>4800</v>
      </c>
      <c r="E2613" s="209" t="s">
        <v>4640</v>
      </c>
      <c r="F2613" s="210">
        <v>4800</v>
      </c>
      <c r="G2613" s="210">
        <v>0</v>
      </c>
      <c r="H2613" s="209" t="s">
        <v>4378</v>
      </c>
    </row>
    <row r="2614" spans="1:8" x14ac:dyDescent="0.25">
      <c r="A2614" s="211" t="s">
        <v>4639</v>
      </c>
      <c r="B2614" s="221" t="s">
        <v>5286</v>
      </c>
      <c r="C2614" s="212" t="s">
        <v>4430</v>
      </c>
      <c r="D2614" s="213">
        <v>5827.2</v>
      </c>
      <c r="E2614" s="212" t="s">
        <v>4639</v>
      </c>
      <c r="F2614" s="213">
        <v>5827.2</v>
      </c>
      <c r="G2614" s="213">
        <v>0</v>
      </c>
      <c r="H2614" s="212" t="s">
        <v>4378</v>
      </c>
    </row>
    <row r="2615" spans="1:8" x14ac:dyDescent="0.25">
      <c r="A2615" s="208" t="s">
        <v>4630</v>
      </c>
      <c r="B2615" s="220" t="s">
        <v>5560</v>
      </c>
      <c r="C2615" s="209" t="s">
        <v>4430</v>
      </c>
      <c r="D2615" s="210">
        <v>5880</v>
      </c>
      <c r="E2615" s="209" t="s">
        <v>4630</v>
      </c>
      <c r="F2615" s="210">
        <v>5880</v>
      </c>
      <c r="G2615" s="210">
        <v>0</v>
      </c>
      <c r="H2615" s="209" t="s">
        <v>4378</v>
      </c>
    </row>
    <row r="2616" spans="1:8" x14ac:dyDescent="0.25">
      <c r="A2616" s="211" t="s">
        <v>4641</v>
      </c>
      <c r="B2616" s="221" t="s">
        <v>5694</v>
      </c>
      <c r="C2616" s="212" t="s">
        <v>4430</v>
      </c>
      <c r="D2616" s="213">
        <v>7650</v>
      </c>
      <c r="E2616" s="212" t="s">
        <v>4645</v>
      </c>
      <c r="F2616" s="213">
        <v>7650</v>
      </c>
      <c r="G2616" s="213">
        <v>0</v>
      </c>
      <c r="H2616" s="212" t="s">
        <v>4378</v>
      </c>
    </row>
    <row r="2617" spans="1:8" x14ac:dyDescent="0.25">
      <c r="A2617" s="208" t="s">
        <v>4645</v>
      </c>
      <c r="B2617" s="220" t="s">
        <v>5760</v>
      </c>
      <c r="C2617" s="209" t="s">
        <v>4430</v>
      </c>
      <c r="D2617" s="210">
        <v>7800</v>
      </c>
      <c r="E2617" s="209" t="s">
        <v>4645</v>
      </c>
      <c r="F2617" s="210">
        <v>7800</v>
      </c>
      <c r="G2617" s="210">
        <v>0</v>
      </c>
      <c r="H2617" s="209" t="s">
        <v>4378</v>
      </c>
    </row>
    <row r="2618" spans="1:8" x14ac:dyDescent="0.25">
      <c r="A2618" s="208" t="s">
        <v>4643</v>
      </c>
      <c r="B2618" s="220" t="s">
        <v>5856</v>
      </c>
      <c r="C2618" s="209" t="s">
        <v>4430</v>
      </c>
      <c r="D2618" s="210">
        <v>6240</v>
      </c>
      <c r="E2618" s="209" t="s">
        <v>4643</v>
      </c>
      <c r="F2618" s="210">
        <v>6240</v>
      </c>
      <c r="G2618" s="210">
        <v>0</v>
      </c>
      <c r="H2618" s="209" t="s">
        <v>4378</v>
      </c>
    </row>
    <row r="2619" spans="1:8" x14ac:dyDescent="0.25">
      <c r="A2619" s="208" t="s">
        <v>4648</v>
      </c>
      <c r="B2619" s="220" t="s">
        <v>5940</v>
      </c>
      <c r="C2619" s="209" t="s">
        <v>4430</v>
      </c>
      <c r="D2619" s="210">
        <v>6240</v>
      </c>
      <c r="E2619" s="209" t="s">
        <v>4648</v>
      </c>
      <c r="F2619" s="210">
        <v>6240</v>
      </c>
      <c r="G2619" s="210">
        <v>0</v>
      </c>
      <c r="H2619" s="209" t="s">
        <v>4378</v>
      </c>
    </row>
    <row r="2620" spans="1:8" x14ac:dyDescent="0.25">
      <c r="A2620" s="208" t="s">
        <v>5793</v>
      </c>
      <c r="B2620" s="220" t="s">
        <v>6151</v>
      </c>
      <c r="C2620" s="209" t="s">
        <v>4430</v>
      </c>
      <c r="D2620" s="210">
        <v>5210.3999999999996</v>
      </c>
      <c r="E2620" s="209" t="s">
        <v>5793</v>
      </c>
      <c r="F2620" s="210">
        <v>5210.3999999999996</v>
      </c>
      <c r="G2620" s="210">
        <v>0</v>
      </c>
      <c r="H2620" s="209" t="s">
        <v>4378</v>
      </c>
    </row>
    <row r="2621" spans="1:8" x14ac:dyDescent="0.25">
      <c r="A2621" s="208" t="s">
        <v>4696</v>
      </c>
      <c r="B2621" s="220" t="s">
        <v>6284</v>
      </c>
      <c r="C2621" s="209" t="s">
        <v>4430</v>
      </c>
      <c r="D2621" s="210">
        <v>5200</v>
      </c>
      <c r="E2621" s="209" t="s">
        <v>4696</v>
      </c>
      <c r="F2621" s="210">
        <v>5200</v>
      </c>
      <c r="G2621" s="210">
        <v>0</v>
      </c>
      <c r="H2621" s="209" t="s">
        <v>4378</v>
      </c>
    </row>
    <row r="2622" spans="1:8" x14ac:dyDescent="0.25">
      <c r="A2622" s="211" t="s">
        <v>6409</v>
      </c>
      <c r="B2622" s="221" t="s">
        <v>6563</v>
      </c>
      <c r="C2622" s="212" t="s">
        <v>4430</v>
      </c>
      <c r="D2622" s="213">
        <v>7290.4</v>
      </c>
      <c r="E2622" s="212" t="s">
        <v>6409</v>
      </c>
      <c r="F2622" s="213">
        <v>7290.4</v>
      </c>
      <c r="G2622" s="213">
        <v>0</v>
      </c>
      <c r="H2622" s="212" t="s">
        <v>4378</v>
      </c>
    </row>
    <row r="2623" spans="1:8" x14ac:dyDescent="0.25">
      <c r="A2623" s="208" t="s">
        <v>5838</v>
      </c>
      <c r="B2623" s="220" t="s">
        <v>6652</v>
      </c>
      <c r="C2623" s="209" t="s">
        <v>4430</v>
      </c>
      <c r="D2623" s="210">
        <v>5200</v>
      </c>
      <c r="E2623" s="209" t="s">
        <v>5838</v>
      </c>
      <c r="F2623" s="210">
        <v>5200</v>
      </c>
      <c r="G2623" s="210">
        <v>0</v>
      </c>
      <c r="H2623" s="209" t="s">
        <v>4378</v>
      </c>
    </row>
    <row r="2624" spans="1:8" x14ac:dyDescent="0.25">
      <c r="A2624" s="208" t="s">
        <v>5092</v>
      </c>
      <c r="B2624" s="220" t="s">
        <v>6766</v>
      </c>
      <c r="C2624" s="209" t="s">
        <v>4430</v>
      </c>
      <c r="D2624" s="210">
        <v>5200</v>
      </c>
      <c r="E2624" s="209" t="s">
        <v>5092</v>
      </c>
      <c r="F2624" s="210">
        <v>5200</v>
      </c>
      <c r="G2624" s="210">
        <v>0</v>
      </c>
      <c r="H2624" s="209" t="s">
        <v>4378</v>
      </c>
    </row>
    <row r="2625" spans="1:8" x14ac:dyDescent="0.25">
      <c r="A2625" s="208" t="s">
        <v>5066</v>
      </c>
      <c r="B2625" s="220" t="s">
        <v>7019</v>
      </c>
      <c r="C2625" s="209" t="s">
        <v>4430</v>
      </c>
      <c r="D2625" s="210">
        <v>5200</v>
      </c>
      <c r="E2625" s="209" t="s">
        <v>5066</v>
      </c>
      <c r="F2625" s="210">
        <v>5200</v>
      </c>
      <c r="G2625" s="210">
        <v>0</v>
      </c>
      <c r="H2625" s="209" t="s">
        <v>4378</v>
      </c>
    </row>
    <row r="2626" spans="1:8" x14ac:dyDescent="0.25">
      <c r="A2626" s="208" t="s">
        <v>6803</v>
      </c>
      <c r="B2626" s="220" t="s">
        <v>7149</v>
      </c>
      <c r="C2626" s="209" t="s">
        <v>4430</v>
      </c>
      <c r="D2626" s="210">
        <v>5751.2</v>
      </c>
      <c r="E2626" s="209" t="s">
        <v>6803</v>
      </c>
      <c r="F2626" s="210">
        <v>5751.2</v>
      </c>
      <c r="G2626" s="210">
        <v>0</v>
      </c>
      <c r="H2626" s="209" t="s">
        <v>4378</v>
      </c>
    </row>
    <row r="2627" spans="1:8" x14ac:dyDescent="0.25">
      <c r="A2627" s="211" t="s">
        <v>4632</v>
      </c>
      <c r="B2627" s="221" t="s">
        <v>5575</v>
      </c>
      <c r="C2627" s="212" t="s">
        <v>4581</v>
      </c>
      <c r="D2627" s="213">
        <v>6310.1</v>
      </c>
      <c r="E2627" s="212" t="s">
        <v>4653</v>
      </c>
      <c r="F2627" s="213">
        <v>6310.1</v>
      </c>
      <c r="G2627" s="213">
        <v>0</v>
      </c>
      <c r="H2627" s="212" t="s">
        <v>4378</v>
      </c>
    </row>
    <row r="2628" spans="1:8" x14ac:dyDescent="0.25">
      <c r="A2628" s="211" t="s">
        <v>4653</v>
      </c>
      <c r="B2628" s="221" t="s">
        <v>7052</v>
      </c>
      <c r="C2628" s="212" t="s">
        <v>4581</v>
      </c>
      <c r="D2628" s="213">
        <v>3118</v>
      </c>
      <c r="E2628" s="212" t="s">
        <v>4638</v>
      </c>
      <c r="F2628" s="213">
        <v>3118</v>
      </c>
      <c r="G2628" s="213">
        <v>0</v>
      </c>
      <c r="H2628" s="212" t="s">
        <v>4378</v>
      </c>
    </row>
    <row r="2629" spans="1:8" x14ac:dyDescent="0.25">
      <c r="A2629" s="208" t="s">
        <v>4638</v>
      </c>
      <c r="B2629" s="220" t="s">
        <v>7332</v>
      </c>
      <c r="C2629" s="209" t="s">
        <v>4581</v>
      </c>
      <c r="D2629" s="210">
        <v>1548.4</v>
      </c>
      <c r="E2629" s="209" t="s">
        <v>4649</v>
      </c>
      <c r="F2629" s="210">
        <v>1548.4</v>
      </c>
      <c r="G2629" s="210">
        <v>0</v>
      </c>
      <c r="H2629" s="209" t="s">
        <v>4378</v>
      </c>
    </row>
    <row r="2630" spans="1:8" x14ac:dyDescent="0.25">
      <c r="A2630" s="211" t="s">
        <v>4649</v>
      </c>
      <c r="B2630" s="221" t="s">
        <v>7494</v>
      </c>
      <c r="C2630" s="212" t="s">
        <v>4581</v>
      </c>
      <c r="D2630" s="213">
        <v>4189.5</v>
      </c>
      <c r="E2630" s="212" t="s">
        <v>4649</v>
      </c>
      <c r="F2630" s="213">
        <v>4189.5</v>
      </c>
      <c r="G2630" s="213">
        <v>0</v>
      </c>
      <c r="H2630" s="212" t="s">
        <v>4378</v>
      </c>
    </row>
    <row r="2631" spans="1:8" x14ac:dyDescent="0.25">
      <c r="A2631" s="211" t="s">
        <v>4646</v>
      </c>
      <c r="B2631" s="221" t="s">
        <v>7626</v>
      </c>
      <c r="C2631" s="212" t="s">
        <v>4581</v>
      </c>
      <c r="D2631" s="213">
        <v>2822.4</v>
      </c>
      <c r="E2631" s="212" t="s">
        <v>4646</v>
      </c>
      <c r="F2631" s="213">
        <v>2822.4</v>
      </c>
      <c r="G2631" s="213">
        <v>0</v>
      </c>
      <c r="H2631" s="212" t="s">
        <v>4378</v>
      </c>
    </row>
    <row r="2632" spans="1:8" x14ac:dyDescent="0.25">
      <c r="A2632" s="211" t="s">
        <v>4633</v>
      </c>
      <c r="B2632" s="221" t="s">
        <v>7760</v>
      </c>
      <c r="C2632" s="212" t="s">
        <v>4581</v>
      </c>
      <c r="D2632" s="213">
        <v>1224</v>
      </c>
      <c r="E2632" s="212" t="s">
        <v>4633</v>
      </c>
      <c r="F2632" s="213">
        <v>1224</v>
      </c>
      <c r="G2632" s="213">
        <v>0</v>
      </c>
      <c r="H2632" s="212" t="s">
        <v>4378</v>
      </c>
    </row>
    <row r="2633" spans="1:8" x14ac:dyDescent="0.25">
      <c r="A2633" s="211" t="s">
        <v>4635</v>
      </c>
      <c r="B2633" s="221" t="s">
        <v>7917</v>
      </c>
      <c r="C2633" s="212" t="s">
        <v>4581</v>
      </c>
      <c r="D2633" s="213">
        <v>877.6</v>
      </c>
      <c r="E2633" s="212" t="s">
        <v>4635</v>
      </c>
      <c r="F2633" s="213">
        <v>877.6</v>
      </c>
      <c r="G2633" s="213">
        <v>0</v>
      </c>
      <c r="H2633" s="212" t="s">
        <v>4378</v>
      </c>
    </row>
    <row r="2634" spans="1:8" x14ac:dyDescent="0.25">
      <c r="A2634" s="208" t="s">
        <v>4634</v>
      </c>
      <c r="B2634" s="220" t="s">
        <v>4734</v>
      </c>
      <c r="C2634" s="209" t="s">
        <v>4581</v>
      </c>
      <c r="D2634" s="210">
        <v>5414.6</v>
      </c>
      <c r="E2634" s="209" t="s">
        <v>4604</v>
      </c>
      <c r="F2634" s="210">
        <v>5414.6</v>
      </c>
      <c r="G2634" s="210">
        <v>0</v>
      </c>
      <c r="H2634" s="209" t="s">
        <v>4378</v>
      </c>
    </row>
    <row r="2635" spans="1:8" x14ac:dyDescent="0.25">
      <c r="A2635" s="208" t="s">
        <v>4636</v>
      </c>
      <c r="B2635" s="220" t="s">
        <v>4839</v>
      </c>
      <c r="C2635" s="209" t="s">
        <v>4581</v>
      </c>
      <c r="D2635" s="210">
        <v>1909.2</v>
      </c>
      <c r="E2635" s="209" t="s">
        <v>4636</v>
      </c>
      <c r="F2635" s="210">
        <v>1909.2</v>
      </c>
      <c r="G2635" s="210">
        <v>0</v>
      </c>
      <c r="H2635" s="209" t="s">
        <v>4378</v>
      </c>
    </row>
    <row r="2636" spans="1:8" x14ac:dyDescent="0.25">
      <c r="A2636" s="211" t="s">
        <v>4604</v>
      </c>
      <c r="B2636" s="221" t="s">
        <v>4911</v>
      </c>
      <c r="C2636" s="212" t="s">
        <v>4581</v>
      </c>
      <c r="D2636" s="213">
        <v>4161.6000000000004</v>
      </c>
      <c r="E2636" s="212" t="s">
        <v>4604</v>
      </c>
      <c r="F2636" s="213">
        <v>4161.6000000000004</v>
      </c>
      <c r="G2636" s="213">
        <v>0</v>
      </c>
      <c r="H2636" s="212" t="s">
        <v>4378</v>
      </c>
    </row>
    <row r="2637" spans="1:8" x14ac:dyDescent="0.25">
      <c r="A2637" s="208" t="s">
        <v>4746</v>
      </c>
      <c r="B2637" s="220" t="s">
        <v>5154</v>
      </c>
      <c r="C2637" s="209" t="s">
        <v>4581</v>
      </c>
      <c r="D2637" s="210">
        <v>3036.1</v>
      </c>
      <c r="E2637" s="209" t="s">
        <v>4746</v>
      </c>
      <c r="F2637" s="210">
        <v>3036.1</v>
      </c>
      <c r="G2637" s="210">
        <v>0</v>
      </c>
      <c r="H2637" s="209" t="s">
        <v>4378</v>
      </c>
    </row>
    <row r="2638" spans="1:8" x14ac:dyDescent="0.25">
      <c r="A2638" s="211" t="s">
        <v>4639</v>
      </c>
      <c r="B2638" s="221" t="s">
        <v>5304</v>
      </c>
      <c r="C2638" s="212" t="s">
        <v>4581</v>
      </c>
      <c r="D2638" s="213">
        <v>4108.8</v>
      </c>
      <c r="E2638" s="212" t="s">
        <v>4630</v>
      </c>
      <c r="F2638" s="213">
        <v>4108.8</v>
      </c>
      <c r="G2638" s="213">
        <v>0</v>
      </c>
      <c r="H2638" s="212" t="s">
        <v>4378</v>
      </c>
    </row>
    <row r="2639" spans="1:8" x14ac:dyDescent="0.25">
      <c r="A2639" s="211" t="s">
        <v>4630</v>
      </c>
      <c r="B2639" s="221" t="s">
        <v>5446</v>
      </c>
      <c r="C2639" s="212" t="s">
        <v>4581</v>
      </c>
      <c r="D2639" s="213">
        <v>7276.9</v>
      </c>
      <c r="E2639" s="212" t="s">
        <v>4643</v>
      </c>
      <c r="F2639" s="213">
        <v>7276.9</v>
      </c>
      <c r="G2639" s="213">
        <v>0</v>
      </c>
      <c r="H2639" s="212" t="s">
        <v>4378</v>
      </c>
    </row>
    <row r="2640" spans="1:8" x14ac:dyDescent="0.25">
      <c r="A2640" s="211" t="s">
        <v>4641</v>
      </c>
      <c r="B2640" s="221" t="s">
        <v>5623</v>
      </c>
      <c r="C2640" s="212" t="s">
        <v>4581</v>
      </c>
      <c r="D2640" s="213">
        <v>4333.3999999999996</v>
      </c>
      <c r="E2640" s="212" t="s">
        <v>4641</v>
      </c>
      <c r="F2640" s="213">
        <v>4333.3999999999996</v>
      </c>
      <c r="G2640" s="213">
        <v>0</v>
      </c>
      <c r="H2640" s="212" t="s">
        <v>4378</v>
      </c>
    </row>
    <row r="2641" spans="1:8" x14ac:dyDescent="0.25">
      <c r="A2641" s="208" t="s">
        <v>4645</v>
      </c>
      <c r="B2641" s="220" t="s">
        <v>5731</v>
      </c>
      <c r="C2641" s="209" t="s">
        <v>4581</v>
      </c>
      <c r="D2641" s="210">
        <v>2926.2</v>
      </c>
      <c r="E2641" s="209" t="s">
        <v>4645</v>
      </c>
      <c r="F2641" s="210">
        <v>2926.2</v>
      </c>
      <c r="G2641" s="210">
        <v>0</v>
      </c>
      <c r="H2641" s="209" t="s">
        <v>4378</v>
      </c>
    </row>
    <row r="2642" spans="1:8" x14ac:dyDescent="0.25">
      <c r="A2642" s="208" t="s">
        <v>4643</v>
      </c>
      <c r="B2642" s="220" t="s">
        <v>5786</v>
      </c>
      <c r="C2642" s="209" t="s">
        <v>4581</v>
      </c>
      <c r="D2642" s="210">
        <v>3877.5</v>
      </c>
      <c r="E2642" s="209" t="s">
        <v>4821</v>
      </c>
      <c r="F2642" s="210">
        <v>3877.5</v>
      </c>
      <c r="G2642" s="210">
        <v>0</v>
      </c>
      <c r="H2642" s="209" t="s">
        <v>4378</v>
      </c>
    </row>
    <row r="2643" spans="1:8" x14ac:dyDescent="0.25">
      <c r="A2643" s="208" t="s">
        <v>4648</v>
      </c>
      <c r="B2643" s="220" t="s">
        <v>5924</v>
      </c>
      <c r="C2643" s="209" t="s">
        <v>4581</v>
      </c>
      <c r="D2643" s="210">
        <v>4220.6000000000004</v>
      </c>
      <c r="E2643" s="209" t="s">
        <v>4648</v>
      </c>
      <c r="F2643" s="210">
        <v>4220.6000000000004</v>
      </c>
      <c r="G2643" s="210">
        <v>0</v>
      </c>
      <c r="H2643" s="209" t="s">
        <v>4378</v>
      </c>
    </row>
    <row r="2644" spans="1:8" x14ac:dyDescent="0.25">
      <c r="A2644" s="211" t="s">
        <v>4821</v>
      </c>
      <c r="B2644" s="221" t="s">
        <v>6051</v>
      </c>
      <c r="C2644" s="212" t="s">
        <v>4581</v>
      </c>
      <c r="D2644" s="213">
        <v>4262.8999999999996</v>
      </c>
      <c r="E2644" s="212" t="s">
        <v>4821</v>
      </c>
      <c r="F2644" s="213">
        <v>4262.8999999999996</v>
      </c>
      <c r="G2644" s="213">
        <v>0</v>
      </c>
      <c r="H2644" s="212" t="s">
        <v>4378</v>
      </c>
    </row>
    <row r="2645" spans="1:8" x14ac:dyDescent="0.25">
      <c r="A2645" s="211" t="s">
        <v>4696</v>
      </c>
      <c r="B2645" s="221" t="s">
        <v>6267</v>
      </c>
      <c r="C2645" s="212" t="s">
        <v>4581</v>
      </c>
      <c r="D2645" s="213">
        <v>1609.2</v>
      </c>
      <c r="E2645" s="212" t="s">
        <v>4696</v>
      </c>
      <c r="F2645" s="213">
        <v>1609.2</v>
      </c>
      <c r="G2645" s="213">
        <v>0</v>
      </c>
      <c r="H2645" s="212" t="s">
        <v>4378</v>
      </c>
    </row>
    <row r="2646" spans="1:8" x14ac:dyDescent="0.25">
      <c r="A2646" s="208" t="s">
        <v>5395</v>
      </c>
      <c r="B2646" s="220" t="s">
        <v>6443</v>
      </c>
      <c r="C2646" s="209" t="s">
        <v>4581</v>
      </c>
      <c r="D2646" s="210">
        <v>2291.8000000000002</v>
      </c>
      <c r="E2646" s="209" t="s">
        <v>5838</v>
      </c>
      <c r="F2646" s="210">
        <v>2291.8000000000002</v>
      </c>
      <c r="G2646" s="210">
        <v>0</v>
      </c>
      <c r="H2646" s="209" t="s">
        <v>4378</v>
      </c>
    </row>
    <row r="2647" spans="1:8" x14ac:dyDescent="0.25">
      <c r="A2647" s="211" t="s">
        <v>5395</v>
      </c>
      <c r="B2647" s="221" t="s">
        <v>6450</v>
      </c>
      <c r="C2647" s="212" t="s">
        <v>4581</v>
      </c>
      <c r="D2647" s="213">
        <v>4366.3</v>
      </c>
      <c r="E2647" s="212" t="s">
        <v>5395</v>
      </c>
      <c r="F2647" s="213">
        <v>4366.3</v>
      </c>
      <c r="G2647" s="213">
        <v>0</v>
      </c>
      <c r="H2647" s="212" t="s">
        <v>4378</v>
      </c>
    </row>
    <row r="2648" spans="1:8" x14ac:dyDescent="0.25">
      <c r="A2648" s="211" t="s">
        <v>6409</v>
      </c>
      <c r="B2648" s="221" t="s">
        <v>6553</v>
      </c>
      <c r="C2648" s="212" t="s">
        <v>4581</v>
      </c>
      <c r="D2648" s="213">
        <v>3562.4</v>
      </c>
      <c r="E2648" s="212" t="s">
        <v>6409</v>
      </c>
      <c r="F2648" s="213">
        <v>3562.4</v>
      </c>
      <c r="G2648" s="213">
        <v>0</v>
      </c>
      <c r="H2648" s="212" t="s">
        <v>4378</v>
      </c>
    </row>
    <row r="2649" spans="1:8" x14ac:dyDescent="0.25">
      <c r="A2649" s="211" t="s">
        <v>5838</v>
      </c>
      <c r="B2649" s="221" t="s">
        <v>6641</v>
      </c>
      <c r="C2649" s="212" t="s">
        <v>4581</v>
      </c>
      <c r="D2649" s="213">
        <v>3877.8</v>
      </c>
      <c r="E2649" s="212" t="s">
        <v>5838</v>
      </c>
      <c r="F2649" s="213">
        <v>3877.8</v>
      </c>
      <c r="G2649" s="213">
        <v>0</v>
      </c>
      <c r="H2649" s="212" t="s">
        <v>4378</v>
      </c>
    </row>
    <row r="2650" spans="1:8" x14ac:dyDescent="0.25">
      <c r="A2650" s="208" t="s">
        <v>5092</v>
      </c>
      <c r="B2650" s="220" t="s">
        <v>6768</v>
      </c>
      <c r="C2650" s="209" t="s">
        <v>4581</v>
      </c>
      <c r="D2650" s="210">
        <v>2257.1999999999998</v>
      </c>
      <c r="E2650" s="209" t="s">
        <v>5092</v>
      </c>
      <c r="F2650" s="210">
        <v>2257.1999999999998</v>
      </c>
      <c r="G2650" s="210">
        <v>0</v>
      </c>
      <c r="H2650" s="209" t="s">
        <v>4378</v>
      </c>
    </row>
    <row r="2651" spans="1:8" x14ac:dyDescent="0.25">
      <c r="A2651" s="208" t="s">
        <v>5244</v>
      </c>
      <c r="B2651" s="220" t="s">
        <v>6880</v>
      </c>
      <c r="C2651" s="209" t="s">
        <v>4581</v>
      </c>
      <c r="D2651" s="210">
        <v>4602.6000000000004</v>
      </c>
      <c r="E2651" s="209" t="s">
        <v>5244</v>
      </c>
      <c r="F2651" s="210">
        <v>4602.6000000000004</v>
      </c>
      <c r="G2651" s="210">
        <v>0</v>
      </c>
      <c r="H2651" s="209" t="s">
        <v>4378</v>
      </c>
    </row>
    <row r="2652" spans="1:8" x14ac:dyDescent="0.25">
      <c r="A2652" s="208" t="s">
        <v>5066</v>
      </c>
      <c r="B2652" s="220" t="s">
        <v>7001</v>
      </c>
      <c r="C2652" s="209" t="s">
        <v>4581</v>
      </c>
      <c r="D2652" s="210">
        <v>1709.6</v>
      </c>
      <c r="E2652" s="209" t="s">
        <v>5066</v>
      </c>
      <c r="F2652" s="210">
        <v>1709.6</v>
      </c>
      <c r="G2652" s="210">
        <v>0</v>
      </c>
      <c r="H2652" s="209" t="s">
        <v>4378</v>
      </c>
    </row>
    <row r="2653" spans="1:8" x14ac:dyDescent="0.25">
      <c r="A2653" s="211" t="s">
        <v>6803</v>
      </c>
      <c r="B2653" s="221" t="s">
        <v>7144</v>
      </c>
      <c r="C2653" s="212" t="s">
        <v>4581</v>
      </c>
      <c r="D2653" s="213">
        <v>6259.8</v>
      </c>
      <c r="E2653" s="212" t="s">
        <v>6803</v>
      </c>
      <c r="F2653" s="213">
        <v>6259.8</v>
      </c>
      <c r="G2653" s="213">
        <v>0</v>
      </c>
      <c r="H2653" s="212" t="s">
        <v>4378</v>
      </c>
    </row>
    <row r="2654" spans="1:8" x14ac:dyDescent="0.25">
      <c r="A2654" s="208" t="s">
        <v>4645</v>
      </c>
      <c r="B2654" s="220" t="s">
        <v>5720</v>
      </c>
      <c r="C2654" s="209" t="s">
        <v>5721</v>
      </c>
      <c r="D2654" s="210">
        <v>13083</v>
      </c>
      <c r="E2654" s="209" t="s">
        <v>4645</v>
      </c>
      <c r="F2654" s="210">
        <v>13083</v>
      </c>
      <c r="G2654" s="210">
        <v>0</v>
      </c>
      <c r="H2654" s="209" t="s">
        <v>4378</v>
      </c>
    </row>
    <row r="2655" spans="1:8" x14ac:dyDescent="0.25">
      <c r="A2655" s="211" t="s">
        <v>4632</v>
      </c>
      <c r="B2655" s="221" t="s">
        <v>5518</v>
      </c>
      <c r="C2655" s="212" t="s">
        <v>4400</v>
      </c>
      <c r="D2655" s="213">
        <v>12975.2</v>
      </c>
      <c r="E2655" s="212" t="s">
        <v>4653</v>
      </c>
      <c r="F2655" s="213">
        <v>12975.2</v>
      </c>
      <c r="G2655" s="213">
        <v>0</v>
      </c>
      <c r="H2655" s="212" t="s">
        <v>4378</v>
      </c>
    </row>
    <row r="2656" spans="1:8" x14ac:dyDescent="0.25">
      <c r="A2656" s="208" t="s">
        <v>4653</v>
      </c>
      <c r="B2656" s="220" t="s">
        <v>7163</v>
      </c>
      <c r="C2656" s="209" t="s">
        <v>4400</v>
      </c>
      <c r="D2656" s="210">
        <v>5031</v>
      </c>
      <c r="E2656" s="209" t="s">
        <v>4653</v>
      </c>
      <c r="F2656" s="210">
        <v>5031</v>
      </c>
      <c r="G2656" s="210">
        <v>0</v>
      </c>
      <c r="H2656" s="209" t="s">
        <v>4378</v>
      </c>
    </row>
    <row r="2657" spans="1:8" x14ac:dyDescent="0.25">
      <c r="A2657" s="211" t="s">
        <v>4653</v>
      </c>
      <c r="B2657" s="221" t="s">
        <v>7174</v>
      </c>
      <c r="C2657" s="212" t="s">
        <v>4400</v>
      </c>
      <c r="D2657" s="213">
        <v>1185.3</v>
      </c>
      <c r="E2657" s="212" t="s">
        <v>4653</v>
      </c>
      <c r="F2657" s="213">
        <v>1185.3</v>
      </c>
      <c r="G2657" s="213">
        <v>0</v>
      </c>
      <c r="H2657" s="212" t="s">
        <v>4378</v>
      </c>
    </row>
    <row r="2658" spans="1:8" x14ac:dyDescent="0.25">
      <c r="A2658" s="211" t="s">
        <v>4638</v>
      </c>
      <c r="B2658" s="221" t="s">
        <v>7351</v>
      </c>
      <c r="C2658" s="212" t="s">
        <v>4400</v>
      </c>
      <c r="D2658" s="213">
        <v>4297.3</v>
      </c>
      <c r="E2658" s="212" t="s">
        <v>4646</v>
      </c>
      <c r="F2658" s="213">
        <v>4297.3</v>
      </c>
      <c r="G2658" s="213">
        <v>0</v>
      </c>
      <c r="H2658" s="212" t="s">
        <v>4378</v>
      </c>
    </row>
    <row r="2659" spans="1:8" x14ac:dyDescent="0.25">
      <c r="A2659" s="211" t="s">
        <v>4649</v>
      </c>
      <c r="B2659" s="221" t="s">
        <v>7536</v>
      </c>
      <c r="C2659" s="212" t="s">
        <v>4400</v>
      </c>
      <c r="D2659" s="213">
        <v>4344</v>
      </c>
      <c r="E2659" s="212" t="s">
        <v>4649</v>
      </c>
      <c r="F2659" s="213">
        <v>4344</v>
      </c>
      <c r="G2659" s="213">
        <v>0</v>
      </c>
      <c r="H2659" s="212" t="s">
        <v>4378</v>
      </c>
    </row>
    <row r="2660" spans="1:8" x14ac:dyDescent="0.25">
      <c r="A2660" s="211" t="s">
        <v>4646</v>
      </c>
      <c r="B2660" s="221" t="s">
        <v>7686</v>
      </c>
      <c r="C2660" s="212" t="s">
        <v>4400</v>
      </c>
      <c r="D2660" s="213">
        <v>3234</v>
      </c>
      <c r="E2660" s="212" t="s">
        <v>4646</v>
      </c>
      <c r="F2660" s="213">
        <v>3234</v>
      </c>
      <c r="G2660" s="213">
        <v>0</v>
      </c>
      <c r="H2660" s="212" t="s">
        <v>4378</v>
      </c>
    </row>
    <row r="2661" spans="1:8" x14ac:dyDescent="0.25">
      <c r="A2661" s="208" t="s">
        <v>4635</v>
      </c>
      <c r="B2661" s="220" t="s">
        <v>7912</v>
      </c>
      <c r="C2661" s="209" t="s">
        <v>4400</v>
      </c>
      <c r="D2661" s="210">
        <v>5241.6000000000004</v>
      </c>
      <c r="E2661" s="209" t="s">
        <v>4634</v>
      </c>
      <c r="F2661" s="210">
        <v>5241.6000000000004</v>
      </c>
      <c r="G2661" s="210">
        <v>0</v>
      </c>
      <c r="H2661" s="209" t="s">
        <v>4378</v>
      </c>
    </row>
    <row r="2662" spans="1:8" x14ac:dyDescent="0.25">
      <c r="A2662" s="208" t="s">
        <v>4604</v>
      </c>
      <c r="B2662" s="220" t="s">
        <v>4906</v>
      </c>
      <c r="C2662" s="209" t="s">
        <v>4400</v>
      </c>
      <c r="D2662" s="210">
        <v>3950.4</v>
      </c>
      <c r="E2662" s="209" t="s">
        <v>4640</v>
      </c>
      <c r="F2662" s="210">
        <v>3950.4</v>
      </c>
      <c r="G2662" s="210">
        <v>0</v>
      </c>
      <c r="H2662" s="209" t="s">
        <v>4378</v>
      </c>
    </row>
    <row r="2663" spans="1:8" x14ac:dyDescent="0.25">
      <c r="A2663" s="211" t="s">
        <v>4640</v>
      </c>
      <c r="B2663" s="221" t="s">
        <v>5032</v>
      </c>
      <c r="C2663" s="212" t="s">
        <v>4400</v>
      </c>
      <c r="D2663" s="213">
        <v>4372.8</v>
      </c>
      <c r="E2663" s="212" t="s">
        <v>4639</v>
      </c>
      <c r="F2663" s="213">
        <v>4372.8</v>
      </c>
      <c r="G2663" s="213">
        <v>0</v>
      </c>
      <c r="H2663" s="212" t="s">
        <v>4378</v>
      </c>
    </row>
    <row r="2664" spans="1:8" x14ac:dyDescent="0.25">
      <c r="A2664" s="211" t="s">
        <v>4641</v>
      </c>
      <c r="B2664" s="221" t="s">
        <v>5631</v>
      </c>
      <c r="C2664" s="212" t="s">
        <v>4400</v>
      </c>
      <c r="D2664" s="213">
        <v>4747</v>
      </c>
      <c r="E2664" s="212" t="s">
        <v>4643</v>
      </c>
      <c r="F2664" s="213">
        <v>4747</v>
      </c>
      <c r="G2664" s="213">
        <v>0</v>
      </c>
      <c r="H2664" s="212" t="s">
        <v>4378</v>
      </c>
    </row>
    <row r="2665" spans="1:8" x14ac:dyDescent="0.25">
      <c r="A2665" s="211" t="s">
        <v>4643</v>
      </c>
      <c r="B2665" s="221" t="s">
        <v>5785</v>
      </c>
      <c r="C2665" s="212" t="s">
        <v>4400</v>
      </c>
      <c r="D2665" s="213">
        <v>3886.9</v>
      </c>
      <c r="E2665" s="212" t="s">
        <v>4821</v>
      </c>
      <c r="F2665" s="213">
        <v>3886.9</v>
      </c>
      <c r="G2665" s="213">
        <v>0</v>
      </c>
      <c r="H2665" s="212" t="s">
        <v>4378</v>
      </c>
    </row>
    <row r="2666" spans="1:8" x14ac:dyDescent="0.25">
      <c r="A2666" s="208" t="s">
        <v>4821</v>
      </c>
      <c r="B2666" s="220" t="s">
        <v>6048</v>
      </c>
      <c r="C2666" s="209" t="s">
        <v>4400</v>
      </c>
      <c r="D2666" s="210">
        <v>4333.3999999999996</v>
      </c>
      <c r="E2666" s="209" t="s">
        <v>4696</v>
      </c>
      <c r="F2666" s="210">
        <v>4333.3999999999996</v>
      </c>
      <c r="G2666" s="210">
        <v>0</v>
      </c>
      <c r="H2666" s="209" t="s">
        <v>4378</v>
      </c>
    </row>
    <row r="2667" spans="1:8" x14ac:dyDescent="0.25">
      <c r="A2667" s="211" t="s">
        <v>4696</v>
      </c>
      <c r="B2667" s="221" t="s">
        <v>6260</v>
      </c>
      <c r="C2667" s="212" t="s">
        <v>4400</v>
      </c>
      <c r="D2667" s="213">
        <v>3735.2</v>
      </c>
      <c r="E2667" s="212" t="s">
        <v>5395</v>
      </c>
      <c r="F2667" s="213">
        <v>3735.2</v>
      </c>
      <c r="G2667" s="213">
        <v>0</v>
      </c>
      <c r="H2667" s="212" t="s">
        <v>4378</v>
      </c>
    </row>
    <row r="2668" spans="1:8" x14ac:dyDescent="0.25">
      <c r="A2668" s="211" t="s">
        <v>4696</v>
      </c>
      <c r="B2668" s="221" t="s">
        <v>6369</v>
      </c>
      <c r="C2668" s="212" t="s">
        <v>4400</v>
      </c>
      <c r="D2668" s="213">
        <v>0</v>
      </c>
      <c r="E2668" s="212" t="s">
        <v>4416</v>
      </c>
      <c r="F2668" s="213">
        <v>0</v>
      </c>
      <c r="G2668" s="213">
        <v>0</v>
      </c>
      <c r="H2668" s="212" t="s">
        <v>37</v>
      </c>
    </row>
    <row r="2669" spans="1:8" x14ac:dyDescent="0.25">
      <c r="A2669" s="208" t="s">
        <v>5395</v>
      </c>
      <c r="B2669" s="220" t="s">
        <v>6415</v>
      </c>
      <c r="C2669" s="209" t="s">
        <v>4400</v>
      </c>
      <c r="D2669" s="210">
        <v>3684.6</v>
      </c>
      <c r="E2669" s="209" t="s">
        <v>5838</v>
      </c>
      <c r="F2669" s="210">
        <v>3684.6</v>
      </c>
      <c r="G2669" s="210">
        <v>0</v>
      </c>
      <c r="H2669" s="209" t="s">
        <v>4378</v>
      </c>
    </row>
    <row r="2670" spans="1:8" x14ac:dyDescent="0.25">
      <c r="A2670" s="211" t="s">
        <v>5838</v>
      </c>
      <c r="B2670" s="221" t="s">
        <v>6621</v>
      </c>
      <c r="C2670" s="212" t="s">
        <v>4400</v>
      </c>
      <c r="D2670" s="213">
        <v>3988.2</v>
      </c>
      <c r="E2670" s="212" t="s">
        <v>5092</v>
      </c>
      <c r="F2670" s="213">
        <v>3988.2</v>
      </c>
      <c r="G2670" s="213">
        <v>0</v>
      </c>
      <c r="H2670" s="212" t="s">
        <v>4378</v>
      </c>
    </row>
    <row r="2671" spans="1:8" x14ac:dyDescent="0.25">
      <c r="A2671" s="211" t="s">
        <v>5066</v>
      </c>
      <c r="B2671" s="221" t="s">
        <v>7012</v>
      </c>
      <c r="C2671" s="212" t="s">
        <v>4400</v>
      </c>
      <c r="D2671" s="213">
        <v>4375.7</v>
      </c>
      <c r="E2671" s="212" t="s">
        <v>6039</v>
      </c>
      <c r="F2671" s="213">
        <v>4375.7</v>
      </c>
      <c r="G2671" s="213">
        <v>0</v>
      </c>
      <c r="H2671" s="212" t="s">
        <v>4378</v>
      </c>
    </row>
    <row r="2672" spans="1:8" x14ac:dyDescent="0.25">
      <c r="A2672" s="211" t="s">
        <v>4642</v>
      </c>
      <c r="B2672" s="221" t="s">
        <v>7379</v>
      </c>
      <c r="C2672" s="212" t="s">
        <v>4589</v>
      </c>
      <c r="D2672" s="213">
        <v>5204.3999999999996</v>
      </c>
      <c r="E2672" s="212" t="s">
        <v>4642</v>
      </c>
      <c r="F2672" s="213">
        <v>5204.3999999999996</v>
      </c>
      <c r="G2672" s="213">
        <v>0</v>
      </c>
      <c r="H2672" s="212" t="s">
        <v>4378</v>
      </c>
    </row>
    <row r="2673" spans="1:8" x14ac:dyDescent="0.25">
      <c r="A2673" s="208" t="s">
        <v>4649</v>
      </c>
      <c r="B2673" s="220" t="s">
        <v>7517</v>
      </c>
      <c r="C2673" s="209" t="s">
        <v>4589</v>
      </c>
      <c r="D2673" s="210">
        <v>5610</v>
      </c>
      <c r="E2673" s="209" t="s">
        <v>4649</v>
      </c>
      <c r="F2673" s="210">
        <v>5610</v>
      </c>
      <c r="G2673" s="210">
        <v>0</v>
      </c>
      <c r="H2673" s="209" t="s">
        <v>4378</v>
      </c>
    </row>
    <row r="2674" spans="1:8" x14ac:dyDescent="0.25">
      <c r="A2674" s="208" t="s">
        <v>4646</v>
      </c>
      <c r="B2674" s="220" t="s">
        <v>7631</v>
      </c>
      <c r="C2674" s="209" t="s">
        <v>4589</v>
      </c>
      <c r="D2674" s="210">
        <v>4468.8</v>
      </c>
      <c r="E2674" s="209" t="s">
        <v>4646</v>
      </c>
      <c r="F2674" s="210">
        <v>4468.8</v>
      </c>
      <c r="G2674" s="210">
        <v>0</v>
      </c>
      <c r="H2674" s="209" t="s">
        <v>4378</v>
      </c>
    </row>
    <row r="2675" spans="1:8" x14ac:dyDescent="0.25">
      <c r="A2675" s="208" t="s">
        <v>4646</v>
      </c>
      <c r="B2675" s="220" t="s">
        <v>7633</v>
      </c>
      <c r="C2675" s="209" t="s">
        <v>4589</v>
      </c>
      <c r="D2675" s="210">
        <v>340</v>
      </c>
      <c r="E2675" s="209" t="s">
        <v>4646</v>
      </c>
      <c r="F2675" s="210">
        <v>340</v>
      </c>
      <c r="G2675" s="210">
        <v>0</v>
      </c>
      <c r="H2675" s="209" t="s">
        <v>4378</v>
      </c>
    </row>
    <row r="2676" spans="1:8" x14ac:dyDescent="0.25">
      <c r="A2676" s="211" t="s">
        <v>4633</v>
      </c>
      <c r="B2676" s="221" t="s">
        <v>7799</v>
      </c>
      <c r="C2676" s="212" t="s">
        <v>4589</v>
      </c>
      <c r="D2676" s="213">
        <v>0</v>
      </c>
      <c r="E2676" s="212" t="s">
        <v>4416</v>
      </c>
      <c r="F2676" s="213">
        <v>0</v>
      </c>
      <c r="G2676" s="213">
        <v>0</v>
      </c>
      <c r="H2676" s="212" t="s">
        <v>37</v>
      </c>
    </row>
    <row r="2677" spans="1:8" x14ac:dyDescent="0.25">
      <c r="A2677" s="208" t="s">
        <v>4633</v>
      </c>
      <c r="B2677" s="220" t="s">
        <v>7800</v>
      </c>
      <c r="C2677" s="209" t="s">
        <v>4589</v>
      </c>
      <c r="D2677" s="210">
        <v>130</v>
      </c>
      <c r="E2677" s="209" t="s">
        <v>4633</v>
      </c>
      <c r="F2677" s="210">
        <v>130</v>
      </c>
      <c r="G2677" s="210">
        <v>0</v>
      </c>
      <c r="H2677" s="209" t="s">
        <v>4378</v>
      </c>
    </row>
    <row r="2678" spans="1:8" x14ac:dyDescent="0.25">
      <c r="A2678" s="211" t="s">
        <v>4635</v>
      </c>
      <c r="B2678" s="221" t="s">
        <v>7905</v>
      </c>
      <c r="C2678" s="212" t="s">
        <v>4589</v>
      </c>
      <c r="D2678" s="213">
        <v>5121.6000000000004</v>
      </c>
      <c r="E2678" s="212" t="s">
        <v>4635</v>
      </c>
      <c r="F2678" s="213">
        <v>5121.6000000000004</v>
      </c>
      <c r="G2678" s="213">
        <v>0</v>
      </c>
      <c r="H2678" s="212" t="s">
        <v>4378</v>
      </c>
    </row>
    <row r="2679" spans="1:8" x14ac:dyDescent="0.25">
      <c r="A2679" s="211" t="s">
        <v>4640</v>
      </c>
      <c r="B2679" s="221" t="s">
        <v>5044</v>
      </c>
      <c r="C2679" s="212" t="s">
        <v>4589</v>
      </c>
      <c r="D2679" s="213">
        <v>5299.8</v>
      </c>
      <c r="E2679" s="212" t="s">
        <v>4640</v>
      </c>
      <c r="F2679" s="213">
        <v>5299.8</v>
      </c>
      <c r="G2679" s="213">
        <v>0</v>
      </c>
      <c r="H2679" s="212" t="s">
        <v>4378</v>
      </c>
    </row>
    <row r="2680" spans="1:8" x14ac:dyDescent="0.25">
      <c r="A2680" s="208" t="s">
        <v>4639</v>
      </c>
      <c r="B2680" s="220" t="s">
        <v>5364</v>
      </c>
      <c r="C2680" s="209" t="s">
        <v>4589</v>
      </c>
      <c r="D2680" s="210">
        <v>130</v>
      </c>
      <c r="E2680" s="209" t="s">
        <v>4639</v>
      </c>
      <c r="F2680" s="210">
        <v>130</v>
      </c>
      <c r="G2680" s="210">
        <v>0</v>
      </c>
      <c r="H2680" s="209" t="s">
        <v>4378</v>
      </c>
    </row>
    <row r="2681" spans="1:8" x14ac:dyDescent="0.25">
      <c r="A2681" s="208" t="s">
        <v>4630</v>
      </c>
      <c r="B2681" s="220" t="s">
        <v>5441</v>
      </c>
      <c r="C2681" s="209" t="s">
        <v>4589</v>
      </c>
      <c r="D2681" s="210">
        <v>4248.8</v>
      </c>
      <c r="E2681" s="209" t="s">
        <v>4630</v>
      </c>
      <c r="F2681" s="210">
        <v>4248.8</v>
      </c>
      <c r="G2681" s="210">
        <v>0</v>
      </c>
      <c r="H2681" s="209" t="s">
        <v>4378</v>
      </c>
    </row>
    <row r="2682" spans="1:8" x14ac:dyDescent="0.25">
      <c r="A2682" s="208" t="s">
        <v>4641</v>
      </c>
      <c r="B2682" s="220" t="s">
        <v>5606</v>
      </c>
      <c r="C2682" s="209" t="s">
        <v>4589</v>
      </c>
      <c r="D2682" s="210">
        <v>5187.6000000000004</v>
      </c>
      <c r="E2682" s="209" t="s">
        <v>4641</v>
      </c>
      <c r="F2682" s="210">
        <v>5187.6000000000004</v>
      </c>
      <c r="G2682" s="210">
        <v>0</v>
      </c>
      <c r="H2682" s="209" t="s">
        <v>4378</v>
      </c>
    </row>
    <row r="2683" spans="1:8" x14ac:dyDescent="0.25">
      <c r="A2683" s="208" t="s">
        <v>4696</v>
      </c>
      <c r="B2683" s="220" t="s">
        <v>6306</v>
      </c>
      <c r="C2683" s="209" t="s">
        <v>4589</v>
      </c>
      <c r="D2683" s="210">
        <v>130</v>
      </c>
      <c r="E2683" s="209" t="s">
        <v>4696</v>
      </c>
      <c r="F2683" s="210">
        <v>130</v>
      </c>
      <c r="G2683" s="210">
        <v>0</v>
      </c>
      <c r="H2683" s="209" t="s">
        <v>4378</v>
      </c>
    </row>
    <row r="2684" spans="1:8" x14ac:dyDescent="0.25">
      <c r="A2684" s="208" t="s">
        <v>5838</v>
      </c>
      <c r="B2684" s="220" t="s">
        <v>6699</v>
      </c>
      <c r="C2684" s="209" t="s">
        <v>4589</v>
      </c>
      <c r="D2684" s="210">
        <v>706</v>
      </c>
      <c r="E2684" s="209" t="s">
        <v>5838</v>
      </c>
      <c r="F2684" s="210">
        <v>706</v>
      </c>
      <c r="G2684" s="210">
        <v>0</v>
      </c>
      <c r="H2684" s="209" t="s">
        <v>4378</v>
      </c>
    </row>
    <row r="2685" spans="1:8" x14ac:dyDescent="0.25">
      <c r="A2685" s="208" t="s">
        <v>6803</v>
      </c>
      <c r="B2685" s="220" t="s">
        <v>7179</v>
      </c>
      <c r="C2685" s="209" t="s">
        <v>4589</v>
      </c>
      <c r="D2685" s="210">
        <v>1094.8</v>
      </c>
      <c r="E2685" s="209" t="s">
        <v>6803</v>
      </c>
      <c r="F2685" s="210">
        <v>1094.8</v>
      </c>
      <c r="G2685" s="210">
        <v>0</v>
      </c>
      <c r="H2685" s="209" t="s">
        <v>4378</v>
      </c>
    </row>
    <row r="2686" spans="1:8" x14ac:dyDescent="0.25">
      <c r="A2686" s="208" t="s">
        <v>4630</v>
      </c>
      <c r="B2686" s="220" t="s">
        <v>5515</v>
      </c>
      <c r="C2686" s="209" t="s">
        <v>4592</v>
      </c>
      <c r="D2686" s="210">
        <v>603.20000000000005</v>
      </c>
      <c r="E2686" s="209" t="s">
        <v>4630</v>
      </c>
      <c r="F2686" s="210">
        <v>603.20000000000005</v>
      </c>
      <c r="G2686" s="210">
        <v>0</v>
      </c>
      <c r="H2686" s="209" t="s">
        <v>4378</v>
      </c>
    </row>
    <row r="2687" spans="1:8" x14ac:dyDescent="0.25">
      <c r="A2687" s="211" t="s">
        <v>4646</v>
      </c>
      <c r="B2687" s="221" t="s">
        <v>7692</v>
      </c>
      <c r="C2687" s="212" t="s">
        <v>4504</v>
      </c>
      <c r="D2687" s="213">
        <v>18585.7</v>
      </c>
      <c r="E2687" s="212" t="s">
        <v>4639</v>
      </c>
      <c r="F2687" s="213">
        <v>18585.7</v>
      </c>
      <c r="G2687" s="213">
        <v>0</v>
      </c>
      <c r="H2687" s="212" t="s">
        <v>4378</v>
      </c>
    </row>
    <row r="2688" spans="1:8" x14ac:dyDescent="0.25">
      <c r="A2688" s="208" t="s">
        <v>4639</v>
      </c>
      <c r="B2688" s="220" t="s">
        <v>5423</v>
      </c>
      <c r="C2688" s="209" t="s">
        <v>4504</v>
      </c>
      <c r="D2688" s="210">
        <v>0</v>
      </c>
      <c r="E2688" s="209" t="s">
        <v>4416</v>
      </c>
      <c r="F2688" s="210">
        <v>0</v>
      </c>
      <c r="G2688" s="210">
        <v>0</v>
      </c>
      <c r="H2688" s="209" t="s">
        <v>37</v>
      </c>
    </row>
    <row r="2689" spans="1:8" x14ac:dyDescent="0.25">
      <c r="A2689" s="211" t="s">
        <v>4639</v>
      </c>
      <c r="B2689" s="221" t="s">
        <v>5424</v>
      </c>
      <c r="C2689" s="212" t="s">
        <v>4504</v>
      </c>
      <c r="D2689" s="213">
        <v>20012.5</v>
      </c>
      <c r="E2689" s="212" t="s">
        <v>4416</v>
      </c>
      <c r="F2689" s="213">
        <v>5500</v>
      </c>
      <c r="G2689" s="213">
        <v>14512.5</v>
      </c>
      <c r="H2689" s="212" t="s">
        <v>4518</v>
      </c>
    </row>
    <row r="2690" spans="1:8" x14ac:dyDescent="0.25">
      <c r="A2690" s="211" t="s">
        <v>6409</v>
      </c>
      <c r="B2690" s="221" t="s">
        <v>6607</v>
      </c>
      <c r="C2690" s="212" t="s">
        <v>4504</v>
      </c>
      <c r="D2690" s="213">
        <v>3542.4</v>
      </c>
      <c r="E2690" s="212" t="s">
        <v>5838</v>
      </c>
      <c r="F2690" s="213">
        <v>3542.4</v>
      </c>
      <c r="G2690" s="213">
        <v>0</v>
      </c>
      <c r="H2690" s="212" t="s">
        <v>4378</v>
      </c>
    </row>
    <row r="2691" spans="1:8" x14ac:dyDescent="0.25">
      <c r="A2691" s="208" t="s">
        <v>5092</v>
      </c>
      <c r="B2691" s="220" t="s">
        <v>6834</v>
      </c>
      <c r="C2691" s="209" t="s">
        <v>4504</v>
      </c>
      <c r="D2691" s="210">
        <v>2453.6999999999998</v>
      </c>
      <c r="E2691" s="209" t="s">
        <v>5092</v>
      </c>
      <c r="F2691" s="210">
        <v>2453.6999999999998</v>
      </c>
      <c r="G2691" s="210">
        <v>0</v>
      </c>
      <c r="H2691" s="209" t="s">
        <v>4378</v>
      </c>
    </row>
    <row r="2692" spans="1:8" x14ac:dyDescent="0.25">
      <c r="A2692" s="208" t="s">
        <v>4632</v>
      </c>
      <c r="B2692" s="220" t="s">
        <v>6918</v>
      </c>
      <c r="C2692" s="209" t="s">
        <v>4492</v>
      </c>
      <c r="D2692" s="210">
        <v>7958.9</v>
      </c>
      <c r="E2692" s="209" t="s">
        <v>4638</v>
      </c>
      <c r="F2692" s="210">
        <v>7958.9</v>
      </c>
      <c r="G2692" s="210">
        <v>0</v>
      </c>
      <c r="H2692" s="209" t="s">
        <v>4378</v>
      </c>
    </row>
    <row r="2693" spans="1:8" x14ac:dyDescent="0.25">
      <c r="A2693" s="211" t="s">
        <v>4634</v>
      </c>
      <c r="B2693" s="221" t="s">
        <v>4820</v>
      </c>
      <c r="C2693" s="212" t="s">
        <v>4492</v>
      </c>
      <c r="D2693" s="213">
        <v>8090</v>
      </c>
      <c r="E2693" s="212" t="s">
        <v>4821</v>
      </c>
      <c r="F2693" s="213">
        <v>8090</v>
      </c>
      <c r="G2693" s="213">
        <v>0</v>
      </c>
      <c r="H2693" s="212" t="s">
        <v>4378</v>
      </c>
    </row>
    <row r="2694" spans="1:8" x14ac:dyDescent="0.25">
      <c r="A2694" s="208" t="s">
        <v>4630</v>
      </c>
      <c r="B2694" s="220" t="s">
        <v>5582</v>
      </c>
      <c r="C2694" s="209" t="s">
        <v>4492</v>
      </c>
      <c r="D2694" s="210">
        <v>11263.4</v>
      </c>
      <c r="E2694" s="209" t="s">
        <v>4645</v>
      </c>
      <c r="F2694" s="210">
        <v>11263.4</v>
      </c>
      <c r="G2694" s="210">
        <v>0</v>
      </c>
      <c r="H2694" s="209" t="s">
        <v>4378</v>
      </c>
    </row>
    <row r="2695" spans="1:8" x14ac:dyDescent="0.25">
      <c r="A2695" s="208" t="s">
        <v>4696</v>
      </c>
      <c r="B2695" s="220" t="s">
        <v>6394</v>
      </c>
      <c r="C2695" s="209" t="s">
        <v>4492</v>
      </c>
      <c r="D2695" s="210">
        <v>10770</v>
      </c>
      <c r="E2695" s="209" t="s">
        <v>5395</v>
      </c>
      <c r="F2695" s="210">
        <v>10770</v>
      </c>
      <c r="G2695" s="210">
        <v>0</v>
      </c>
      <c r="H2695" s="209" t="s">
        <v>4378</v>
      </c>
    </row>
    <row r="2696" spans="1:8" x14ac:dyDescent="0.25">
      <c r="A2696" s="211" t="s">
        <v>4632</v>
      </c>
      <c r="B2696" s="221" t="s">
        <v>5371</v>
      </c>
      <c r="C2696" s="212" t="s">
        <v>4483</v>
      </c>
      <c r="D2696" s="213">
        <v>13994.4</v>
      </c>
      <c r="E2696" s="212" t="s">
        <v>4649</v>
      </c>
      <c r="F2696" s="213">
        <v>13994.4</v>
      </c>
      <c r="G2696" s="213">
        <v>0</v>
      </c>
      <c r="H2696" s="212" t="s">
        <v>4378</v>
      </c>
    </row>
    <row r="2697" spans="1:8" x14ac:dyDescent="0.25">
      <c r="A2697" s="208" t="s">
        <v>4649</v>
      </c>
      <c r="B2697" s="220" t="s">
        <v>7551</v>
      </c>
      <c r="C2697" s="209" t="s">
        <v>4483</v>
      </c>
      <c r="D2697" s="210">
        <v>5622.9</v>
      </c>
      <c r="E2697" s="209" t="s">
        <v>4634</v>
      </c>
      <c r="F2697" s="210">
        <v>5622.9</v>
      </c>
      <c r="G2697" s="210">
        <v>0</v>
      </c>
      <c r="H2697" s="209" t="s">
        <v>4378</v>
      </c>
    </row>
    <row r="2698" spans="1:8" x14ac:dyDescent="0.25">
      <c r="A2698" s="208" t="s">
        <v>4633</v>
      </c>
      <c r="B2698" s="220" t="s">
        <v>7759</v>
      </c>
      <c r="C2698" s="209" t="s">
        <v>4483</v>
      </c>
      <c r="D2698" s="210">
        <v>3763.2</v>
      </c>
      <c r="E2698" s="209" t="s">
        <v>4634</v>
      </c>
      <c r="F2698" s="210">
        <v>3763.2</v>
      </c>
      <c r="G2698" s="210">
        <v>0</v>
      </c>
      <c r="H2698" s="209" t="s">
        <v>4378</v>
      </c>
    </row>
    <row r="2699" spans="1:8" x14ac:dyDescent="0.25">
      <c r="A2699" s="208" t="s">
        <v>4634</v>
      </c>
      <c r="B2699" s="220" t="s">
        <v>4751</v>
      </c>
      <c r="C2699" s="209" t="s">
        <v>4483</v>
      </c>
      <c r="D2699" s="210">
        <v>8648.5</v>
      </c>
      <c r="E2699" s="209" t="s">
        <v>4640</v>
      </c>
      <c r="F2699" s="210">
        <v>8648.5</v>
      </c>
      <c r="G2699" s="210">
        <v>0</v>
      </c>
      <c r="H2699" s="209" t="s">
        <v>4378</v>
      </c>
    </row>
    <row r="2700" spans="1:8" x14ac:dyDescent="0.25">
      <c r="A2700" s="208" t="s">
        <v>4640</v>
      </c>
      <c r="B2700" s="220" t="s">
        <v>5114</v>
      </c>
      <c r="C2700" s="209" t="s">
        <v>4483</v>
      </c>
      <c r="D2700" s="210">
        <v>290</v>
      </c>
      <c r="E2700" s="209" t="s">
        <v>4640</v>
      </c>
      <c r="F2700" s="210">
        <v>290</v>
      </c>
      <c r="G2700" s="210">
        <v>0</v>
      </c>
      <c r="H2700" s="209" t="s">
        <v>4378</v>
      </c>
    </row>
    <row r="2701" spans="1:8" x14ac:dyDescent="0.25">
      <c r="A2701" s="208" t="s">
        <v>4746</v>
      </c>
      <c r="B2701" s="220" t="s">
        <v>5150</v>
      </c>
      <c r="C2701" s="209" t="s">
        <v>4483</v>
      </c>
      <c r="D2701" s="210">
        <v>7526.4</v>
      </c>
      <c r="E2701" s="209" t="s">
        <v>4641</v>
      </c>
      <c r="F2701" s="210">
        <v>7526.4</v>
      </c>
      <c r="G2701" s="210">
        <v>0</v>
      </c>
      <c r="H2701" s="209" t="s">
        <v>4378</v>
      </c>
    </row>
    <row r="2702" spans="1:8" x14ac:dyDescent="0.25">
      <c r="A2702" s="211" t="s">
        <v>4643</v>
      </c>
      <c r="B2702" s="221" t="s">
        <v>5808</v>
      </c>
      <c r="C2702" s="212" t="s">
        <v>4483</v>
      </c>
      <c r="D2702" s="213">
        <v>7219.2</v>
      </c>
      <c r="E2702" s="212" t="s">
        <v>4648</v>
      </c>
      <c r="F2702" s="213">
        <v>7219.2</v>
      </c>
      <c r="G2702" s="213">
        <v>0</v>
      </c>
      <c r="H2702" s="212" t="s">
        <v>4378</v>
      </c>
    </row>
    <row r="2703" spans="1:8" x14ac:dyDescent="0.25">
      <c r="A2703" s="208" t="s">
        <v>4821</v>
      </c>
      <c r="B2703" s="220" t="s">
        <v>6054</v>
      </c>
      <c r="C2703" s="209" t="s">
        <v>4483</v>
      </c>
      <c r="D2703" s="210">
        <v>4211.2</v>
      </c>
      <c r="E2703" s="209" t="s">
        <v>5793</v>
      </c>
      <c r="F2703" s="210">
        <v>4211.2</v>
      </c>
      <c r="G2703" s="210">
        <v>0</v>
      </c>
      <c r="H2703" s="209" t="s">
        <v>4378</v>
      </c>
    </row>
    <row r="2704" spans="1:8" x14ac:dyDescent="0.25">
      <c r="A2704" s="211" t="s">
        <v>4696</v>
      </c>
      <c r="B2704" s="221" t="s">
        <v>6275</v>
      </c>
      <c r="C2704" s="212" t="s">
        <v>4483</v>
      </c>
      <c r="D2704" s="213">
        <v>3891.6</v>
      </c>
      <c r="E2704" s="212" t="s">
        <v>5395</v>
      </c>
      <c r="F2704" s="213">
        <v>3891.6</v>
      </c>
      <c r="G2704" s="213">
        <v>0</v>
      </c>
      <c r="H2704" s="212" t="s">
        <v>4378</v>
      </c>
    </row>
    <row r="2705" spans="1:8" x14ac:dyDescent="0.25">
      <c r="A2705" s="208" t="s">
        <v>5395</v>
      </c>
      <c r="B2705" s="220" t="s">
        <v>6417</v>
      </c>
      <c r="C2705" s="209" t="s">
        <v>4483</v>
      </c>
      <c r="D2705" s="210">
        <v>8215.6</v>
      </c>
      <c r="E2705" s="209" t="s">
        <v>5838</v>
      </c>
      <c r="F2705" s="210">
        <v>8215.6</v>
      </c>
      <c r="G2705" s="210">
        <v>0</v>
      </c>
      <c r="H2705" s="209" t="s">
        <v>4378</v>
      </c>
    </row>
    <row r="2706" spans="1:8" x14ac:dyDescent="0.25">
      <c r="A2706" s="208" t="s">
        <v>5838</v>
      </c>
      <c r="B2706" s="220" t="s">
        <v>6636</v>
      </c>
      <c r="C2706" s="209" t="s">
        <v>4483</v>
      </c>
      <c r="D2706" s="210">
        <v>4038.8</v>
      </c>
      <c r="E2706" s="209" t="s">
        <v>5244</v>
      </c>
      <c r="F2706" s="210">
        <v>4038.8</v>
      </c>
      <c r="G2706" s="210">
        <v>0</v>
      </c>
      <c r="H2706" s="209" t="s">
        <v>4378</v>
      </c>
    </row>
    <row r="2707" spans="1:8" x14ac:dyDescent="0.25">
      <c r="A2707" s="211" t="s">
        <v>5244</v>
      </c>
      <c r="B2707" s="221" t="s">
        <v>6885</v>
      </c>
      <c r="C2707" s="212" t="s">
        <v>4483</v>
      </c>
      <c r="D2707" s="213">
        <v>4025</v>
      </c>
      <c r="E2707" s="212" t="s">
        <v>5066</v>
      </c>
      <c r="F2707" s="213">
        <v>4025</v>
      </c>
      <c r="G2707" s="213">
        <v>0</v>
      </c>
      <c r="H2707" s="212" t="s">
        <v>4378</v>
      </c>
    </row>
    <row r="2708" spans="1:8" x14ac:dyDescent="0.25">
      <c r="A2708" s="208" t="s">
        <v>5066</v>
      </c>
      <c r="B2708" s="220" t="s">
        <v>7015</v>
      </c>
      <c r="C2708" s="209" t="s">
        <v>4483</v>
      </c>
      <c r="D2708" s="210">
        <v>4278</v>
      </c>
      <c r="E2708" s="209" t="s">
        <v>6803</v>
      </c>
      <c r="F2708" s="210">
        <v>4278</v>
      </c>
      <c r="G2708" s="210">
        <v>0</v>
      </c>
      <c r="H2708" s="209" t="s">
        <v>4378</v>
      </c>
    </row>
    <row r="2709" spans="1:8" x14ac:dyDescent="0.25">
      <c r="A2709" s="211" t="s">
        <v>6803</v>
      </c>
      <c r="B2709" s="221" t="s">
        <v>7146</v>
      </c>
      <c r="C2709" s="212" t="s">
        <v>4483</v>
      </c>
      <c r="D2709" s="213">
        <v>7967.2</v>
      </c>
      <c r="E2709" s="212" t="s">
        <v>5716</v>
      </c>
      <c r="F2709" s="213">
        <v>7967.2</v>
      </c>
      <c r="G2709" s="213">
        <v>0</v>
      </c>
      <c r="H2709" s="212" t="s">
        <v>4378</v>
      </c>
    </row>
    <row r="2710" spans="1:8" x14ac:dyDescent="0.25">
      <c r="A2710" s="208" t="s">
        <v>4649</v>
      </c>
      <c r="B2710" s="220" t="s">
        <v>7525</v>
      </c>
      <c r="C2710" s="209" t="s">
        <v>4530</v>
      </c>
      <c r="D2710" s="210">
        <v>16757</v>
      </c>
      <c r="E2710" s="209" t="s">
        <v>4649</v>
      </c>
      <c r="F2710" s="210">
        <v>16757</v>
      </c>
      <c r="G2710" s="210">
        <v>0</v>
      </c>
      <c r="H2710" s="209" t="s">
        <v>4378</v>
      </c>
    </row>
    <row r="2711" spans="1:8" x14ac:dyDescent="0.25">
      <c r="A2711" s="208" t="s">
        <v>4640</v>
      </c>
      <c r="B2711" s="220" t="s">
        <v>5045</v>
      </c>
      <c r="C2711" s="209" t="s">
        <v>4530</v>
      </c>
      <c r="D2711" s="210">
        <v>1619.8</v>
      </c>
      <c r="E2711" s="209" t="s">
        <v>4640</v>
      </c>
      <c r="F2711" s="210">
        <v>1619.8</v>
      </c>
      <c r="G2711" s="210">
        <v>0</v>
      </c>
      <c r="H2711" s="209" t="s">
        <v>4378</v>
      </c>
    </row>
    <row r="2712" spans="1:8" x14ac:dyDescent="0.25">
      <c r="A2712" s="211" t="s">
        <v>4640</v>
      </c>
      <c r="B2712" s="221" t="s">
        <v>5046</v>
      </c>
      <c r="C2712" s="212" t="s">
        <v>4530</v>
      </c>
      <c r="D2712" s="213">
        <v>503.1</v>
      </c>
      <c r="E2712" s="212" t="s">
        <v>4640</v>
      </c>
      <c r="F2712" s="213">
        <v>503.1</v>
      </c>
      <c r="G2712" s="213">
        <v>0</v>
      </c>
      <c r="H2712" s="212" t="s">
        <v>4378</v>
      </c>
    </row>
    <row r="2713" spans="1:8" x14ac:dyDescent="0.25">
      <c r="A2713" s="211" t="s">
        <v>4648</v>
      </c>
      <c r="B2713" s="221" t="s">
        <v>5937</v>
      </c>
      <c r="C2713" s="212" t="s">
        <v>4530</v>
      </c>
      <c r="D2713" s="213">
        <v>2043.6</v>
      </c>
      <c r="E2713" s="212" t="s">
        <v>4648</v>
      </c>
      <c r="F2713" s="213">
        <v>2043.6</v>
      </c>
      <c r="G2713" s="213">
        <v>0</v>
      </c>
      <c r="H2713" s="212" t="s">
        <v>4378</v>
      </c>
    </row>
    <row r="2714" spans="1:8" x14ac:dyDescent="0.25">
      <c r="A2714" s="208" t="s">
        <v>5092</v>
      </c>
      <c r="B2714" s="220" t="s">
        <v>6815</v>
      </c>
      <c r="C2714" s="209" t="s">
        <v>4530</v>
      </c>
      <c r="D2714" s="210">
        <v>1362.4</v>
      </c>
      <c r="E2714" s="209" t="s">
        <v>5092</v>
      </c>
      <c r="F2714" s="210">
        <v>1362.4</v>
      </c>
      <c r="G2714" s="210">
        <v>0</v>
      </c>
      <c r="H2714" s="209" t="s">
        <v>4378</v>
      </c>
    </row>
    <row r="2715" spans="1:8" x14ac:dyDescent="0.25">
      <c r="A2715" s="211" t="s">
        <v>4646</v>
      </c>
      <c r="B2715" s="221" t="s">
        <v>7682</v>
      </c>
      <c r="C2715" s="212" t="s">
        <v>4533</v>
      </c>
      <c r="D2715" s="213">
        <v>4179.7</v>
      </c>
      <c r="E2715" s="212" t="s">
        <v>4646</v>
      </c>
      <c r="F2715" s="213">
        <v>4179.7</v>
      </c>
      <c r="G2715" s="213">
        <v>0</v>
      </c>
      <c r="H2715" s="212" t="s">
        <v>4378</v>
      </c>
    </row>
    <row r="2716" spans="1:8" x14ac:dyDescent="0.25">
      <c r="A2716" s="211" t="s">
        <v>4604</v>
      </c>
      <c r="B2716" s="221" t="s">
        <v>4970</v>
      </c>
      <c r="C2716" s="212" t="s">
        <v>4533</v>
      </c>
      <c r="D2716" s="213">
        <v>4135</v>
      </c>
      <c r="E2716" s="212" t="s">
        <v>4604</v>
      </c>
      <c r="F2716" s="213">
        <v>4135</v>
      </c>
      <c r="G2716" s="213">
        <v>0</v>
      </c>
      <c r="H2716" s="212" t="s">
        <v>4378</v>
      </c>
    </row>
    <row r="2717" spans="1:8" x14ac:dyDescent="0.25">
      <c r="A2717" s="208" t="s">
        <v>4630</v>
      </c>
      <c r="B2717" s="220" t="s">
        <v>5519</v>
      </c>
      <c r="C2717" s="209" t="s">
        <v>4533</v>
      </c>
      <c r="D2717" s="210">
        <v>4485</v>
      </c>
      <c r="E2717" s="209" t="s">
        <v>4630</v>
      </c>
      <c r="F2717" s="210">
        <v>4485</v>
      </c>
      <c r="G2717" s="210">
        <v>0</v>
      </c>
      <c r="H2717" s="209" t="s">
        <v>4378</v>
      </c>
    </row>
    <row r="2718" spans="1:8" x14ac:dyDescent="0.25">
      <c r="A2718" s="211" t="s">
        <v>4648</v>
      </c>
      <c r="B2718" s="221" t="s">
        <v>5969</v>
      </c>
      <c r="C2718" s="212" t="s">
        <v>4533</v>
      </c>
      <c r="D2718" s="213">
        <v>3806.1</v>
      </c>
      <c r="E2718" s="212" t="s">
        <v>4648</v>
      </c>
      <c r="F2718" s="213">
        <v>3806.1</v>
      </c>
      <c r="G2718" s="213">
        <v>0</v>
      </c>
      <c r="H2718" s="212" t="s">
        <v>4378</v>
      </c>
    </row>
    <row r="2719" spans="1:8" x14ac:dyDescent="0.25">
      <c r="A2719" s="211" t="s">
        <v>5395</v>
      </c>
      <c r="B2719" s="221" t="s">
        <v>6476</v>
      </c>
      <c r="C2719" s="212" t="s">
        <v>4533</v>
      </c>
      <c r="D2719" s="213">
        <v>4109.3999999999996</v>
      </c>
      <c r="E2719" s="212" t="s">
        <v>5395</v>
      </c>
      <c r="F2719" s="213">
        <v>4109.3999999999996</v>
      </c>
      <c r="G2719" s="213">
        <v>0</v>
      </c>
      <c r="H2719" s="212" t="s">
        <v>4378</v>
      </c>
    </row>
    <row r="2720" spans="1:8" x14ac:dyDescent="0.25">
      <c r="A2720" s="208" t="s">
        <v>6803</v>
      </c>
      <c r="B2720" s="220" t="s">
        <v>7201</v>
      </c>
      <c r="C2720" s="209" t="s">
        <v>4533</v>
      </c>
      <c r="D2720" s="210">
        <v>4185</v>
      </c>
      <c r="E2720" s="209" t="s">
        <v>6803</v>
      </c>
      <c r="F2720" s="210">
        <v>4185</v>
      </c>
      <c r="G2720" s="210">
        <v>0</v>
      </c>
      <c r="H2720" s="209" t="s">
        <v>4378</v>
      </c>
    </row>
    <row r="2721" spans="1:8" x14ac:dyDescent="0.25">
      <c r="A2721" s="208" t="s">
        <v>5244</v>
      </c>
      <c r="B2721" s="220" t="s">
        <v>6976</v>
      </c>
      <c r="C2721" s="209" t="s">
        <v>4617</v>
      </c>
      <c r="D2721" s="210">
        <v>16281.6</v>
      </c>
      <c r="E2721" s="209" t="s">
        <v>5244</v>
      </c>
      <c r="F2721" s="210">
        <v>16281.6</v>
      </c>
      <c r="G2721" s="210">
        <v>0</v>
      </c>
      <c r="H2721" s="209" t="s">
        <v>4378</v>
      </c>
    </row>
    <row r="2722" spans="1:8" x14ac:dyDescent="0.25">
      <c r="A2722" s="208" t="s">
        <v>4821</v>
      </c>
      <c r="B2722" s="220" t="s">
        <v>6103</v>
      </c>
      <c r="C2722" s="209" t="s">
        <v>4614</v>
      </c>
      <c r="D2722" s="210">
        <v>6664</v>
      </c>
      <c r="E2722" s="209" t="s">
        <v>4821</v>
      </c>
      <c r="F2722" s="210">
        <v>6664</v>
      </c>
      <c r="G2722" s="210">
        <v>0</v>
      </c>
      <c r="H2722" s="209" t="s">
        <v>4378</v>
      </c>
    </row>
    <row r="2723" spans="1:8" x14ac:dyDescent="0.25">
      <c r="A2723" s="211" t="s">
        <v>5244</v>
      </c>
      <c r="B2723" s="221" t="s">
        <v>6947</v>
      </c>
      <c r="C2723" s="212" t="s">
        <v>4614</v>
      </c>
      <c r="D2723" s="213">
        <v>6752.4</v>
      </c>
      <c r="E2723" s="212" t="s">
        <v>5244</v>
      </c>
      <c r="F2723" s="213">
        <v>6752.4</v>
      </c>
      <c r="G2723" s="213">
        <v>0</v>
      </c>
      <c r="H2723" s="212" t="s">
        <v>4378</v>
      </c>
    </row>
    <row r="2724" spans="1:8" x14ac:dyDescent="0.25">
      <c r="A2724" s="208" t="s">
        <v>4632</v>
      </c>
      <c r="B2724" s="220" t="s">
        <v>5825</v>
      </c>
      <c r="C2724" s="209" t="s">
        <v>4450</v>
      </c>
      <c r="D2724" s="210">
        <v>1832.4</v>
      </c>
      <c r="E2724" s="209" t="s">
        <v>4632</v>
      </c>
      <c r="F2724" s="210">
        <v>1832.4</v>
      </c>
      <c r="G2724" s="210">
        <v>0</v>
      </c>
      <c r="H2724" s="209" t="s">
        <v>4378</v>
      </c>
    </row>
    <row r="2725" spans="1:8" x14ac:dyDescent="0.25">
      <c r="A2725" s="208" t="s">
        <v>4638</v>
      </c>
      <c r="B2725" s="220" t="s">
        <v>7437</v>
      </c>
      <c r="C2725" s="209" t="s">
        <v>4450</v>
      </c>
      <c r="D2725" s="210">
        <v>685.8</v>
      </c>
      <c r="E2725" s="209" t="s">
        <v>4649</v>
      </c>
      <c r="F2725" s="210">
        <v>685.8</v>
      </c>
      <c r="G2725" s="210">
        <v>0</v>
      </c>
      <c r="H2725" s="209" t="s">
        <v>4378</v>
      </c>
    </row>
    <row r="2726" spans="1:8" x14ac:dyDescent="0.25">
      <c r="A2726" s="211" t="s">
        <v>4649</v>
      </c>
      <c r="B2726" s="221" t="s">
        <v>7518</v>
      </c>
      <c r="C2726" s="212" t="s">
        <v>4450</v>
      </c>
      <c r="D2726" s="213">
        <v>1074.5999999999999</v>
      </c>
      <c r="E2726" s="212" t="s">
        <v>4646</v>
      </c>
      <c r="F2726" s="213">
        <v>1074.5999999999999</v>
      </c>
      <c r="G2726" s="213">
        <v>0</v>
      </c>
      <c r="H2726" s="212" t="s">
        <v>4378</v>
      </c>
    </row>
    <row r="2727" spans="1:8" x14ac:dyDescent="0.25">
      <c r="A2727" s="208" t="s">
        <v>4633</v>
      </c>
      <c r="B2727" s="220" t="s">
        <v>7773</v>
      </c>
      <c r="C2727" s="209" t="s">
        <v>4450</v>
      </c>
      <c r="D2727" s="210">
        <v>1615.8</v>
      </c>
      <c r="E2727" s="209" t="s">
        <v>4633</v>
      </c>
      <c r="F2727" s="210">
        <v>1615.8</v>
      </c>
      <c r="G2727" s="210">
        <v>0</v>
      </c>
      <c r="H2727" s="209" t="s">
        <v>4378</v>
      </c>
    </row>
    <row r="2728" spans="1:8" x14ac:dyDescent="0.25">
      <c r="A2728" s="211" t="s">
        <v>4635</v>
      </c>
      <c r="B2728" s="221" t="s">
        <v>7978</v>
      </c>
      <c r="C2728" s="212" t="s">
        <v>4450</v>
      </c>
      <c r="D2728" s="213">
        <v>4058.8</v>
      </c>
      <c r="E2728" s="212" t="s">
        <v>4634</v>
      </c>
      <c r="F2728" s="213">
        <v>4058.8</v>
      </c>
      <c r="G2728" s="213">
        <v>0</v>
      </c>
      <c r="H2728" s="212" t="s">
        <v>4378</v>
      </c>
    </row>
    <row r="2729" spans="1:8" x14ac:dyDescent="0.25">
      <c r="A2729" s="211" t="s">
        <v>4634</v>
      </c>
      <c r="B2729" s="221" t="s">
        <v>4723</v>
      </c>
      <c r="C2729" s="212" t="s">
        <v>4450</v>
      </c>
      <c r="D2729" s="213">
        <v>3240</v>
      </c>
      <c r="E2729" s="212" t="s">
        <v>4634</v>
      </c>
      <c r="F2729" s="213">
        <v>3240</v>
      </c>
      <c r="G2729" s="213">
        <v>0</v>
      </c>
      <c r="H2729" s="212" t="s">
        <v>4378</v>
      </c>
    </row>
    <row r="2730" spans="1:8" x14ac:dyDescent="0.25">
      <c r="A2730" s="211" t="s">
        <v>4636</v>
      </c>
      <c r="B2730" s="221" t="s">
        <v>4868</v>
      </c>
      <c r="C2730" s="212" t="s">
        <v>4450</v>
      </c>
      <c r="D2730" s="213">
        <v>3265.2</v>
      </c>
      <c r="E2730" s="212" t="s">
        <v>4636</v>
      </c>
      <c r="F2730" s="213">
        <v>3265.2</v>
      </c>
      <c r="G2730" s="213">
        <v>0</v>
      </c>
      <c r="H2730" s="212" t="s">
        <v>4378</v>
      </c>
    </row>
    <row r="2731" spans="1:8" x14ac:dyDescent="0.25">
      <c r="A2731" s="211" t="s">
        <v>4604</v>
      </c>
      <c r="B2731" s="221" t="s">
        <v>4931</v>
      </c>
      <c r="C2731" s="212" t="s">
        <v>4450</v>
      </c>
      <c r="D2731" s="213">
        <v>910.2</v>
      </c>
      <c r="E2731" s="212" t="s">
        <v>4604</v>
      </c>
      <c r="F2731" s="213">
        <v>910.2</v>
      </c>
      <c r="G2731" s="213">
        <v>0</v>
      </c>
      <c r="H2731" s="212" t="s">
        <v>4378</v>
      </c>
    </row>
    <row r="2732" spans="1:8" x14ac:dyDescent="0.25">
      <c r="A2732" s="211" t="s">
        <v>4746</v>
      </c>
      <c r="B2732" s="221" t="s">
        <v>5171</v>
      </c>
      <c r="C2732" s="212" t="s">
        <v>4450</v>
      </c>
      <c r="D2732" s="213">
        <v>855</v>
      </c>
      <c r="E2732" s="212" t="s">
        <v>4639</v>
      </c>
      <c r="F2732" s="213">
        <v>855</v>
      </c>
      <c r="G2732" s="213">
        <v>0</v>
      </c>
      <c r="H2732" s="212" t="s">
        <v>4378</v>
      </c>
    </row>
    <row r="2733" spans="1:8" x14ac:dyDescent="0.25">
      <c r="A2733" s="211" t="s">
        <v>4639</v>
      </c>
      <c r="B2733" s="221" t="s">
        <v>5381</v>
      </c>
      <c r="C2733" s="212" t="s">
        <v>4450</v>
      </c>
      <c r="D2733" s="213">
        <v>2400.6</v>
      </c>
      <c r="E2733" s="212" t="s">
        <v>4630</v>
      </c>
      <c r="F2733" s="213">
        <v>2400.6</v>
      </c>
      <c r="G2733" s="213">
        <v>0</v>
      </c>
      <c r="H2733" s="212" t="s">
        <v>4378</v>
      </c>
    </row>
    <row r="2734" spans="1:8" x14ac:dyDescent="0.25">
      <c r="A2734" s="211" t="s">
        <v>4630</v>
      </c>
      <c r="B2734" s="221" t="s">
        <v>5559</v>
      </c>
      <c r="C2734" s="212" t="s">
        <v>4450</v>
      </c>
      <c r="D2734" s="213">
        <v>1756</v>
      </c>
      <c r="E2734" s="212" t="s">
        <v>4641</v>
      </c>
      <c r="F2734" s="213">
        <v>1756</v>
      </c>
      <c r="G2734" s="213">
        <v>0</v>
      </c>
      <c r="H2734" s="212" t="s">
        <v>4378</v>
      </c>
    </row>
    <row r="2735" spans="1:8" x14ac:dyDescent="0.25">
      <c r="A2735" s="208" t="s">
        <v>4645</v>
      </c>
      <c r="B2735" s="220" t="s">
        <v>5743</v>
      </c>
      <c r="C2735" s="209" t="s">
        <v>4450</v>
      </c>
      <c r="D2735" s="210">
        <v>2571.8000000000002</v>
      </c>
      <c r="E2735" s="209" t="s">
        <v>4643</v>
      </c>
      <c r="F2735" s="210">
        <v>2571.8000000000002</v>
      </c>
      <c r="G2735" s="210">
        <v>0</v>
      </c>
      <c r="H2735" s="209" t="s">
        <v>4378</v>
      </c>
    </row>
    <row r="2736" spans="1:8" x14ac:dyDescent="0.25">
      <c r="A2736" s="211" t="s">
        <v>4648</v>
      </c>
      <c r="B2736" s="221" t="s">
        <v>5987</v>
      </c>
      <c r="C2736" s="212" t="s">
        <v>4450</v>
      </c>
      <c r="D2736" s="213">
        <v>1948.8</v>
      </c>
      <c r="E2736" s="212" t="s">
        <v>4821</v>
      </c>
      <c r="F2736" s="213">
        <v>1948.8</v>
      </c>
      <c r="G2736" s="213">
        <v>0</v>
      </c>
      <c r="H2736" s="212" t="s">
        <v>4378</v>
      </c>
    </row>
    <row r="2737" spans="1:8" x14ac:dyDescent="0.25">
      <c r="A2737" s="211" t="s">
        <v>4821</v>
      </c>
      <c r="B2737" s="221" t="s">
        <v>6077</v>
      </c>
      <c r="C2737" s="212" t="s">
        <v>4450</v>
      </c>
      <c r="D2737" s="213">
        <v>2744.6</v>
      </c>
      <c r="E2737" s="212" t="s">
        <v>4821</v>
      </c>
      <c r="F2737" s="213">
        <v>2744.6</v>
      </c>
      <c r="G2737" s="213">
        <v>0</v>
      </c>
      <c r="H2737" s="212" t="s">
        <v>4378</v>
      </c>
    </row>
    <row r="2738" spans="1:8" x14ac:dyDescent="0.25">
      <c r="A2738" s="211" t="s">
        <v>4696</v>
      </c>
      <c r="B2738" s="221" t="s">
        <v>6305</v>
      </c>
      <c r="C2738" s="212" t="s">
        <v>4450</v>
      </c>
      <c r="D2738" s="213">
        <v>1634.7</v>
      </c>
      <c r="E2738" s="212" t="s">
        <v>4696</v>
      </c>
      <c r="F2738" s="213">
        <v>1634.7</v>
      </c>
      <c r="G2738" s="213">
        <v>0</v>
      </c>
      <c r="H2738" s="212" t="s">
        <v>4378</v>
      </c>
    </row>
    <row r="2739" spans="1:8" x14ac:dyDescent="0.25">
      <c r="A2739" s="211" t="s">
        <v>5395</v>
      </c>
      <c r="B2739" s="221" t="s">
        <v>6502</v>
      </c>
      <c r="C2739" s="212" t="s">
        <v>4450</v>
      </c>
      <c r="D2739" s="213">
        <v>2495.8000000000002</v>
      </c>
      <c r="E2739" s="212" t="s">
        <v>6409</v>
      </c>
      <c r="F2739" s="213">
        <v>2495.8000000000002</v>
      </c>
      <c r="G2739" s="213">
        <v>0</v>
      </c>
      <c r="H2739" s="212" t="s">
        <v>4378</v>
      </c>
    </row>
    <row r="2740" spans="1:8" x14ac:dyDescent="0.25">
      <c r="A2740" s="211" t="s">
        <v>5838</v>
      </c>
      <c r="B2740" s="221" t="s">
        <v>6698</v>
      </c>
      <c r="C2740" s="212" t="s">
        <v>4450</v>
      </c>
      <c r="D2740" s="213">
        <v>2064</v>
      </c>
      <c r="E2740" s="212" t="s">
        <v>5092</v>
      </c>
      <c r="F2740" s="213">
        <v>2064</v>
      </c>
      <c r="G2740" s="213">
        <v>0</v>
      </c>
      <c r="H2740" s="212" t="s">
        <v>4378</v>
      </c>
    </row>
    <row r="2741" spans="1:8" x14ac:dyDescent="0.25">
      <c r="A2741" s="211" t="s">
        <v>5838</v>
      </c>
      <c r="B2741" s="221" t="s">
        <v>6702</v>
      </c>
      <c r="C2741" s="212" t="s">
        <v>4450</v>
      </c>
      <c r="D2741" s="213">
        <v>1025</v>
      </c>
      <c r="E2741" s="212" t="s">
        <v>5092</v>
      </c>
      <c r="F2741" s="213">
        <v>1025</v>
      </c>
      <c r="G2741" s="213">
        <v>0</v>
      </c>
      <c r="H2741" s="212" t="s">
        <v>4378</v>
      </c>
    </row>
    <row r="2742" spans="1:8" x14ac:dyDescent="0.25">
      <c r="A2742" s="208" t="s">
        <v>5092</v>
      </c>
      <c r="B2742" s="220" t="s">
        <v>6813</v>
      </c>
      <c r="C2742" s="209" t="s">
        <v>4450</v>
      </c>
      <c r="D2742" s="210">
        <v>1282.7</v>
      </c>
      <c r="E2742" s="209" t="s">
        <v>5244</v>
      </c>
      <c r="F2742" s="210">
        <v>1282.7</v>
      </c>
      <c r="G2742" s="210">
        <v>0</v>
      </c>
      <c r="H2742" s="209" t="s">
        <v>4378</v>
      </c>
    </row>
    <row r="2743" spans="1:8" x14ac:dyDescent="0.25">
      <c r="A2743" s="208" t="s">
        <v>5244</v>
      </c>
      <c r="B2743" s="220" t="s">
        <v>6910</v>
      </c>
      <c r="C2743" s="209" t="s">
        <v>4450</v>
      </c>
      <c r="D2743" s="210">
        <v>2761.1</v>
      </c>
      <c r="E2743" s="209" t="s">
        <v>5244</v>
      </c>
      <c r="F2743" s="210">
        <v>2761.1</v>
      </c>
      <c r="G2743" s="210">
        <v>0</v>
      </c>
      <c r="H2743" s="209" t="s">
        <v>4378</v>
      </c>
    </row>
    <row r="2744" spans="1:8" x14ac:dyDescent="0.25">
      <c r="A2744" s="211" t="s">
        <v>5066</v>
      </c>
      <c r="B2744" s="221" t="s">
        <v>7072</v>
      </c>
      <c r="C2744" s="212" t="s">
        <v>4450</v>
      </c>
      <c r="D2744" s="213">
        <v>2819.6</v>
      </c>
      <c r="E2744" s="212" t="s">
        <v>6803</v>
      </c>
      <c r="F2744" s="213">
        <v>2819.6</v>
      </c>
      <c r="G2744" s="213">
        <v>0</v>
      </c>
      <c r="H2744" s="212" t="s">
        <v>4378</v>
      </c>
    </row>
    <row r="2745" spans="1:8" x14ac:dyDescent="0.25">
      <c r="A2745" s="211" t="s">
        <v>4642</v>
      </c>
      <c r="B2745" s="221" t="s">
        <v>4840</v>
      </c>
      <c r="C2745" s="212" t="s">
        <v>4451</v>
      </c>
      <c r="D2745" s="213">
        <v>2359.3000000000002</v>
      </c>
      <c r="E2745" s="212" t="s">
        <v>4632</v>
      </c>
      <c r="F2745" s="213">
        <v>2359.3000000000002</v>
      </c>
      <c r="G2745" s="213">
        <v>0</v>
      </c>
      <c r="H2745" s="212" t="s">
        <v>4378</v>
      </c>
    </row>
    <row r="2746" spans="1:8" x14ac:dyDescent="0.25">
      <c r="A2746" s="208" t="s">
        <v>4642</v>
      </c>
      <c r="B2746" s="220" t="s">
        <v>4953</v>
      </c>
      <c r="C2746" s="209" t="s">
        <v>4451</v>
      </c>
      <c r="D2746" s="210">
        <v>5599.72</v>
      </c>
      <c r="E2746" s="209" t="s">
        <v>4632</v>
      </c>
      <c r="F2746" s="210">
        <v>5599.72</v>
      </c>
      <c r="G2746" s="210">
        <v>0</v>
      </c>
      <c r="H2746" s="209" t="s">
        <v>4378</v>
      </c>
    </row>
    <row r="2747" spans="1:8" x14ac:dyDescent="0.25">
      <c r="A2747" s="208" t="s">
        <v>4653</v>
      </c>
      <c r="B2747" s="220" t="s">
        <v>7297</v>
      </c>
      <c r="C2747" s="209" t="s">
        <v>4451</v>
      </c>
      <c r="D2747" s="210">
        <v>1907.6</v>
      </c>
      <c r="E2747" s="209" t="s">
        <v>4653</v>
      </c>
      <c r="F2747" s="210">
        <v>1907.6</v>
      </c>
      <c r="G2747" s="210">
        <v>0</v>
      </c>
      <c r="H2747" s="209" t="s">
        <v>4378</v>
      </c>
    </row>
    <row r="2748" spans="1:8" x14ac:dyDescent="0.25">
      <c r="A2748" s="211" t="s">
        <v>4638</v>
      </c>
      <c r="B2748" s="221" t="s">
        <v>7430</v>
      </c>
      <c r="C2748" s="212" t="s">
        <v>4451</v>
      </c>
      <c r="D2748" s="213">
        <v>2228</v>
      </c>
      <c r="E2748" s="212" t="s">
        <v>4649</v>
      </c>
      <c r="F2748" s="213">
        <v>2228</v>
      </c>
      <c r="G2748" s="213">
        <v>0</v>
      </c>
      <c r="H2748" s="212" t="s">
        <v>4378</v>
      </c>
    </row>
    <row r="2749" spans="1:8" x14ac:dyDescent="0.25">
      <c r="A2749" s="211" t="s">
        <v>4649</v>
      </c>
      <c r="B2749" s="221" t="s">
        <v>7516</v>
      </c>
      <c r="C2749" s="212" t="s">
        <v>4451</v>
      </c>
      <c r="D2749" s="213">
        <v>9698.2000000000007</v>
      </c>
      <c r="E2749" s="212" t="s">
        <v>4649</v>
      </c>
      <c r="F2749" s="213">
        <v>9698.2000000000007</v>
      </c>
      <c r="G2749" s="213">
        <v>0</v>
      </c>
      <c r="H2749" s="212" t="s">
        <v>4378</v>
      </c>
    </row>
    <row r="2750" spans="1:8" x14ac:dyDescent="0.25">
      <c r="A2750" s="211" t="s">
        <v>4633</v>
      </c>
      <c r="B2750" s="221" t="s">
        <v>7853</v>
      </c>
      <c r="C2750" s="212" t="s">
        <v>4451</v>
      </c>
      <c r="D2750" s="213">
        <v>1854.4</v>
      </c>
      <c r="E2750" s="212" t="s">
        <v>4635</v>
      </c>
      <c r="F2750" s="213">
        <v>1854.4</v>
      </c>
      <c r="G2750" s="213">
        <v>0</v>
      </c>
      <c r="H2750" s="212" t="s">
        <v>4378</v>
      </c>
    </row>
    <row r="2751" spans="1:8" x14ac:dyDescent="0.25">
      <c r="A2751" s="208" t="s">
        <v>4635</v>
      </c>
      <c r="B2751" s="220" t="s">
        <v>7985</v>
      </c>
      <c r="C2751" s="209" t="s">
        <v>4451</v>
      </c>
      <c r="D2751" s="210">
        <v>4404.1000000000004</v>
      </c>
      <c r="E2751" s="209" t="s">
        <v>4634</v>
      </c>
      <c r="F2751" s="210">
        <v>4404.1000000000004</v>
      </c>
      <c r="G2751" s="210">
        <v>0</v>
      </c>
      <c r="H2751" s="209" t="s">
        <v>4378</v>
      </c>
    </row>
    <row r="2752" spans="1:8" x14ac:dyDescent="0.25">
      <c r="A2752" s="208" t="s">
        <v>4634</v>
      </c>
      <c r="B2752" s="220" t="s">
        <v>4730</v>
      </c>
      <c r="C2752" s="209" t="s">
        <v>4451</v>
      </c>
      <c r="D2752" s="210">
        <v>7918.4</v>
      </c>
      <c r="E2752" s="209" t="s">
        <v>4634</v>
      </c>
      <c r="F2752" s="210">
        <v>7918.4</v>
      </c>
      <c r="G2752" s="210">
        <v>0</v>
      </c>
      <c r="H2752" s="209" t="s">
        <v>4378</v>
      </c>
    </row>
    <row r="2753" spans="1:8" x14ac:dyDescent="0.25">
      <c r="A2753" s="208" t="s">
        <v>4636</v>
      </c>
      <c r="B2753" s="220" t="s">
        <v>4867</v>
      </c>
      <c r="C2753" s="209" t="s">
        <v>4451</v>
      </c>
      <c r="D2753" s="210">
        <v>2246.4</v>
      </c>
      <c r="E2753" s="209" t="s">
        <v>4636</v>
      </c>
      <c r="F2753" s="210">
        <v>2246.4</v>
      </c>
      <c r="G2753" s="210">
        <v>0</v>
      </c>
      <c r="H2753" s="209" t="s">
        <v>4378</v>
      </c>
    </row>
    <row r="2754" spans="1:8" x14ac:dyDescent="0.25">
      <c r="A2754" s="208" t="s">
        <v>4746</v>
      </c>
      <c r="B2754" s="220" t="s">
        <v>5174</v>
      </c>
      <c r="C2754" s="209" t="s">
        <v>4451</v>
      </c>
      <c r="D2754" s="210">
        <v>6152.7</v>
      </c>
      <c r="E2754" s="209" t="s">
        <v>4639</v>
      </c>
      <c r="F2754" s="210">
        <v>6152.7</v>
      </c>
      <c r="G2754" s="210">
        <v>0</v>
      </c>
      <c r="H2754" s="209" t="s">
        <v>4378</v>
      </c>
    </row>
    <row r="2755" spans="1:8" x14ac:dyDescent="0.25">
      <c r="A2755" s="208" t="s">
        <v>4639</v>
      </c>
      <c r="B2755" s="220" t="s">
        <v>5380</v>
      </c>
      <c r="C2755" s="209" t="s">
        <v>4451</v>
      </c>
      <c r="D2755" s="210">
        <v>1895.4</v>
      </c>
      <c r="E2755" s="209" t="s">
        <v>4630</v>
      </c>
      <c r="F2755" s="210">
        <v>1895.4</v>
      </c>
      <c r="G2755" s="210">
        <v>0</v>
      </c>
      <c r="H2755" s="209" t="s">
        <v>4378</v>
      </c>
    </row>
    <row r="2756" spans="1:8" x14ac:dyDescent="0.25">
      <c r="A2756" s="208" t="s">
        <v>4645</v>
      </c>
      <c r="B2756" s="220" t="s">
        <v>5741</v>
      </c>
      <c r="C2756" s="209" t="s">
        <v>4451</v>
      </c>
      <c r="D2756" s="210">
        <v>7442.7</v>
      </c>
      <c r="E2756" s="209" t="s">
        <v>4643</v>
      </c>
      <c r="F2756" s="210">
        <v>7442.7</v>
      </c>
      <c r="G2756" s="210">
        <v>0</v>
      </c>
      <c r="H2756" s="209" t="s">
        <v>4378</v>
      </c>
    </row>
    <row r="2757" spans="1:8" x14ac:dyDescent="0.25">
      <c r="A2757" s="211" t="s">
        <v>4648</v>
      </c>
      <c r="B2757" s="221" t="s">
        <v>5985</v>
      </c>
      <c r="C2757" s="212" t="s">
        <v>4451</v>
      </c>
      <c r="D2757" s="213">
        <v>1843.8</v>
      </c>
      <c r="E2757" s="212" t="s">
        <v>4821</v>
      </c>
      <c r="F2757" s="213">
        <v>1843.8</v>
      </c>
      <c r="G2757" s="213">
        <v>0</v>
      </c>
      <c r="H2757" s="212" t="s">
        <v>4378</v>
      </c>
    </row>
    <row r="2758" spans="1:8" x14ac:dyDescent="0.25">
      <c r="A2758" s="211" t="s">
        <v>5793</v>
      </c>
      <c r="B2758" s="221" t="s">
        <v>6232</v>
      </c>
      <c r="C2758" s="212" t="s">
        <v>4451</v>
      </c>
      <c r="D2758" s="213">
        <v>9396.2999999999993</v>
      </c>
      <c r="E2758" s="212" t="s">
        <v>4696</v>
      </c>
      <c r="F2758" s="213">
        <v>9396.2999999999993</v>
      </c>
      <c r="G2758" s="213">
        <v>0</v>
      </c>
      <c r="H2758" s="212" t="s">
        <v>4378</v>
      </c>
    </row>
    <row r="2759" spans="1:8" x14ac:dyDescent="0.25">
      <c r="A2759" s="211" t="s">
        <v>4696</v>
      </c>
      <c r="B2759" s="221" t="s">
        <v>6307</v>
      </c>
      <c r="C2759" s="212" t="s">
        <v>4451</v>
      </c>
      <c r="D2759" s="213">
        <v>6322.6</v>
      </c>
      <c r="E2759" s="212" t="s">
        <v>4696</v>
      </c>
      <c r="F2759" s="213">
        <v>6322.6</v>
      </c>
      <c r="G2759" s="213">
        <v>0</v>
      </c>
      <c r="H2759" s="212" t="s">
        <v>4378</v>
      </c>
    </row>
    <row r="2760" spans="1:8" x14ac:dyDescent="0.25">
      <c r="A2760" s="208" t="s">
        <v>5395</v>
      </c>
      <c r="B2760" s="220" t="s">
        <v>6505</v>
      </c>
      <c r="C2760" s="209" t="s">
        <v>4451</v>
      </c>
      <c r="D2760" s="210">
        <v>3491.6</v>
      </c>
      <c r="E2760" s="209" t="s">
        <v>6409</v>
      </c>
      <c r="F2760" s="210">
        <v>3491.6</v>
      </c>
      <c r="G2760" s="210">
        <v>0</v>
      </c>
      <c r="H2760" s="209" t="s">
        <v>4378</v>
      </c>
    </row>
    <row r="2761" spans="1:8" x14ac:dyDescent="0.25">
      <c r="A2761" s="211" t="s">
        <v>6409</v>
      </c>
      <c r="B2761" s="221" t="s">
        <v>6577</v>
      </c>
      <c r="C2761" s="212" t="s">
        <v>4451</v>
      </c>
      <c r="D2761" s="213">
        <v>5479.4</v>
      </c>
      <c r="E2761" s="212" t="s">
        <v>5838</v>
      </c>
      <c r="F2761" s="213">
        <v>5479.4</v>
      </c>
      <c r="G2761" s="213">
        <v>0</v>
      </c>
      <c r="H2761" s="212" t="s">
        <v>4378</v>
      </c>
    </row>
    <row r="2762" spans="1:8" x14ac:dyDescent="0.25">
      <c r="A2762" s="208" t="s">
        <v>5244</v>
      </c>
      <c r="B2762" s="220" t="s">
        <v>6904</v>
      </c>
      <c r="C2762" s="209" t="s">
        <v>4451</v>
      </c>
      <c r="D2762" s="210">
        <v>3808.8</v>
      </c>
      <c r="E2762" s="209" t="s">
        <v>5244</v>
      </c>
      <c r="F2762" s="210">
        <v>3808.8</v>
      </c>
      <c r="G2762" s="210">
        <v>0</v>
      </c>
      <c r="H2762" s="209" t="s">
        <v>4378</v>
      </c>
    </row>
    <row r="2763" spans="1:8" x14ac:dyDescent="0.25">
      <c r="A2763" s="211" t="s">
        <v>5244</v>
      </c>
      <c r="B2763" s="221" t="s">
        <v>6927</v>
      </c>
      <c r="C2763" s="212" t="s">
        <v>4451</v>
      </c>
      <c r="D2763" s="213">
        <v>460</v>
      </c>
      <c r="E2763" s="212" t="s">
        <v>5244</v>
      </c>
      <c r="F2763" s="213">
        <v>460</v>
      </c>
      <c r="G2763" s="213">
        <v>0</v>
      </c>
      <c r="H2763" s="212" t="s">
        <v>4378</v>
      </c>
    </row>
    <row r="2764" spans="1:8" x14ac:dyDescent="0.25">
      <c r="A2764" s="208" t="s">
        <v>4642</v>
      </c>
      <c r="B2764" s="220" t="s">
        <v>5031</v>
      </c>
      <c r="C2764" s="209" t="s">
        <v>4392</v>
      </c>
      <c r="D2764" s="210">
        <v>120504.32000000001</v>
      </c>
      <c r="E2764" s="209" t="s">
        <v>4646</v>
      </c>
      <c r="F2764" s="210">
        <v>120504.32000000001</v>
      </c>
      <c r="G2764" s="210">
        <v>0</v>
      </c>
      <c r="H2764" s="209" t="s">
        <v>4378</v>
      </c>
    </row>
    <row r="2765" spans="1:8" x14ac:dyDescent="0.25">
      <c r="A2765" s="208" t="s">
        <v>4632</v>
      </c>
      <c r="B2765" s="220" t="s">
        <v>5904</v>
      </c>
      <c r="C2765" s="209" t="s">
        <v>4392</v>
      </c>
      <c r="D2765" s="210">
        <v>7395.2</v>
      </c>
      <c r="E2765" s="209" t="s">
        <v>4646</v>
      </c>
      <c r="F2765" s="210">
        <v>7395.2</v>
      </c>
      <c r="G2765" s="210">
        <v>0</v>
      </c>
      <c r="H2765" s="209" t="s">
        <v>4378</v>
      </c>
    </row>
    <row r="2766" spans="1:8" x14ac:dyDescent="0.25">
      <c r="A2766" s="211" t="s">
        <v>4632</v>
      </c>
      <c r="B2766" s="221" t="s">
        <v>6657</v>
      </c>
      <c r="C2766" s="212" t="s">
        <v>4392</v>
      </c>
      <c r="D2766" s="213">
        <v>117097.2</v>
      </c>
      <c r="E2766" s="212" t="s">
        <v>4646</v>
      </c>
      <c r="F2766" s="213">
        <v>117097.2</v>
      </c>
      <c r="G2766" s="213">
        <v>0</v>
      </c>
      <c r="H2766" s="212" t="s">
        <v>4378</v>
      </c>
    </row>
    <row r="2767" spans="1:8" x14ac:dyDescent="0.25">
      <c r="A2767" s="208" t="s">
        <v>4653</v>
      </c>
      <c r="B2767" s="220" t="s">
        <v>7129</v>
      </c>
      <c r="C2767" s="209" t="s">
        <v>4392</v>
      </c>
      <c r="D2767" s="210">
        <v>1324.4</v>
      </c>
      <c r="E2767" s="209" t="s">
        <v>4646</v>
      </c>
      <c r="F2767" s="210">
        <v>1324.4</v>
      </c>
      <c r="G2767" s="210">
        <v>0</v>
      </c>
      <c r="H2767" s="209" t="s">
        <v>4378</v>
      </c>
    </row>
    <row r="2768" spans="1:8" x14ac:dyDescent="0.25">
      <c r="A2768" s="208" t="s">
        <v>4638</v>
      </c>
      <c r="B2768" s="220" t="s">
        <v>7366</v>
      </c>
      <c r="C2768" s="209" t="s">
        <v>4392</v>
      </c>
      <c r="D2768" s="210">
        <v>85774</v>
      </c>
      <c r="E2768" s="209" t="s">
        <v>4646</v>
      </c>
      <c r="F2768" s="210">
        <v>85774</v>
      </c>
      <c r="G2768" s="210">
        <v>0</v>
      </c>
      <c r="H2768" s="209" t="s">
        <v>4378</v>
      </c>
    </row>
    <row r="2769" spans="1:8" x14ac:dyDescent="0.25">
      <c r="A2769" s="208" t="s">
        <v>4649</v>
      </c>
      <c r="B2769" s="220" t="s">
        <v>7529</v>
      </c>
      <c r="C2769" s="209" t="s">
        <v>4392</v>
      </c>
      <c r="D2769" s="210">
        <v>72594</v>
      </c>
      <c r="E2769" s="209" t="s">
        <v>4604</v>
      </c>
      <c r="F2769" s="210">
        <v>72594</v>
      </c>
      <c r="G2769" s="210">
        <v>0</v>
      </c>
      <c r="H2769" s="209" t="s">
        <v>4378</v>
      </c>
    </row>
    <row r="2770" spans="1:8" x14ac:dyDescent="0.25">
      <c r="A2770" s="211" t="s">
        <v>4646</v>
      </c>
      <c r="B2770" s="221" t="s">
        <v>7652</v>
      </c>
      <c r="C2770" s="212" t="s">
        <v>4392</v>
      </c>
      <c r="D2770" s="213">
        <v>132399.22</v>
      </c>
      <c r="E2770" s="212" t="s">
        <v>4604</v>
      </c>
      <c r="F2770" s="213">
        <v>132399.22</v>
      </c>
      <c r="G2770" s="213">
        <v>0</v>
      </c>
      <c r="H2770" s="212" t="s">
        <v>4378</v>
      </c>
    </row>
    <row r="2771" spans="1:8" x14ac:dyDescent="0.25">
      <c r="A2771" s="211" t="s">
        <v>4633</v>
      </c>
      <c r="B2771" s="221" t="s">
        <v>7772</v>
      </c>
      <c r="C2771" s="212" t="s">
        <v>4392</v>
      </c>
      <c r="D2771" s="213">
        <v>2328</v>
      </c>
      <c r="E2771" s="212" t="s">
        <v>4604</v>
      </c>
      <c r="F2771" s="213">
        <v>2328</v>
      </c>
      <c r="G2771" s="213">
        <v>0</v>
      </c>
      <c r="H2771" s="212" t="s">
        <v>4378</v>
      </c>
    </row>
    <row r="2772" spans="1:8" x14ac:dyDescent="0.25">
      <c r="A2772" s="211" t="s">
        <v>4633</v>
      </c>
      <c r="B2772" s="221" t="s">
        <v>7879</v>
      </c>
      <c r="C2772" s="212" t="s">
        <v>4392</v>
      </c>
      <c r="D2772" s="213">
        <v>128075.49</v>
      </c>
      <c r="E2772" s="212" t="s">
        <v>4604</v>
      </c>
      <c r="F2772" s="213">
        <v>128075.49</v>
      </c>
      <c r="G2772" s="213">
        <v>0</v>
      </c>
      <c r="H2772" s="212" t="s">
        <v>4378</v>
      </c>
    </row>
    <row r="2773" spans="1:8" x14ac:dyDescent="0.25">
      <c r="A2773" s="208" t="s">
        <v>4635</v>
      </c>
      <c r="B2773" s="220" t="s">
        <v>4682</v>
      </c>
      <c r="C2773" s="209" t="s">
        <v>4392</v>
      </c>
      <c r="D2773" s="210">
        <v>120189.55</v>
      </c>
      <c r="E2773" s="209" t="s">
        <v>4604</v>
      </c>
      <c r="F2773" s="210">
        <v>120189.55</v>
      </c>
      <c r="G2773" s="210">
        <v>0</v>
      </c>
      <c r="H2773" s="209" t="s">
        <v>4378</v>
      </c>
    </row>
    <row r="2774" spans="1:8" x14ac:dyDescent="0.25">
      <c r="A2774" s="208" t="s">
        <v>4635</v>
      </c>
      <c r="B2774" s="220" t="s">
        <v>4684</v>
      </c>
      <c r="C2774" s="209" t="s">
        <v>4392</v>
      </c>
      <c r="D2774" s="210">
        <v>3031</v>
      </c>
      <c r="E2774" s="209" t="s">
        <v>4604</v>
      </c>
      <c r="F2774" s="210">
        <v>3031</v>
      </c>
      <c r="G2774" s="210">
        <v>0</v>
      </c>
      <c r="H2774" s="209" t="s">
        <v>4378</v>
      </c>
    </row>
    <row r="2775" spans="1:8" x14ac:dyDescent="0.25">
      <c r="A2775" s="211" t="s">
        <v>4634</v>
      </c>
      <c r="B2775" s="221" t="s">
        <v>4799</v>
      </c>
      <c r="C2775" s="212" t="s">
        <v>4392</v>
      </c>
      <c r="D2775" s="213">
        <v>136774.39999999999</v>
      </c>
      <c r="E2775" s="212" t="s">
        <v>4604</v>
      </c>
      <c r="F2775" s="213">
        <v>136774.39999999999</v>
      </c>
      <c r="G2775" s="213">
        <v>0</v>
      </c>
      <c r="H2775" s="212" t="s">
        <v>4378</v>
      </c>
    </row>
    <row r="2776" spans="1:8" x14ac:dyDescent="0.25">
      <c r="A2776" s="211" t="s">
        <v>4634</v>
      </c>
      <c r="B2776" s="221" t="s">
        <v>4823</v>
      </c>
      <c r="C2776" s="212" t="s">
        <v>4392</v>
      </c>
      <c r="D2776" s="213">
        <v>1766.6</v>
      </c>
      <c r="E2776" s="212" t="s">
        <v>4604</v>
      </c>
      <c r="F2776" s="213">
        <v>1766.6</v>
      </c>
      <c r="G2776" s="213">
        <v>0</v>
      </c>
      <c r="H2776" s="212" t="s">
        <v>4378</v>
      </c>
    </row>
    <row r="2777" spans="1:8" x14ac:dyDescent="0.25">
      <c r="A2777" s="208" t="s">
        <v>4636</v>
      </c>
      <c r="B2777" s="220" t="s">
        <v>4857</v>
      </c>
      <c r="C2777" s="209" t="s">
        <v>4392</v>
      </c>
      <c r="D2777" s="210">
        <v>9876</v>
      </c>
      <c r="E2777" s="209" t="s">
        <v>4604</v>
      </c>
      <c r="F2777" s="210">
        <v>9876</v>
      </c>
      <c r="G2777" s="210">
        <v>0</v>
      </c>
      <c r="H2777" s="209" t="s">
        <v>4378</v>
      </c>
    </row>
    <row r="2778" spans="1:8" x14ac:dyDescent="0.25">
      <c r="A2778" s="211" t="s">
        <v>4604</v>
      </c>
      <c r="B2778" s="221" t="s">
        <v>5016</v>
      </c>
      <c r="C2778" s="212" t="s">
        <v>4392</v>
      </c>
      <c r="D2778" s="213">
        <v>51267.96</v>
      </c>
      <c r="E2778" s="212" t="s">
        <v>4641</v>
      </c>
      <c r="F2778" s="213">
        <v>51267.96</v>
      </c>
      <c r="G2778" s="213">
        <v>0</v>
      </c>
      <c r="H2778" s="212" t="s">
        <v>4378</v>
      </c>
    </row>
    <row r="2779" spans="1:8" x14ac:dyDescent="0.25">
      <c r="A2779" s="211" t="s">
        <v>4640</v>
      </c>
      <c r="B2779" s="221" t="s">
        <v>5115</v>
      </c>
      <c r="C2779" s="212" t="s">
        <v>4392</v>
      </c>
      <c r="D2779" s="213">
        <v>100845.65</v>
      </c>
      <c r="E2779" s="212" t="s">
        <v>4641</v>
      </c>
      <c r="F2779" s="213">
        <v>100845.65</v>
      </c>
      <c r="G2779" s="213">
        <v>0</v>
      </c>
      <c r="H2779" s="212" t="s">
        <v>4378</v>
      </c>
    </row>
    <row r="2780" spans="1:8" x14ac:dyDescent="0.25">
      <c r="A2780" s="208" t="s">
        <v>4746</v>
      </c>
      <c r="B2780" s="220" t="s">
        <v>5211</v>
      </c>
      <c r="C2780" s="209" t="s">
        <v>4392</v>
      </c>
      <c r="D2780" s="210">
        <v>0</v>
      </c>
      <c r="E2780" s="209" t="s">
        <v>4416</v>
      </c>
      <c r="F2780" s="210">
        <v>0</v>
      </c>
      <c r="G2780" s="210">
        <v>0</v>
      </c>
      <c r="H2780" s="209" t="s">
        <v>37</v>
      </c>
    </row>
    <row r="2781" spans="1:8" x14ac:dyDescent="0.25">
      <c r="A2781" s="211" t="s">
        <v>4746</v>
      </c>
      <c r="B2781" s="221" t="s">
        <v>5268</v>
      </c>
      <c r="C2781" s="212" t="s">
        <v>4392</v>
      </c>
      <c r="D2781" s="213">
        <v>138607.79999999999</v>
      </c>
      <c r="E2781" s="212" t="s">
        <v>4641</v>
      </c>
      <c r="F2781" s="213">
        <v>138607.79999999999</v>
      </c>
      <c r="G2781" s="213">
        <v>0</v>
      </c>
      <c r="H2781" s="212" t="s">
        <v>4378</v>
      </c>
    </row>
    <row r="2782" spans="1:8" x14ac:dyDescent="0.25">
      <c r="A2782" s="208" t="s">
        <v>4746</v>
      </c>
      <c r="B2782" s="220" t="s">
        <v>5271</v>
      </c>
      <c r="C2782" s="209" t="s">
        <v>4392</v>
      </c>
      <c r="D2782" s="210">
        <v>7932.6</v>
      </c>
      <c r="E2782" s="209" t="s">
        <v>4641</v>
      </c>
      <c r="F2782" s="210">
        <v>7932.6</v>
      </c>
      <c r="G2782" s="210">
        <v>0</v>
      </c>
      <c r="H2782" s="209" t="s">
        <v>4378</v>
      </c>
    </row>
    <row r="2783" spans="1:8" x14ac:dyDescent="0.25">
      <c r="A2783" s="211" t="s">
        <v>4639</v>
      </c>
      <c r="B2783" s="221" t="s">
        <v>5294</v>
      </c>
      <c r="C2783" s="212" t="s">
        <v>4392</v>
      </c>
      <c r="D2783" s="213">
        <v>2014.8</v>
      </c>
      <c r="E2783" s="212" t="s">
        <v>4641</v>
      </c>
      <c r="F2783" s="213">
        <v>2014.8</v>
      </c>
      <c r="G2783" s="213">
        <v>0</v>
      </c>
      <c r="H2783" s="212" t="s">
        <v>4378</v>
      </c>
    </row>
    <row r="2784" spans="1:8" x14ac:dyDescent="0.25">
      <c r="A2784" s="208" t="s">
        <v>4639</v>
      </c>
      <c r="B2784" s="220" t="s">
        <v>5372</v>
      </c>
      <c r="C2784" s="209" t="s">
        <v>4392</v>
      </c>
      <c r="D2784" s="210">
        <v>114829.3</v>
      </c>
      <c r="E2784" s="209" t="s">
        <v>4641</v>
      </c>
      <c r="F2784" s="210">
        <v>114829.3</v>
      </c>
      <c r="G2784" s="210">
        <v>0</v>
      </c>
      <c r="H2784" s="209" t="s">
        <v>4378</v>
      </c>
    </row>
    <row r="2785" spans="1:8" x14ac:dyDescent="0.25">
      <c r="A2785" s="208" t="s">
        <v>4630</v>
      </c>
      <c r="B2785" s="220" t="s">
        <v>5451</v>
      </c>
      <c r="C2785" s="209" t="s">
        <v>4392</v>
      </c>
      <c r="D2785" s="210">
        <v>2560</v>
      </c>
      <c r="E2785" s="209" t="s">
        <v>4641</v>
      </c>
      <c r="F2785" s="210">
        <v>2560</v>
      </c>
      <c r="G2785" s="210">
        <v>0</v>
      </c>
      <c r="H2785" s="209" t="s">
        <v>4378</v>
      </c>
    </row>
    <row r="2786" spans="1:8" x14ac:dyDescent="0.25">
      <c r="A2786" s="208" t="s">
        <v>4630</v>
      </c>
      <c r="B2786" s="220" t="s">
        <v>5534</v>
      </c>
      <c r="C2786" s="209" t="s">
        <v>4392</v>
      </c>
      <c r="D2786" s="210">
        <v>14896</v>
      </c>
      <c r="E2786" s="209" t="s">
        <v>4641</v>
      </c>
      <c r="F2786" s="210">
        <v>14896</v>
      </c>
      <c r="G2786" s="210">
        <v>0</v>
      </c>
      <c r="H2786" s="209" t="s">
        <v>4378</v>
      </c>
    </row>
    <row r="2787" spans="1:8" x14ac:dyDescent="0.25">
      <c r="A2787" s="211" t="s">
        <v>4641</v>
      </c>
      <c r="B2787" s="221" t="s">
        <v>5607</v>
      </c>
      <c r="C2787" s="212" t="s">
        <v>4392</v>
      </c>
      <c r="D2787" s="213">
        <v>133304</v>
      </c>
      <c r="E2787" s="212" t="s">
        <v>4821</v>
      </c>
      <c r="F2787" s="213">
        <v>133304</v>
      </c>
      <c r="G2787" s="213">
        <v>0</v>
      </c>
      <c r="H2787" s="212" t="s">
        <v>4378</v>
      </c>
    </row>
    <row r="2788" spans="1:8" x14ac:dyDescent="0.25">
      <c r="A2788" s="211" t="s">
        <v>4641</v>
      </c>
      <c r="B2788" s="221" t="s">
        <v>5717</v>
      </c>
      <c r="C2788" s="212" t="s">
        <v>4392</v>
      </c>
      <c r="D2788" s="213">
        <v>71669.45</v>
      </c>
      <c r="E2788" s="212" t="s">
        <v>4821</v>
      </c>
      <c r="F2788" s="213">
        <v>71669.45</v>
      </c>
      <c r="G2788" s="213">
        <v>0</v>
      </c>
      <c r="H2788" s="212" t="s">
        <v>4378</v>
      </c>
    </row>
    <row r="2789" spans="1:8" x14ac:dyDescent="0.25">
      <c r="A2789" s="211" t="s">
        <v>4645</v>
      </c>
      <c r="B2789" s="221" t="s">
        <v>5724</v>
      </c>
      <c r="C2789" s="212" t="s">
        <v>4392</v>
      </c>
      <c r="D2789" s="213">
        <v>3967.2</v>
      </c>
      <c r="E2789" s="212" t="s">
        <v>4821</v>
      </c>
      <c r="F2789" s="213">
        <v>3967.2</v>
      </c>
      <c r="G2789" s="213">
        <v>0</v>
      </c>
      <c r="H2789" s="212" t="s">
        <v>4378</v>
      </c>
    </row>
    <row r="2790" spans="1:8" x14ac:dyDescent="0.25">
      <c r="A2790" s="208" t="s">
        <v>4645</v>
      </c>
      <c r="B2790" s="220" t="s">
        <v>5766</v>
      </c>
      <c r="C2790" s="209" t="s">
        <v>4392</v>
      </c>
      <c r="D2790" s="210">
        <v>2893.2</v>
      </c>
      <c r="E2790" s="209" t="s">
        <v>4821</v>
      </c>
      <c r="F2790" s="210">
        <v>2893.2</v>
      </c>
      <c r="G2790" s="210">
        <v>0</v>
      </c>
      <c r="H2790" s="209" t="s">
        <v>4378</v>
      </c>
    </row>
    <row r="2791" spans="1:8" x14ac:dyDescent="0.25">
      <c r="A2791" s="208" t="s">
        <v>4643</v>
      </c>
      <c r="B2791" s="220" t="s">
        <v>5844</v>
      </c>
      <c r="C2791" s="209" t="s">
        <v>4392</v>
      </c>
      <c r="D2791" s="210">
        <v>95296.9</v>
      </c>
      <c r="E2791" s="209" t="s">
        <v>5092</v>
      </c>
      <c r="F2791" s="210">
        <v>95296.9</v>
      </c>
      <c r="G2791" s="210">
        <v>0</v>
      </c>
      <c r="H2791" s="209" t="s">
        <v>4378</v>
      </c>
    </row>
    <row r="2792" spans="1:8" x14ac:dyDescent="0.25">
      <c r="A2792" s="208" t="s">
        <v>4648</v>
      </c>
      <c r="B2792" s="220" t="s">
        <v>5980</v>
      </c>
      <c r="C2792" s="209" t="s">
        <v>4392</v>
      </c>
      <c r="D2792" s="210">
        <v>137808.56</v>
      </c>
      <c r="E2792" s="209" t="s">
        <v>4821</v>
      </c>
      <c r="F2792" s="210">
        <v>137808.56</v>
      </c>
      <c r="G2792" s="210">
        <v>0</v>
      </c>
      <c r="H2792" s="209" t="s">
        <v>4378</v>
      </c>
    </row>
    <row r="2793" spans="1:8" x14ac:dyDescent="0.25">
      <c r="A2793" s="208" t="s">
        <v>4648</v>
      </c>
      <c r="B2793" s="220" t="s">
        <v>6006</v>
      </c>
      <c r="C2793" s="209" t="s">
        <v>4392</v>
      </c>
      <c r="D2793" s="210">
        <v>1036</v>
      </c>
      <c r="E2793" s="209" t="s">
        <v>4821</v>
      </c>
      <c r="F2793" s="210">
        <v>1036</v>
      </c>
      <c r="G2793" s="210">
        <v>0</v>
      </c>
      <c r="H2793" s="209" t="s">
        <v>4378</v>
      </c>
    </row>
    <row r="2794" spans="1:8" x14ac:dyDescent="0.25">
      <c r="A2794" s="211" t="s">
        <v>5793</v>
      </c>
      <c r="B2794" s="221" t="s">
        <v>6214</v>
      </c>
      <c r="C2794" s="212" t="s">
        <v>4392</v>
      </c>
      <c r="D2794" s="213">
        <v>114983.8</v>
      </c>
      <c r="E2794" s="212" t="s">
        <v>5092</v>
      </c>
      <c r="F2794" s="213">
        <v>114983.8</v>
      </c>
      <c r="G2794" s="213">
        <v>0</v>
      </c>
      <c r="H2794" s="212" t="s">
        <v>4378</v>
      </c>
    </row>
    <row r="2795" spans="1:8" x14ac:dyDescent="0.25">
      <c r="A2795" s="208" t="s">
        <v>4696</v>
      </c>
      <c r="B2795" s="220" t="s">
        <v>6350</v>
      </c>
      <c r="C2795" s="209" t="s">
        <v>4392</v>
      </c>
      <c r="D2795" s="210">
        <v>97328.45</v>
      </c>
      <c r="E2795" s="209" t="s">
        <v>5092</v>
      </c>
      <c r="F2795" s="210">
        <v>97328.45</v>
      </c>
      <c r="G2795" s="210">
        <v>0</v>
      </c>
      <c r="H2795" s="209" t="s">
        <v>4378</v>
      </c>
    </row>
    <row r="2796" spans="1:8" x14ac:dyDescent="0.25">
      <c r="A2796" s="208" t="s">
        <v>5395</v>
      </c>
      <c r="B2796" s="220" t="s">
        <v>6481</v>
      </c>
      <c r="C2796" s="209" t="s">
        <v>4392</v>
      </c>
      <c r="D2796" s="210">
        <v>158655.5</v>
      </c>
      <c r="E2796" s="209" t="s">
        <v>5092</v>
      </c>
      <c r="F2796" s="210">
        <v>158655.5</v>
      </c>
      <c r="G2796" s="210">
        <v>0</v>
      </c>
      <c r="H2796" s="209" t="s">
        <v>4378</v>
      </c>
    </row>
    <row r="2797" spans="1:8" x14ac:dyDescent="0.25">
      <c r="A2797" s="211" t="s">
        <v>6409</v>
      </c>
      <c r="B2797" s="221" t="s">
        <v>6555</v>
      </c>
      <c r="C2797" s="212" t="s">
        <v>4392</v>
      </c>
      <c r="D2797" s="213">
        <v>1244.4000000000001</v>
      </c>
      <c r="E2797" s="212" t="s">
        <v>5092</v>
      </c>
      <c r="F2797" s="213">
        <v>1244.4000000000001</v>
      </c>
      <c r="G2797" s="213">
        <v>0</v>
      </c>
      <c r="H2797" s="212" t="s">
        <v>4378</v>
      </c>
    </row>
    <row r="2798" spans="1:8" x14ac:dyDescent="0.25">
      <c r="A2798" s="208" t="s">
        <v>6409</v>
      </c>
      <c r="B2798" s="220" t="s">
        <v>6590</v>
      </c>
      <c r="C2798" s="209" t="s">
        <v>4392</v>
      </c>
      <c r="D2798" s="210">
        <v>3303</v>
      </c>
      <c r="E2798" s="209" t="s">
        <v>5092</v>
      </c>
      <c r="F2798" s="210">
        <v>3303</v>
      </c>
      <c r="G2798" s="210">
        <v>0</v>
      </c>
      <c r="H2798" s="209" t="s">
        <v>4378</v>
      </c>
    </row>
    <row r="2799" spans="1:8" x14ac:dyDescent="0.25">
      <c r="A2799" s="211" t="s">
        <v>5838</v>
      </c>
      <c r="B2799" s="221" t="s">
        <v>6724</v>
      </c>
      <c r="C2799" s="212" t="s">
        <v>4392</v>
      </c>
      <c r="D2799" s="213">
        <v>8468.2000000000007</v>
      </c>
      <c r="E2799" s="212" t="s">
        <v>5092</v>
      </c>
      <c r="F2799" s="213">
        <v>8468.2000000000007</v>
      </c>
      <c r="G2799" s="213">
        <v>0</v>
      </c>
      <c r="H2799" s="212" t="s">
        <v>4378</v>
      </c>
    </row>
    <row r="2800" spans="1:8" x14ac:dyDescent="0.25">
      <c r="A2800" s="208" t="s">
        <v>5092</v>
      </c>
      <c r="B2800" s="220" t="s">
        <v>6802</v>
      </c>
      <c r="C2800" s="209" t="s">
        <v>4392</v>
      </c>
      <c r="D2800" s="210">
        <v>43621.7</v>
      </c>
      <c r="E2800" s="209" t="s">
        <v>6803</v>
      </c>
      <c r="F2800" s="210">
        <v>43621.7</v>
      </c>
      <c r="G2800" s="210">
        <v>0</v>
      </c>
      <c r="H2800" s="209" t="s">
        <v>4378</v>
      </c>
    </row>
    <row r="2801" spans="1:8" x14ac:dyDescent="0.25">
      <c r="A2801" s="211" t="s">
        <v>5244</v>
      </c>
      <c r="B2801" s="221" t="s">
        <v>6959</v>
      </c>
      <c r="C2801" s="212" t="s">
        <v>4392</v>
      </c>
      <c r="D2801" s="213">
        <v>65222.16</v>
      </c>
      <c r="E2801" s="212" t="s">
        <v>6803</v>
      </c>
      <c r="F2801" s="213">
        <v>65222.16</v>
      </c>
      <c r="G2801" s="213">
        <v>0</v>
      </c>
      <c r="H2801" s="212" t="s">
        <v>4378</v>
      </c>
    </row>
    <row r="2802" spans="1:8" x14ac:dyDescent="0.25">
      <c r="A2802" s="211" t="s">
        <v>6803</v>
      </c>
      <c r="B2802" s="221" t="s">
        <v>7186</v>
      </c>
      <c r="C2802" s="212" t="s">
        <v>4392</v>
      </c>
      <c r="D2802" s="213">
        <v>7226.75</v>
      </c>
      <c r="E2802" s="212" t="s">
        <v>6803</v>
      </c>
      <c r="F2802" s="213">
        <v>7226.75</v>
      </c>
      <c r="G2802" s="213">
        <v>0</v>
      </c>
      <c r="H2802" s="212" t="s">
        <v>4378</v>
      </c>
    </row>
    <row r="2803" spans="1:8" x14ac:dyDescent="0.25">
      <c r="A2803" s="208" t="s">
        <v>6803</v>
      </c>
      <c r="B2803" s="220" t="s">
        <v>7187</v>
      </c>
      <c r="C2803" s="209" t="s">
        <v>4392</v>
      </c>
      <c r="D2803" s="210">
        <v>107062.39999999999</v>
      </c>
      <c r="E2803" s="209" t="s">
        <v>6803</v>
      </c>
      <c r="F2803" s="210">
        <v>107062.39999999999</v>
      </c>
      <c r="G2803" s="210">
        <v>0</v>
      </c>
      <c r="H2803" s="209" t="s">
        <v>4378</v>
      </c>
    </row>
    <row r="2804" spans="1:8" x14ac:dyDescent="0.25">
      <c r="A2804" s="208" t="s">
        <v>6803</v>
      </c>
      <c r="B2804" s="220" t="s">
        <v>7236</v>
      </c>
      <c r="C2804" s="209" t="s">
        <v>4392</v>
      </c>
      <c r="D2804" s="210">
        <v>11099.6</v>
      </c>
      <c r="E2804" s="209" t="s">
        <v>4416</v>
      </c>
      <c r="F2804" s="210">
        <v>0</v>
      </c>
      <c r="G2804" s="210">
        <v>11099.6</v>
      </c>
      <c r="H2804" s="209" t="s">
        <v>4294</v>
      </c>
    </row>
    <row r="2805" spans="1:8" x14ac:dyDescent="0.25">
      <c r="A2805" s="211" t="s">
        <v>4633</v>
      </c>
      <c r="B2805" s="221" t="s">
        <v>7889</v>
      </c>
      <c r="C2805" s="212" t="s">
        <v>4609</v>
      </c>
      <c r="D2805" s="213">
        <v>5237</v>
      </c>
      <c r="E2805" s="212" t="s">
        <v>4633</v>
      </c>
      <c r="F2805" s="213">
        <v>5237</v>
      </c>
      <c r="G2805" s="213">
        <v>0</v>
      </c>
      <c r="H2805" s="212" t="s">
        <v>4378</v>
      </c>
    </row>
    <row r="2806" spans="1:8" x14ac:dyDescent="0.25">
      <c r="A2806" s="208" t="s">
        <v>4648</v>
      </c>
      <c r="B2806" s="220" t="s">
        <v>6023</v>
      </c>
      <c r="C2806" s="209" t="s">
        <v>4609</v>
      </c>
      <c r="D2806" s="210">
        <v>4836.3</v>
      </c>
      <c r="E2806" s="209" t="s">
        <v>4648</v>
      </c>
      <c r="F2806" s="210">
        <v>4836.3</v>
      </c>
      <c r="G2806" s="210">
        <v>0</v>
      </c>
      <c r="H2806" s="209" t="s">
        <v>4378</v>
      </c>
    </row>
    <row r="2807" spans="1:8" x14ac:dyDescent="0.25">
      <c r="A2807" s="211" t="s">
        <v>4642</v>
      </c>
      <c r="B2807" s="221" t="s">
        <v>6354</v>
      </c>
      <c r="C2807" s="212" t="s">
        <v>4393</v>
      </c>
      <c r="D2807" s="213">
        <v>10884.9</v>
      </c>
      <c r="E2807" s="212" t="s">
        <v>4642</v>
      </c>
      <c r="F2807" s="213">
        <v>10884.9</v>
      </c>
      <c r="G2807" s="213">
        <v>0</v>
      </c>
      <c r="H2807" s="212" t="s">
        <v>4378</v>
      </c>
    </row>
    <row r="2808" spans="1:8" x14ac:dyDescent="0.25">
      <c r="A2808" s="211" t="s">
        <v>4632</v>
      </c>
      <c r="B2808" s="221" t="s">
        <v>5416</v>
      </c>
      <c r="C2808" s="212" t="s">
        <v>4393</v>
      </c>
      <c r="D2808" s="213">
        <v>11923.9</v>
      </c>
      <c r="E2808" s="212" t="s">
        <v>4632</v>
      </c>
      <c r="F2808" s="213">
        <v>11923.9</v>
      </c>
      <c r="G2808" s="213">
        <v>0</v>
      </c>
      <c r="H2808" s="212" t="s">
        <v>4378</v>
      </c>
    </row>
    <row r="2809" spans="1:8" x14ac:dyDescent="0.25">
      <c r="A2809" s="211" t="s">
        <v>4653</v>
      </c>
      <c r="B2809" s="221" t="s">
        <v>7030</v>
      </c>
      <c r="C2809" s="212" t="s">
        <v>4393</v>
      </c>
      <c r="D2809" s="213">
        <v>6291</v>
      </c>
      <c r="E2809" s="212" t="s">
        <v>4653</v>
      </c>
      <c r="F2809" s="213">
        <v>6291</v>
      </c>
      <c r="G2809" s="213">
        <v>0</v>
      </c>
      <c r="H2809" s="212" t="s">
        <v>4378</v>
      </c>
    </row>
    <row r="2810" spans="1:8" x14ac:dyDescent="0.25">
      <c r="A2810" s="211" t="s">
        <v>4638</v>
      </c>
      <c r="B2810" s="221" t="s">
        <v>7335</v>
      </c>
      <c r="C2810" s="212" t="s">
        <v>4393</v>
      </c>
      <c r="D2810" s="213">
        <v>10531.4</v>
      </c>
      <c r="E2810" s="212" t="s">
        <v>4638</v>
      </c>
      <c r="F2810" s="213">
        <v>10531.4</v>
      </c>
      <c r="G2810" s="213">
        <v>0</v>
      </c>
      <c r="H2810" s="212" t="s">
        <v>4378</v>
      </c>
    </row>
    <row r="2811" spans="1:8" x14ac:dyDescent="0.25">
      <c r="A2811" s="208" t="s">
        <v>4649</v>
      </c>
      <c r="B2811" s="220" t="s">
        <v>7499</v>
      </c>
      <c r="C2811" s="209" t="s">
        <v>4393</v>
      </c>
      <c r="D2811" s="210">
        <v>11463.4</v>
      </c>
      <c r="E2811" s="209" t="s">
        <v>4649</v>
      </c>
      <c r="F2811" s="210">
        <v>11463.4</v>
      </c>
      <c r="G2811" s="210">
        <v>0</v>
      </c>
      <c r="H2811" s="209" t="s">
        <v>4378</v>
      </c>
    </row>
    <row r="2812" spans="1:8" x14ac:dyDescent="0.25">
      <c r="A2812" s="208" t="s">
        <v>4646</v>
      </c>
      <c r="B2812" s="220" t="s">
        <v>7625</v>
      </c>
      <c r="C2812" s="209" t="s">
        <v>4393</v>
      </c>
      <c r="D2812" s="210">
        <v>7164.6</v>
      </c>
      <c r="E2812" s="209" t="s">
        <v>4646</v>
      </c>
      <c r="F2812" s="210">
        <v>7164.6</v>
      </c>
      <c r="G2812" s="210">
        <v>0</v>
      </c>
      <c r="H2812" s="209" t="s">
        <v>4378</v>
      </c>
    </row>
    <row r="2813" spans="1:8" x14ac:dyDescent="0.25">
      <c r="A2813" s="211" t="s">
        <v>4635</v>
      </c>
      <c r="B2813" s="221" t="s">
        <v>7923</v>
      </c>
      <c r="C2813" s="212" t="s">
        <v>4393</v>
      </c>
      <c r="D2813" s="213">
        <v>8580.7999999999993</v>
      </c>
      <c r="E2813" s="212" t="s">
        <v>4635</v>
      </c>
      <c r="F2813" s="213">
        <v>8580.7999999999993</v>
      </c>
      <c r="G2813" s="213">
        <v>0</v>
      </c>
      <c r="H2813" s="212" t="s">
        <v>4378</v>
      </c>
    </row>
    <row r="2814" spans="1:8" x14ac:dyDescent="0.25">
      <c r="A2814" s="208" t="s">
        <v>4634</v>
      </c>
      <c r="B2814" s="220" t="s">
        <v>4714</v>
      </c>
      <c r="C2814" s="209" t="s">
        <v>4393</v>
      </c>
      <c r="D2814" s="210">
        <v>13126.7</v>
      </c>
      <c r="E2814" s="209" t="s">
        <v>4634</v>
      </c>
      <c r="F2814" s="210">
        <v>13126.7</v>
      </c>
      <c r="G2814" s="210">
        <v>0</v>
      </c>
      <c r="H2814" s="209" t="s">
        <v>4378</v>
      </c>
    </row>
    <row r="2815" spans="1:8" x14ac:dyDescent="0.25">
      <c r="A2815" s="211" t="s">
        <v>4636</v>
      </c>
      <c r="B2815" s="221" t="s">
        <v>4830</v>
      </c>
      <c r="C2815" s="212" t="s">
        <v>4393</v>
      </c>
      <c r="D2815" s="213">
        <v>5110</v>
      </c>
      <c r="E2815" s="212" t="s">
        <v>4636</v>
      </c>
      <c r="F2815" s="213">
        <v>5110</v>
      </c>
      <c r="G2815" s="213">
        <v>0</v>
      </c>
      <c r="H2815" s="212" t="s">
        <v>4378</v>
      </c>
    </row>
    <row r="2816" spans="1:8" x14ac:dyDescent="0.25">
      <c r="A2816" s="211" t="s">
        <v>4604</v>
      </c>
      <c r="B2816" s="221" t="s">
        <v>4905</v>
      </c>
      <c r="C2816" s="212" t="s">
        <v>4393</v>
      </c>
      <c r="D2816" s="213">
        <v>10008.5</v>
      </c>
      <c r="E2816" s="212" t="s">
        <v>4604</v>
      </c>
      <c r="F2816" s="213">
        <v>10008.5</v>
      </c>
      <c r="G2816" s="213">
        <v>0</v>
      </c>
      <c r="H2816" s="212" t="s">
        <v>4378</v>
      </c>
    </row>
    <row r="2817" spans="1:8" x14ac:dyDescent="0.25">
      <c r="A2817" s="211" t="s">
        <v>4640</v>
      </c>
      <c r="B2817" s="221" t="s">
        <v>5040</v>
      </c>
      <c r="C2817" s="212" t="s">
        <v>4393</v>
      </c>
      <c r="D2817" s="213">
        <v>12153.9</v>
      </c>
      <c r="E2817" s="212" t="s">
        <v>4640</v>
      </c>
      <c r="F2817" s="213">
        <v>12153.9</v>
      </c>
      <c r="G2817" s="213">
        <v>0</v>
      </c>
      <c r="H2817" s="212" t="s">
        <v>4378</v>
      </c>
    </row>
    <row r="2818" spans="1:8" x14ac:dyDescent="0.25">
      <c r="A2818" s="208" t="s">
        <v>4746</v>
      </c>
      <c r="B2818" s="220" t="s">
        <v>5162</v>
      </c>
      <c r="C2818" s="209" t="s">
        <v>4393</v>
      </c>
      <c r="D2818" s="210">
        <v>6273.6</v>
      </c>
      <c r="E2818" s="209" t="s">
        <v>4746</v>
      </c>
      <c r="F2818" s="210">
        <v>6273.6</v>
      </c>
      <c r="G2818" s="210">
        <v>0</v>
      </c>
      <c r="H2818" s="209" t="s">
        <v>4378</v>
      </c>
    </row>
    <row r="2819" spans="1:8" x14ac:dyDescent="0.25">
      <c r="A2819" s="211" t="s">
        <v>4639</v>
      </c>
      <c r="B2819" s="221" t="s">
        <v>5312</v>
      </c>
      <c r="C2819" s="212" t="s">
        <v>4393</v>
      </c>
      <c r="D2819" s="213">
        <v>8496.9</v>
      </c>
      <c r="E2819" s="212" t="s">
        <v>4639</v>
      </c>
      <c r="F2819" s="213">
        <v>8496.9</v>
      </c>
      <c r="G2819" s="213">
        <v>0</v>
      </c>
      <c r="H2819" s="212" t="s">
        <v>4378</v>
      </c>
    </row>
    <row r="2820" spans="1:8" x14ac:dyDescent="0.25">
      <c r="A2820" s="211" t="s">
        <v>4630</v>
      </c>
      <c r="B2820" s="221" t="s">
        <v>5462</v>
      </c>
      <c r="C2820" s="212" t="s">
        <v>4393</v>
      </c>
      <c r="D2820" s="213">
        <v>11067.4</v>
      </c>
      <c r="E2820" s="212" t="s">
        <v>4630</v>
      </c>
      <c r="F2820" s="213">
        <v>11067.4</v>
      </c>
      <c r="G2820" s="213">
        <v>0</v>
      </c>
      <c r="H2820" s="212" t="s">
        <v>4378</v>
      </c>
    </row>
    <row r="2821" spans="1:8" x14ac:dyDescent="0.25">
      <c r="A2821" s="208" t="s">
        <v>4641</v>
      </c>
      <c r="B2821" s="220" t="s">
        <v>5612</v>
      </c>
      <c r="C2821" s="209" t="s">
        <v>4393</v>
      </c>
      <c r="D2821" s="210">
        <v>12241.8</v>
      </c>
      <c r="E2821" s="209" t="s">
        <v>4641</v>
      </c>
      <c r="F2821" s="210">
        <v>12241.8</v>
      </c>
      <c r="G2821" s="210">
        <v>0</v>
      </c>
      <c r="H2821" s="209" t="s">
        <v>4378</v>
      </c>
    </row>
    <row r="2822" spans="1:8" x14ac:dyDescent="0.25">
      <c r="A2822" s="208" t="s">
        <v>4645</v>
      </c>
      <c r="B2822" s="220" t="s">
        <v>5723</v>
      </c>
      <c r="C2822" s="209" t="s">
        <v>4393</v>
      </c>
      <c r="D2822" s="210">
        <v>6265.2</v>
      </c>
      <c r="E2822" s="209" t="s">
        <v>4645</v>
      </c>
      <c r="F2822" s="210">
        <v>6265.2</v>
      </c>
      <c r="G2822" s="210">
        <v>0</v>
      </c>
      <c r="H2822" s="209" t="s">
        <v>4378</v>
      </c>
    </row>
    <row r="2823" spans="1:8" x14ac:dyDescent="0.25">
      <c r="A2823" s="208" t="s">
        <v>4643</v>
      </c>
      <c r="B2823" s="220" t="s">
        <v>5801</v>
      </c>
      <c r="C2823" s="209" t="s">
        <v>4393</v>
      </c>
      <c r="D2823" s="210">
        <v>0</v>
      </c>
      <c r="E2823" s="209" t="s">
        <v>4416</v>
      </c>
      <c r="F2823" s="210">
        <v>0</v>
      </c>
      <c r="G2823" s="210">
        <v>0</v>
      </c>
      <c r="H2823" s="209" t="s">
        <v>37</v>
      </c>
    </row>
    <row r="2824" spans="1:8" x14ac:dyDescent="0.25">
      <c r="A2824" s="211" t="s">
        <v>4643</v>
      </c>
      <c r="B2824" s="221" t="s">
        <v>5802</v>
      </c>
      <c r="C2824" s="212" t="s">
        <v>4393</v>
      </c>
      <c r="D2824" s="213">
        <v>10448.4</v>
      </c>
      <c r="E2824" s="212" t="s">
        <v>4643</v>
      </c>
      <c r="F2824" s="213">
        <v>10448.4</v>
      </c>
      <c r="G2824" s="213">
        <v>0</v>
      </c>
      <c r="H2824" s="212" t="s">
        <v>4378</v>
      </c>
    </row>
    <row r="2825" spans="1:8" x14ac:dyDescent="0.25">
      <c r="A2825" s="208" t="s">
        <v>4648</v>
      </c>
      <c r="B2825" s="220" t="s">
        <v>5932</v>
      </c>
      <c r="C2825" s="209" t="s">
        <v>4393</v>
      </c>
      <c r="D2825" s="210">
        <v>7837.8</v>
      </c>
      <c r="E2825" s="209" t="s">
        <v>4648</v>
      </c>
      <c r="F2825" s="210">
        <v>7837.8</v>
      </c>
      <c r="G2825" s="210">
        <v>0</v>
      </c>
      <c r="H2825" s="209" t="s">
        <v>4378</v>
      </c>
    </row>
    <row r="2826" spans="1:8" x14ac:dyDescent="0.25">
      <c r="A2826" s="208" t="s">
        <v>4821</v>
      </c>
      <c r="B2826" s="220" t="s">
        <v>6056</v>
      </c>
      <c r="C2826" s="209" t="s">
        <v>4393</v>
      </c>
      <c r="D2826" s="210">
        <v>4984.8</v>
      </c>
      <c r="E2826" s="209" t="s">
        <v>4821</v>
      </c>
      <c r="F2826" s="210">
        <v>4984.8</v>
      </c>
      <c r="G2826" s="210">
        <v>0</v>
      </c>
      <c r="H2826" s="209" t="s">
        <v>4378</v>
      </c>
    </row>
    <row r="2827" spans="1:8" x14ac:dyDescent="0.25">
      <c r="A2827" s="208" t="s">
        <v>5793</v>
      </c>
      <c r="B2827" s="220" t="s">
        <v>6169</v>
      </c>
      <c r="C2827" s="209" t="s">
        <v>4393</v>
      </c>
      <c r="D2827" s="210">
        <v>6137.9</v>
      </c>
      <c r="E2827" s="209" t="s">
        <v>5793</v>
      </c>
      <c r="F2827" s="210">
        <v>6137.9</v>
      </c>
      <c r="G2827" s="210">
        <v>0</v>
      </c>
      <c r="H2827" s="209" t="s">
        <v>4378</v>
      </c>
    </row>
    <row r="2828" spans="1:8" x14ac:dyDescent="0.25">
      <c r="A2828" s="211" t="s">
        <v>5395</v>
      </c>
      <c r="B2828" s="221" t="s">
        <v>6422</v>
      </c>
      <c r="C2828" s="212" t="s">
        <v>4393</v>
      </c>
      <c r="D2828" s="213">
        <v>11919.9</v>
      </c>
      <c r="E2828" s="212" t="s">
        <v>5395</v>
      </c>
      <c r="F2828" s="213">
        <v>11919.9</v>
      </c>
      <c r="G2828" s="213">
        <v>0</v>
      </c>
      <c r="H2828" s="212" t="s">
        <v>4378</v>
      </c>
    </row>
    <row r="2829" spans="1:8" x14ac:dyDescent="0.25">
      <c r="A2829" s="211" t="s">
        <v>6409</v>
      </c>
      <c r="B2829" s="221" t="s">
        <v>6551</v>
      </c>
      <c r="C2829" s="212" t="s">
        <v>4393</v>
      </c>
      <c r="D2829" s="213">
        <v>5973.2</v>
      </c>
      <c r="E2829" s="212" t="s">
        <v>6409</v>
      </c>
      <c r="F2829" s="213">
        <v>5973.2</v>
      </c>
      <c r="G2829" s="213">
        <v>0</v>
      </c>
      <c r="H2829" s="212" t="s">
        <v>4378</v>
      </c>
    </row>
    <row r="2830" spans="1:8" x14ac:dyDescent="0.25">
      <c r="A2830" s="211" t="s">
        <v>5838</v>
      </c>
      <c r="B2830" s="221" t="s">
        <v>6637</v>
      </c>
      <c r="C2830" s="212" t="s">
        <v>4393</v>
      </c>
      <c r="D2830" s="213">
        <v>11246.1</v>
      </c>
      <c r="E2830" s="212" t="s">
        <v>5838</v>
      </c>
      <c r="F2830" s="213">
        <v>11246.1</v>
      </c>
      <c r="G2830" s="213">
        <v>0</v>
      </c>
      <c r="H2830" s="212" t="s">
        <v>4378</v>
      </c>
    </row>
    <row r="2831" spans="1:8" x14ac:dyDescent="0.25">
      <c r="A2831" s="208" t="s">
        <v>5092</v>
      </c>
      <c r="B2831" s="220" t="s">
        <v>6782</v>
      </c>
      <c r="C2831" s="209" t="s">
        <v>4393</v>
      </c>
      <c r="D2831" s="210">
        <v>13814.3</v>
      </c>
      <c r="E2831" s="209" t="s">
        <v>5092</v>
      </c>
      <c r="F2831" s="210">
        <v>13814.3</v>
      </c>
      <c r="G2831" s="210">
        <v>0</v>
      </c>
      <c r="H2831" s="209" t="s">
        <v>4378</v>
      </c>
    </row>
    <row r="2832" spans="1:8" x14ac:dyDescent="0.25">
      <c r="A2832" s="208" t="s">
        <v>5244</v>
      </c>
      <c r="B2832" s="220" t="s">
        <v>6878</v>
      </c>
      <c r="C2832" s="209" t="s">
        <v>4393</v>
      </c>
      <c r="D2832" s="210">
        <v>4855.8</v>
      </c>
      <c r="E2832" s="209" t="s">
        <v>5244</v>
      </c>
      <c r="F2832" s="210">
        <v>4855.8</v>
      </c>
      <c r="G2832" s="210">
        <v>0</v>
      </c>
      <c r="H2832" s="209" t="s">
        <v>4378</v>
      </c>
    </row>
    <row r="2833" spans="1:8" x14ac:dyDescent="0.25">
      <c r="A2833" s="208" t="s">
        <v>5066</v>
      </c>
      <c r="B2833" s="220" t="s">
        <v>7017</v>
      </c>
      <c r="C2833" s="209" t="s">
        <v>4393</v>
      </c>
      <c r="D2833" s="210">
        <v>6681.4</v>
      </c>
      <c r="E2833" s="209" t="s">
        <v>5066</v>
      </c>
      <c r="F2833" s="210">
        <v>6681.4</v>
      </c>
      <c r="G2833" s="210">
        <v>0</v>
      </c>
      <c r="H2833" s="209" t="s">
        <v>4378</v>
      </c>
    </row>
    <row r="2834" spans="1:8" x14ac:dyDescent="0.25">
      <c r="A2834" s="208" t="s">
        <v>6803</v>
      </c>
      <c r="B2834" s="220" t="s">
        <v>7143</v>
      </c>
      <c r="C2834" s="209" t="s">
        <v>4393</v>
      </c>
      <c r="D2834" s="210">
        <v>13342.6</v>
      </c>
      <c r="E2834" s="209" t="s">
        <v>6803</v>
      </c>
      <c r="F2834" s="210">
        <v>13342.6</v>
      </c>
      <c r="G2834" s="210">
        <v>0</v>
      </c>
      <c r="H2834" s="209" t="s">
        <v>4378</v>
      </c>
    </row>
    <row r="2835" spans="1:8" x14ac:dyDescent="0.25">
      <c r="A2835" s="211" t="s">
        <v>4633</v>
      </c>
      <c r="B2835" s="221" t="s">
        <v>7833</v>
      </c>
      <c r="C2835" s="212" t="s">
        <v>4608</v>
      </c>
      <c r="D2835" s="213">
        <v>0</v>
      </c>
      <c r="E2835" s="212" t="s">
        <v>4416</v>
      </c>
      <c r="F2835" s="213">
        <v>0</v>
      </c>
      <c r="G2835" s="213">
        <v>0</v>
      </c>
      <c r="H2835" s="212" t="s">
        <v>37</v>
      </c>
    </row>
    <row r="2836" spans="1:8" x14ac:dyDescent="0.25">
      <c r="A2836" s="208" t="s">
        <v>4633</v>
      </c>
      <c r="B2836" s="220" t="s">
        <v>7834</v>
      </c>
      <c r="C2836" s="209" t="s">
        <v>4608</v>
      </c>
      <c r="D2836" s="210">
        <v>2295</v>
      </c>
      <c r="E2836" s="209" t="s">
        <v>4633</v>
      </c>
      <c r="F2836" s="210">
        <v>2295</v>
      </c>
      <c r="G2836" s="210">
        <v>0</v>
      </c>
      <c r="H2836" s="209" t="s">
        <v>4378</v>
      </c>
    </row>
    <row r="2837" spans="1:8" x14ac:dyDescent="0.25">
      <c r="A2837" s="211" t="s">
        <v>4632</v>
      </c>
      <c r="B2837" s="221" t="s">
        <v>6142</v>
      </c>
      <c r="C2837" s="212" t="s">
        <v>4538</v>
      </c>
      <c r="D2837" s="213">
        <v>6878.3</v>
      </c>
      <c r="E2837" s="212" t="s">
        <v>4632</v>
      </c>
      <c r="F2837" s="213">
        <v>6878.3</v>
      </c>
      <c r="G2837" s="213">
        <v>0</v>
      </c>
      <c r="H2837" s="212" t="s">
        <v>4378</v>
      </c>
    </row>
    <row r="2838" spans="1:8" x14ac:dyDescent="0.25">
      <c r="A2838" s="208" t="s">
        <v>4633</v>
      </c>
      <c r="B2838" s="220" t="s">
        <v>7848</v>
      </c>
      <c r="C2838" s="209" t="s">
        <v>4538</v>
      </c>
      <c r="D2838" s="210">
        <v>14699.2</v>
      </c>
      <c r="E2838" s="209" t="s">
        <v>4635</v>
      </c>
      <c r="F2838" s="210">
        <v>14699.2</v>
      </c>
      <c r="G2838" s="210">
        <v>0</v>
      </c>
      <c r="H2838" s="209" t="s">
        <v>4378</v>
      </c>
    </row>
    <row r="2839" spans="1:8" x14ac:dyDescent="0.25">
      <c r="A2839" s="211" t="s">
        <v>4640</v>
      </c>
      <c r="B2839" s="221" t="s">
        <v>5105</v>
      </c>
      <c r="C2839" s="212" t="s">
        <v>4538</v>
      </c>
      <c r="D2839" s="213">
        <v>14235</v>
      </c>
      <c r="E2839" s="212" t="s">
        <v>4746</v>
      </c>
      <c r="F2839" s="213">
        <v>14235</v>
      </c>
      <c r="G2839" s="213">
        <v>0</v>
      </c>
      <c r="H2839" s="212" t="s">
        <v>4378</v>
      </c>
    </row>
    <row r="2840" spans="1:8" x14ac:dyDescent="0.25">
      <c r="A2840" s="211" t="s">
        <v>4643</v>
      </c>
      <c r="B2840" s="221" t="s">
        <v>5869</v>
      </c>
      <c r="C2840" s="212" t="s">
        <v>4538</v>
      </c>
      <c r="D2840" s="213">
        <v>4901.3999999999996</v>
      </c>
      <c r="E2840" s="212" t="s">
        <v>4648</v>
      </c>
      <c r="F2840" s="213">
        <v>4901.3999999999996</v>
      </c>
      <c r="G2840" s="213">
        <v>0</v>
      </c>
      <c r="H2840" s="212" t="s">
        <v>4378</v>
      </c>
    </row>
    <row r="2841" spans="1:8" x14ac:dyDescent="0.25">
      <c r="A2841" s="211" t="s">
        <v>4821</v>
      </c>
      <c r="B2841" s="221" t="s">
        <v>6071</v>
      </c>
      <c r="C2841" s="212" t="s">
        <v>4538</v>
      </c>
      <c r="D2841" s="213">
        <v>5263.2</v>
      </c>
      <c r="E2841" s="212" t="s">
        <v>4821</v>
      </c>
      <c r="F2841" s="213">
        <v>5263.2</v>
      </c>
      <c r="G2841" s="213">
        <v>0</v>
      </c>
      <c r="H2841" s="212" t="s">
        <v>4378</v>
      </c>
    </row>
    <row r="2842" spans="1:8" x14ac:dyDescent="0.25">
      <c r="A2842" s="211" t="s">
        <v>4696</v>
      </c>
      <c r="B2842" s="221" t="s">
        <v>6313</v>
      </c>
      <c r="C2842" s="212" t="s">
        <v>4538</v>
      </c>
      <c r="D2842" s="213">
        <v>8273.2000000000007</v>
      </c>
      <c r="E2842" s="212" t="s">
        <v>4696</v>
      </c>
      <c r="F2842" s="213">
        <v>8273.2000000000007</v>
      </c>
      <c r="G2842" s="213">
        <v>0</v>
      </c>
      <c r="H2842" s="212" t="s">
        <v>4378</v>
      </c>
    </row>
    <row r="2843" spans="1:8" x14ac:dyDescent="0.25">
      <c r="A2843" s="211" t="s">
        <v>5838</v>
      </c>
      <c r="B2843" s="221" t="s">
        <v>6706</v>
      </c>
      <c r="C2843" s="212" t="s">
        <v>4538</v>
      </c>
      <c r="D2843" s="213">
        <v>5813.6</v>
      </c>
      <c r="E2843" s="212" t="s">
        <v>5092</v>
      </c>
      <c r="F2843" s="213">
        <v>5813.6</v>
      </c>
      <c r="G2843" s="213">
        <v>0</v>
      </c>
      <c r="H2843" s="212" t="s">
        <v>4378</v>
      </c>
    </row>
    <row r="2844" spans="1:8" x14ac:dyDescent="0.25">
      <c r="A2844" s="208" t="s">
        <v>5066</v>
      </c>
      <c r="B2844" s="220" t="s">
        <v>7075</v>
      </c>
      <c r="C2844" s="209" t="s">
        <v>4538</v>
      </c>
      <c r="D2844" s="210">
        <v>7945.8</v>
      </c>
      <c r="E2844" s="209" t="s">
        <v>6803</v>
      </c>
      <c r="F2844" s="210">
        <v>7945.8</v>
      </c>
      <c r="G2844" s="210">
        <v>0</v>
      </c>
      <c r="H2844" s="209" t="s">
        <v>4378</v>
      </c>
    </row>
    <row r="2845" spans="1:8" x14ac:dyDescent="0.25">
      <c r="A2845" s="211" t="s">
        <v>4648</v>
      </c>
      <c r="B2845" s="221" t="s">
        <v>6021</v>
      </c>
      <c r="C2845" s="212" t="s">
        <v>6022</v>
      </c>
      <c r="D2845" s="213">
        <v>0</v>
      </c>
      <c r="E2845" s="212" t="s">
        <v>4416</v>
      </c>
      <c r="F2845" s="213">
        <v>0</v>
      </c>
      <c r="G2845" s="213">
        <v>0</v>
      </c>
      <c r="H2845" s="212" t="s">
        <v>37</v>
      </c>
    </row>
    <row r="2846" spans="1:8" x14ac:dyDescent="0.25">
      <c r="A2846" s="211" t="s">
        <v>4642</v>
      </c>
      <c r="B2846" s="221" t="s">
        <v>4711</v>
      </c>
      <c r="C2846" s="212" t="s">
        <v>4489</v>
      </c>
      <c r="D2846" s="213">
        <v>1370</v>
      </c>
      <c r="E2846" s="212" t="s">
        <v>4642</v>
      </c>
      <c r="F2846" s="213">
        <v>1370</v>
      </c>
      <c r="G2846" s="213">
        <v>0</v>
      </c>
      <c r="H2846" s="212" t="s">
        <v>4378</v>
      </c>
    </row>
    <row r="2847" spans="1:8" x14ac:dyDescent="0.25">
      <c r="A2847" s="211" t="s">
        <v>4632</v>
      </c>
      <c r="B2847" s="221" t="s">
        <v>6839</v>
      </c>
      <c r="C2847" s="212" t="s">
        <v>4489</v>
      </c>
      <c r="D2847" s="213">
        <v>920</v>
      </c>
      <c r="E2847" s="212" t="s">
        <v>4638</v>
      </c>
      <c r="F2847" s="213">
        <v>920</v>
      </c>
      <c r="G2847" s="213">
        <v>0</v>
      </c>
      <c r="H2847" s="212" t="s">
        <v>4378</v>
      </c>
    </row>
    <row r="2848" spans="1:8" x14ac:dyDescent="0.25">
      <c r="A2848" s="211" t="s">
        <v>4633</v>
      </c>
      <c r="B2848" s="221" t="s">
        <v>7829</v>
      </c>
      <c r="C2848" s="212" t="s">
        <v>4489</v>
      </c>
      <c r="D2848" s="213">
        <v>940</v>
      </c>
      <c r="E2848" s="212" t="s">
        <v>4635</v>
      </c>
      <c r="F2848" s="213">
        <v>940</v>
      </c>
      <c r="G2848" s="213">
        <v>0</v>
      </c>
      <c r="H2848" s="212" t="s">
        <v>4378</v>
      </c>
    </row>
    <row r="2849" spans="1:8" x14ac:dyDescent="0.25">
      <c r="A2849" s="208" t="s">
        <v>4635</v>
      </c>
      <c r="B2849" s="220" t="s">
        <v>8001</v>
      </c>
      <c r="C2849" s="209" t="s">
        <v>4489</v>
      </c>
      <c r="D2849" s="210">
        <v>1343.2</v>
      </c>
      <c r="E2849" s="209" t="s">
        <v>4634</v>
      </c>
      <c r="F2849" s="210">
        <v>1343.2</v>
      </c>
      <c r="G2849" s="210">
        <v>0</v>
      </c>
      <c r="H2849" s="209" t="s">
        <v>4378</v>
      </c>
    </row>
    <row r="2850" spans="1:8" x14ac:dyDescent="0.25">
      <c r="A2850" s="208" t="s">
        <v>4634</v>
      </c>
      <c r="B2850" s="220" t="s">
        <v>4796</v>
      </c>
      <c r="C2850" s="209" t="s">
        <v>4489</v>
      </c>
      <c r="D2850" s="210">
        <v>1410</v>
      </c>
      <c r="E2850" s="209" t="s">
        <v>4634</v>
      </c>
      <c r="F2850" s="210">
        <v>1410</v>
      </c>
      <c r="G2850" s="210">
        <v>0</v>
      </c>
      <c r="H2850" s="209" t="s">
        <v>4378</v>
      </c>
    </row>
    <row r="2851" spans="1:8" x14ac:dyDescent="0.25">
      <c r="A2851" s="211" t="s">
        <v>4639</v>
      </c>
      <c r="B2851" s="221" t="s">
        <v>5410</v>
      </c>
      <c r="C2851" s="212" t="s">
        <v>4489</v>
      </c>
      <c r="D2851" s="213">
        <v>960</v>
      </c>
      <c r="E2851" s="212" t="s">
        <v>4630</v>
      </c>
      <c r="F2851" s="213">
        <v>960</v>
      </c>
      <c r="G2851" s="213">
        <v>0</v>
      </c>
      <c r="H2851" s="212" t="s">
        <v>4378</v>
      </c>
    </row>
    <row r="2852" spans="1:8" x14ac:dyDescent="0.25">
      <c r="A2852" s="208" t="s">
        <v>4630</v>
      </c>
      <c r="B2852" s="220" t="s">
        <v>5576</v>
      </c>
      <c r="C2852" s="209" t="s">
        <v>4489</v>
      </c>
      <c r="D2852" s="210">
        <v>980</v>
      </c>
      <c r="E2852" s="209" t="s">
        <v>4641</v>
      </c>
      <c r="F2852" s="210">
        <v>980</v>
      </c>
      <c r="G2852" s="210">
        <v>0</v>
      </c>
      <c r="H2852" s="209" t="s">
        <v>4378</v>
      </c>
    </row>
    <row r="2853" spans="1:8" x14ac:dyDescent="0.25">
      <c r="A2853" s="208" t="s">
        <v>4641</v>
      </c>
      <c r="B2853" s="220" t="s">
        <v>5703</v>
      </c>
      <c r="C2853" s="209" t="s">
        <v>4489</v>
      </c>
      <c r="D2853" s="210">
        <v>1530</v>
      </c>
      <c r="E2853" s="209" t="s">
        <v>4645</v>
      </c>
      <c r="F2853" s="210">
        <v>1530</v>
      </c>
      <c r="G2853" s="210">
        <v>0</v>
      </c>
      <c r="H2853" s="209" t="s">
        <v>4378</v>
      </c>
    </row>
    <row r="2854" spans="1:8" x14ac:dyDescent="0.25">
      <c r="A2854" s="208" t="s">
        <v>5793</v>
      </c>
      <c r="B2854" s="220" t="s">
        <v>6239</v>
      </c>
      <c r="C2854" s="209" t="s">
        <v>4489</v>
      </c>
      <c r="D2854" s="210">
        <v>1040</v>
      </c>
      <c r="E2854" s="209" t="s">
        <v>4696</v>
      </c>
      <c r="F2854" s="210">
        <v>1040</v>
      </c>
      <c r="G2854" s="210">
        <v>0</v>
      </c>
      <c r="H2854" s="209" t="s">
        <v>4378</v>
      </c>
    </row>
    <row r="2855" spans="1:8" x14ac:dyDescent="0.25">
      <c r="A2855" s="211" t="s">
        <v>4696</v>
      </c>
      <c r="B2855" s="221" t="s">
        <v>6385</v>
      </c>
      <c r="C2855" s="212" t="s">
        <v>4489</v>
      </c>
      <c r="D2855" s="213">
        <v>1040</v>
      </c>
      <c r="E2855" s="212" t="s">
        <v>5395</v>
      </c>
      <c r="F2855" s="213">
        <v>1040</v>
      </c>
      <c r="G2855" s="213">
        <v>0</v>
      </c>
      <c r="H2855" s="212" t="s">
        <v>4378</v>
      </c>
    </row>
    <row r="2856" spans="1:8" x14ac:dyDescent="0.25">
      <c r="A2856" s="208" t="s">
        <v>5395</v>
      </c>
      <c r="B2856" s="220" t="s">
        <v>6512</v>
      </c>
      <c r="C2856" s="209" t="s">
        <v>4489</v>
      </c>
      <c r="D2856" s="210">
        <v>1560</v>
      </c>
      <c r="E2856" s="209" t="s">
        <v>5838</v>
      </c>
      <c r="F2856" s="210">
        <v>1560</v>
      </c>
      <c r="G2856" s="210">
        <v>0</v>
      </c>
      <c r="H2856" s="209" t="s">
        <v>4378</v>
      </c>
    </row>
    <row r="2857" spans="1:8" x14ac:dyDescent="0.25">
      <c r="A2857" s="211" t="s">
        <v>5066</v>
      </c>
      <c r="B2857" s="221" t="s">
        <v>7082</v>
      </c>
      <c r="C2857" s="212" t="s">
        <v>4489</v>
      </c>
      <c r="D2857" s="213">
        <v>1040</v>
      </c>
      <c r="E2857" s="212" t="s">
        <v>6803</v>
      </c>
      <c r="F2857" s="213">
        <v>1040</v>
      </c>
      <c r="G2857" s="213">
        <v>0</v>
      </c>
      <c r="H2857" s="212" t="s">
        <v>4378</v>
      </c>
    </row>
    <row r="2858" spans="1:8" x14ac:dyDescent="0.25">
      <c r="A2858" s="211" t="s">
        <v>6803</v>
      </c>
      <c r="B2858" s="221" t="s">
        <v>7231</v>
      </c>
      <c r="C2858" s="212" t="s">
        <v>4489</v>
      </c>
      <c r="D2858" s="213">
        <v>780</v>
      </c>
      <c r="E2858" s="212" t="s">
        <v>6039</v>
      </c>
      <c r="F2858" s="213">
        <v>780</v>
      </c>
      <c r="G2858" s="213">
        <v>0</v>
      </c>
      <c r="H2858" s="212" t="s">
        <v>4378</v>
      </c>
    </row>
    <row r="2859" spans="1:8" x14ac:dyDescent="0.25">
      <c r="A2859" s="208" t="s">
        <v>4696</v>
      </c>
      <c r="B2859" s="220" t="s">
        <v>6352</v>
      </c>
      <c r="C2859" s="209" t="s">
        <v>6353</v>
      </c>
      <c r="D2859" s="210">
        <v>2000</v>
      </c>
      <c r="E2859" s="209" t="s">
        <v>4696</v>
      </c>
      <c r="F2859" s="210">
        <v>2000</v>
      </c>
      <c r="G2859" s="210">
        <v>0</v>
      </c>
      <c r="H2859" s="209" t="s">
        <v>4378</v>
      </c>
    </row>
    <row r="2860" spans="1:8" x14ac:dyDescent="0.25">
      <c r="A2860" s="208" t="s">
        <v>4638</v>
      </c>
      <c r="B2860" s="220" t="s">
        <v>7406</v>
      </c>
      <c r="C2860" s="209" t="s">
        <v>4508</v>
      </c>
      <c r="D2860" s="210">
        <v>3936</v>
      </c>
      <c r="E2860" s="209" t="s">
        <v>4649</v>
      </c>
      <c r="F2860" s="210">
        <v>3936</v>
      </c>
      <c r="G2860" s="210">
        <v>0</v>
      </c>
      <c r="H2860" s="209" t="s">
        <v>4378</v>
      </c>
    </row>
    <row r="2861" spans="1:8" x14ac:dyDescent="0.25">
      <c r="A2861" s="211" t="s">
        <v>4633</v>
      </c>
      <c r="B2861" s="221" t="s">
        <v>7778</v>
      </c>
      <c r="C2861" s="212" t="s">
        <v>4508</v>
      </c>
      <c r="D2861" s="213">
        <v>3804.4</v>
      </c>
      <c r="E2861" s="212" t="s">
        <v>4633</v>
      </c>
      <c r="F2861" s="213">
        <v>3804.4</v>
      </c>
      <c r="G2861" s="213">
        <v>0</v>
      </c>
      <c r="H2861" s="212" t="s">
        <v>4378</v>
      </c>
    </row>
    <row r="2862" spans="1:8" x14ac:dyDescent="0.25">
      <c r="A2862" s="208" t="s">
        <v>4634</v>
      </c>
      <c r="B2862" s="220" t="s">
        <v>4766</v>
      </c>
      <c r="C2862" s="209" t="s">
        <v>4508</v>
      </c>
      <c r="D2862" s="210">
        <v>1038.4000000000001</v>
      </c>
      <c r="E2862" s="209" t="s">
        <v>4634</v>
      </c>
      <c r="F2862" s="210">
        <v>1038.4000000000001</v>
      </c>
      <c r="G2862" s="210">
        <v>0</v>
      </c>
      <c r="H2862" s="209" t="s">
        <v>4378</v>
      </c>
    </row>
    <row r="2863" spans="1:8" x14ac:dyDescent="0.25">
      <c r="A2863" s="211" t="s">
        <v>4640</v>
      </c>
      <c r="B2863" s="221" t="s">
        <v>5059</v>
      </c>
      <c r="C2863" s="212" t="s">
        <v>4508</v>
      </c>
      <c r="D2863" s="213">
        <v>3491.6</v>
      </c>
      <c r="E2863" s="212" t="s">
        <v>4640</v>
      </c>
      <c r="F2863" s="213">
        <v>3491.6</v>
      </c>
      <c r="G2863" s="213">
        <v>0</v>
      </c>
      <c r="H2863" s="212" t="s">
        <v>4378</v>
      </c>
    </row>
    <row r="2864" spans="1:8" x14ac:dyDescent="0.25">
      <c r="A2864" s="208" t="s">
        <v>4639</v>
      </c>
      <c r="B2864" s="220" t="s">
        <v>5297</v>
      </c>
      <c r="C2864" s="209" t="s">
        <v>4508</v>
      </c>
      <c r="D2864" s="210">
        <v>740</v>
      </c>
      <c r="E2864" s="209" t="s">
        <v>4639</v>
      </c>
      <c r="F2864" s="210">
        <v>740</v>
      </c>
      <c r="G2864" s="210">
        <v>0</v>
      </c>
      <c r="H2864" s="209" t="s">
        <v>4378</v>
      </c>
    </row>
    <row r="2865" spans="1:8" x14ac:dyDescent="0.25">
      <c r="A2865" s="211" t="s">
        <v>4630</v>
      </c>
      <c r="B2865" s="221" t="s">
        <v>5494</v>
      </c>
      <c r="C2865" s="212" t="s">
        <v>4508</v>
      </c>
      <c r="D2865" s="213">
        <v>3567</v>
      </c>
      <c r="E2865" s="212" t="s">
        <v>4630</v>
      </c>
      <c r="F2865" s="213">
        <v>3567</v>
      </c>
      <c r="G2865" s="213">
        <v>0</v>
      </c>
      <c r="H2865" s="212" t="s">
        <v>4378</v>
      </c>
    </row>
    <row r="2866" spans="1:8" x14ac:dyDescent="0.25">
      <c r="A2866" s="208" t="s">
        <v>4641</v>
      </c>
      <c r="B2866" s="220" t="s">
        <v>5614</v>
      </c>
      <c r="C2866" s="209" t="s">
        <v>4508</v>
      </c>
      <c r="D2866" s="210">
        <v>790.5</v>
      </c>
      <c r="E2866" s="209" t="s">
        <v>4641</v>
      </c>
      <c r="F2866" s="210">
        <v>790.5</v>
      </c>
      <c r="G2866" s="210">
        <v>0</v>
      </c>
      <c r="H2866" s="209" t="s">
        <v>4378</v>
      </c>
    </row>
    <row r="2867" spans="1:8" x14ac:dyDescent="0.25">
      <c r="A2867" s="211" t="s">
        <v>4643</v>
      </c>
      <c r="B2867" s="221" t="s">
        <v>5810</v>
      </c>
      <c r="C2867" s="212" t="s">
        <v>4508</v>
      </c>
      <c r="D2867" s="213">
        <v>3700.4</v>
      </c>
      <c r="E2867" s="212" t="s">
        <v>4648</v>
      </c>
      <c r="F2867" s="213">
        <v>3700.4</v>
      </c>
      <c r="G2867" s="213">
        <v>0</v>
      </c>
      <c r="H2867" s="212" t="s">
        <v>4378</v>
      </c>
    </row>
    <row r="2868" spans="1:8" x14ac:dyDescent="0.25">
      <c r="A2868" s="208" t="s">
        <v>4821</v>
      </c>
      <c r="B2868" s="220" t="s">
        <v>6062</v>
      </c>
      <c r="C2868" s="209" t="s">
        <v>4508</v>
      </c>
      <c r="D2868" s="210">
        <v>3456.8</v>
      </c>
      <c r="E2868" s="209" t="s">
        <v>4821</v>
      </c>
      <c r="F2868" s="210">
        <v>3456.8</v>
      </c>
      <c r="G2868" s="210">
        <v>0</v>
      </c>
      <c r="H2868" s="209" t="s">
        <v>4378</v>
      </c>
    </row>
    <row r="2869" spans="1:8" x14ac:dyDescent="0.25">
      <c r="A2869" s="208" t="s">
        <v>5395</v>
      </c>
      <c r="B2869" s="220" t="s">
        <v>6457</v>
      </c>
      <c r="C2869" s="209" t="s">
        <v>4508</v>
      </c>
      <c r="D2869" s="210">
        <v>3804.8</v>
      </c>
      <c r="E2869" s="209" t="s">
        <v>5395</v>
      </c>
      <c r="F2869" s="210">
        <v>3804.8</v>
      </c>
      <c r="G2869" s="210">
        <v>0</v>
      </c>
      <c r="H2869" s="209" t="s">
        <v>4378</v>
      </c>
    </row>
    <row r="2870" spans="1:8" x14ac:dyDescent="0.25">
      <c r="A2870" s="211" t="s">
        <v>5838</v>
      </c>
      <c r="B2870" s="221" t="s">
        <v>6647</v>
      </c>
      <c r="C2870" s="212" t="s">
        <v>4508</v>
      </c>
      <c r="D2870" s="213">
        <v>842</v>
      </c>
      <c r="E2870" s="212" t="s">
        <v>5838</v>
      </c>
      <c r="F2870" s="213">
        <v>842</v>
      </c>
      <c r="G2870" s="213">
        <v>0</v>
      </c>
      <c r="H2870" s="212" t="s">
        <v>4378</v>
      </c>
    </row>
    <row r="2871" spans="1:8" x14ac:dyDescent="0.25">
      <c r="A2871" s="208" t="s">
        <v>5092</v>
      </c>
      <c r="B2871" s="220" t="s">
        <v>6778</v>
      </c>
      <c r="C2871" s="209" t="s">
        <v>4508</v>
      </c>
      <c r="D2871" s="210">
        <v>1128</v>
      </c>
      <c r="E2871" s="209" t="s">
        <v>5092</v>
      </c>
      <c r="F2871" s="210">
        <v>1128</v>
      </c>
      <c r="G2871" s="210">
        <v>0</v>
      </c>
      <c r="H2871" s="209" t="s">
        <v>4378</v>
      </c>
    </row>
    <row r="2872" spans="1:8" x14ac:dyDescent="0.25">
      <c r="A2872" s="211" t="s">
        <v>5066</v>
      </c>
      <c r="B2872" s="221" t="s">
        <v>7050</v>
      </c>
      <c r="C2872" s="212" t="s">
        <v>4508</v>
      </c>
      <c r="D2872" s="213">
        <v>3828.4</v>
      </c>
      <c r="E2872" s="212" t="s">
        <v>5066</v>
      </c>
      <c r="F2872" s="213">
        <v>3828.4</v>
      </c>
      <c r="G2872" s="213">
        <v>0</v>
      </c>
      <c r="H2872" s="212" t="s">
        <v>4378</v>
      </c>
    </row>
    <row r="2873" spans="1:8" x14ac:dyDescent="0.25">
      <c r="A2873" s="208" t="s">
        <v>6803</v>
      </c>
      <c r="B2873" s="220" t="s">
        <v>7159</v>
      </c>
      <c r="C2873" s="209" t="s">
        <v>4508</v>
      </c>
      <c r="D2873" s="210">
        <v>1624</v>
      </c>
      <c r="E2873" s="209" t="s">
        <v>6803</v>
      </c>
      <c r="F2873" s="210">
        <v>1624</v>
      </c>
      <c r="G2873" s="210">
        <v>0</v>
      </c>
      <c r="H2873" s="209" t="s">
        <v>4378</v>
      </c>
    </row>
    <row r="2874" spans="1:8" x14ac:dyDescent="0.25">
      <c r="A2874" s="208" t="s">
        <v>4642</v>
      </c>
      <c r="B2874" s="220" t="s">
        <v>4651</v>
      </c>
      <c r="C2874" s="209" t="s">
        <v>4377</v>
      </c>
      <c r="D2874" s="210">
        <v>1739.2</v>
      </c>
      <c r="E2874" s="209" t="s">
        <v>4642</v>
      </c>
      <c r="F2874" s="210">
        <v>1739.2</v>
      </c>
      <c r="G2874" s="210">
        <v>0</v>
      </c>
      <c r="H2874" s="209" t="s">
        <v>4378</v>
      </c>
    </row>
    <row r="2875" spans="1:8" x14ac:dyDescent="0.25">
      <c r="A2875" s="211" t="s">
        <v>4638</v>
      </c>
      <c r="B2875" s="221" t="s">
        <v>7321</v>
      </c>
      <c r="C2875" s="212" t="s">
        <v>4377</v>
      </c>
      <c r="D2875" s="213">
        <v>2609.6</v>
      </c>
      <c r="E2875" s="212" t="s">
        <v>4638</v>
      </c>
      <c r="F2875" s="213">
        <v>2609.6</v>
      </c>
      <c r="G2875" s="213">
        <v>0</v>
      </c>
      <c r="H2875" s="212" t="s">
        <v>4378</v>
      </c>
    </row>
    <row r="2876" spans="1:8" x14ac:dyDescent="0.25">
      <c r="A2876" s="208" t="s">
        <v>4638</v>
      </c>
      <c r="B2876" s="220" t="s">
        <v>7324</v>
      </c>
      <c r="C2876" s="209" t="s">
        <v>4377</v>
      </c>
      <c r="D2876" s="210">
        <v>15760</v>
      </c>
      <c r="E2876" s="209" t="s">
        <v>4638</v>
      </c>
      <c r="F2876" s="210">
        <v>15760</v>
      </c>
      <c r="G2876" s="210">
        <v>0</v>
      </c>
      <c r="H2876" s="209" t="s">
        <v>4378</v>
      </c>
    </row>
    <row r="2877" spans="1:8" x14ac:dyDescent="0.25">
      <c r="A2877" s="208" t="s">
        <v>4646</v>
      </c>
      <c r="B2877" s="220" t="s">
        <v>7605</v>
      </c>
      <c r="C2877" s="209" t="s">
        <v>4377</v>
      </c>
      <c r="D2877" s="210">
        <v>2746</v>
      </c>
      <c r="E2877" s="209" t="s">
        <v>4646</v>
      </c>
      <c r="F2877" s="210">
        <v>2746</v>
      </c>
      <c r="G2877" s="210">
        <v>0</v>
      </c>
      <c r="H2877" s="209" t="s">
        <v>4378</v>
      </c>
    </row>
    <row r="2878" spans="1:8" x14ac:dyDescent="0.25">
      <c r="A2878" s="211" t="s">
        <v>4633</v>
      </c>
      <c r="B2878" s="221" t="s">
        <v>7738</v>
      </c>
      <c r="C2878" s="212" t="s">
        <v>4377</v>
      </c>
      <c r="D2878" s="213">
        <v>15500</v>
      </c>
      <c r="E2878" s="212" t="s">
        <v>4633</v>
      </c>
      <c r="F2878" s="213">
        <v>15500</v>
      </c>
      <c r="G2878" s="213">
        <v>0</v>
      </c>
      <c r="H2878" s="212" t="s">
        <v>4378</v>
      </c>
    </row>
    <row r="2879" spans="1:8" x14ac:dyDescent="0.25">
      <c r="A2879" s="211" t="s">
        <v>4635</v>
      </c>
      <c r="B2879" s="221" t="s">
        <v>7899</v>
      </c>
      <c r="C2879" s="212" t="s">
        <v>4377</v>
      </c>
      <c r="D2879" s="213">
        <v>1550.6</v>
      </c>
      <c r="E2879" s="212" t="s">
        <v>4635</v>
      </c>
      <c r="F2879" s="213">
        <v>1550.6</v>
      </c>
      <c r="G2879" s="213">
        <v>0</v>
      </c>
      <c r="H2879" s="212" t="s">
        <v>4378</v>
      </c>
    </row>
    <row r="2880" spans="1:8" x14ac:dyDescent="0.25">
      <c r="A2880" s="211" t="s">
        <v>4636</v>
      </c>
      <c r="B2880" s="221" t="s">
        <v>4825</v>
      </c>
      <c r="C2880" s="212" t="s">
        <v>4377</v>
      </c>
      <c r="D2880" s="213">
        <v>1710.8</v>
      </c>
      <c r="E2880" s="212" t="s">
        <v>4636</v>
      </c>
      <c r="F2880" s="213">
        <v>1710.8</v>
      </c>
      <c r="G2880" s="213">
        <v>0</v>
      </c>
      <c r="H2880" s="212" t="s">
        <v>4378</v>
      </c>
    </row>
    <row r="2881" spans="1:8" x14ac:dyDescent="0.25">
      <c r="A2881" s="208" t="s">
        <v>4604</v>
      </c>
      <c r="B2881" s="220" t="s">
        <v>4894</v>
      </c>
      <c r="C2881" s="209" t="s">
        <v>4377</v>
      </c>
      <c r="D2881" s="210">
        <v>2326</v>
      </c>
      <c r="E2881" s="209" t="s">
        <v>4604</v>
      </c>
      <c r="F2881" s="210">
        <v>2326</v>
      </c>
      <c r="G2881" s="210">
        <v>0</v>
      </c>
      <c r="H2881" s="209" t="s">
        <v>4378</v>
      </c>
    </row>
    <row r="2882" spans="1:8" x14ac:dyDescent="0.25">
      <c r="A2882" s="211" t="s">
        <v>4604</v>
      </c>
      <c r="B2882" s="221" t="s">
        <v>4895</v>
      </c>
      <c r="C2882" s="212" t="s">
        <v>4377</v>
      </c>
      <c r="D2882" s="213">
        <v>14250.6</v>
      </c>
      <c r="E2882" s="212" t="s">
        <v>4604</v>
      </c>
      <c r="F2882" s="213">
        <v>14250.6</v>
      </c>
      <c r="G2882" s="213">
        <v>0</v>
      </c>
      <c r="H2882" s="212" t="s">
        <v>4378</v>
      </c>
    </row>
    <row r="2883" spans="1:8" x14ac:dyDescent="0.25">
      <c r="A2883" s="211" t="s">
        <v>4746</v>
      </c>
      <c r="B2883" s="221" t="s">
        <v>5135</v>
      </c>
      <c r="C2883" s="212" t="s">
        <v>4377</v>
      </c>
      <c r="D2883" s="213">
        <v>1705.4</v>
      </c>
      <c r="E2883" s="212" t="s">
        <v>4746</v>
      </c>
      <c r="F2883" s="213">
        <v>1705.4</v>
      </c>
      <c r="G2883" s="213">
        <v>0</v>
      </c>
      <c r="H2883" s="212" t="s">
        <v>4378</v>
      </c>
    </row>
    <row r="2884" spans="1:8" x14ac:dyDescent="0.25">
      <c r="A2884" s="211" t="s">
        <v>4639</v>
      </c>
      <c r="B2884" s="221" t="s">
        <v>5280</v>
      </c>
      <c r="C2884" s="212" t="s">
        <v>4377</v>
      </c>
      <c r="D2884" s="213">
        <v>13075.8</v>
      </c>
      <c r="E2884" s="212" t="s">
        <v>4639</v>
      </c>
      <c r="F2884" s="213">
        <v>13075.8</v>
      </c>
      <c r="G2884" s="213">
        <v>0</v>
      </c>
      <c r="H2884" s="212" t="s">
        <v>4378</v>
      </c>
    </row>
    <row r="2885" spans="1:8" x14ac:dyDescent="0.25">
      <c r="A2885" s="211" t="s">
        <v>4630</v>
      </c>
      <c r="B2885" s="221" t="s">
        <v>5434</v>
      </c>
      <c r="C2885" s="212" t="s">
        <v>4377</v>
      </c>
      <c r="D2885" s="213">
        <v>2092.6</v>
      </c>
      <c r="E2885" s="212" t="s">
        <v>4630</v>
      </c>
      <c r="F2885" s="213">
        <v>2092.6</v>
      </c>
      <c r="G2885" s="213">
        <v>0</v>
      </c>
      <c r="H2885" s="212" t="s">
        <v>4378</v>
      </c>
    </row>
    <row r="2886" spans="1:8" x14ac:dyDescent="0.25">
      <c r="A2886" s="211" t="s">
        <v>4643</v>
      </c>
      <c r="B2886" s="221" t="s">
        <v>5777</v>
      </c>
      <c r="C2886" s="212" t="s">
        <v>4377</v>
      </c>
      <c r="D2886" s="213">
        <v>15291.4</v>
      </c>
      <c r="E2886" s="212" t="s">
        <v>4643</v>
      </c>
      <c r="F2886" s="213">
        <v>15291.4</v>
      </c>
      <c r="G2886" s="213">
        <v>0</v>
      </c>
      <c r="H2886" s="212" t="s">
        <v>4378</v>
      </c>
    </row>
    <row r="2887" spans="1:8" x14ac:dyDescent="0.25">
      <c r="A2887" s="208" t="s">
        <v>4643</v>
      </c>
      <c r="B2887" s="220" t="s">
        <v>5842</v>
      </c>
      <c r="C2887" s="209" t="s">
        <v>4377</v>
      </c>
      <c r="D2887" s="210">
        <v>1853.8</v>
      </c>
      <c r="E2887" s="209" t="s">
        <v>4643</v>
      </c>
      <c r="F2887" s="210">
        <v>1853.8</v>
      </c>
      <c r="G2887" s="210">
        <v>0</v>
      </c>
      <c r="H2887" s="209" t="s">
        <v>4378</v>
      </c>
    </row>
    <row r="2888" spans="1:8" x14ac:dyDescent="0.25">
      <c r="A2888" s="211" t="s">
        <v>5793</v>
      </c>
      <c r="B2888" s="221" t="s">
        <v>6136</v>
      </c>
      <c r="C2888" s="212" t="s">
        <v>4377</v>
      </c>
      <c r="D2888" s="213">
        <v>3610.4</v>
      </c>
      <c r="E2888" s="212" t="s">
        <v>5793</v>
      </c>
      <c r="F2888" s="213">
        <v>3610.4</v>
      </c>
      <c r="G2888" s="213">
        <v>0</v>
      </c>
      <c r="H2888" s="212" t="s">
        <v>4378</v>
      </c>
    </row>
    <row r="2889" spans="1:8" x14ac:dyDescent="0.25">
      <c r="A2889" s="208" t="s">
        <v>5838</v>
      </c>
      <c r="B2889" s="220" t="s">
        <v>6608</v>
      </c>
      <c r="C2889" s="209" t="s">
        <v>4377</v>
      </c>
      <c r="D2889" s="210">
        <v>14464.8</v>
      </c>
      <c r="E2889" s="209" t="s">
        <v>5838</v>
      </c>
      <c r="F2889" s="210">
        <v>14464.8</v>
      </c>
      <c r="G2889" s="210">
        <v>0</v>
      </c>
      <c r="H2889" s="209" t="s">
        <v>4378</v>
      </c>
    </row>
    <row r="2890" spans="1:8" x14ac:dyDescent="0.25">
      <c r="A2890" s="208" t="s">
        <v>5066</v>
      </c>
      <c r="B2890" s="220" t="s">
        <v>6991</v>
      </c>
      <c r="C2890" s="209" t="s">
        <v>4377</v>
      </c>
      <c r="D2890" s="210">
        <v>12796.8</v>
      </c>
      <c r="E2890" s="209" t="s">
        <v>5066</v>
      </c>
      <c r="F2890" s="210">
        <v>12796.8</v>
      </c>
      <c r="G2890" s="210">
        <v>0</v>
      </c>
      <c r="H2890" s="209" t="s">
        <v>4378</v>
      </c>
    </row>
    <row r="2891" spans="1:8" x14ac:dyDescent="0.25">
      <c r="A2891" s="211" t="s">
        <v>4642</v>
      </c>
      <c r="B2891" s="221" t="s">
        <v>4986</v>
      </c>
      <c r="C2891" s="212" t="s">
        <v>4495</v>
      </c>
      <c r="D2891" s="213">
        <v>2793.6</v>
      </c>
      <c r="E2891" s="212" t="s">
        <v>4642</v>
      </c>
      <c r="F2891" s="213">
        <v>2793.6</v>
      </c>
      <c r="G2891" s="213">
        <v>0</v>
      </c>
      <c r="H2891" s="212" t="s">
        <v>4378</v>
      </c>
    </row>
    <row r="2892" spans="1:8" x14ac:dyDescent="0.25">
      <c r="A2892" s="211" t="s">
        <v>4649</v>
      </c>
      <c r="B2892" s="221" t="s">
        <v>7570</v>
      </c>
      <c r="C2892" s="212" t="s">
        <v>4495</v>
      </c>
      <c r="D2892" s="213">
        <v>14637.4</v>
      </c>
      <c r="E2892" s="212" t="s">
        <v>4649</v>
      </c>
      <c r="F2892" s="213">
        <v>14637.4</v>
      </c>
      <c r="G2892" s="213">
        <v>0</v>
      </c>
      <c r="H2892" s="212" t="s">
        <v>4378</v>
      </c>
    </row>
    <row r="2893" spans="1:8" x14ac:dyDescent="0.25">
      <c r="A2893" s="211" t="s">
        <v>4636</v>
      </c>
      <c r="B2893" s="221" t="s">
        <v>4858</v>
      </c>
      <c r="C2893" s="212" t="s">
        <v>4495</v>
      </c>
      <c r="D2893" s="213">
        <v>1680.2</v>
      </c>
      <c r="E2893" s="212" t="s">
        <v>4636</v>
      </c>
      <c r="F2893" s="213">
        <v>1680.2</v>
      </c>
      <c r="G2893" s="213">
        <v>0</v>
      </c>
      <c r="H2893" s="212" t="s">
        <v>4378</v>
      </c>
    </row>
    <row r="2894" spans="1:8" x14ac:dyDescent="0.25">
      <c r="A2894" s="208" t="s">
        <v>4639</v>
      </c>
      <c r="B2894" s="220" t="s">
        <v>5378</v>
      </c>
      <c r="C2894" s="209" t="s">
        <v>4495</v>
      </c>
      <c r="D2894" s="210">
        <v>3366.6</v>
      </c>
      <c r="E2894" s="209" t="s">
        <v>4639</v>
      </c>
      <c r="F2894" s="210">
        <v>3366.6</v>
      </c>
      <c r="G2894" s="210">
        <v>0</v>
      </c>
      <c r="H2894" s="209" t="s">
        <v>4378</v>
      </c>
    </row>
    <row r="2895" spans="1:8" x14ac:dyDescent="0.25">
      <c r="A2895" s="211" t="s">
        <v>4648</v>
      </c>
      <c r="B2895" s="221" t="s">
        <v>6011</v>
      </c>
      <c r="C2895" s="212" t="s">
        <v>4495</v>
      </c>
      <c r="D2895" s="213">
        <v>14218.6</v>
      </c>
      <c r="E2895" s="212" t="s">
        <v>4648</v>
      </c>
      <c r="F2895" s="213">
        <v>14218.6</v>
      </c>
      <c r="G2895" s="213">
        <v>0</v>
      </c>
      <c r="H2895" s="212" t="s">
        <v>4378</v>
      </c>
    </row>
    <row r="2896" spans="1:8" x14ac:dyDescent="0.25">
      <c r="A2896" s="208" t="s">
        <v>6409</v>
      </c>
      <c r="B2896" s="220" t="s">
        <v>6566</v>
      </c>
      <c r="C2896" s="209" t="s">
        <v>4495</v>
      </c>
      <c r="D2896" s="210">
        <v>4631.3999999999996</v>
      </c>
      <c r="E2896" s="209" t="s">
        <v>6409</v>
      </c>
      <c r="F2896" s="210">
        <v>4631.3999999999996</v>
      </c>
      <c r="G2896" s="210">
        <v>0</v>
      </c>
      <c r="H2896" s="209" t="s">
        <v>4378</v>
      </c>
    </row>
    <row r="2897" spans="1:8" x14ac:dyDescent="0.25">
      <c r="A2897" s="211" t="s">
        <v>6803</v>
      </c>
      <c r="B2897" s="221" t="s">
        <v>7256</v>
      </c>
      <c r="C2897" s="212" t="s">
        <v>4495</v>
      </c>
      <c r="D2897" s="213">
        <v>3583.8</v>
      </c>
      <c r="E2897" s="212" t="s">
        <v>6803</v>
      </c>
      <c r="F2897" s="213">
        <v>3583.8</v>
      </c>
      <c r="G2897" s="213">
        <v>0</v>
      </c>
      <c r="H2897" s="212" t="s">
        <v>4378</v>
      </c>
    </row>
    <row r="2898" spans="1:8" x14ac:dyDescent="0.25">
      <c r="A2898" s="211" t="s">
        <v>4642</v>
      </c>
      <c r="B2898" s="221" t="s">
        <v>7602</v>
      </c>
      <c r="C2898" s="212" t="s">
        <v>4439</v>
      </c>
      <c r="D2898" s="213">
        <v>27913.599999999999</v>
      </c>
      <c r="E2898" s="212" t="s">
        <v>4642</v>
      </c>
      <c r="F2898" s="213">
        <v>27913.599999999999</v>
      </c>
      <c r="G2898" s="213">
        <v>0</v>
      </c>
      <c r="H2898" s="212" t="s">
        <v>4378</v>
      </c>
    </row>
    <row r="2899" spans="1:8" x14ac:dyDescent="0.25">
      <c r="A2899" s="208" t="s">
        <v>4638</v>
      </c>
      <c r="B2899" s="220" t="s">
        <v>7421</v>
      </c>
      <c r="C2899" s="209" t="s">
        <v>4439</v>
      </c>
      <c r="D2899" s="210">
        <v>8273.2000000000007</v>
      </c>
      <c r="E2899" s="209" t="s">
        <v>4638</v>
      </c>
      <c r="F2899" s="210">
        <v>8273.2000000000007</v>
      </c>
      <c r="G2899" s="210">
        <v>0</v>
      </c>
      <c r="H2899" s="209" t="s">
        <v>4378</v>
      </c>
    </row>
    <row r="2900" spans="1:8" x14ac:dyDescent="0.25">
      <c r="A2900" s="211" t="s">
        <v>4604</v>
      </c>
      <c r="B2900" s="221" t="s">
        <v>4978</v>
      </c>
      <c r="C2900" s="212" t="s">
        <v>4439</v>
      </c>
      <c r="D2900" s="213">
        <v>7857.2</v>
      </c>
      <c r="E2900" s="212" t="s">
        <v>4604</v>
      </c>
      <c r="F2900" s="213">
        <v>7857.2</v>
      </c>
      <c r="G2900" s="213">
        <v>0</v>
      </c>
      <c r="H2900" s="212" t="s">
        <v>4378</v>
      </c>
    </row>
    <row r="2901" spans="1:8" x14ac:dyDescent="0.25">
      <c r="A2901" s="208" t="s">
        <v>4630</v>
      </c>
      <c r="B2901" s="220" t="s">
        <v>5527</v>
      </c>
      <c r="C2901" s="209" t="s">
        <v>4439</v>
      </c>
      <c r="D2901" s="210">
        <v>18278</v>
      </c>
      <c r="E2901" s="209" t="s">
        <v>4630</v>
      </c>
      <c r="F2901" s="210">
        <v>18278</v>
      </c>
      <c r="G2901" s="210">
        <v>0</v>
      </c>
      <c r="H2901" s="209" t="s">
        <v>4378</v>
      </c>
    </row>
    <row r="2902" spans="1:8" x14ac:dyDescent="0.25">
      <c r="A2902" s="208" t="s">
        <v>4630</v>
      </c>
      <c r="B2902" s="220" t="s">
        <v>5538</v>
      </c>
      <c r="C2902" s="209" t="s">
        <v>4439</v>
      </c>
      <c r="D2902" s="210">
        <v>20714.2</v>
      </c>
      <c r="E2902" s="209" t="s">
        <v>4630</v>
      </c>
      <c r="F2902" s="210">
        <v>20714.2</v>
      </c>
      <c r="G2902" s="210">
        <v>0</v>
      </c>
      <c r="H2902" s="209" t="s">
        <v>4378</v>
      </c>
    </row>
    <row r="2903" spans="1:8" x14ac:dyDescent="0.25">
      <c r="A2903" s="208" t="s">
        <v>4643</v>
      </c>
      <c r="B2903" s="220" t="s">
        <v>5862</v>
      </c>
      <c r="C2903" s="209" t="s">
        <v>4439</v>
      </c>
      <c r="D2903" s="210">
        <v>7820.8</v>
      </c>
      <c r="E2903" s="209" t="s">
        <v>4643</v>
      </c>
      <c r="F2903" s="210">
        <v>7820.8</v>
      </c>
      <c r="G2903" s="210">
        <v>0</v>
      </c>
      <c r="H2903" s="209" t="s">
        <v>4378</v>
      </c>
    </row>
    <row r="2904" spans="1:8" x14ac:dyDescent="0.25">
      <c r="A2904" s="208" t="s">
        <v>5395</v>
      </c>
      <c r="B2904" s="220" t="s">
        <v>6477</v>
      </c>
      <c r="C2904" s="209" t="s">
        <v>4439</v>
      </c>
      <c r="D2904" s="210">
        <v>18335.2</v>
      </c>
      <c r="E2904" s="209" t="s">
        <v>5395</v>
      </c>
      <c r="F2904" s="210">
        <v>18335.2</v>
      </c>
      <c r="G2904" s="210">
        <v>0</v>
      </c>
      <c r="H2904" s="209" t="s">
        <v>4378</v>
      </c>
    </row>
    <row r="2905" spans="1:8" x14ac:dyDescent="0.25">
      <c r="A2905" s="208" t="s">
        <v>5395</v>
      </c>
      <c r="B2905" s="220" t="s">
        <v>6483</v>
      </c>
      <c r="C2905" s="209" t="s">
        <v>4439</v>
      </c>
      <c r="D2905" s="210">
        <v>23452</v>
      </c>
      <c r="E2905" s="209" t="s">
        <v>5395</v>
      </c>
      <c r="F2905" s="210">
        <v>23452</v>
      </c>
      <c r="G2905" s="210">
        <v>0</v>
      </c>
      <c r="H2905" s="209" t="s">
        <v>4378</v>
      </c>
    </row>
    <row r="2906" spans="1:8" x14ac:dyDescent="0.25">
      <c r="A2906" s="208" t="s">
        <v>5838</v>
      </c>
      <c r="B2906" s="220" t="s">
        <v>6717</v>
      </c>
      <c r="C2906" s="209" t="s">
        <v>4439</v>
      </c>
      <c r="D2906" s="210">
        <v>24393.200000000001</v>
      </c>
      <c r="E2906" s="209" t="s">
        <v>5838</v>
      </c>
      <c r="F2906" s="210">
        <v>24393.200000000001</v>
      </c>
      <c r="G2906" s="210">
        <v>0</v>
      </c>
      <c r="H2906" s="209" t="s">
        <v>4378</v>
      </c>
    </row>
    <row r="2907" spans="1:8" x14ac:dyDescent="0.25">
      <c r="A2907" s="211" t="s">
        <v>4642</v>
      </c>
      <c r="B2907" s="221" t="s">
        <v>7891</v>
      </c>
      <c r="C2907" s="212" t="s">
        <v>4567</v>
      </c>
      <c r="D2907" s="213">
        <v>31842</v>
      </c>
      <c r="E2907" s="212" t="s">
        <v>4642</v>
      </c>
      <c r="F2907" s="213">
        <v>31842</v>
      </c>
      <c r="G2907" s="213">
        <v>0</v>
      </c>
      <c r="H2907" s="212" t="s">
        <v>4378</v>
      </c>
    </row>
    <row r="2908" spans="1:8" x14ac:dyDescent="0.25">
      <c r="A2908" s="208" t="s">
        <v>4632</v>
      </c>
      <c r="B2908" s="220" t="s">
        <v>6850</v>
      </c>
      <c r="C2908" s="209" t="s">
        <v>4567</v>
      </c>
      <c r="D2908" s="210">
        <v>35484.480000000003</v>
      </c>
      <c r="E2908" s="209" t="s">
        <v>4638</v>
      </c>
      <c r="F2908" s="210">
        <v>35484.480000000003</v>
      </c>
      <c r="G2908" s="210">
        <v>0</v>
      </c>
      <c r="H2908" s="209" t="s">
        <v>4378</v>
      </c>
    </row>
    <row r="2909" spans="1:8" x14ac:dyDescent="0.25">
      <c r="A2909" s="211" t="s">
        <v>4638</v>
      </c>
      <c r="B2909" s="221" t="s">
        <v>7462</v>
      </c>
      <c r="C2909" s="212" t="s">
        <v>4567</v>
      </c>
      <c r="D2909" s="213">
        <v>43013.61</v>
      </c>
      <c r="E2909" s="212" t="s">
        <v>4646</v>
      </c>
      <c r="F2909" s="213">
        <v>43013.61</v>
      </c>
      <c r="G2909" s="213">
        <v>0</v>
      </c>
      <c r="H2909" s="212" t="s">
        <v>4378</v>
      </c>
    </row>
    <row r="2910" spans="1:8" x14ac:dyDescent="0.25">
      <c r="A2910" s="211" t="s">
        <v>4633</v>
      </c>
      <c r="B2910" s="221" t="s">
        <v>7865</v>
      </c>
      <c r="C2910" s="212" t="s">
        <v>4567</v>
      </c>
      <c r="D2910" s="213">
        <v>32759.8</v>
      </c>
      <c r="E2910" s="212" t="s">
        <v>4635</v>
      </c>
      <c r="F2910" s="213">
        <v>32759.8</v>
      </c>
      <c r="G2910" s="213">
        <v>0</v>
      </c>
      <c r="H2910" s="212" t="s">
        <v>4378</v>
      </c>
    </row>
    <row r="2911" spans="1:8" x14ac:dyDescent="0.25">
      <c r="A2911" s="208" t="s">
        <v>4634</v>
      </c>
      <c r="B2911" s="220" t="s">
        <v>4790</v>
      </c>
      <c r="C2911" s="209" t="s">
        <v>4567</v>
      </c>
      <c r="D2911" s="210">
        <v>34739.300000000003</v>
      </c>
      <c r="E2911" s="209" t="s">
        <v>4634</v>
      </c>
      <c r="F2911" s="210">
        <v>34739.300000000003</v>
      </c>
      <c r="G2911" s="210">
        <v>0</v>
      </c>
      <c r="H2911" s="209" t="s">
        <v>4378</v>
      </c>
    </row>
    <row r="2912" spans="1:8" x14ac:dyDescent="0.25">
      <c r="A2912" s="208" t="s">
        <v>4639</v>
      </c>
      <c r="B2912" s="220" t="s">
        <v>5285</v>
      </c>
      <c r="C2912" s="209" t="s">
        <v>4567</v>
      </c>
      <c r="D2912" s="210">
        <v>33991</v>
      </c>
      <c r="E2912" s="209" t="s">
        <v>4639</v>
      </c>
      <c r="F2912" s="210">
        <v>33991</v>
      </c>
      <c r="G2912" s="210">
        <v>0</v>
      </c>
      <c r="H2912" s="209" t="s">
        <v>4378</v>
      </c>
    </row>
    <row r="2913" spans="1:8" x14ac:dyDescent="0.25">
      <c r="A2913" s="211" t="s">
        <v>4630</v>
      </c>
      <c r="B2913" s="221" t="s">
        <v>5587</v>
      </c>
      <c r="C2913" s="212" t="s">
        <v>4567</v>
      </c>
      <c r="D2913" s="213">
        <v>34600.800000000003</v>
      </c>
      <c r="E2913" s="212" t="s">
        <v>4641</v>
      </c>
      <c r="F2913" s="213">
        <v>34600.800000000003</v>
      </c>
      <c r="G2913" s="213">
        <v>0</v>
      </c>
      <c r="H2913" s="212" t="s">
        <v>4378</v>
      </c>
    </row>
    <row r="2914" spans="1:8" x14ac:dyDescent="0.25">
      <c r="A2914" s="208" t="s">
        <v>4641</v>
      </c>
      <c r="B2914" s="220" t="s">
        <v>5689</v>
      </c>
      <c r="C2914" s="209" t="s">
        <v>4567</v>
      </c>
      <c r="D2914" s="210">
        <v>35633.1</v>
      </c>
      <c r="E2914" s="209" t="s">
        <v>4645</v>
      </c>
      <c r="F2914" s="210">
        <v>35633.1</v>
      </c>
      <c r="G2914" s="210">
        <v>0</v>
      </c>
      <c r="H2914" s="209" t="s">
        <v>4378</v>
      </c>
    </row>
    <row r="2915" spans="1:8" x14ac:dyDescent="0.25">
      <c r="A2915" s="208" t="s">
        <v>5395</v>
      </c>
      <c r="B2915" s="220" t="s">
        <v>6437</v>
      </c>
      <c r="C2915" s="209" t="s">
        <v>4567</v>
      </c>
      <c r="D2915" s="210">
        <v>37800</v>
      </c>
      <c r="E2915" s="209" t="s">
        <v>5395</v>
      </c>
      <c r="F2915" s="210">
        <v>37800</v>
      </c>
      <c r="G2915" s="210">
        <v>0</v>
      </c>
      <c r="H2915" s="209" t="s">
        <v>4378</v>
      </c>
    </row>
    <row r="2916" spans="1:8" x14ac:dyDescent="0.25">
      <c r="A2916" s="208" t="s">
        <v>6409</v>
      </c>
      <c r="B2916" s="220" t="s">
        <v>6592</v>
      </c>
      <c r="C2916" s="209" t="s">
        <v>4567</v>
      </c>
      <c r="D2916" s="210">
        <v>38599.199999999997</v>
      </c>
      <c r="E2916" s="209" t="s">
        <v>5838</v>
      </c>
      <c r="F2916" s="210">
        <v>38599.199999999997</v>
      </c>
      <c r="G2916" s="210">
        <v>0</v>
      </c>
      <c r="H2916" s="209" t="s">
        <v>4378</v>
      </c>
    </row>
    <row r="2917" spans="1:8" x14ac:dyDescent="0.25">
      <c r="A2917" s="208" t="s">
        <v>4642</v>
      </c>
      <c r="B2917" s="220" t="s">
        <v>5134</v>
      </c>
      <c r="C2917" s="209" t="s">
        <v>4628</v>
      </c>
      <c r="D2917" s="210">
        <v>6833.2</v>
      </c>
      <c r="E2917" s="209" t="s">
        <v>4632</v>
      </c>
      <c r="F2917" s="210">
        <v>6833.2</v>
      </c>
      <c r="G2917" s="210">
        <v>0</v>
      </c>
      <c r="H2917" s="209" t="s">
        <v>4378</v>
      </c>
    </row>
    <row r="2918" spans="1:8" x14ac:dyDescent="0.25">
      <c r="A2918" s="211" t="s">
        <v>4642</v>
      </c>
      <c r="B2918" s="221" t="s">
        <v>7746</v>
      </c>
      <c r="C2918" s="212" t="s">
        <v>4628</v>
      </c>
      <c r="D2918" s="213">
        <v>49932.5</v>
      </c>
      <c r="E2918" s="212" t="s">
        <v>4642</v>
      </c>
      <c r="F2918" s="213">
        <v>49932.5</v>
      </c>
      <c r="G2918" s="213">
        <v>0</v>
      </c>
      <c r="H2918" s="212" t="s">
        <v>4378</v>
      </c>
    </row>
    <row r="2919" spans="1:8" x14ac:dyDescent="0.25">
      <c r="A2919" s="211" t="s">
        <v>4632</v>
      </c>
      <c r="B2919" s="221" t="s">
        <v>5881</v>
      </c>
      <c r="C2919" s="212" t="s">
        <v>4628</v>
      </c>
      <c r="D2919" s="213">
        <v>5698</v>
      </c>
      <c r="E2919" s="212" t="s">
        <v>4632</v>
      </c>
      <c r="F2919" s="213">
        <v>5698</v>
      </c>
      <c r="G2919" s="213">
        <v>0</v>
      </c>
      <c r="H2919" s="212" t="s">
        <v>4378</v>
      </c>
    </row>
    <row r="2920" spans="1:8" x14ac:dyDescent="0.25">
      <c r="A2920" s="211" t="s">
        <v>4638</v>
      </c>
      <c r="B2920" s="221" t="s">
        <v>7389</v>
      </c>
      <c r="C2920" s="212" t="s">
        <v>4628</v>
      </c>
      <c r="D2920" s="213">
        <v>35470.239999999998</v>
      </c>
      <c r="E2920" s="212" t="s">
        <v>4638</v>
      </c>
      <c r="F2920" s="213">
        <v>35470.239999999998</v>
      </c>
      <c r="G2920" s="213">
        <v>0</v>
      </c>
      <c r="H2920" s="212" t="s">
        <v>4378</v>
      </c>
    </row>
    <row r="2921" spans="1:8" x14ac:dyDescent="0.25">
      <c r="A2921" s="208" t="s">
        <v>4633</v>
      </c>
      <c r="B2921" s="220" t="s">
        <v>7802</v>
      </c>
      <c r="C2921" s="209" t="s">
        <v>4628</v>
      </c>
      <c r="D2921" s="210">
        <v>28089.599999999999</v>
      </c>
      <c r="E2921" s="209" t="s">
        <v>4633</v>
      </c>
      <c r="F2921" s="210">
        <v>28089.599999999999</v>
      </c>
      <c r="G2921" s="210">
        <v>0</v>
      </c>
      <c r="H2921" s="209" t="s">
        <v>4378</v>
      </c>
    </row>
    <row r="2922" spans="1:8" x14ac:dyDescent="0.25">
      <c r="A2922" s="211" t="s">
        <v>4634</v>
      </c>
      <c r="B2922" s="221" t="s">
        <v>4765</v>
      </c>
      <c r="C2922" s="212" t="s">
        <v>4628</v>
      </c>
      <c r="D2922" s="213">
        <v>28805.7</v>
      </c>
      <c r="E2922" s="212" t="s">
        <v>4634</v>
      </c>
      <c r="F2922" s="213">
        <v>28805.7</v>
      </c>
      <c r="G2922" s="213">
        <v>0</v>
      </c>
      <c r="H2922" s="212" t="s">
        <v>4378</v>
      </c>
    </row>
    <row r="2923" spans="1:8" x14ac:dyDescent="0.25">
      <c r="A2923" s="211" t="s">
        <v>4649</v>
      </c>
      <c r="B2923" s="221" t="s">
        <v>7576</v>
      </c>
      <c r="C2923" s="212" t="s">
        <v>4528</v>
      </c>
      <c r="D2923" s="213">
        <v>480</v>
      </c>
      <c r="E2923" s="212" t="s">
        <v>4646</v>
      </c>
      <c r="F2923" s="213">
        <v>480</v>
      </c>
      <c r="G2923" s="213">
        <v>0</v>
      </c>
      <c r="H2923" s="212" t="s">
        <v>4378</v>
      </c>
    </row>
    <row r="2924" spans="1:8" x14ac:dyDescent="0.25">
      <c r="A2924" s="211" t="s">
        <v>5793</v>
      </c>
      <c r="B2924" s="221" t="s">
        <v>6180</v>
      </c>
      <c r="C2924" s="212" t="s">
        <v>4528</v>
      </c>
      <c r="D2924" s="213">
        <v>852.5</v>
      </c>
      <c r="E2924" s="212" t="s">
        <v>5793</v>
      </c>
      <c r="F2924" s="213">
        <v>852.5</v>
      </c>
      <c r="G2924" s="213">
        <v>0</v>
      </c>
      <c r="H2924" s="212" t="s">
        <v>4378</v>
      </c>
    </row>
    <row r="2925" spans="1:8" x14ac:dyDescent="0.25">
      <c r="A2925" s="208" t="s">
        <v>4638</v>
      </c>
      <c r="B2925" s="220" t="s">
        <v>7429</v>
      </c>
      <c r="C2925" s="209" t="s">
        <v>4449</v>
      </c>
      <c r="D2925" s="210">
        <v>3295</v>
      </c>
      <c r="E2925" s="209" t="s">
        <v>4649</v>
      </c>
      <c r="F2925" s="210">
        <v>3295</v>
      </c>
      <c r="G2925" s="210">
        <v>0</v>
      </c>
      <c r="H2925" s="209" t="s">
        <v>4378</v>
      </c>
    </row>
    <row r="2926" spans="1:8" x14ac:dyDescent="0.25">
      <c r="A2926" s="208" t="s">
        <v>4633</v>
      </c>
      <c r="B2926" s="220" t="s">
        <v>7852</v>
      </c>
      <c r="C2926" s="209" t="s">
        <v>4449</v>
      </c>
      <c r="D2926" s="210">
        <v>3503.6</v>
      </c>
      <c r="E2926" s="209" t="s">
        <v>4635</v>
      </c>
      <c r="F2926" s="210">
        <v>3503.6</v>
      </c>
      <c r="G2926" s="210">
        <v>0</v>
      </c>
      <c r="H2926" s="209" t="s">
        <v>4378</v>
      </c>
    </row>
    <row r="2927" spans="1:8" x14ac:dyDescent="0.25">
      <c r="A2927" s="208" t="s">
        <v>4640</v>
      </c>
      <c r="B2927" s="220" t="s">
        <v>5110</v>
      </c>
      <c r="C2927" s="209" t="s">
        <v>4449</v>
      </c>
      <c r="D2927" s="210">
        <v>3514.8</v>
      </c>
      <c r="E2927" s="209" t="s">
        <v>4746</v>
      </c>
      <c r="F2927" s="210">
        <v>3514.8</v>
      </c>
      <c r="G2927" s="210">
        <v>0</v>
      </c>
      <c r="H2927" s="209" t="s">
        <v>4378</v>
      </c>
    </row>
    <row r="2928" spans="1:8" x14ac:dyDescent="0.25">
      <c r="A2928" s="211" t="s">
        <v>4630</v>
      </c>
      <c r="B2928" s="221" t="s">
        <v>5555</v>
      </c>
      <c r="C2928" s="212" t="s">
        <v>4449</v>
      </c>
      <c r="D2928" s="213">
        <v>4390</v>
      </c>
      <c r="E2928" s="212" t="s">
        <v>4641</v>
      </c>
      <c r="F2928" s="213">
        <v>4390</v>
      </c>
      <c r="G2928" s="213">
        <v>0</v>
      </c>
      <c r="H2928" s="212" t="s">
        <v>4378</v>
      </c>
    </row>
    <row r="2929" spans="1:8" x14ac:dyDescent="0.25">
      <c r="A2929" s="208" t="s">
        <v>5793</v>
      </c>
      <c r="B2929" s="220" t="s">
        <v>6227</v>
      </c>
      <c r="C2929" s="209" t="s">
        <v>4449</v>
      </c>
      <c r="D2929" s="210">
        <v>1587.5</v>
      </c>
      <c r="E2929" s="209" t="s">
        <v>4696</v>
      </c>
      <c r="F2929" s="210">
        <v>1587.5</v>
      </c>
      <c r="G2929" s="210">
        <v>0</v>
      </c>
      <c r="H2929" s="209" t="s">
        <v>4378</v>
      </c>
    </row>
    <row r="2930" spans="1:8" x14ac:dyDescent="0.25">
      <c r="A2930" s="208" t="s">
        <v>5395</v>
      </c>
      <c r="B2930" s="220" t="s">
        <v>6497</v>
      </c>
      <c r="C2930" s="209" t="s">
        <v>4449</v>
      </c>
      <c r="D2930" s="210">
        <v>1350</v>
      </c>
      <c r="E2930" s="209" t="s">
        <v>6409</v>
      </c>
      <c r="F2930" s="210">
        <v>1350</v>
      </c>
      <c r="G2930" s="210">
        <v>0</v>
      </c>
      <c r="H2930" s="209" t="s">
        <v>4378</v>
      </c>
    </row>
    <row r="2931" spans="1:8" x14ac:dyDescent="0.25">
      <c r="A2931" s="211" t="s">
        <v>6409</v>
      </c>
      <c r="B2931" s="221" t="s">
        <v>6589</v>
      </c>
      <c r="C2931" s="212" t="s">
        <v>4449</v>
      </c>
      <c r="D2931" s="213">
        <v>3517.4</v>
      </c>
      <c r="E2931" s="212" t="s">
        <v>5838</v>
      </c>
      <c r="F2931" s="213">
        <v>3517.4</v>
      </c>
      <c r="G2931" s="213">
        <v>0</v>
      </c>
      <c r="H2931" s="212" t="s">
        <v>4378</v>
      </c>
    </row>
    <row r="2932" spans="1:8" x14ac:dyDescent="0.25">
      <c r="A2932" s="211" t="s">
        <v>5838</v>
      </c>
      <c r="B2932" s="221" t="s">
        <v>6694</v>
      </c>
      <c r="C2932" s="212" t="s">
        <v>4449</v>
      </c>
      <c r="D2932" s="213">
        <v>240</v>
      </c>
      <c r="E2932" s="212" t="s">
        <v>5092</v>
      </c>
      <c r="F2932" s="213">
        <v>240</v>
      </c>
      <c r="G2932" s="213">
        <v>0</v>
      </c>
      <c r="H2932" s="212" t="s">
        <v>4378</v>
      </c>
    </row>
    <row r="2933" spans="1:8" x14ac:dyDescent="0.25">
      <c r="A2933" s="208" t="s">
        <v>5066</v>
      </c>
      <c r="B2933" s="220" t="s">
        <v>7081</v>
      </c>
      <c r="C2933" s="209" t="s">
        <v>4449</v>
      </c>
      <c r="D2933" s="210">
        <v>7286.7</v>
      </c>
      <c r="E2933" s="209" t="s">
        <v>6803</v>
      </c>
      <c r="F2933" s="210">
        <v>7286.7</v>
      </c>
      <c r="G2933" s="210">
        <v>0</v>
      </c>
      <c r="H2933" s="209" t="s">
        <v>4378</v>
      </c>
    </row>
    <row r="2934" spans="1:8" x14ac:dyDescent="0.25">
      <c r="A2934" s="211" t="s">
        <v>4638</v>
      </c>
      <c r="B2934" s="221" t="s">
        <v>7415</v>
      </c>
      <c r="C2934" s="212" t="s">
        <v>7416</v>
      </c>
      <c r="D2934" s="213">
        <v>23771.599999999999</v>
      </c>
      <c r="E2934" s="212" t="s">
        <v>4649</v>
      </c>
      <c r="F2934" s="213">
        <v>23771.599999999999</v>
      </c>
      <c r="G2934" s="213">
        <v>0</v>
      </c>
      <c r="H2934" s="212" t="s">
        <v>4378</v>
      </c>
    </row>
    <row r="2935" spans="1:8" x14ac:dyDescent="0.25">
      <c r="A2935" s="211" t="s">
        <v>4642</v>
      </c>
      <c r="B2935" s="221" t="s">
        <v>7724</v>
      </c>
      <c r="C2935" s="212" t="s">
        <v>4536</v>
      </c>
      <c r="D2935" s="213">
        <v>0</v>
      </c>
      <c r="E2935" s="212" t="s">
        <v>4416</v>
      </c>
      <c r="F2935" s="213">
        <v>0</v>
      </c>
      <c r="G2935" s="213">
        <v>0</v>
      </c>
      <c r="H2935" s="212" t="s">
        <v>37</v>
      </c>
    </row>
    <row r="2936" spans="1:8" x14ac:dyDescent="0.25">
      <c r="A2936" s="208" t="s">
        <v>4649</v>
      </c>
      <c r="B2936" s="220" t="s">
        <v>7581</v>
      </c>
      <c r="C2936" s="209" t="s">
        <v>4536</v>
      </c>
      <c r="D2936" s="210">
        <v>12326.6</v>
      </c>
      <c r="E2936" s="209" t="s">
        <v>4649</v>
      </c>
      <c r="F2936" s="210">
        <v>12326.6</v>
      </c>
      <c r="G2936" s="210">
        <v>0</v>
      </c>
      <c r="H2936" s="209" t="s">
        <v>4378</v>
      </c>
    </row>
    <row r="2937" spans="1:8" x14ac:dyDescent="0.25">
      <c r="A2937" s="208" t="s">
        <v>4640</v>
      </c>
      <c r="B2937" s="220" t="s">
        <v>5132</v>
      </c>
      <c r="C2937" s="209" t="s">
        <v>4536</v>
      </c>
      <c r="D2937" s="210">
        <v>7206.4</v>
      </c>
      <c r="E2937" s="209" t="s">
        <v>4746</v>
      </c>
      <c r="F2937" s="210">
        <v>7206.4</v>
      </c>
      <c r="G2937" s="210">
        <v>0</v>
      </c>
      <c r="H2937" s="209" t="s">
        <v>4378</v>
      </c>
    </row>
    <row r="2938" spans="1:8" x14ac:dyDescent="0.25">
      <c r="A2938" s="208" t="s">
        <v>4641</v>
      </c>
      <c r="B2938" s="220" t="s">
        <v>5718</v>
      </c>
      <c r="C2938" s="209" t="s">
        <v>4536</v>
      </c>
      <c r="D2938" s="210">
        <v>3222.4</v>
      </c>
      <c r="E2938" s="209" t="s">
        <v>4645</v>
      </c>
      <c r="F2938" s="210">
        <v>3222.4</v>
      </c>
      <c r="G2938" s="210">
        <v>0</v>
      </c>
      <c r="H2938" s="209" t="s">
        <v>4378</v>
      </c>
    </row>
    <row r="2939" spans="1:8" x14ac:dyDescent="0.25">
      <c r="A2939" s="211" t="s">
        <v>5395</v>
      </c>
      <c r="B2939" s="221" t="s">
        <v>6541</v>
      </c>
      <c r="C2939" s="212" t="s">
        <v>4536</v>
      </c>
      <c r="D2939" s="213">
        <v>6870.4</v>
      </c>
      <c r="E2939" s="212" t="s">
        <v>5395</v>
      </c>
      <c r="F2939" s="213">
        <v>6870.4</v>
      </c>
      <c r="G2939" s="213">
        <v>0</v>
      </c>
      <c r="H2939" s="212" t="s">
        <v>4378</v>
      </c>
    </row>
    <row r="2940" spans="1:8" x14ac:dyDescent="0.25">
      <c r="A2940" s="211" t="s">
        <v>4632</v>
      </c>
      <c r="B2940" s="221" t="s">
        <v>6264</v>
      </c>
      <c r="C2940" s="212" t="s">
        <v>6265</v>
      </c>
      <c r="D2940" s="213">
        <v>4040.1</v>
      </c>
      <c r="E2940" s="212" t="s">
        <v>4632</v>
      </c>
      <c r="F2940" s="213">
        <v>4040.1</v>
      </c>
      <c r="G2940" s="213">
        <v>0</v>
      </c>
      <c r="H2940" s="212" t="s">
        <v>4378</v>
      </c>
    </row>
    <row r="2941" spans="1:8" x14ac:dyDescent="0.25">
      <c r="A2941" s="208" t="s">
        <v>4696</v>
      </c>
      <c r="B2941" s="220" t="s">
        <v>6365</v>
      </c>
      <c r="C2941" s="209" t="s">
        <v>6366</v>
      </c>
      <c r="D2941" s="210">
        <v>2509.5</v>
      </c>
      <c r="E2941" s="209" t="s">
        <v>4696</v>
      </c>
      <c r="F2941" s="210">
        <v>2509.5</v>
      </c>
      <c r="G2941" s="210">
        <v>0</v>
      </c>
      <c r="H2941" s="209" t="s">
        <v>4378</v>
      </c>
    </row>
    <row r="2942" spans="1:8" x14ac:dyDescent="0.25">
      <c r="A2942" s="211" t="s">
        <v>4642</v>
      </c>
      <c r="B2942" s="221" t="s">
        <v>7480</v>
      </c>
      <c r="C2942" s="212" t="s">
        <v>4577</v>
      </c>
      <c r="D2942" s="213">
        <v>51144</v>
      </c>
      <c r="E2942" s="212" t="s">
        <v>4641</v>
      </c>
      <c r="F2942" s="213">
        <v>51144</v>
      </c>
      <c r="G2942" s="213">
        <v>0</v>
      </c>
      <c r="H2942" s="212" t="s">
        <v>4378</v>
      </c>
    </row>
    <row r="2943" spans="1:8" x14ac:dyDescent="0.25">
      <c r="A2943" s="211" t="s">
        <v>4632</v>
      </c>
      <c r="B2943" s="221" t="s">
        <v>6186</v>
      </c>
      <c r="C2943" s="212" t="s">
        <v>4577</v>
      </c>
      <c r="D2943" s="213">
        <v>97374.3</v>
      </c>
      <c r="E2943" s="212" t="s">
        <v>4641</v>
      </c>
      <c r="F2943" s="213">
        <v>97374.3</v>
      </c>
      <c r="G2943" s="213">
        <v>0</v>
      </c>
      <c r="H2943" s="212" t="s">
        <v>4378</v>
      </c>
    </row>
    <row r="2944" spans="1:8" x14ac:dyDescent="0.25">
      <c r="A2944" s="208" t="s">
        <v>4638</v>
      </c>
      <c r="B2944" s="220" t="s">
        <v>7340</v>
      </c>
      <c r="C2944" s="209" t="s">
        <v>4577</v>
      </c>
      <c r="D2944" s="210">
        <v>24172.799999999999</v>
      </c>
      <c r="E2944" s="209" t="s">
        <v>4641</v>
      </c>
      <c r="F2944" s="210">
        <v>24172.799999999999</v>
      </c>
      <c r="G2944" s="210">
        <v>0</v>
      </c>
      <c r="H2944" s="209" t="s">
        <v>4378</v>
      </c>
    </row>
    <row r="2945" spans="1:8" x14ac:dyDescent="0.25">
      <c r="A2945" s="211" t="s">
        <v>4635</v>
      </c>
      <c r="B2945" s="221" t="s">
        <v>7996</v>
      </c>
      <c r="C2945" s="212" t="s">
        <v>4577</v>
      </c>
      <c r="D2945" s="213">
        <v>52511.25</v>
      </c>
      <c r="E2945" s="212" t="s">
        <v>4641</v>
      </c>
      <c r="F2945" s="213">
        <v>52511.25</v>
      </c>
      <c r="G2945" s="213">
        <v>0</v>
      </c>
      <c r="H2945" s="212" t="s">
        <v>4378</v>
      </c>
    </row>
    <row r="2946" spans="1:8" x14ac:dyDescent="0.25">
      <c r="A2946" s="208" t="s">
        <v>4641</v>
      </c>
      <c r="B2946" s="220" t="s">
        <v>5711</v>
      </c>
      <c r="C2946" s="209" t="s">
        <v>4577</v>
      </c>
      <c r="D2946" s="210">
        <v>25500</v>
      </c>
      <c r="E2946" s="209" t="s">
        <v>5395</v>
      </c>
      <c r="F2946" s="210">
        <v>25500</v>
      </c>
      <c r="G2946" s="210">
        <v>0</v>
      </c>
      <c r="H2946" s="209" t="s">
        <v>4378</v>
      </c>
    </row>
    <row r="2947" spans="1:8" x14ac:dyDescent="0.25">
      <c r="A2947" s="211" t="s">
        <v>4632</v>
      </c>
      <c r="B2947" s="221" t="s">
        <v>5541</v>
      </c>
      <c r="C2947" s="212" t="s">
        <v>4529</v>
      </c>
      <c r="D2947" s="213">
        <v>8680</v>
      </c>
      <c r="E2947" s="212" t="s">
        <v>4632</v>
      </c>
      <c r="F2947" s="213">
        <v>8680</v>
      </c>
      <c r="G2947" s="213">
        <v>0</v>
      </c>
      <c r="H2947" s="212" t="s">
        <v>4378</v>
      </c>
    </row>
    <row r="2948" spans="1:8" x14ac:dyDescent="0.25">
      <c r="A2948" s="208" t="s">
        <v>4634</v>
      </c>
      <c r="B2948" s="220" t="s">
        <v>4784</v>
      </c>
      <c r="C2948" s="209" t="s">
        <v>4529</v>
      </c>
      <c r="D2948" s="210">
        <v>4340</v>
      </c>
      <c r="E2948" s="209" t="s">
        <v>4634</v>
      </c>
      <c r="F2948" s="210">
        <v>4340</v>
      </c>
      <c r="G2948" s="210">
        <v>0</v>
      </c>
      <c r="H2948" s="209" t="s">
        <v>4378</v>
      </c>
    </row>
    <row r="2949" spans="1:8" x14ac:dyDescent="0.25">
      <c r="A2949" s="208" t="s">
        <v>4640</v>
      </c>
      <c r="B2949" s="220" t="s">
        <v>5043</v>
      </c>
      <c r="C2949" s="209" t="s">
        <v>4529</v>
      </c>
      <c r="D2949" s="210">
        <v>12400</v>
      </c>
      <c r="E2949" s="209" t="s">
        <v>4640</v>
      </c>
      <c r="F2949" s="210">
        <v>12400</v>
      </c>
      <c r="G2949" s="210">
        <v>0</v>
      </c>
      <c r="H2949" s="209" t="s">
        <v>4378</v>
      </c>
    </row>
    <row r="2950" spans="1:8" x14ac:dyDescent="0.25">
      <c r="A2950" s="211" t="s">
        <v>4641</v>
      </c>
      <c r="B2950" s="221" t="s">
        <v>5639</v>
      </c>
      <c r="C2950" s="212" t="s">
        <v>4529</v>
      </c>
      <c r="D2950" s="213">
        <v>7740</v>
      </c>
      <c r="E2950" s="212" t="s">
        <v>4641</v>
      </c>
      <c r="F2950" s="213">
        <v>7740</v>
      </c>
      <c r="G2950" s="213">
        <v>0</v>
      </c>
      <c r="H2950" s="212" t="s">
        <v>4378</v>
      </c>
    </row>
    <row r="2951" spans="1:8" x14ac:dyDescent="0.25">
      <c r="A2951" s="208" t="s">
        <v>5395</v>
      </c>
      <c r="B2951" s="220" t="s">
        <v>6429</v>
      </c>
      <c r="C2951" s="209" t="s">
        <v>4529</v>
      </c>
      <c r="D2951" s="210">
        <v>0</v>
      </c>
      <c r="E2951" s="209" t="s">
        <v>4416</v>
      </c>
      <c r="F2951" s="210">
        <v>0</v>
      </c>
      <c r="G2951" s="210">
        <v>0</v>
      </c>
      <c r="H2951" s="209" t="s">
        <v>37</v>
      </c>
    </row>
    <row r="2952" spans="1:8" x14ac:dyDescent="0.25">
      <c r="A2952" s="211" t="s">
        <v>5395</v>
      </c>
      <c r="B2952" s="221" t="s">
        <v>6430</v>
      </c>
      <c r="C2952" s="212" t="s">
        <v>4529</v>
      </c>
      <c r="D2952" s="213">
        <v>3763.4</v>
      </c>
      <c r="E2952" s="212" t="s">
        <v>5395</v>
      </c>
      <c r="F2952" s="213">
        <v>3763.4</v>
      </c>
      <c r="G2952" s="213">
        <v>0</v>
      </c>
      <c r="H2952" s="212" t="s">
        <v>4378</v>
      </c>
    </row>
    <row r="2953" spans="1:8" x14ac:dyDescent="0.25">
      <c r="A2953" s="208" t="s">
        <v>5092</v>
      </c>
      <c r="B2953" s="220" t="s">
        <v>6788</v>
      </c>
      <c r="C2953" s="209" t="s">
        <v>4529</v>
      </c>
      <c r="D2953" s="210">
        <v>12400</v>
      </c>
      <c r="E2953" s="209" t="s">
        <v>5092</v>
      </c>
      <c r="F2953" s="210">
        <v>12400</v>
      </c>
      <c r="G2953" s="210">
        <v>0</v>
      </c>
      <c r="H2953" s="209" t="s">
        <v>4378</v>
      </c>
    </row>
    <row r="2954" spans="1:8" x14ac:dyDescent="0.25">
      <c r="A2954" s="211" t="s">
        <v>4642</v>
      </c>
      <c r="B2954" s="221" t="s">
        <v>4885</v>
      </c>
      <c r="C2954" s="212" t="s">
        <v>4404</v>
      </c>
      <c r="D2954" s="213">
        <v>10172.1</v>
      </c>
      <c r="E2954" s="212" t="s">
        <v>4632</v>
      </c>
      <c r="F2954" s="213">
        <v>10172.1</v>
      </c>
      <c r="G2954" s="213">
        <v>0</v>
      </c>
      <c r="H2954" s="212" t="s">
        <v>4378</v>
      </c>
    </row>
    <row r="2955" spans="1:8" x14ac:dyDescent="0.25">
      <c r="A2955" s="211" t="s">
        <v>4632</v>
      </c>
      <c r="B2955" s="221" t="s">
        <v>5438</v>
      </c>
      <c r="C2955" s="212" t="s">
        <v>4404</v>
      </c>
      <c r="D2955" s="213">
        <v>9427.6</v>
      </c>
      <c r="E2955" s="212" t="s">
        <v>4653</v>
      </c>
      <c r="F2955" s="213">
        <v>9427.6</v>
      </c>
      <c r="G2955" s="213">
        <v>0</v>
      </c>
      <c r="H2955" s="212" t="s">
        <v>4378</v>
      </c>
    </row>
    <row r="2956" spans="1:8" x14ac:dyDescent="0.25">
      <c r="A2956" s="208" t="s">
        <v>4653</v>
      </c>
      <c r="B2956" s="220" t="s">
        <v>7063</v>
      </c>
      <c r="C2956" s="209" t="s">
        <v>4404</v>
      </c>
      <c r="D2956" s="210">
        <v>0</v>
      </c>
      <c r="E2956" s="209" t="s">
        <v>4416</v>
      </c>
      <c r="F2956" s="210">
        <v>0</v>
      </c>
      <c r="G2956" s="210">
        <v>0</v>
      </c>
      <c r="H2956" s="209" t="s">
        <v>37</v>
      </c>
    </row>
    <row r="2957" spans="1:8" x14ac:dyDescent="0.25">
      <c r="A2957" s="208" t="s">
        <v>4653</v>
      </c>
      <c r="B2957" s="220" t="s">
        <v>7085</v>
      </c>
      <c r="C2957" s="209" t="s">
        <v>4404</v>
      </c>
      <c r="D2957" s="210">
        <v>4362.3999999999996</v>
      </c>
      <c r="E2957" s="209" t="s">
        <v>4638</v>
      </c>
      <c r="F2957" s="210">
        <v>4362.3999999999996</v>
      </c>
      <c r="G2957" s="210">
        <v>0</v>
      </c>
      <c r="H2957" s="209" t="s">
        <v>4378</v>
      </c>
    </row>
    <row r="2958" spans="1:8" x14ac:dyDescent="0.25">
      <c r="A2958" s="211" t="s">
        <v>4638</v>
      </c>
      <c r="B2958" s="221" t="s">
        <v>7339</v>
      </c>
      <c r="C2958" s="212" t="s">
        <v>4404</v>
      </c>
      <c r="D2958" s="213">
        <v>11012.4</v>
      </c>
      <c r="E2958" s="212" t="s">
        <v>4633</v>
      </c>
      <c r="F2958" s="213">
        <v>11012.4</v>
      </c>
      <c r="G2958" s="213">
        <v>0</v>
      </c>
      <c r="H2958" s="212" t="s">
        <v>4378</v>
      </c>
    </row>
    <row r="2959" spans="1:8" x14ac:dyDescent="0.25">
      <c r="A2959" s="208" t="s">
        <v>4649</v>
      </c>
      <c r="B2959" s="220" t="s">
        <v>7493</v>
      </c>
      <c r="C2959" s="209" t="s">
        <v>4404</v>
      </c>
      <c r="D2959" s="210">
        <v>6209.2</v>
      </c>
      <c r="E2959" s="209" t="s">
        <v>4649</v>
      </c>
      <c r="F2959" s="210">
        <v>6209.2</v>
      </c>
      <c r="G2959" s="210">
        <v>0</v>
      </c>
      <c r="H2959" s="209" t="s">
        <v>4378</v>
      </c>
    </row>
    <row r="2960" spans="1:8" x14ac:dyDescent="0.25">
      <c r="A2960" s="211" t="s">
        <v>4646</v>
      </c>
      <c r="B2960" s="221" t="s">
        <v>7622</v>
      </c>
      <c r="C2960" s="212" t="s">
        <v>4404</v>
      </c>
      <c r="D2960" s="213">
        <v>9872.4</v>
      </c>
      <c r="E2960" s="212" t="s">
        <v>4634</v>
      </c>
      <c r="F2960" s="213">
        <v>9872.4</v>
      </c>
      <c r="G2960" s="213">
        <v>0</v>
      </c>
      <c r="H2960" s="212" t="s">
        <v>4378</v>
      </c>
    </row>
    <row r="2961" spans="1:8" x14ac:dyDescent="0.25">
      <c r="A2961" s="208" t="s">
        <v>4635</v>
      </c>
      <c r="B2961" s="220" t="s">
        <v>7906</v>
      </c>
      <c r="C2961" s="209" t="s">
        <v>4404</v>
      </c>
      <c r="D2961" s="210">
        <v>7045.2</v>
      </c>
      <c r="E2961" s="209" t="s">
        <v>4636</v>
      </c>
      <c r="F2961" s="210">
        <v>7045.2</v>
      </c>
      <c r="G2961" s="210">
        <v>0</v>
      </c>
      <c r="H2961" s="209" t="s">
        <v>4378</v>
      </c>
    </row>
    <row r="2962" spans="1:8" x14ac:dyDescent="0.25">
      <c r="A2962" s="211" t="s">
        <v>4634</v>
      </c>
      <c r="B2962" s="221" t="s">
        <v>4745</v>
      </c>
      <c r="C2962" s="212" t="s">
        <v>4404</v>
      </c>
      <c r="D2962" s="213">
        <v>7531.6</v>
      </c>
      <c r="E2962" s="212" t="s">
        <v>4746</v>
      </c>
      <c r="F2962" s="213">
        <v>7531.6</v>
      </c>
      <c r="G2962" s="213">
        <v>0</v>
      </c>
      <c r="H2962" s="212" t="s">
        <v>4378</v>
      </c>
    </row>
    <row r="2963" spans="1:8" x14ac:dyDescent="0.25">
      <c r="A2963" s="208" t="s">
        <v>4636</v>
      </c>
      <c r="B2963" s="220" t="s">
        <v>4831</v>
      </c>
      <c r="C2963" s="209" t="s">
        <v>4404</v>
      </c>
      <c r="D2963" s="210">
        <v>3648</v>
      </c>
      <c r="E2963" s="209" t="s">
        <v>4604</v>
      </c>
      <c r="F2963" s="210">
        <v>3648</v>
      </c>
      <c r="G2963" s="210">
        <v>0</v>
      </c>
      <c r="H2963" s="209" t="s">
        <v>4378</v>
      </c>
    </row>
    <row r="2964" spans="1:8" x14ac:dyDescent="0.25">
      <c r="A2964" s="208" t="s">
        <v>4604</v>
      </c>
      <c r="B2964" s="220" t="s">
        <v>4912</v>
      </c>
      <c r="C2964" s="209" t="s">
        <v>4404</v>
      </c>
      <c r="D2964" s="210">
        <v>5483.4</v>
      </c>
      <c r="E2964" s="209" t="s">
        <v>4639</v>
      </c>
      <c r="F2964" s="210">
        <v>5483.4</v>
      </c>
      <c r="G2964" s="210">
        <v>0</v>
      </c>
      <c r="H2964" s="209" t="s">
        <v>4378</v>
      </c>
    </row>
    <row r="2965" spans="1:8" x14ac:dyDescent="0.25">
      <c r="A2965" s="211" t="s">
        <v>4604</v>
      </c>
      <c r="B2965" s="221" t="s">
        <v>4913</v>
      </c>
      <c r="C2965" s="212" t="s">
        <v>4404</v>
      </c>
      <c r="D2965" s="213">
        <v>4171.2</v>
      </c>
      <c r="E2965" s="212" t="s">
        <v>4640</v>
      </c>
      <c r="F2965" s="213">
        <v>4171.2</v>
      </c>
      <c r="G2965" s="213">
        <v>0</v>
      </c>
      <c r="H2965" s="212" t="s">
        <v>4378</v>
      </c>
    </row>
    <row r="2966" spans="1:8" x14ac:dyDescent="0.25">
      <c r="A2966" s="211" t="s">
        <v>4640</v>
      </c>
      <c r="B2966" s="221" t="s">
        <v>5038</v>
      </c>
      <c r="C2966" s="212" t="s">
        <v>4404</v>
      </c>
      <c r="D2966" s="213">
        <v>4622.3999999999996</v>
      </c>
      <c r="E2966" s="212" t="s">
        <v>4746</v>
      </c>
      <c r="F2966" s="213">
        <v>4622.3999999999996</v>
      </c>
      <c r="G2966" s="213">
        <v>0</v>
      </c>
      <c r="H2966" s="212" t="s">
        <v>4378</v>
      </c>
    </row>
    <row r="2967" spans="1:8" x14ac:dyDescent="0.25">
      <c r="A2967" s="211" t="s">
        <v>4746</v>
      </c>
      <c r="B2967" s="221" t="s">
        <v>5159</v>
      </c>
      <c r="C2967" s="212" t="s">
        <v>4404</v>
      </c>
      <c r="D2967" s="213">
        <v>8088.6</v>
      </c>
      <c r="E2967" s="212" t="s">
        <v>4639</v>
      </c>
      <c r="F2967" s="213">
        <v>8088.6</v>
      </c>
      <c r="G2967" s="213">
        <v>0</v>
      </c>
      <c r="H2967" s="212" t="s">
        <v>4378</v>
      </c>
    </row>
    <row r="2968" spans="1:8" x14ac:dyDescent="0.25">
      <c r="A2968" s="208" t="s">
        <v>4639</v>
      </c>
      <c r="B2968" s="220" t="s">
        <v>5293</v>
      </c>
      <c r="C2968" s="209" t="s">
        <v>4404</v>
      </c>
      <c r="D2968" s="210">
        <v>7152.6</v>
      </c>
      <c r="E2968" s="209" t="s">
        <v>4630</v>
      </c>
      <c r="F2968" s="210">
        <v>7152.6</v>
      </c>
      <c r="G2968" s="210">
        <v>0</v>
      </c>
      <c r="H2968" s="209" t="s">
        <v>4378</v>
      </c>
    </row>
    <row r="2969" spans="1:8" x14ac:dyDescent="0.25">
      <c r="A2969" s="208" t="s">
        <v>4639</v>
      </c>
      <c r="B2969" s="220" t="s">
        <v>5299</v>
      </c>
      <c r="C2969" s="209" t="s">
        <v>4404</v>
      </c>
      <c r="D2969" s="210">
        <v>4161.6000000000004</v>
      </c>
      <c r="E2969" s="209" t="s">
        <v>4639</v>
      </c>
      <c r="F2969" s="210">
        <v>4161.6000000000004</v>
      </c>
      <c r="G2969" s="210">
        <v>0</v>
      </c>
      <c r="H2969" s="209" t="s">
        <v>4378</v>
      </c>
    </row>
    <row r="2970" spans="1:8" x14ac:dyDescent="0.25">
      <c r="A2970" s="208" t="s">
        <v>4630</v>
      </c>
      <c r="B2970" s="220" t="s">
        <v>5457</v>
      </c>
      <c r="C2970" s="209" t="s">
        <v>4404</v>
      </c>
      <c r="D2970" s="210">
        <v>8216</v>
      </c>
      <c r="E2970" s="209" t="s">
        <v>4643</v>
      </c>
      <c r="F2970" s="210">
        <v>8216</v>
      </c>
      <c r="G2970" s="210">
        <v>0</v>
      </c>
      <c r="H2970" s="209" t="s">
        <v>4378</v>
      </c>
    </row>
    <row r="2971" spans="1:8" x14ac:dyDescent="0.25">
      <c r="A2971" s="208" t="s">
        <v>4641</v>
      </c>
      <c r="B2971" s="220" t="s">
        <v>5604</v>
      </c>
      <c r="C2971" s="209" t="s">
        <v>4404</v>
      </c>
      <c r="D2971" s="210">
        <v>3962.1</v>
      </c>
      <c r="E2971" s="209" t="s">
        <v>4641</v>
      </c>
      <c r="F2971" s="210">
        <v>3962.1</v>
      </c>
      <c r="G2971" s="210">
        <v>0</v>
      </c>
      <c r="H2971" s="209" t="s">
        <v>4378</v>
      </c>
    </row>
    <row r="2972" spans="1:8" x14ac:dyDescent="0.25">
      <c r="A2972" s="211" t="s">
        <v>4643</v>
      </c>
      <c r="B2972" s="221" t="s">
        <v>5794</v>
      </c>
      <c r="C2972" s="212" t="s">
        <v>4404</v>
      </c>
      <c r="D2972" s="213">
        <v>8758.5</v>
      </c>
      <c r="E2972" s="212" t="s">
        <v>4821</v>
      </c>
      <c r="F2972" s="213">
        <v>8758.5</v>
      </c>
      <c r="G2972" s="213">
        <v>0</v>
      </c>
      <c r="H2972" s="212" t="s">
        <v>4378</v>
      </c>
    </row>
    <row r="2973" spans="1:8" x14ac:dyDescent="0.25">
      <c r="A2973" s="211" t="s">
        <v>4648</v>
      </c>
      <c r="B2973" s="221" t="s">
        <v>5923</v>
      </c>
      <c r="C2973" s="212" t="s">
        <v>4404</v>
      </c>
      <c r="D2973" s="213">
        <v>4300.5</v>
      </c>
      <c r="E2973" s="212" t="s">
        <v>4648</v>
      </c>
      <c r="F2973" s="213">
        <v>4300.5</v>
      </c>
      <c r="G2973" s="213">
        <v>0</v>
      </c>
      <c r="H2973" s="212" t="s">
        <v>4378</v>
      </c>
    </row>
    <row r="2974" spans="1:8" x14ac:dyDescent="0.25">
      <c r="A2974" s="208" t="s">
        <v>4821</v>
      </c>
      <c r="B2974" s="220" t="s">
        <v>6044</v>
      </c>
      <c r="C2974" s="209" t="s">
        <v>4404</v>
      </c>
      <c r="D2974" s="210">
        <v>0</v>
      </c>
      <c r="E2974" s="209" t="s">
        <v>4416</v>
      </c>
      <c r="F2974" s="210">
        <v>0</v>
      </c>
      <c r="G2974" s="210">
        <v>0</v>
      </c>
      <c r="H2974" s="209" t="s">
        <v>37</v>
      </c>
    </row>
    <row r="2975" spans="1:8" x14ac:dyDescent="0.25">
      <c r="A2975" s="208" t="s">
        <v>4821</v>
      </c>
      <c r="B2975" s="220" t="s">
        <v>6046</v>
      </c>
      <c r="C2975" s="209" t="s">
        <v>4404</v>
      </c>
      <c r="D2975" s="210">
        <v>8749.2999999999993</v>
      </c>
      <c r="E2975" s="209" t="s">
        <v>4696</v>
      </c>
      <c r="F2975" s="210">
        <v>8749.2999999999993</v>
      </c>
      <c r="G2975" s="210">
        <v>0</v>
      </c>
      <c r="H2975" s="209" t="s">
        <v>4378</v>
      </c>
    </row>
    <row r="2976" spans="1:8" x14ac:dyDescent="0.25">
      <c r="A2976" s="208" t="s">
        <v>4696</v>
      </c>
      <c r="B2976" s="220" t="s">
        <v>6278</v>
      </c>
      <c r="C2976" s="209" t="s">
        <v>4404</v>
      </c>
      <c r="D2976" s="210">
        <v>4532.2</v>
      </c>
      <c r="E2976" s="209" t="s">
        <v>5395</v>
      </c>
      <c r="F2976" s="210">
        <v>4532.2</v>
      </c>
      <c r="G2976" s="210">
        <v>0</v>
      </c>
      <c r="H2976" s="209" t="s">
        <v>4378</v>
      </c>
    </row>
    <row r="2977" spans="1:8" x14ac:dyDescent="0.25">
      <c r="A2977" s="208" t="s">
        <v>5395</v>
      </c>
      <c r="B2977" s="220" t="s">
        <v>6435</v>
      </c>
      <c r="C2977" s="209" t="s">
        <v>4404</v>
      </c>
      <c r="D2977" s="210">
        <v>11520.2</v>
      </c>
      <c r="E2977" s="209" t="s">
        <v>5838</v>
      </c>
      <c r="F2977" s="210">
        <v>11520.2</v>
      </c>
      <c r="G2977" s="210">
        <v>0</v>
      </c>
      <c r="H2977" s="209" t="s">
        <v>4378</v>
      </c>
    </row>
    <row r="2978" spans="1:8" x14ac:dyDescent="0.25">
      <c r="A2978" s="208" t="s">
        <v>5838</v>
      </c>
      <c r="B2978" s="220" t="s">
        <v>6618</v>
      </c>
      <c r="C2978" s="209" t="s">
        <v>4404</v>
      </c>
      <c r="D2978" s="210">
        <v>12113</v>
      </c>
      <c r="E2978" s="209" t="s">
        <v>5066</v>
      </c>
      <c r="F2978" s="210">
        <v>12113</v>
      </c>
      <c r="G2978" s="210">
        <v>0</v>
      </c>
      <c r="H2978" s="209" t="s">
        <v>4378</v>
      </c>
    </row>
    <row r="2979" spans="1:8" x14ac:dyDescent="0.25">
      <c r="A2979" s="211" t="s">
        <v>5092</v>
      </c>
      <c r="B2979" s="221" t="s">
        <v>6757</v>
      </c>
      <c r="C2979" s="212" t="s">
        <v>4404</v>
      </c>
      <c r="D2979" s="213">
        <v>9374</v>
      </c>
      <c r="E2979" s="212" t="s">
        <v>5092</v>
      </c>
      <c r="F2979" s="213">
        <v>9374</v>
      </c>
      <c r="G2979" s="213">
        <v>0</v>
      </c>
      <c r="H2979" s="212" t="s">
        <v>4378</v>
      </c>
    </row>
    <row r="2980" spans="1:8" x14ac:dyDescent="0.25">
      <c r="A2980" s="211" t="s">
        <v>5244</v>
      </c>
      <c r="B2980" s="221" t="s">
        <v>6881</v>
      </c>
      <c r="C2980" s="212" t="s">
        <v>4404</v>
      </c>
      <c r="D2980" s="213">
        <v>7310</v>
      </c>
      <c r="E2980" s="212" t="s">
        <v>6803</v>
      </c>
      <c r="F2980" s="213">
        <v>7310</v>
      </c>
      <c r="G2980" s="213">
        <v>0</v>
      </c>
      <c r="H2980" s="212" t="s">
        <v>4378</v>
      </c>
    </row>
    <row r="2981" spans="1:8" x14ac:dyDescent="0.25">
      <c r="A2981" s="211" t="s">
        <v>5066</v>
      </c>
      <c r="B2981" s="221" t="s">
        <v>6998</v>
      </c>
      <c r="C2981" s="212" t="s">
        <v>4404</v>
      </c>
      <c r="D2981" s="213">
        <v>4395.2</v>
      </c>
      <c r="E2981" s="212" t="s">
        <v>5066</v>
      </c>
      <c r="F2981" s="213">
        <v>4395.2</v>
      </c>
      <c r="G2981" s="213">
        <v>0</v>
      </c>
      <c r="H2981" s="212" t="s">
        <v>4378</v>
      </c>
    </row>
    <row r="2982" spans="1:8" x14ac:dyDescent="0.25">
      <c r="A2982" s="211" t="s">
        <v>6803</v>
      </c>
      <c r="B2982" s="221" t="s">
        <v>7138</v>
      </c>
      <c r="C2982" s="212" t="s">
        <v>4404</v>
      </c>
      <c r="D2982" s="213">
        <v>9702.6</v>
      </c>
      <c r="E2982" s="212" t="s">
        <v>5716</v>
      </c>
      <c r="F2982" s="213">
        <v>9702.6</v>
      </c>
      <c r="G2982" s="213">
        <v>0</v>
      </c>
      <c r="H2982" s="212" t="s">
        <v>4378</v>
      </c>
    </row>
    <row r="2983" spans="1:8" x14ac:dyDescent="0.25">
      <c r="A2983" s="211" t="s">
        <v>4649</v>
      </c>
      <c r="B2983" s="221" t="s">
        <v>7596</v>
      </c>
      <c r="C2983" s="212" t="s">
        <v>4546</v>
      </c>
      <c r="D2983" s="213">
        <v>9029.4</v>
      </c>
      <c r="E2983" s="212" t="s">
        <v>4641</v>
      </c>
      <c r="F2983" s="213">
        <v>9029.4</v>
      </c>
      <c r="G2983" s="213">
        <v>0</v>
      </c>
      <c r="H2983" s="212" t="s">
        <v>4378</v>
      </c>
    </row>
    <row r="2984" spans="1:8" x14ac:dyDescent="0.25">
      <c r="A2984" s="208" t="s">
        <v>4640</v>
      </c>
      <c r="B2984" s="220" t="s">
        <v>5094</v>
      </c>
      <c r="C2984" s="209" t="s">
        <v>4546</v>
      </c>
      <c r="D2984" s="210">
        <v>7360</v>
      </c>
      <c r="E2984" s="209" t="s">
        <v>5092</v>
      </c>
      <c r="F2984" s="210">
        <v>7360</v>
      </c>
      <c r="G2984" s="210">
        <v>0</v>
      </c>
      <c r="H2984" s="209" t="s">
        <v>4378</v>
      </c>
    </row>
    <row r="2985" spans="1:8" x14ac:dyDescent="0.25">
      <c r="A2985" s="211" t="s">
        <v>4746</v>
      </c>
      <c r="B2985" s="221" t="s">
        <v>5258</v>
      </c>
      <c r="C2985" s="212" t="s">
        <v>4546</v>
      </c>
      <c r="D2985" s="213">
        <v>4341.3999999999996</v>
      </c>
      <c r="E2985" s="212" t="s">
        <v>5092</v>
      </c>
      <c r="F2985" s="213">
        <v>4341.3999999999996</v>
      </c>
      <c r="G2985" s="213">
        <v>0</v>
      </c>
      <c r="H2985" s="212" t="s">
        <v>4378</v>
      </c>
    </row>
    <row r="2986" spans="1:8" x14ac:dyDescent="0.25">
      <c r="A2986" s="208" t="s">
        <v>4648</v>
      </c>
      <c r="B2986" s="220" t="s">
        <v>6018</v>
      </c>
      <c r="C2986" s="209" t="s">
        <v>4546</v>
      </c>
      <c r="D2986" s="210">
        <v>10990.1</v>
      </c>
      <c r="E2986" s="209" t="s">
        <v>4416</v>
      </c>
      <c r="F2986" s="210">
        <v>0</v>
      </c>
      <c r="G2986" s="210">
        <v>10990.1</v>
      </c>
      <c r="H2986" s="209" t="s">
        <v>4294</v>
      </c>
    </row>
    <row r="2987" spans="1:8" x14ac:dyDescent="0.25">
      <c r="A2987" s="211" t="s">
        <v>5092</v>
      </c>
      <c r="B2987" s="221" t="s">
        <v>6851</v>
      </c>
      <c r="C2987" s="212" t="s">
        <v>4546</v>
      </c>
      <c r="D2987" s="213">
        <v>7334.8</v>
      </c>
      <c r="E2987" s="212" t="s">
        <v>4416</v>
      </c>
      <c r="F2987" s="213">
        <v>0</v>
      </c>
      <c r="G2987" s="213">
        <v>7334.8</v>
      </c>
      <c r="H2987" s="212" t="s">
        <v>4294</v>
      </c>
    </row>
    <row r="2988" spans="1:8" x14ac:dyDescent="0.25">
      <c r="A2988" s="208" t="s">
        <v>4642</v>
      </c>
      <c r="B2988" s="220" t="s">
        <v>7713</v>
      </c>
      <c r="C2988" s="209" t="s">
        <v>4443</v>
      </c>
      <c r="D2988" s="210">
        <v>3793.5</v>
      </c>
      <c r="E2988" s="209" t="s">
        <v>4642</v>
      </c>
      <c r="F2988" s="210">
        <v>3793.5</v>
      </c>
      <c r="G2988" s="210">
        <v>0</v>
      </c>
      <c r="H2988" s="209" t="s">
        <v>4378</v>
      </c>
    </row>
    <row r="2989" spans="1:8" x14ac:dyDescent="0.25">
      <c r="A2989" s="211" t="s">
        <v>4649</v>
      </c>
      <c r="B2989" s="221" t="s">
        <v>7548</v>
      </c>
      <c r="C2989" s="212" t="s">
        <v>4443</v>
      </c>
      <c r="D2989" s="213">
        <v>946.2</v>
      </c>
      <c r="E2989" s="212" t="s">
        <v>4649</v>
      </c>
      <c r="F2989" s="213">
        <v>946.2</v>
      </c>
      <c r="G2989" s="213">
        <v>0</v>
      </c>
      <c r="H2989" s="212" t="s">
        <v>4378</v>
      </c>
    </row>
    <row r="2990" spans="1:8" x14ac:dyDescent="0.25">
      <c r="A2990" s="208" t="s">
        <v>4633</v>
      </c>
      <c r="B2990" s="220" t="s">
        <v>7816</v>
      </c>
      <c r="C2990" s="209" t="s">
        <v>4443</v>
      </c>
      <c r="D2990" s="210">
        <v>4953.2</v>
      </c>
      <c r="E2990" s="209" t="s">
        <v>4633</v>
      </c>
      <c r="F2990" s="210">
        <v>4953.2</v>
      </c>
      <c r="G2990" s="210">
        <v>0</v>
      </c>
      <c r="H2990" s="209" t="s">
        <v>4378</v>
      </c>
    </row>
    <row r="2991" spans="1:8" x14ac:dyDescent="0.25">
      <c r="A2991" s="208" t="s">
        <v>4640</v>
      </c>
      <c r="B2991" s="220" t="s">
        <v>5083</v>
      </c>
      <c r="C2991" s="209" t="s">
        <v>4443</v>
      </c>
      <c r="D2991" s="210">
        <v>1945.9</v>
      </c>
      <c r="E2991" s="209" t="s">
        <v>4640</v>
      </c>
      <c r="F2991" s="210">
        <v>1945.9</v>
      </c>
      <c r="G2991" s="210">
        <v>0</v>
      </c>
      <c r="H2991" s="209" t="s">
        <v>4378</v>
      </c>
    </row>
    <row r="2992" spans="1:8" x14ac:dyDescent="0.25">
      <c r="A2992" s="211" t="s">
        <v>4630</v>
      </c>
      <c r="B2992" s="221" t="s">
        <v>5514</v>
      </c>
      <c r="C2992" s="212" t="s">
        <v>4443</v>
      </c>
      <c r="D2992" s="213">
        <v>2122.8000000000002</v>
      </c>
      <c r="E2992" s="212" t="s">
        <v>4630</v>
      </c>
      <c r="F2992" s="213">
        <v>2122.8000000000002</v>
      </c>
      <c r="G2992" s="213">
        <v>0</v>
      </c>
      <c r="H2992" s="212" t="s">
        <v>4378</v>
      </c>
    </row>
    <row r="2993" spans="1:8" x14ac:dyDescent="0.25">
      <c r="A2993" s="208" t="s">
        <v>4643</v>
      </c>
      <c r="B2993" s="220" t="s">
        <v>5846</v>
      </c>
      <c r="C2993" s="209" t="s">
        <v>4443</v>
      </c>
      <c r="D2993" s="210">
        <v>1756.8</v>
      </c>
      <c r="E2993" s="209" t="s">
        <v>4643</v>
      </c>
      <c r="F2993" s="210">
        <v>1756.8</v>
      </c>
      <c r="G2993" s="210">
        <v>0</v>
      </c>
      <c r="H2993" s="209" t="s">
        <v>4378</v>
      </c>
    </row>
    <row r="2994" spans="1:8" x14ac:dyDescent="0.25">
      <c r="A2994" s="208" t="s">
        <v>4821</v>
      </c>
      <c r="B2994" s="220" t="s">
        <v>6099</v>
      </c>
      <c r="C2994" s="209" t="s">
        <v>4443</v>
      </c>
      <c r="D2994" s="210">
        <v>595.5</v>
      </c>
      <c r="E2994" s="209" t="s">
        <v>4821</v>
      </c>
      <c r="F2994" s="210">
        <v>595.5</v>
      </c>
      <c r="G2994" s="210">
        <v>0</v>
      </c>
      <c r="H2994" s="209" t="s">
        <v>4378</v>
      </c>
    </row>
    <row r="2995" spans="1:8" x14ac:dyDescent="0.25">
      <c r="A2995" s="208" t="s">
        <v>5793</v>
      </c>
      <c r="B2995" s="220" t="s">
        <v>6181</v>
      </c>
      <c r="C2995" s="209" t="s">
        <v>4443</v>
      </c>
      <c r="D2995" s="210">
        <v>3575.4</v>
      </c>
      <c r="E2995" s="209" t="s">
        <v>5793</v>
      </c>
      <c r="F2995" s="210">
        <v>3575.4</v>
      </c>
      <c r="G2995" s="210">
        <v>0</v>
      </c>
      <c r="H2995" s="209" t="s">
        <v>4378</v>
      </c>
    </row>
    <row r="2996" spans="1:8" x14ac:dyDescent="0.25">
      <c r="A2996" s="208" t="s">
        <v>4696</v>
      </c>
      <c r="B2996" s="220" t="s">
        <v>6326</v>
      </c>
      <c r="C2996" s="209" t="s">
        <v>4443</v>
      </c>
      <c r="D2996" s="210">
        <v>1791.6</v>
      </c>
      <c r="E2996" s="209" t="s">
        <v>4696</v>
      </c>
      <c r="F2996" s="210">
        <v>1791.6</v>
      </c>
      <c r="G2996" s="210">
        <v>0</v>
      </c>
      <c r="H2996" s="209" t="s">
        <v>4378</v>
      </c>
    </row>
    <row r="2997" spans="1:8" x14ac:dyDescent="0.25">
      <c r="A2997" s="208" t="s">
        <v>5244</v>
      </c>
      <c r="B2997" s="220" t="s">
        <v>6938</v>
      </c>
      <c r="C2997" s="209" t="s">
        <v>4443</v>
      </c>
      <c r="D2997" s="210">
        <v>2494.5</v>
      </c>
      <c r="E2997" s="209" t="s">
        <v>5244</v>
      </c>
      <c r="F2997" s="210">
        <v>2494.5</v>
      </c>
      <c r="G2997" s="210">
        <v>0</v>
      </c>
      <c r="H2997" s="209" t="s">
        <v>4378</v>
      </c>
    </row>
    <row r="2998" spans="1:8" x14ac:dyDescent="0.25">
      <c r="A2998" s="208" t="s">
        <v>6803</v>
      </c>
      <c r="B2998" s="220" t="s">
        <v>7203</v>
      </c>
      <c r="C2998" s="209" t="s">
        <v>4443</v>
      </c>
      <c r="D2998" s="210">
        <v>2064</v>
      </c>
      <c r="E2998" s="209" t="s">
        <v>6803</v>
      </c>
      <c r="F2998" s="210">
        <v>2064</v>
      </c>
      <c r="G2998" s="210">
        <v>0</v>
      </c>
      <c r="H2998" s="209" t="s">
        <v>4378</v>
      </c>
    </row>
    <row r="2999" spans="1:8" x14ac:dyDescent="0.25">
      <c r="A2999" s="208" t="s">
        <v>4648</v>
      </c>
      <c r="B2999" s="220" t="s">
        <v>5915</v>
      </c>
      <c r="C2999" s="209" t="s">
        <v>5916</v>
      </c>
      <c r="D2999" s="210">
        <v>22654</v>
      </c>
      <c r="E2999" s="209" t="s">
        <v>4648</v>
      </c>
      <c r="F2999" s="210">
        <v>22654</v>
      </c>
      <c r="G2999" s="210">
        <v>0</v>
      </c>
      <c r="H2999" s="209" t="s">
        <v>4378</v>
      </c>
    </row>
    <row r="3000" spans="1:8" x14ac:dyDescent="0.25">
      <c r="A3000" s="208" t="s">
        <v>4642</v>
      </c>
      <c r="B3000" s="220" t="s">
        <v>7253</v>
      </c>
      <c r="C3000" s="209" t="s">
        <v>4385</v>
      </c>
      <c r="D3000" s="210">
        <v>133698.75</v>
      </c>
      <c r="E3000" s="209" t="s">
        <v>4632</v>
      </c>
      <c r="F3000" s="210">
        <v>133698.75</v>
      </c>
      <c r="G3000" s="210">
        <v>0</v>
      </c>
      <c r="H3000" s="209" t="s">
        <v>4378</v>
      </c>
    </row>
    <row r="3001" spans="1:8" x14ac:dyDescent="0.25">
      <c r="A3001" s="211" t="s">
        <v>4642</v>
      </c>
      <c r="B3001" s="221" t="s">
        <v>7680</v>
      </c>
      <c r="C3001" s="212" t="s">
        <v>4385</v>
      </c>
      <c r="D3001" s="213">
        <v>7091.2</v>
      </c>
      <c r="E3001" s="212" t="s">
        <v>4632</v>
      </c>
      <c r="F3001" s="213">
        <v>7091.2</v>
      </c>
      <c r="G3001" s="213">
        <v>0</v>
      </c>
      <c r="H3001" s="212" t="s">
        <v>4378</v>
      </c>
    </row>
    <row r="3002" spans="1:8" x14ac:dyDescent="0.25">
      <c r="A3002" s="208" t="s">
        <v>4632</v>
      </c>
      <c r="B3002" s="220" t="s">
        <v>5530</v>
      </c>
      <c r="C3002" s="209" t="s">
        <v>4385</v>
      </c>
      <c r="D3002" s="210">
        <v>145533.29999999999</v>
      </c>
      <c r="E3002" s="209" t="s">
        <v>4653</v>
      </c>
      <c r="F3002" s="210">
        <v>145533.29999999999</v>
      </c>
      <c r="G3002" s="210">
        <v>0</v>
      </c>
      <c r="H3002" s="209" t="s">
        <v>4378</v>
      </c>
    </row>
    <row r="3003" spans="1:8" x14ac:dyDescent="0.25">
      <c r="A3003" s="211" t="s">
        <v>4653</v>
      </c>
      <c r="B3003" s="221" t="s">
        <v>7196</v>
      </c>
      <c r="C3003" s="212" t="s">
        <v>4385</v>
      </c>
      <c r="D3003" s="213">
        <v>72597.100000000006</v>
      </c>
      <c r="E3003" s="212" t="s">
        <v>4653</v>
      </c>
      <c r="F3003" s="213">
        <v>72597.100000000006</v>
      </c>
      <c r="G3003" s="213">
        <v>0</v>
      </c>
      <c r="H3003" s="212" t="s">
        <v>4378</v>
      </c>
    </row>
    <row r="3004" spans="1:8" x14ac:dyDescent="0.25">
      <c r="A3004" s="208" t="s">
        <v>4653</v>
      </c>
      <c r="B3004" s="220" t="s">
        <v>7279</v>
      </c>
      <c r="C3004" s="209" t="s">
        <v>4385</v>
      </c>
      <c r="D3004" s="210">
        <v>76329.95</v>
      </c>
      <c r="E3004" s="209" t="s">
        <v>4653</v>
      </c>
      <c r="F3004" s="210">
        <v>76329.95</v>
      </c>
      <c r="G3004" s="210">
        <v>0</v>
      </c>
      <c r="H3004" s="209" t="s">
        <v>4378</v>
      </c>
    </row>
    <row r="3005" spans="1:8" x14ac:dyDescent="0.25">
      <c r="A3005" s="211" t="s">
        <v>4638</v>
      </c>
      <c r="B3005" s="221" t="s">
        <v>7325</v>
      </c>
      <c r="C3005" s="212" t="s">
        <v>4385</v>
      </c>
      <c r="D3005" s="213">
        <v>61813.95</v>
      </c>
      <c r="E3005" s="212" t="s">
        <v>4649</v>
      </c>
      <c r="F3005" s="213">
        <v>61813.95</v>
      </c>
      <c r="G3005" s="213">
        <v>0</v>
      </c>
      <c r="H3005" s="212" t="s">
        <v>4378</v>
      </c>
    </row>
    <row r="3006" spans="1:8" x14ac:dyDescent="0.25">
      <c r="A3006" s="211" t="s">
        <v>4638</v>
      </c>
      <c r="B3006" s="221" t="s">
        <v>7373</v>
      </c>
      <c r="C3006" s="212" t="s">
        <v>4385</v>
      </c>
      <c r="D3006" s="213">
        <v>45394.9</v>
      </c>
      <c r="E3006" s="212" t="s">
        <v>4649</v>
      </c>
      <c r="F3006" s="213">
        <v>45394.9</v>
      </c>
      <c r="G3006" s="213">
        <v>0</v>
      </c>
      <c r="H3006" s="212" t="s">
        <v>4378</v>
      </c>
    </row>
    <row r="3007" spans="1:8" x14ac:dyDescent="0.25">
      <c r="A3007" s="211" t="s">
        <v>4649</v>
      </c>
      <c r="B3007" s="221" t="s">
        <v>7478</v>
      </c>
      <c r="C3007" s="212" t="s">
        <v>4385</v>
      </c>
      <c r="D3007" s="213">
        <v>80424.25</v>
      </c>
      <c r="E3007" s="212" t="s">
        <v>4646</v>
      </c>
      <c r="F3007" s="213">
        <v>80424.25</v>
      </c>
      <c r="G3007" s="213">
        <v>0</v>
      </c>
      <c r="H3007" s="212" t="s">
        <v>4378</v>
      </c>
    </row>
    <row r="3008" spans="1:8" x14ac:dyDescent="0.25">
      <c r="A3008" s="208" t="s">
        <v>4646</v>
      </c>
      <c r="B3008" s="220" t="s">
        <v>7607</v>
      </c>
      <c r="C3008" s="209" t="s">
        <v>4385</v>
      </c>
      <c r="D3008" s="210">
        <v>83519.649999999994</v>
      </c>
      <c r="E3008" s="209" t="s">
        <v>4633</v>
      </c>
      <c r="F3008" s="210">
        <v>83519.649999999994</v>
      </c>
      <c r="G3008" s="210">
        <v>0</v>
      </c>
      <c r="H3008" s="209" t="s">
        <v>4378</v>
      </c>
    </row>
    <row r="3009" spans="1:8" x14ac:dyDescent="0.25">
      <c r="A3009" s="211" t="s">
        <v>4646</v>
      </c>
      <c r="B3009" s="221" t="s">
        <v>7608</v>
      </c>
      <c r="C3009" s="212" t="s">
        <v>4385</v>
      </c>
      <c r="D3009" s="213">
        <v>22228.400000000001</v>
      </c>
      <c r="E3009" s="212" t="s">
        <v>4633</v>
      </c>
      <c r="F3009" s="213">
        <v>22228.400000000001</v>
      </c>
      <c r="G3009" s="213">
        <v>0</v>
      </c>
      <c r="H3009" s="212" t="s">
        <v>4378</v>
      </c>
    </row>
    <row r="3010" spans="1:8" x14ac:dyDescent="0.25">
      <c r="A3010" s="211" t="s">
        <v>4633</v>
      </c>
      <c r="B3010" s="221" t="s">
        <v>7742</v>
      </c>
      <c r="C3010" s="212" t="s">
        <v>4385</v>
      </c>
      <c r="D3010" s="213">
        <v>101818.75</v>
      </c>
      <c r="E3010" s="212" t="s">
        <v>4633</v>
      </c>
      <c r="F3010" s="213">
        <v>101818.75</v>
      </c>
      <c r="G3010" s="213">
        <v>0</v>
      </c>
      <c r="H3010" s="212" t="s">
        <v>4378</v>
      </c>
    </row>
    <row r="3011" spans="1:8" x14ac:dyDescent="0.25">
      <c r="A3011" s="208" t="s">
        <v>4635</v>
      </c>
      <c r="B3011" s="220" t="s">
        <v>4670</v>
      </c>
      <c r="C3011" s="209" t="s">
        <v>4385</v>
      </c>
      <c r="D3011" s="210">
        <v>816</v>
      </c>
      <c r="E3011" s="209" t="s">
        <v>4635</v>
      </c>
      <c r="F3011" s="210">
        <v>816</v>
      </c>
      <c r="G3011" s="210">
        <v>0</v>
      </c>
      <c r="H3011" s="209" t="s">
        <v>4378</v>
      </c>
    </row>
    <row r="3012" spans="1:8" x14ac:dyDescent="0.25">
      <c r="A3012" s="208" t="s">
        <v>4635</v>
      </c>
      <c r="B3012" s="220" t="s">
        <v>7904</v>
      </c>
      <c r="C3012" s="209" t="s">
        <v>4385</v>
      </c>
      <c r="D3012" s="210">
        <v>97772.52</v>
      </c>
      <c r="E3012" s="209" t="s">
        <v>4634</v>
      </c>
      <c r="F3012" s="210">
        <v>97772.52</v>
      </c>
      <c r="G3012" s="210">
        <v>0</v>
      </c>
      <c r="H3012" s="209" t="s">
        <v>4378</v>
      </c>
    </row>
    <row r="3013" spans="1:8" x14ac:dyDescent="0.25">
      <c r="A3013" s="211" t="s">
        <v>4634</v>
      </c>
      <c r="B3013" s="221" t="s">
        <v>4705</v>
      </c>
      <c r="C3013" s="212" t="s">
        <v>4385</v>
      </c>
      <c r="D3013" s="213">
        <v>105806.05</v>
      </c>
      <c r="E3013" s="212" t="s">
        <v>4636</v>
      </c>
      <c r="F3013" s="213">
        <v>105806.05</v>
      </c>
      <c r="G3013" s="213">
        <v>0</v>
      </c>
      <c r="H3013" s="212" t="s">
        <v>4378</v>
      </c>
    </row>
    <row r="3014" spans="1:8" x14ac:dyDescent="0.25">
      <c r="A3014" s="208" t="s">
        <v>4634</v>
      </c>
      <c r="B3014" s="220" t="s">
        <v>4706</v>
      </c>
      <c r="C3014" s="209" t="s">
        <v>4385</v>
      </c>
      <c r="D3014" s="210">
        <v>2141.4</v>
      </c>
      <c r="E3014" s="209" t="s">
        <v>4636</v>
      </c>
      <c r="F3014" s="210">
        <v>2141.4</v>
      </c>
      <c r="G3014" s="210">
        <v>0</v>
      </c>
      <c r="H3014" s="209" t="s">
        <v>4378</v>
      </c>
    </row>
    <row r="3015" spans="1:8" x14ac:dyDescent="0.25">
      <c r="A3015" s="211" t="s">
        <v>4634</v>
      </c>
      <c r="B3015" s="221" t="s">
        <v>4707</v>
      </c>
      <c r="C3015" s="212" t="s">
        <v>4385</v>
      </c>
      <c r="D3015" s="213">
        <v>46104.4</v>
      </c>
      <c r="E3015" s="212" t="s">
        <v>4636</v>
      </c>
      <c r="F3015" s="213">
        <v>46104.4</v>
      </c>
      <c r="G3015" s="213">
        <v>0</v>
      </c>
      <c r="H3015" s="212" t="s">
        <v>4378</v>
      </c>
    </row>
    <row r="3016" spans="1:8" x14ac:dyDescent="0.25">
      <c r="A3016" s="208" t="s">
        <v>4636</v>
      </c>
      <c r="B3016" s="220" t="s">
        <v>4841</v>
      </c>
      <c r="C3016" s="209" t="s">
        <v>4385</v>
      </c>
      <c r="D3016" s="210">
        <v>128132.65</v>
      </c>
      <c r="E3016" s="209" t="s">
        <v>4636</v>
      </c>
      <c r="F3016" s="210">
        <v>128132.65</v>
      </c>
      <c r="G3016" s="210">
        <v>0</v>
      </c>
      <c r="H3016" s="209" t="s">
        <v>4378</v>
      </c>
    </row>
    <row r="3017" spans="1:8" x14ac:dyDescent="0.25">
      <c r="A3017" s="211" t="s">
        <v>4604</v>
      </c>
      <c r="B3017" s="221" t="s">
        <v>4899</v>
      </c>
      <c r="C3017" s="212" t="s">
        <v>4385</v>
      </c>
      <c r="D3017" s="213">
        <v>76262.45</v>
      </c>
      <c r="E3017" s="212" t="s">
        <v>4640</v>
      </c>
      <c r="F3017" s="213">
        <v>76262.45</v>
      </c>
      <c r="G3017" s="213">
        <v>0</v>
      </c>
      <c r="H3017" s="212" t="s">
        <v>4378</v>
      </c>
    </row>
    <row r="3018" spans="1:8" x14ac:dyDescent="0.25">
      <c r="A3018" s="208" t="s">
        <v>4604</v>
      </c>
      <c r="B3018" s="220" t="s">
        <v>4926</v>
      </c>
      <c r="C3018" s="209" t="s">
        <v>4385</v>
      </c>
      <c r="D3018" s="210">
        <v>62737.23</v>
      </c>
      <c r="E3018" s="209" t="s">
        <v>4640</v>
      </c>
      <c r="F3018" s="210">
        <v>62737.23</v>
      </c>
      <c r="G3018" s="210">
        <v>0</v>
      </c>
      <c r="H3018" s="209" t="s">
        <v>4378</v>
      </c>
    </row>
    <row r="3019" spans="1:8" x14ac:dyDescent="0.25">
      <c r="A3019" s="211" t="s">
        <v>4640</v>
      </c>
      <c r="B3019" s="221" t="s">
        <v>5022</v>
      </c>
      <c r="C3019" s="212" t="s">
        <v>4385</v>
      </c>
      <c r="D3019" s="213">
        <v>36905.15</v>
      </c>
      <c r="E3019" s="212" t="s">
        <v>4746</v>
      </c>
      <c r="F3019" s="213">
        <v>36905.15</v>
      </c>
      <c r="G3019" s="213">
        <v>0</v>
      </c>
      <c r="H3019" s="212" t="s">
        <v>4378</v>
      </c>
    </row>
    <row r="3020" spans="1:8" x14ac:dyDescent="0.25">
      <c r="A3020" s="208" t="s">
        <v>4640</v>
      </c>
      <c r="B3020" s="220" t="s">
        <v>5047</v>
      </c>
      <c r="C3020" s="209" t="s">
        <v>4385</v>
      </c>
      <c r="D3020" s="210">
        <v>58670.65</v>
      </c>
      <c r="E3020" s="209" t="s">
        <v>4746</v>
      </c>
      <c r="F3020" s="210">
        <v>58670.65</v>
      </c>
      <c r="G3020" s="210">
        <v>0</v>
      </c>
      <c r="H3020" s="209" t="s">
        <v>4378</v>
      </c>
    </row>
    <row r="3021" spans="1:8" x14ac:dyDescent="0.25">
      <c r="A3021" s="208" t="s">
        <v>4746</v>
      </c>
      <c r="B3021" s="220" t="s">
        <v>5138</v>
      </c>
      <c r="C3021" s="209" t="s">
        <v>4385</v>
      </c>
      <c r="D3021" s="210">
        <v>104920.5</v>
      </c>
      <c r="E3021" s="209" t="s">
        <v>4639</v>
      </c>
      <c r="F3021" s="210">
        <v>104920.5</v>
      </c>
      <c r="G3021" s="210">
        <v>0</v>
      </c>
      <c r="H3021" s="209" t="s">
        <v>4378</v>
      </c>
    </row>
    <row r="3022" spans="1:8" x14ac:dyDescent="0.25">
      <c r="A3022" s="208" t="s">
        <v>4746</v>
      </c>
      <c r="B3022" s="220" t="s">
        <v>5140</v>
      </c>
      <c r="C3022" s="209" t="s">
        <v>4385</v>
      </c>
      <c r="D3022" s="210">
        <v>2667.6</v>
      </c>
      <c r="E3022" s="209" t="s">
        <v>4639</v>
      </c>
      <c r="F3022" s="210">
        <v>2667.6</v>
      </c>
      <c r="G3022" s="210">
        <v>0</v>
      </c>
      <c r="H3022" s="209" t="s">
        <v>4378</v>
      </c>
    </row>
    <row r="3023" spans="1:8" x14ac:dyDescent="0.25">
      <c r="A3023" s="208" t="s">
        <v>4639</v>
      </c>
      <c r="B3023" s="220" t="s">
        <v>5289</v>
      </c>
      <c r="C3023" s="209" t="s">
        <v>4385</v>
      </c>
      <c r="D3023" s="210">
        <v>87933</v>
      </c>
      <c r="E3023" s="209" t="s">
        <v>4639</v>
      </c>
      <c r="F3023" s="210">
        <v>87933</v>
      </c>
      <c r="G3023" s="210">
        <v>0</v>
      </c>
      <c r="H3023" s="209" t="s">
        <v>4378</v>
      </c>
    </row>
    <row r="3024" spans="1:8" x14ac:dyDescent="0.25">
      <c r="A3024" s="211" t="s">
        <v>4639</v>
      </c>
      <c r="B3024" s="221" t="s">
        <v>5356</v>
      </c>
      <c r="C3024" s="212" t="s">
        <v>4385</v>
      </c>
      <c r="D3024" s="213">
        <v>20891.650000000001</v>
      </c>
      <c r="E3024" s="212" t="s">
        <v>4639</v>
      </c>
      <c r="F3024" s="213">
        <v>20891.650000000001</v>
      </c>
      <c r="G3024" s="213">
        <v>0</v>
      </c>
      <c r="H3024" s="212" t="s">
        <v>4378</v>
      </c>
    </row>
    <row r="3025" spans="1:8" x14ac:dyDescent="0.25">
      <c r="A3025" s="211" t="s">
        <v>4630</v>
      </c>
      <c r="B3025" s="221" t="s">
        <v>5442</v>
      </c>
      <c r="C3025" s="212" t="s">
        <v>4385</v>
      </c>
      <c r="D3025" s="213">
        <v>105267.05</v>
      </c>
      <c r="E3025" s="212" t="s">
        <v>4641</v>
      </c>
      <c r="F3025" s="213">
        <v>105267.05</v>
      </c>
      <c r="G3025" s="213">
        <v>0</v>
      </c>
      <c r="H3025" s="212" t="s">
        <v>4378</v>
      </c>
    </row>
    <row r="3026" spans="1:8" x14ac:dyDescent="0.25">
      <c r="A3026" s="208" t="s">
        <v>4630</v>
      </c>
      <c r="B3026" s="220" t="s">
        <v>5443</v>
      </c>
      <c r="C3026" s="209" t="s">
        <v>4385</v>
      </c>
      <c r="D3026" s="210">
        <v>1680</v>
      </c>
      <c r="E3026" s="209" t="s">
        <v>4641</v>
      </c>
      <c r="F3026" s="210">
        <v>1680</v>
      </c>
      <c r="G3026" s="210">
        <v>0</v>
      </c>
      <c r="H3026" s="209" t="s">
        <v>4378</v>
      </c>
    </row>
    <row r="3027" spans="1:8" x14ac:dyDescent="0.25">
      <c r="A3027" s="208" t="s">
        <v>4641</v>
      </c>
      <c r="B3027" s="220" t="s">
        <v>5598</v>
      </c>
      <c r="C3027" s="209" t="s">
        <v>4385</v>
      </c>
      <c r="D3027" s="210">
        <v>1209.5</v>
      </c>
      <c r="E3027" s="209" t="s">
        <v>4641</v>
      </c>
      <c r="F3027" s="210">
        <v>1209.5</v>
      </c>
      <c r="G3027" s="210">
        <v>0</v>
      </c>
      <c r="H3027" s="209" t="s">
        <v>4378</v>
      </c>
    </row>
    <row r="3028" spans="1:8" x14ac:dyDescent="0.25">
      <c r="A3028" s="211" t="s">
        <v>4641</v>
      </c>
      <c r="B3028" s="221" t="s">
        <v>5605</v>
      </c>
      <c r="C3028" s="212" t="s">
        <v>4385</v>
      </c>
      <c r="D3028" s="213">
        <v>129599.5</v>
      </c>
      <c r="E3028" s="212" t="s">
        <v>4641</v>
      </c>
      <c r="F3028" s="213">
        <v>129599.5</v>
      </c>
      <c r="G3028" s="213">
        <v>0</v>
      </c>
      <c r="H3028" s="212" t="s">
        <v>4378</v>
      </c>
    </row>
    <row r="3029" spans="1:8" x14ac:dyDescent="0.25">
      <c r="A3029" s="208" t="s">
        <v>4645</v>
      </c>
      <c r="B3029" s="220" t="s">
        <v>5725</v>
      </c>
      <c r="C3029" s="209" t="s">
        <v>4385</v>
      </c>
      <c r="D3029" s="210">
        <v>130245.65</v>
      </c>
      <c r="E3029" s="209" t="s">
        <v>4643</v>
      </c>
      <c r="F3029" s="210">
        <v>130245.65</v>
      </c>
      <c r="G3029" s="210">
        <v>0</v>
      </c>
      <c r="H3029" s="209" t="s">
        <v>4378</v>
      </c>
    </row>
    <row r="3030" spans="1:8" x14ac:dyDescent="0.25">
      <c r="A3030" s="208" t="s">
        <v>4643</v>
      </c>
      <c r="B3030" s="220" t="s">
        <v>5797</v>
      </c>
      <c r="C3030" s="209" t="s">
        <v>4385</v>
      </c>
      <c r="D3030" s="210">
        <v>141270.85</v>
      </c>
      <c r="E3030" s="209" t="s">
        <v>4648</v>
      </c>
      <c r="F3030" s="210">
        <v>141270.85</v>
      </c>
      <c r="G3030" s="210">
        <v>0</v>
      </c>
      <c r="H3030" s="209" t="s">
        <v>4378</v>
      </c>
    </row>
    <row r="3031" spans="1:8" x14ac:dyDescent="0.25">
      <c r="A3031" s="211" t="s">
        <v>4643</v>
      </c>
      <c r="B3031" s="221" t="s">
        <v>5883</v>
      </c>
      <c r="C3031" s="212" t="s">
        <v>4385</v>
      </c>
      <c r="D3031" s="213">
        <v>3688.09</v>
      </c>
      <c r="E3031" s="212" t="s">
        <v>4648</v>
      </c>
      <c r="F3031" s="213">
        <v>3688.09</v>
      </c>
      <c r="G3031" s="213">
        <v>0</v>
      </c>
      <c r="H3031" s="212" t="s">
        <v>4378</v>
      </c>
    </row>
    <row r="3032" spans="1:8" x14ac:dyDescent="0.25">
      <c r="A3032" s="208" t="s">
        <v>4648</v>
      </c>
      <c r="B3032" s="220" t="s">
        <v>5918</v>
      </c>
      <c r="C3032" s="209" t="s">
        <v>4385</v>
      </c>
      <c r="D3032" s="210">
        <v>78750.899999999994</v>
      </c>
      <c r="E3032" s="209" t="s">
        <v>4821</v>
      </c>
      <c r="F3032" s="210">
        <v>78750.899999999994</v>
      </c>
      <c r="G3032" s="210">
        <v>0</v>
      </c>
      <c r="H3032" s="209" t="s">
        <v>4378</v>
      </c>
    </row>
    <row r="3033" spans="1:8" x14ac:dyDescent="0.25">
      <c r="A3033" s="211" t="s">
        <v>4821</v>
      </c>
      <c r="B3033" s="221" t="s">
        <v>6055</v>
      </c>
      <c r="C3033" s="212" t="s">
        <v>4385</v>
      </c>
      <c r="D3033" s="213">
        <v>0</v>
      </c>
      <c r="E3033" s="212" t="s">
        <v>4416</v>
      </c>
      <c r="F3033" s="213">
        <v>0</v>
      </c>
      <c r="G3033" s="213">
        <v>0</v>
      </c>
      <c r="H3033" s="212" t="s">
        <v>37</v>
      </c>
    </row>
    <row r="3034" spans="1:8" x14ac:dyDescent="0.25">
      <c r="A3034" s="211" t="s">
        <v>4821</v>
      </c>
      <c r="B3034" s="221" t="s">
        <v>6110</v>
      </c>
      <c r="C3034" s="212" t="s">
        <v>4385</v>
      </c>
      <c r="D3034" s="213">
        <v>148276.84</v>
      </c>
      <c r="E3034" s="212" t="s">
        <v>5793</v>
      </c>
      <c r="F3034" s="213">
        <v>148276.84</v>
      </c>
      <c r="G3034" s="213">
        <v>0</v>
      </c>
      <c r="H3034" s="212" t="s">
        <v>4378</v>
      </c>
    </row>
    <row r="3035" spans="1:8" x14ac:dyDescent="0.25">
      <c r="A3035" s="208" t="s">
        <v>5793</v>
      </c>
      <c r="B3035" s="220" t="s">
        <v>6137</v>
      </c>
      <c r="C3035" s="209" t="s">
        <v>4385</v>
      </c>
      <c r="D3035" s="210">
        <v>13015.4</v>
      </c>
      <c r="E3035" s="209" t="s">
        <v>5793</v>
      </c>
      <c r="F3035" s="210">
        <v>13015.4</v>
      </c>
      <c r="G3035" s="210">
        <v>0</v>
      </c>
      <c r="H3035" s="209" t="s">
        <v>4378</v>
      </c>
    </row>
    <row r="3036" spans="1:8" x14ac:dyDescent="0.25">
      <c r="A3036" s="208" t="s">
        <v>5793</v>
      </c>
      <c r="B3036" s="220" t="s">
        <v>6145</v>
      </c>
      <c r="C3036" s="209" t="s">
        <v>4385</v>
      </c>
      <c r="D3036" s="210">
        <v>118989.85</v>
      </c>
      <c r="E3036" s="209" t="s">
        <v>4696</v>
      </c>
      <c r="F3036" s="210">
        <v>118989.85</v>
      </c>
      <c r="G3036" s="210">
        <v>0</v>
      </c>
      <c r="H3036" s="209" t="s">
        <v>4378</v>
      </c>
    </row>
    <row r="3037" spans="1:8" x14ac:dyDescent="0.25">
      <c r="A3037" s="208" t="s">
        <v>4696</v>
      </c>
      <c r="B3037" s="220" t="s">
        <v>6266</v>
      </c>
      <c r="C3037" s="209" t="s">
        <v>4385</v>
      </c>
      <c r="D3037" s="210">
        <v>79811.399999999994</v>
      </c>
      <c r="E3037" s="209" t="s">
        <v>5395</v>
      </c>
      <c r="F3037" s="210">
        <v>79811.399999999994</v>
      </c>
      <c r="G3037" s="210">
        <v>0</v>
      </c>
      <c r="H3037" s="209" t="s">
        <v>4378</v>
      </c>
    </row>
    <row r="3038" spans="1:8" x14ac:dyDescent="0.25">
      <c r="A3038" s="208" t="s">
        <v>5395</v>
      </c>
      <c r="B3038" s="220" t="s">
        <v>6408</v>
      </c>
      <c r="C3038" s="209" t="s">
        <v>4385</v>
      </c>
      <c r="D3038" s="210">
        <v>149249.79999999999</v>
      </c>
      <c r="E3038" s="209" t="s">
        <v>6409</v>
      </c>
      <c r="F3038" s="210">
        <v>149249.79999999999</v>
      </c>
      <c r="G3038" s="210">
        <v>0</v>
      </c>
      <c r="H3038" s="209" t="s">
        <v>4378</v>
      </c>
    </row>
    <row r="3039" spans="1:8" x14ac:dyDescent="0.25">
      <c r="A3039" s="211" t="s">
        <v>5395</v>
      </c>
      <c r="B3039" s="221" t="s">
        <v>6486</v>
      </c>
      <c r="C3039" s="212" t="s">
        <v>4385</v>
      </c>
      <c r="D3039" s="213">
        <v>11720.5</v>
      </c>
      <c r="E3039" s="212" t="s">
        <v>6409</v>
      </c>
      <c r="F3039" s="213">
        <v>11720.5</v>
      </c>
      <c r="G3039" s="213">
        <v>0</v>
      </c>
      <c r="H3039" s="212" t="s">
        <v>4378</v>
      </c>
    </row>
    <row r="3040" spans="1:8" x14ac:dyDescent="0.25">
      <c r="A3040" s="208" t="s">
        <v>6409</v>
      </c>
      <c r="B3040" s="220" t="s">
        <v>6560</v>
      </c>
      <c r="C3040" s="209" t="s">
        <v>4385</v>
      </c>
      <c r="D3040" s="210">
        <v>156268.95000000001</v>
      </c>
      <c r="E3040" s="209" t="s">
        <v>6409</v>
      </c>
      <c r="F3040" s="210">
        <v>156268.95000000001</v>
      </c>
      <c r="G3040" s="210">
        <v>0</v>
      </c>
      <c r="H3040" s="209" t="s">
        <v>4378</v>
      </c>
    </row>
    <row r="3041" spans="1:8" x14ac:dyDescent="0.25">
      <c r="A3041" s="208" t="s">
        <v>5838</v>
      </c>
      <c r="B3041" s="220" t="s">
        <v>6616</v>
      </c>
      <c r="C3041" s="209" t="s">
        <v>4385</v>
      </c>
      <c r="D3041" s="210">
        <v>80747.600000000006</v>
      </c>
      <c r="E3041" s="209" t="s">
        <v>5092</v>
      </c>
      <c r="F3041" s="210">
        <v>80747.600000000006</v>
      </c>
      <c r="G3041" s="210">
        <v>0</v>
      </c>
      <c r="H3041" s="209" t="s">
        <v>4378</v>
      </c>
    </row>
    <row r="3042" spans="1:8" x14ac:dyDescent="0.25">
      <c r="A3042" s="208" t="s">
        <v>5092</v>
      </c>
      <c r="B3042" s="220" t="s">
        <v>6756</v>
      </c>
      <c r="C3042" s="209" t="s">
        <v>4385</v>
      </c>
      <c r="D3042" s="210">
        <v>88273.85</v>
      </c>
      <c r="E3042" s="209" t="s">
        <v>5244</v>
      </c>
      <c r="F3042" s="210">
        <v>88273.85</v>
      </c>
      <c r="G3042" s="210">
        <v>0</v>
      </c>
      <c r="H3042" s="209" t="s">
        <v>4378</v>
      </c>
    </row>
    <row r="3043" spans="1:8" x14ac:dyDescent="0.25">
      <c r="A3043" s="208" t="s">
        <v>5244</v>
      </c>
      <c r="B3043" s="220" t="s">
        <v>6866</v>
      </c>
      <c r="C3043" s="209" t="s">
        <v>4385</v>
      </c>
      <c r="D3043" s="210">
        <v>106205.35</v>
      </c>
      <c r="E3043" s="209" t="s">
        <v>5066</v>
      </c>
      <c r="F3043" s="210">
        <v>106205.35</v>
      </c>
      <c r="G3043" s="210">
        <v>0</v>
      </c>
      <c r="H3043" s="209" t="s">
        <v>4378</v>
      </c>
    </row>
    <row r="3044" spans="1:8" x14ac:dyDescent="0.25">
      <c r="A3044" s="211" t="s">
        <v>5244</v>
      </c>
      <c r="B3044" s="221" t="s">
        <v>6915</v>
      </c>
      <c r="C3044" s="212" t="s">
        <v>4385</v>
      </c>
      <c r="D3044" s="213">
        <v>4205</v>
      </c>
      <c r="E3044" s="212" t="s">
        <v>5066</v>
      </c>
      <c r="F3044" s="213">
        <v>4205</v>
      </c>
      <c r="G3044" s="213">
        <v>0</v>
      </c>
      <c r="H3044" s="212" t="s">
        <v>4378</v>
      </c>
    </row>
    <row r="3045" spans="1:8" x14ac:dyDescent="0.25">
      <c r="A3045" s="211" t="s">
        <v>5244</v>
      </c>
      <c r="B3045" s="221" t="s">
        <v>6939</v>
      </c>
      <c r="C3045" s="212" t="s">
        <v>4385</v>
      </c>
      <c r="D3045" s="213">
        <v>3685.5</v>
      </c>
      <c r="E3045" s="212" t="s">
        <v>5066</v>
      </c>
      <c r="F3045" s="213">
        <v>3685.5</v>
      </c>
      <c r="G3045" s="213">
        <v>0</v>
      </c>
      <c r="H3045" s="212" t="s">
        <v>4378</v>
      </c>
    </row>
    <row r="3046" spans="1:8" x14ac:dyDescent="0.25">
      <c r="A3046" s="208" t="s">
        <v>5066</v>
      </c>
      <c r="B3046" s="220" t="s">
        <v>6995</v>
      </c>
      <c r="C3046" s="209" t="s">
        <v>4385</v>
      </c>
      <c r="D3046" s="210">
        <v>83603.199999999997</v>
      </c>
      <c r="E3046" s="209" t="s">
        <v>5066</v>
      </c>
      <c r="F3046" s="210">
        <v>83603.199999999997</v>
      </c>
      <c r="G3046" s="210">
        <v>0</v>
      </c>
      <c r="H3046" s="209" t="s">
        <v>4378</v>
      </c>
    </row>
    <row r="3047" spans="1:8" x14ac:dyDescent="0.25">
      <c r="A3047" s="211" t="s">
        <v>5066</v>
      </c>
      <c r="B3047" s="221" t="s">
        <v>7014</v>
      </c>
      <c r="C3047" s="212" t="s">
        <v>4385</v>
      </c>
      <c r="D3047" s="213">
        <v>3035.7</v>
      </c>
      <c r="E3047" s="212" t="s">
        <v>5066</v>
      </c>
      <c r="F3047" s="213">
        <v>3035.7</v>
      </c>
      <c r="G3047" s="213">
        <v>0</v>
      </c>
      <c r="H3047" s="212" t="s">
        <v>4378</v>
      </c>
    </row>
    <row r="3048" spans="1:8" x14ac:dyDescent="0.25">
      <c r="A3048" s="211" t="s">
        <v>6803</v>
      </c>
      <c r="B3048" s="221" t="s">
        <v>7126</v>
      </c>
      <c r="C3048" s="212" t="s">
        <v>4385</v>
      </c>
      <c r="D3048" s="213">
        <v>108410.15</v>
      </c>
      <c r="E3048" s="212" t="s">
        <v>6039</v>
      </c>
      <c r="F3048" s="213">
        <v>108410.15</v>
      </c>
      <c r="G3048" s="213">
        <v>0</v>
      </c>
      <c r="H3048" s="212" t="s">
        <v>4378</v>
      </c>
    </row>
    <row r="3049" spans="1:8" x14ac:dyDescent="0.25">
      <c r="A3049" s="211" t="s">
        <v>4642</v>
      </c>
      <c r="B3049" s="221" t="s">
        <v>4942</v>
      </c>
      <c r="C3049" s="212" t="s">
        <v>4644</v>
      </c>
      <c r="D3049" s="213">
        <v>8330.4</v>
      </c>
      <c r="E3049" s="212" t="s">
        <v>4632</v>
      </c>
      <c r="F3049" s="213">
        <v>8330.4</v>
      </c>
      <c r="G3049" s="213">
        <v>0</v>
      </c>
      <c r="H3049" s="212" t="s">
        <v>4378</v>
      </c>
    </row>
    <row r="3050" spans="1:8" x14ac:dyDescent="0.25">
      <c r="A3050" s="208" t="s">
        <v>4636</v>
      </c>
      <c r="B3050" s="220" t="s">
        <v>4859</v>
      </c>
      <c r="C3050" s="209" t="s">
        <v>4644</v>
      </c>
      <c r="D3050" s="210">
        <v>10578.7</v>
      </c>
      <c r="E3050" s="209" t="s">
        <v>4636</v>
      </c>
      <c r="F3050" s="210">
        <v>10578.7</v>
      </c>
      <c r="G3050" s="210">
        <v>0</v>
      </c>
      <c r="H3050" s="209" t="s">
        <v>4378</v>
      </c>
    </row>
    <row r="3051" spans="1:8" x14ac:dyDescent="0.25">
      <c r="A3051" s="211" t="s">
        <v>5793</v>
      </c>
      <c r="B3051" s="221" t="s">
        <v>6234</v>
      </c>
      <c r="C3051" s="212" t="s">
        <v>4605</v>
      </c>
      <c r="D3051" s="213">
        <v>792.8</v>
      </c>
      <c r="E3051" s="212" t="s">
        <v>5793</v>
      </c>
      <c r="F3051" s="213">
        <v>792.8</v>
      </c>
      <c r="G3051" s="213">
        <v>0</v>
      </c>
      <c r="H3051" s="212" t="s">
        <v>4378</v>
      </c>
    </row>
    <row r="3052" spans="1:8" x14ac:dyDescent="0.25">
      <c r="A3052" s="211" t="s">
        <v>4639</v>
      </c>
      <c r="B3052" s="221" t="s">
        <v>5358</v>
      </c>
      <c r="C3052" s="212" t="s">
        <v>5359</v>
      </c>
      <c r="D3052" s="213">
        <v>2172.9</v>
      </c>
      <c r="E3052" s="212" t="s">
        <v>4639</v>
      </c>
      <c r="F3052" s="213">
        <v>2172.9</v>
      </c>
      <c r="G3052" s="213">
        <v>0</v>
      </c>
      <c r="H3052" s="212" t="s">
        <v>4378</v>
      </c>
    </row>
    <row r="3053" spans="1:8" x14ac:dyDescent="0.25">
      <c r="A3053" s="208" t="s">
        <v>4642</v>
      </c>
      <c r="B3053" s="220" t="s">
        <v>7435</v>
      </c>
      <c r="C3053" s="209" t="s">
        <v>4405</v>
      </c>
      <c r="D3053" s="210">
        <v>3279.3</v>
      </c>
      <c r="E3053" s="209" t="s">
        <v>4642</v>
      </c>
      <c r="F3053" s="210">
        <v>3279.3</v>
      </c>
      <c r="G3053" s="210">
        <v>0</v>
      </c>
      <c r="H3053" s="209" t="s">
        <v>4378</v>
      </c>
    </row>
    <row r="3054" spans="1:8" x14ac:dyDescent="0.25">
      <c r="A3054" s="211" t="s">
        <v>4632</v>
      </c>
      <c r="B3054" s="221" t="s">
        <v>5767</v>
      </c>
      <c r="C3054" s="212" t="s">
        <v>4405</v>
      </c>
      <c r="D3054" s="213">
        <v>0</v>
      </c>
      <c r="E3054" s="212" t="s">
        <v>4416</v>
      </c>
      <c r="F3054" s="213">
        <v>0</v>
      </c>
      <c r="G3054" s="213">
        <v>0</v>
      </c>
      <c r="H3054" s="212" t="s">
        <v>37</v>
      </c>
    </row>
    <row r="3055" spans="1:8" x14ac:dyDescent="0.25">
      <c r="A3055" s="211" t="s">
        <v>4632</v>
      </c>
      <c r="B3055" s="221" t="s">
        <v>5791</v>
      </c>
      <c r="C3055" s="212" t="s">
        <v>4405</v>
      </c>
      <c r="D3055" s="213">
        <v>4526</v>
      </c>
      <c r="E3055" s="212" t="s">
        <v>4632</v>
      </c>
      <c r="F3055" s="213">
        <v>4526</v>
      </c>
      <c r="G3055" s="213">
        <v>0</v>
      </c>
      <c r="H3055" s="212" t="s">
        <v>4378</v>
      </c>
    </row>
    <row r="3056" spans="1:8" x14ac:dyDescent="0.25">
      <c r="A3056" s="208" t="s">
        <v>4653</v>
      </c>
      <c r="B3056" s="220" t="s">
        <v>7208</v>
      </c>
      <c r="C3056" s="209" t="s">
        <v>4405</v>
      </c>
      <c r="D3056" s="210">
        <v>895.3</v>
      </c>
      <c r="E3056" s="209" t="s">
        <v>4653</v>
      </c>
      <c r="F3056" s="210">
        <v>895.3</v>
      </c>
      <c r="G3056" s="210">
        <v>0</v>
      </c>
      <c r="H3056" s="209" t="s">
        <v>4378</v>
      </c>
    </row>
    <row r="3057" spans="1:8" x14ac:dyDescent="0.25">
      <c r="A3057" s="211" t="s">
        <v>4638</v>
      </c>
      <c r="B3057" s="221" t="s">
        <v>7365</v>
      </c>
      <c r="C3057" s="212" t="s">
        <v>4405</v>
      </c>
      <c r="D3057" s="213">
        <v>2710.9</v>
      </c>
      <c r="E3057" s="212" t="s">
        <v>4638</v>
      </c>
      <c r="F3057" s="213">
        <v>2710.9</v>
      </c>
      <c r="G3057" s="213">
        <v>0</v>
      </c>
      <c r="H3057" s="212" t="s">
        <v>4378</v>
      </c>
    </row>
    <row r="3058" spans="1:8" x14ac:dyDescent="0.25">
      <c r="A3058" s="208" t="s">
        <v>4649</v>
      </c>
      <c r="B3058" s="220" t="s">
        <v>7531</v>
      </c>
      <c r="C3058" s="209" t="s">
        <v>4405</v>
      </c>
      <c r="D3058" s="210">
        <v>2720.6</v>
      </c>
      <c r="E3058" s="209" t="s">
        <v>4649</v>
      </c>
      <c r="F3058" s="210">
        <v>2720.6</v>
      </c>
      <c r="G3058" s="210">
        <v>0</v>
      </c>
      <c r="H3058" s="209" t="s">
        <v>4378</v>
      </c>
    </row>
    <row r="3059" spans="1:8" x14ac:dyDescent="0.25">
      <c r="A3059" s="208" t="s">
        <v>4646</v>
      </c>
      <c r="B3059" s="220" t="s">
        <v>7653</v>
      </c>
      <c r="C3059" s="209" t="s">
        <v>4405</v>
      </c>
      <c r="D3059" s="210">
        <v>845.1</v>
      </c>
      <c r="E3059" s="209" t="s">
        <v>4646</v>
      </c>
      <c r="F3059" s="210">
        <v>845.1</v>
      </c>
      <c r="G3059" s="210">
        <v>0</v>
      </c>
      <c r="H3059" s="209" t="s">
        <v>4378</v>
      </c>
    </row>
    <row r="3060" spans="1:8" x14ac:dyDescent="0.25">
      <c r="A3060" s="211" t="s">
        <v>4633</v>
      </c>
      <c r="B3060" s="221" t="s">
        <v>7764</v>
      </c>
      <c r="C3060" s="212" t="s">
        <v>4405</v>
      </c>
      <c r="D3060" s="213">
        <v>3028.6</v>
      </c>
      <c r="E3060" s="212" t="s">
        <v>4633</v>
      </c>
      <c r="F3060" s="213">
        <v>3028.6</v>
      </c>
      <c r="G3060" s="213">
        <v>0</v>
      </c>
      <c r="H3060" s="212" t="s">
        <v>4378</v>
      </c>
    </row>
    <row r="3061" spans="1:8" x14ac:dyDescent="0.25">
      <c r="A3061" s="211" t="s">
        <v>4633</v>
      </c>
      <c r="B3061" s="221" t="s">
        <v>7766</v>
      </c>
      <c r="C3061" s="212" t="s">
        <v>4405</v>
      </c>
      <c r="D3061" s="213">
        <v>62.5</v>
      </c>
      <c r="E3061" s="212" t="s">
        <v>4633</v>
      </c>
      <c r="F3061" s="213">
        <v>62.5</v>
      </c>
      <c r="G3061" s="213">
        <v>0</v>
      </c>
      <c r="H3061" s="212" t="s">
        <v>4378</v>
      </c>
    </row>
    <row r="3062" spans="1:8" x14ac:dyDescent="0.25">
      <c r="A3062" s="208" t="s">
        <v>4635</v>
      </c>
      <c r="B3062" s="220" t="s">
        <v>7979</v>
      </c>
      <c r="C3062" s="209" t="s">
        <v>4405</v>
      </c>
      <c r="D3062" s="210">
        <v>6849.2</v>
      </c>
      <c r="E3062" s="209" t="s">
        <v>4635</v>
      </c>
      <c r="F3062" s="210">
        <v>6849.2</v>
      </c>
      <c r="G3062" s="210">
        <v>0</v>
      </c>
      <c r="H3062" s="209" t="s">
        <v>4378</v>
      </c>
    </row>
    <row r="3063" spans="1:8" x14ac:dyDescent="0.25">
      <c r="A3063" s="208" t="s">
        <v>4634</v>
      </c>
      <c r="B3063" s="220" t="s">
        <v>4755</v>
      </c>
      <c r="C3063" s="209" t="s">
        <v>4405</v>
      </c>
      <c r="D3063" s="210">
        <v>799.2</v>
      </c>
      <c r="E3063" s="209" t="s">
        <v>4634</v>
      </c>
      <c r="F3063" s="210">
        <v>799.2</v>
      </c>
      <c r="G3063" s="210">
        <v>0</v>
      </c>
      <c r="H3063" s="209" t="s">
        <v>4378</v>
      </c>
    </row>
    <row r="3064" spans="1:8" x14ac:dyDescent="0.25">
      <c r="A3064" s="208" t="s">
        <v>4636</v>
      </c>
      <c r="B3064" s="220" t="s">
        <v>4835</v>
      </c>
      <c r="C3064" s="209" t="s">
        <v>4405</v>
      </c>
      <c r="D3064" s="210">
        <v>3364</v>
      </c>
      <c r="E3064" s="209" t="s">
        <v>4636</v>
      </c>
      <c r="F3064" s="210">
        <v>3364</v>
      </c>
      <c r="G3064" s="210">
        <v>0</v>
      </c>
      <c r="H3064" s="209" t="s">
        <v>4378</v>
      </c>
    </row>
    <row r="3065" spans="1:8" x14ac:dyDescent="0.25">
      <c r="A3065" s="208" t="s">
        <v>4604</v>
      </c>
      <c r="B3065" s="220" t="s">
        <v>4955</v>
      </c>
      <c r="C3065" s="209" t="s">
        <v>4405</v>
      </c>
      <c r="D3065" s="210">
        <v>4658.1000000000004</v>
      </c>
      <c r="E3065" s="209" t="s">
        <v>4604</v>
      </c>
      <c r="F3065" s="210">
        <v>4658.1000000000004</v>
      </c>
      <c r="G3065" s="210">
        <v>0</v>
      </c>
      <c r="H3065" s="209" t="s">
        <v>4378</v>
      </c>
    </row>
    <row r="3066" spans="1:8" x14ac:dyDescent="0.25">
      <c r="A3066" s="211" t="s">
        <v>4640</v>
      </c>
      <c r="B3066" s="221" t="s">
        <v>5076</v>
      </c>
      <c r="C3066" s="212" t="s">
        <v>4405</v>
      </c>
      <c r="D3066" s="213">
        <v>2884.6</v>
      </c>
      <c r="E3066" s="212" t="s">
        <v>4640</v>
      </c>
      <c r="F3066" s="213">
        <v>2884.6</v>
      </c>
      <c r="G3066" s="213">
        <v>0</v>
      </c>
      <c r="H3066" s="212" t="s">
        <v>4378</v>
      </c>
    </row>
    <row r="3067" spans="1:8" x14ac:dyDescent="0.25">
      <c r="A3067" s="208" t="s">
        <v>4640</v>
      </c>
      <c r="B3067" s="220" t="s">
        <v>5079</v>
      </c>
      <c r="C3067" s="209" t="s">
        <v>4405</v>
      </c>
      <c r="D3067" s="210">
        <v>90</v>
      </c>
      <c r="E3067" s="209" t="s">
        <v>4640</v>
      </c>
      <c r="F3067" s="210">
        <v>90</v>
      </c>
      <c r="G3067" s="210">
        <v>0</v>
      </c>
      <c r="H3067" s="209" t="s">
        <v>4378</v>
      </c>
    </row>
    <row r="3068" spans="1:8" x14ac:dyDescent="0.25">
      <c r="A3068" s="208" t="s">
        <v>4746</v>
      </c>
      <c r="B3068" s="220" t="s">
        <v>5221</v>
      </c>
      <c r="C3068" s="209" t="s">
        <v>4405</v>
      </c>
      <c r="D3068" s="210">
        <v>2308.8000000000002</v>
      </c>
      <c r="E3068" s="209" t="s">
        <v>4746</v>
      </c>
      <c r="F3068" s="210">
        <v>2308.8000000000002</v>
      </c>
      <c r="G3068" s="210">
        <v>0</v>
      </c>
      <c r="H3068" s="209" t="s">
        <v>4378</v>
      </c>
    </row>
    <row r="3069" spans="1:8" x14ac:dyDescent="0.25">
      <c r="A3069" s="211" t="s">
        <v>4630</v>
      </c>
      <c r="B3069" s="221" t="s">
        <v>5506</v>
      </c>
      <c r="C3069" s="212" t="s">
        <v>4405</v>
      </c>
      <c r="D3069" s="213">
        <v>5726.9</v>
      </c>
      <c r="E3069" s="212" t="s">
        <v>4630</v>
      </c>
      <c r="F3069" s="213">
        <v>5726.9</v>
      </c>
      <c r="G3069" s="213">
        <v>0</v>
      </c>
      <c r="H3069" s="212" t="s">
        <v>4378</v>
      </c>
    </row>
    <row r="3070" spans="1:8" x14ac:dyDescent="0.25">
      <c r="A3070" s="211" t="s">
        <v>4643</v>
      </c>
      <c r="B3070" s="221" t="s">
        <v>5822</v>
      </c>
      <c r="C3070" s="212" t="s">
        <v>4405</v>
      </c>
      <c r="D3070" s="213">
        <v>3662.3</v>
      </c>
      <c r="E3070" s="212" t="s">
        <v>4643</v>
      </c>
      <c r="F3070" s="213">
        <v>3662.3</v>
      </c>
      <c r="G3070" s="213">
        <v>0</v>
      </c>
      <c r="H3070" s="212" t="s">
        <v>4378</v>
      </c>
    </row>
    <row r="3071" spans="1:8" x14ac:dyDescent="0.25">
      <c r="A3071" s="211" t="s">
        <v>4648</v>
      </c>
      <c r="B3071" s="221" t="s">
        <v>5967</v>
      </c>
      <c r="C3071" s="212" t="s">
        <v>4405</v>
      </c>
      <c r="D3071" s="213">
        <v>3501.1</v>
      </c>
      <c r="E3071" s="212" t="s">
        <v>4648</v>
      </c>
      <c r="F3071" s="213">
        <v>3501.1</v>
      </c>
      <c r="G3071" s="213">
        <v>0</v>
      </c>
      <c r="H3071" s="212" t="s">
        <v>4378</v>
      </c>
    </row>
    <row r="3072" spans="1:8" x14ac:dyDescent="0.25">
      <c r="A3072" s="211" t="s">
        <v>5793</v>
      </c>
      <c r="B3072" s="221" t="s">
        <v>6188</v>
      </c>
      <c r="C3072" s="212" t="s">
        <v>4405</v>
      </c>
      <c r="D3072" s="213">
        <v>3306</v>
      </c>
      <c r="E3072" s="212" t="s">
        <v>5793</v>
      </c>
      <c r="F3072" s="213">
        <v>3306</v>
      </c>
      <c r="G3072" s="213">
        <v>0</v>
      </c>
      <c r="H3072" s="212" t="s">
        <v>4378</v>
      </c>
    </row>
    <row r="3073" spans="1:8" x14ac:dyDescent="0.25">
      <c r="A3073" s="211" t="s">
        <v>4696</v>
      </c>
      <c r="B3073" s="221" t="s">
        <v>6329</v>
      </c>
      <c r="C3073" s="212" t="s">
        <v>4405</v>
      </c>
      <c r="D3073" s="213">
        <v>3325.4</v>
      </c>
      <c r="E3073" s="212" t="s">
        <v>4696</v>
      </c>
      <c r="F3073" s="213">
        <v>3325.4</v>
      </c>
      <c r="G3073" s="213">
        <v>0</v>
      </c>
      <c r="H3073" s="212" t="s">
        <v>4378</v>
      </c>
    </row>
    <row r="3074" spans="1:8" x14ac:dyDescent="0.25">
      <c r="A3074" s="208" t="s">
        <v>5395</v>
      </c>
      <c r="B3074" s="220" t="s">
        <v>6471</v>
      </c>
      <c r="C3074" s="209" t="s">
        <v>4405</v>
      </c>
      <c r="D3074" s="210">
        <v>7834</v>
      </c>
      <c r="E3074" s="209" t="s">
        <v>5395</v>
      </c>
      <c r="F3074" s="210">
        <v>7834</v>
      </c>
      <c r="G3074" s="210">
        <v>0</v>
      </c>
      <c r="H3074" s="209" t="s">
        <v>4378</v>
      </c>
    </row>
    <row r="3075" spans="1:8" x14ac:dyDescent="0.25">
      <c r="A3075" s="211" t="s">
        <v>6409</v>
      </c>
      <c r="B3075" s="221" t="s">
        <v>6559</v>
      </c>
      <c r="C3075" s="212" t="s">
        <v>4405</v>
      </c>
      <c r="D3075" s="213">
        <v>4494.8</v>
      </c>
      <c r="E3075" s="212" t="s">
        <v>6409</v>
      </c>
      <c r="F3075" s="213">
        <v>4494.8</v>
      </c>
      <c r="G3075" s="213">
        <v>0</v>
      </c>
      <c r="H3075" s="212" t="s">
        <v>4378</v>
      </c>
    </row>
    <row r="3076" spans="1:8" x14ac:dyDescent="0.25">
      <c r="A3076" s="208" t="s">
        <v>5838</v>
      </c>
      <c r="B3076" s="220" t="s">
        <v>6679</v>
      </c>
      <c r="C3076" s="209" t="s">
        <v>4405</v>
      </c>
      <c r="D3076" s="210">
        <v>92.5</v>
      </c>
      <c r="E3076" s="209" t="s">
        <v>5838</v>
      </c>
      <c r="F3076" s="210">
        <v>92.5</v>
      </c>
      <c r="G3076" s="210">
        <v>0</v>
      </c>
      <c r="H3076" s="209" t="s">
        <v>4378</v>
      </c>
    </row>
    <row r="3077" spans="1:8" x14ac:dyDescent="0.25">
      <c r="A3077" s="211" t="s">
        <v>5092</v>
      </c>
      <c r="B3077" s="221" t="s">
        <v>6797</v>
      </c>
      <c r="C3077" s="212" t="s">
        <v>4405</v>
      </c>
      <c r="D3077" s="213">
        <v>2170</v>
      </c>
      <c r="E3077" s="212" t="s">
        <v>5092</v>
      </c>
      <c r="F3077" s="213">
        <v>2170</v>
      </c>
      <c r="G3077" s="213">
        <v>0</v>
      </c>
      <c r="H3077" s="212" t="s">
        <v>4378</v>
      </c>
    </row>
    <row r="3078" spans="1:8" x14ac:dyDescent="0.25">
      <c r="A3078" s="211" t="s">
        <v>5244</v>
      </c>
      <c r="B3078" s="221" t="s">
        <v>6931</v>
      </c>
      <c r="C3078" s="212" t="s">
        <v>4405</v>
      </c>
      <c r="D3078" s="213">
        <v>4261.7</v>
      </c>
      <c r="E3078" s="212" t="s">
        <v>5244</v>
      </c>
      <c r="F3078" s="213">
        <v>4261.7</v>
      </c>
      <c r="G3078" s="213">
        <v>0</v>
      </c>
      <c r="H3078" s="212" t="s">
        <v>4378</v>
      </c>
    </row>
    <row r="3079" spans="1:8" x14ac:dyDescent="0.25">
      <c r="A3079" s="208" t="s">
        <v>4632</v>
      </c>
      <c r="B3079" s="220" t="s">
        <v>6624</v>
      </c>
      <c r="C3079" s="209" t="s">
        <v>4561</v>
      </c>
      <c r="D3079" s="210">
        <v>828</v>
      </c>
      <c r="E3079" s="209" t="s">
        <v>4632</v>
      </c>
      <c r="F3079" s="210">
        <v>828</v>
      </c>
      <c r="G3079" s="210">
        <v>0</v>
      </c>
      <c r="H3079" s="209" t="s">
        <v>4378</v>
      </c>
    </row>
    <row r="3080" spans="1:8" x14ac:dyDescent="0.25">
      <c r="A3080" s="208" t="s">
        <v>4646</v>
      </c>
      <c r="B3080" s="220" t="s">
        <v>7723</v>
      </c>
      <c r="C3080" s="209" t="s">
        <v>4561</v>
      </c>
      <c r="D3080" s="210">
        <v>2165</v>
      </c>
      <c r="E3080" s="209" t="s">
        <v>4646</v>
      </c>
      <c r="F3080" s="210">
        <v>2165</v>
      </c>
      <c r="G3080" s="210">
        <v>0</v>
      </c>
      <c r="H3080" s="209" t="s">
        <v>4378</v>
      </c>
    </row>
    <row r="3081" spans="1:8" x14ac:dyDescent="0.25">
      <c r="A3081" s="208" t="s">
        <v>4604</v>
      </c>
      <c r="B3081" s="220" t="s">
        <v>4928</v>
      </c>
      <c r="C3081" s="209" t="s">
        <v>4561</v>
      </c>
      <c r="D3081" s="210">
        <v>2445</v>
      </c>
      <c r="E3081" s="209" t="s">
        <v>4604</v>
      </c>
      <c r="F3081" s="210">
        <v>2445</v>
      </c>
      <c r="G3081" s="210">
        <v>0</v>
      </c>
      <c r="H3081" s="209" t="s">
        <v>4378</v>
      </c>
    </row>
    <row r="3082" spans="1:8" x14ac:dyDescent="0.25">
      <c r="A3082" s="208" t="s">
        <v>4643</v>
      </c>
      <c r="B3082" s="220" t="s">
        <v>5813</v>
      </c>
      <c r="C3082" s="209" t="s">
        <v>4561</v>
      </c>
      <c r="D3082" s="210">
        <v>1560</v>
      </c>
      <c r="E3082" s="209" t="s">
        <v>4643</v>
      </c>
      <c r="F3082" s="210">
        <v>1560</v>
      </c>
      <c r="G3082" s="210">
        <v>0</v>
      </c>
      <c r="H3082" s="209" t="s">
        <v>4378</v>
      </c>
    </row>
    <row r="3083" spans="1:8" x14ac:dyDescent="0.25">
      <c r="A3083" s="208" t="s">
        <v>4643</v>
      </c>
      <c r="B3083" s="220" t="s">
        <v>5815</v>
      </c>
      <c r="C3083" s="209" t="s">
        <v>4561</v>
      </c>
      <c r="D3083" s="210">
        <v>1085.8</v>
      </c>
      <c r="E3083" s="209" t="s">
        <v>4643</v>
      </c>
      <c r="F3083" s="210">
        <v>1085.8</v>
      </c>
      <c r="G3083" s="210">
        <v>0</v>
      </c>
      <c r="H3083" s="209" t="s">
        <v>4378</v>
      </c>
    </row>
    <row r="3084" spans="1:8" x14ac:dyDescent="0.25">
      <c r="A3084" s="208" t="s">
        <v>5838</v>
      </c>
      <c r="B3084" s="220" t="s">
        <v>6656</v>
      </c>
      <c r="C3084" s="209" t="s">
        <v>4561</v>
      </c>
      <c r="D3084" s="210">
        <v>2446.1999999999998</v>
      </c>
      <c r="E3084" s="209" t="s">
        <v>5838</v>
      </c>
      <c r="F3084" s="210">
        <v>2446.1999999999998</v>
      </c>
      <c r="G3084" s="210">
        <v>0</v>
      </c>
      <c r="H3084" s="209" t="s">
        <v>4378</v>
      </c>
    </row>
    <row r="3085" spans="1:8" x14ac:dyDescent="0.25">
      <c r="A3085" s="208" t="s">
        <v>4649</v>
      </c>
      <c r="B3085" s="220" t="s">
        <v>7519</v>
      </c>
      <c r="C3085" s="209" t="s">
        <v>4778</v>
      </c>
      <c r="D3085" s="210">
        <v>2182.4</v>
      </c>
      <c r="E3085" s="209" t="s">
        <v>4649</v>
      </c>
      <c r="F3085" s="210">
        <v>2182.4</v>
      </c>
      <c r="G3085" s="210">
        <v>0</v>
      </c>
      <c r="H3085" s="209" t="s">
        <v>4378</v>
      </c>
    </row>
    <row r="3086" spans="1:8" x14ac:dyDescent="0.25">
      <c r="A3086" s="211" t="s">
        <v>4646</v>
      </c>
      <c r="B3086" s="221" t="s">
        <v>7636</v>
      </c>
      <c r="C3086" s="212" t="s">
        <v>4778</v>
      </c>
      <c r="D3086" s="213">
        <v>1236</v>
      </c>
      <c r="E3086" s="212" t="s">
        <v>4646</v>
      </c>
      <c r="F3086" s="213">
        <v>1236</v>
      </c>
      <c r="G3086" s="213">
        <v>0</v>
      </c>
      <c r="H3086" s="212" t="s">
        <v>4378</v>
      </c>
    </row>
    <row r="3087" spans="1:8" x14ac:dyDescent="0.25">
      <c r="A3087" s="208" t="s">
        <v>4633</v>
      </c>
      <c r="B3087" s="220" t="s">
        <v>7798</v>
      </c>
      <c r="C3087" s="209" t="s">
        <v>4778</v>
      </c>
      <c r="D3087" s="210">
        <v>505</v>
      </c>
      <c r="E3087" s="209" t="s">
        <v>4633</v>
      </c>
      <c r="F3087" s="210">
        <v>505</v>
      </c>
      <c r="G3087" s="210">
        <v>0</v>
      </c>
      <c r="H3087" s="209" t="s">
        <v>4378</v>
      </c>
    </row>
    <row r="3088" spans="1:8" x14ac:dyDescent="0.25">
      <c r="A3088" s="208" t="s">
        <v>4634</v>
      </c>
      <c r="B3088" s="220" t="s">
        <v>4777</v>
      </c>
      <c r="C3088" s="209" t="s">
        <v>4778</v>
      </c>
      <c r="D3088" s="210">
        <v>1775.1</v>
      </c>
      <c r="E3088" s="209" t="s">
        <v>4634</v>
      </c>
      <c r="F3088" s="210">
        <v>1775.1</v>
      </c>
      <c r="G3088" s="210">
        <v>0</v>
      </c>
      <c r="H3088" s="209" t="s">
        <v>4378</v>
      </c>
    </row>
    <row r="3089" spans="1:8" x14ac:dyDescent="0.25">
      <c r="A3089" s="211" t="s">
        <v>4636</v>
      </c>
      <c r="B3089" s="221" t="s">
        <v>4860</v>
      </c>
      <c r="C3089" s="212" t="s">
        <v>4778</v>
      </c>
      <c r="D3089" s="213">
        <v>1146</v>
      </c>
      <c r="E3089" s="212" t="s">
        <v>4636</v>
      </c>
      <c r="F3089" s="213">
        <v>1146</v>
      </c>
      <c r="G3089" s="213">
        <v>0</v>
      </c>
      <c r="H3089" s="212" t="s">
        <v>4378</v>
      </c>
    </row>
    <row r="3090" spans="1:8" x14ac:dyDescent="0.25">
      <c r="A3090" s="208" t="s">
        <v>4640</v>
      </c>
      <c r="B3090" s="220" t="s">
        <v>5058</v>
      </c>
      <c r="C3090" s="209" t="s">
        <v>4778</v>
      </c>
      <c r="D3090" s="210">
        <v>2318</v>
      </c>
      <c r="E3090" s="209" t="s">
        <v>4640</v>
      </c>
      <c r="F3090" s="210">
        <v>2318</v>
      </c>
      <c r="G3090" s="210">
        <v>0</v>
      </c>
      <c r="H3090" s="209" t="s">
        <v>4378</v>
      </c>
    </row>
    <row r="3091" spans="1:8" x14ac:dyDescent="0.25">
      <c r="A3091" s="208" t="s">
        <v>4639</v>
      </c>
      <c r="B3091" s="220" t="s">
        <v>5323</v>
      </c>
      <c r="C3091" s="209" t="s">
        <v>4778</v>
      </c>
      <c r="D3091" s="210">
        <v>1457.9</v>
      </c>
      <c r="E3091" s="209" t="s">
        <v>4639</v>
      </c>
      <c r="F3091" s="210">
        <v>1457.9</v>
      </c>
      <c r="G3091" s="210">
        <v>0</v>
      </c>
      <c r="H3091" s="209" t="s">
        <v>4378</v>
      </c>
    </row>
    <row r="3092" spans="1:8" x14ac:dyDescent="0.25">
      <c r="A3092" s="211" t="s">
        <v>4641</v>
      </c>
      <c r="B3092" s="221" t="s">
        <v>5613</v>
      </c>
      <c r="C3092" s="212" t="s">
        <v>4778</v>
      </c>
      <c r="D3092" s="213">
        <v>1640.9</v>
      </c>
      <c r="E3092" s="212" t="s">
        <v>4641</v>
      </c>
      <c r="F3092" s="213">
        <v>1640.9</v>
      </c>
      <c r="G3092" s="213">
        <v>0</v>
      </c>
      <c r="H3092" s="212" t="s">
        <v>4378</v>
      </c>
    </row>
    <row r="3093" spans="1:8" x14ac:dyDescent="0.25">
      <c r="A3093" s="211" t="s">
        <v>4643</v>
      </c>
      <c r="B3093" s="221" t="s">
        <v>5820</v>
      </c>
      <c r="C3093" s="212" t="s">
        <v>4778</v>
      </c>
      <c r="D3093" s="213">
        <v>2067.9</v>
      </c>
      <c r="E3093" s="212" t="s">
        <v>4643</v>
      </c>
      <c r="F3093" s="213">
        <v>2067.9</v>
      </c>
      <c r="G3093" s="213">
        <v>0</v>
      </c>
      <c r="H3093" s="212" t="s">
        <v>4378</v>
      </c>
    </row>
    <row r="3094" spans="1:8" x14ac:dyDescent="0.25">
      <c r="A3094" s="211" t="s">
        <v>4648</v>
      </c>
      <c r="B3094" s="221" t="s">
        <v>5951</v>
      </c>
      <c r="C3094" s="212" t="s">
        <v>4778</v>
      </c>
      <c r="D3094" s="213">
        <v>433.1</v>
      </c>
      <c r="E3094" s="212" t="s">
        <v>4648</v>
      </c>
      <c r="F3094" s="213">
        <v>433.1</v>
      </c>
      <c r="G3094" s="213">
        <v>0</v>
      </c>
      <c r="H3094" s="212" t="s">
        <v>4378</v>
      </c>
    </row>
    <row r="3095" spans="1:8" x14ac:dyDescent="0.25">
      <c r="A3095" s="208" t="s">
        <v>5793</v>
      </c>
      <c r="B3095" s="220" t="s">
        <v>6177</v>
      </c>
      <c r="C3095" s="209" t="s">
        <v>4778</v>
      </c>
      <c r="D3095" s="210">
        <v>1915.4</v>
      </c>
      <c r="E3095" s="209" t="s">
        <v>5793</v>
      </c>
      <c r="F3095" s="210">
        <v>1915.4</v>
      </c>
      <c r="G3095" s="210">
        <v>0</v>
      </c>
      <c r="H3095" s="209" t="s">
        <v>4378</v>
      </c>
    </row>
    <row r="3096" spans="1:8" x14ac:dyDescent="0.25">
      <c r="A3096" s="211" t="s">
        <v>5395</v>
      </c>
      <c r="B3096" s="221" t="s">
        <v>6444</v>
      </c>
      <c r="C3096" s="212" t="s">
        <v>4778</v>
      </c>
      <c r="D3096" s="213">
        <v>1781.2</v>
      </c>
      <c r="E3096" s="212" t="s">
        <v>5395</v>
      </c>
      <c r="F3096" s="213">
        <v>1781.2</v>
      </c>
      <c r="G3096" s="213">
        <v>0</v>
      </c>
      <c r="H3096" s="212" t="s">
        <v>4378</v>
      </c>
    </row>
    <row r="3097" spans="1:8" x14ac:dyDescent="0.25">
      <c r="A3097" s="211" t="s">
        <v>5838</v>
      </c>
      <c r="B3097" s="221" t="s">
        <v>6718</v>
      </c>
      <c r="C3097" s="212" t="s">
        <v>4778</v>
      </c>
      <c r="D3097" s="213">
        <v>1342.6</v>
      </c>
      <c r="E3097" s="212" t="s">
        <v>5092</v>
      </c>
      <c r="F3097" s="213">
        <v>1342.6</v>
      </c>
      <c r="G3097" s="213">
        <v>0</v>
      </c>
      <c r="H3097" s="212" t="s">
        <v>4378</v>
      </c>
    </row>
    <row r="3098" spans="1:8" x14ac:dyDescent="0.25">
      <c r="A3098" s="211" t="s">
        <v>5244</v>
      </c>
      <c r="B3098" s="221" t="s">
        <v>6891</v>
      </c>
      <c r="C3098" s="212" t="s">
        <v>4778</v>
      </c>
      <c r="D3098" s="213">
        <v>1830</v>
      </c>
      <c r="E3098" s="212" t="s">
        <v>5244</v>
      </c>
      <c r="F3098" s="213">
        <v>1830</v>
      </c>
      <c r="G3098" s="213">
        <v>0</v>
      </c>
      <c r="H3098" s="212" t="s">
        <v>4378</v>
      </c>
    </row>
    <row r="3099" spans="1:8" x14ac:dyDescent="0.25">
      <c r="A3099" s="211" t="s">
        <v>6803</v>
      </c>
      <c r="B3099" s="221" t="s">
        <v>7170</v>
      </c>
      <c r="C3099" s="212" t="s">
        <v>4778</v>
      </c>
      <c r="D3099" s="213">
        <v>1988.6</v>
      </c>
      <c r="E3099" s="212" t="s">
        <v>6803</v>
      </c>
      <c r="F3099" s="213">
        <v>1988.6</v>
      </c>
      <c r="G3099" s="213">
        <v>0</v>
      </c>
      <c r="H3099" s="212" t="s">
        <v>4378</v>
      </c>
    </row>
    <row r="3100" spans="1:8" x14ac:dyDescent="0.25">
      <c r="A3100" s="211" t="s">
        <v>4649</v>
      </c>
      <c r="B3100" s="221" t="s">
        <v>7506</v>
      </c>
      <c r="C3100" s="212" t="s">
        <v>4575</v>
      </c>
      <c r="D3100" s="213">
        <v>19794.2</v>
      </c>
      <c r="E3100" s="212" t="s">
        <v>4649</v>
      </c>
      <c r="F3100" s="213">
        <v>19794.2</v>
      </c>
      <c r="G3100" s="213">
        <v>0</v>
      </c>
      <c r="H3100" s="212" t="s">
        <v>4378</v>
      </c>
    </row>
    <row r="3101" spans="1:8" x14ac:dyDescent="0.25">
      <c r="A3101" s="208" t="s">
        <v>4640</v>
      </c>
      <c r="B3101" s="220" t="s">
        <v>5106</v>
      </c>
      <c r="C3101" s="209" t="s">
        <v>4575</v>
      </c>
      <c r="D3101" s="210">
        <v>7191.6</v>
      </c>
      <c r="E3101" s="209" t="s">
        <v>4746</v>
      </c>
      <c r="F3101" s="210">
        <v>7191.6</v>
      </c>
      <c r="G3101" s="210">
        <v>0</v>
      </c>
      <c r="H3101" s="209" t="s">
        <v>4378</v>
      </c>
    </row>
    <row r="3102" spans="1:8" x14ac:dyDescent="0.25">
      <c r="A3102" s="208" t="s">
        <v>4639</v>
      </c>
      <c r="B3102" s="220" t="s">
        <v>5347</v>
      </c>
      <c r="C3102" s="209" t="s">
        <v>4575</v>
      </c>
      <c r="D3102" s="210">
        <v>12847.8</v>
      </c>
      <c r="E3102" s="209" t="s">
        <v>4639</v>
      </c>
      <c r="F3102" s="210">
        <v>12847.8</v>
      </c>
      <c r="G3102" s="210">
        <v>0</v>
      </c>
      <c r="H3102" s="209" t="s">
        <v>4378</v>
      </c>
    </row>
    <row r="3103" spans="1:8" x14ac:dyDescent="0.25">
      <c r="A3103" s="211" t="s">
        <v>4630</v>
      </c>
      <c r="B3103" s="221" t="s">
        <v>5557</v>
      </c>
      <c r="C3103" s="212" t="s">
        <v>4575</v>
      </c>
      <c r="D3103" s="213">
        <v>9800</v>
      </c>
      <c r="E3103" s="212" t="s">
        <v>4641</v>
      </c>
      <c r="F3103" s="213">
        <v>9800</v>
      </c>
      <c r="G3103" s="213">
        <v>0</v>
      </c>
      <c r="H3103" s="212" t="s">
        <v>4378</v>
      </c>
    </row>
    <row r="3104" spans="1:8" x14ac:dyDescent="0.25">
      <c r="A3104" s="211" t="s">
        <v>4643</v>
      </c>
      <c r="B3104" s="221" t="s">
        <v>5871</v>
      </c>
      <c r="C3104" s="212" t="s">
        <v>4575</v>
      </c>
      <c r="D3104" s="213">
        <v>10214.4</v>
      </c>
      <c r="E3104" s="212" t="s">
        <v>4648</v>
      </c>
      <c r="F3104" s="213">
        <v>10214.4</v>
      </c>
      <c r="G3104" s="213">
        <v>0</v>
      </c>
      <c r="H3104" s="212" t="s">
        <v>4378</v>
      </c>
    </row>
    <row r="3105" spans="1:8" x14ac:dyDescent="0.25">
      <c r="A3105" s="208" t="s">
        <v>5793</v>
      </c>
      <c r="B3105" s="220" t="s">
        <v>6221</v>
      </c>
      <c r="C3105" s="209" t="s">
        <v>4575</v>
      </c>
      <c r="D3105" s="210">
        <v>5873.8</v>
      </c>
      <c r="E3105" s="209" t="s">
        <v>4696</v>
      </c>
      <c r="F3105" s="210">
        <v>5873.8</v>
      </c>
      <c r="G3105" s="210">
        <v>0</v>
      </c>
      <c r="H3105" s="209" t="s">
        <v>4378</v>
      </c>
    </row>
    <row r="3106" spans="1:8" x14ac:dyDescent="0.25">
      <c r="A3106" s="208" t="s">
        <v>5838</v>
      </c>
      <c r="B3106" s="220" t="s">
        <v>6707</v>
      </c>
      <c r="C3106" s="209" t="s">
        <v>4575</v>
      </c>
      <c r="D3106" s="210">
        <v>5160</v>
      </c>
      <c r="E3106" s="209" t="s">
        <v>5092</v>
      </c>
      <c r="F3106" s="210">
        <v>5160</v>
      </c>
      <c r="G3106" s="210">
        <v>0</v>
      </c>
      <c r="H3106" s="209" t="s">
        <v>4378</v>
      </c>
    </row>
    <row r="3107" spans="1:8" x14ac:dyDescent="0.25">
      <c r="A3107" s="211" t="s">
        <v>5244</v>
      </c>
      <c r="B3107" s="221" t="s">
        <v>6909</v>
      </c>
      <c r="C3107" s="212" t="s">
        <v>4575</v>
      </c>
      <c r="D3107" s="213">
        <v>2657.4</v>
      </c>
      <c r="E3107" s="212" t="s">
        <v>5244</v>
      </c>
      <c r="F3107" s="213">
        <v>2657.4</v>
      </c>
      <c r="G3107" s="213">
        <v>0</v>
      </c>
      <c r="H3107" s="212" t="s">
        <v>4378</v>
      </c>
    </row>
    <row r="3108" spans="1:8" x14ac:dyDescent="0.25">
      <c r="A3108" s="208" t="s">
        <v>5066</v>
      </c>
      <c r="B3108" s="220" t="s">
        <v>7071</v>
      </c>
      <c r="C3108" s="209" t="s">
        <v>4575</v>
      </c>
      <c r="D3108" s="210">
        <v>5018.3999999999996</v>
      </c>
      <c r="E3108" s="209" t="s">
        <v>6803</v>
      </c>
      <c r="F3108" s="210">
        <v>5018.3999999999996</v>
      </c>
      <c r="G3108" s="210">
        <v>0</v>
      </c>
      <c r="H3108" s="209" t="s">
        <v>4378</v>
      </c>
    </row>
    <row r="3109" spans="1:8" x14ac:dyDescent="0.25">
      <c r="A3109" s="208" t="s">
        <v>6803</v>
      </c>
      <c r="B3109" s="220" t="s">
        <v>7222</v>
      </c>
      <c r="C3109" s="209" t="s">
        <v>4575</v>
      </c>
      <c r="D3109" s="210">
        <v>5133.2</v>
      </c>
      <c r="E3109" s="209" t="s">
        <v>6039</v>
      </c>
      <c r="F3109" s="210">
        <v>5133.2</v>
      </c>
      <c r="G3109" s="210">
        <v>0</v>
      </c>
      <c r="H3109" s="209" t="s">
        <v>4378</v>
      </c>
    </row>
    <row r="3110" spans="1:8" x14ac:dyDescent="0.25">
      <c r="A3110" s="211" t="s">
        <v>4638</v>
      </c>
      <c r="B3110" s="221" t="s">
        <v>7444</v>
      </c>
      <c r="C3110" s="212" t="s">
        <v>5253</v>
      </c>
      <c r="D3110" s="213">
        <v>5234.5</v>
      </c>
      <c r="E3110" s="212" t="s">
        <v>4638</v>
      </c>
      <c r="F3110" s="213">
        <v>5234.5</v>
      </c>
      <c r="G3110" s="213">
        <v>0</v>
      </c>
      <c r="H3110" s="212" t="s">
        <v>4378</v>
      </c>
    </row>
    <row r="3111" spans="1:8" x14ac:dyDescent="0.25">
      <c r="A3111" s="208" t="s">
        <v>4633</v>
      </c>
      <c r="B3111" s="220" t="s">
        <v>7868</v>
      </c>
      <c r="C3111" s="209" t="s">
        <v>5253</v>
      </c>
      <c r="D3111" s="210">
        <v>4652.1000000000004</v>
      </c>
      <c r="E3111" s="209" t="s">
        <v>4633</v>
      </c>
      <c r="F3111" s="210">
        <v>4652.1000000000004</v>
      </c>
      <c r="G3111" s="210">
        <v>0</v>
      </c>
      <c r="H3111" s="209" t="s">
        <v>4378</v>
      </c>
    </row>
    <row r="3112" spans="1:8" x14ac:dyDescent="0.25">
      <c r="A3112" s="208" t="s">
        <v>4746</v>
      </c>
      <c r="B3112" s="220" t="s">
        <v>5252</v>
      </c>
      <c r="C3112" s="209" t="s">
        <v>5253</v>
      </c>
      <c r="D3112" s="210">
        <v>0</v>
      </c>
      <c r="E3112" s="209" t="s">
        <v>4416</v>
      </c>
      <c r="F3112" s="210">
        <v>0</v>
      </c>
      <c r="G3112" s="210">
        <v>0</v>
      </c>
      <c r="H3112" s="209" t="s">
        <v>37</v>
      </c>
    </row>
    <row r="3113" spans="1:8" x14ac:dyDescent="0.25">
      <c r="A3113" s="211" t="s">
        <v>4746</v>
      </c>
      <c r="B3113" s="221" t="s">
        <v>5254</v>
      </c>
      <c r="C3113" s="212" t="s">
        <v>5253</v>
      </c>
      <c r="D3113" s="213">
        <v>3600.5</v>
      </c>
      <c r="E3113" s="212" t="s">
        <v>4746</v>
      </c>
      <c r="F3113" s="213">
        <v>3600.5</v>
      </c>
      <c r="G3113" s="213">
        <v>0</v>
      </c>
      <c r="H3113" s="212" t="s">
        <v>4378</v>
      </c>
    </row>
    <row r="3114" spans="1:8" x14ac:dyDescent="0.25">
      <c r="A3114" s="211" t="s">
        <v>4633</v>
      </c>
      <c r="B3114" s="221" t="s">
        <v>7811</v>
      </c>
      <c r="C3114" s="212" t="s">
        <v>4603</v>
      </c>
      <c r="D3114" s="213">
        <v>22603.200000000001</v>
      </c>
      <c r="E3114" s="212" t="s">
        <v>4633</v>
      </c>
      <c r="F3114" s="213">
        <v>22603.200000000001</v>
      </c>
      <c r="G3114" s="213">
        <v>0</v>
      </c>
      <c r="H3114" s="212" t="s">
        <v>4378</v>
      </c>
    </row>
    <row r="3115" spans="1:8" x14ac:dyDescent="0.25">
      <c r="A3115" s="208" t="s">
        <v>4639</v>
      </c>
      <c r="B3115" s="220" t="s">
        <v>5362</v>
      </c>
      <c r="C3115" s="209" t="s">
        <v>4603</v>
      </c>
      <c r="D3115" s="210">
        <v>13430</v>
      </c>
      <c r="E3115" s="209" t="s">
        <v>4639</v>
      </c>
      <c r="F3115" s="210">
        <v>13430</v>
      </c>
      <c r="G3115" s="210">
        <v>0</v>
      </c>
      <c r="H3115" s="209" t="s">
        <v>4378</v>
      </c>
    </row>
    <row r="3116" spans="1:8" x14ac:dyDescent="0.25">
      <c r="A3116" s="208" t="s">
        <v>4632</v>
      </c>
      <c r="B3116" s="220" t="s">
        <v>5755</v>
      </c>
      <c r="C3116" s="209" t="s">
        <v>4625</v>
      </c>
      <c r="D3116" s="210">
        <v>8837.2999999999993</v>
      </c>
      <c r="E3116" s="209" t="s">
        <v>4632</v>
      </c>
      <c r="F3116" s="210">
        <v>8837.2999999999993</v>
      </c>
      <c r="G3116" s="210">
        <v>0</v>
      </c>
      <c r="H3116" s="209" t="s">
        <v>4378</v>
      </c>
    </row>
    <row r="3117" spans="1:8" x14ac:dyDescent="0.25">
      <c r="A3117" s="208" t="s">
        <v>4633</v>
      </c>
      <c r="B3117" s="220" t="s">
        <v>7775</v>
      </c>
      <c r="C3117" s="209" t="s">
        <v>4625</v>
      </c>
      <c r="D3117" s="210">
        <v>5334</v>
      </c>
      <c r="E3117" s="209" t="s">
        <v>4635</v>
      </c>
      <c r="F3117" s="210">
        <v>5334</v>
      </c>
      <c r="G3117" s="210">
        <v>0</v>
      </c>
      <c r="H3117" s="209" t="s">
        <v>4378</v>
      </c>
    </row>
    <row r="3118" spans="1:8" x14ac:dyDescent="0.25">
      <c r="A3118" s="211" t="s">
        <v>4633</v>
      </c>
      <c r="B3118" s="221" t="s">
        <v>7887</v>
      </c>
      <c r="C3118" s="212" t="s">
        <v>4625</v>
      </c>
      <c r="D3118" s="213">
        <v>2244</v>
      </c>
      <c r="E3118" s="212" t="s">
        <v>4633</v>
      </c>
      <c r="F3118" s="213">
        <v>2244</v>
      </c>
      <c r="G3118" s="213">
        <v>0</v>
      </c>
      <c r="H3118" s="212" t="s">
        <v>4378</v>
      </c>
    </row>
    <row r="3119" spans="1:8" x14ac:dyDescent="0.25">
      <c r="A3119" s="211" t="s">
        <v>4604</v>
      </c>
      <c r="B3119" s="221" t="s">
        <v>5014</v>
      </c>
      <c r="C3119" s="212" t="s">
        <v>4625</v>
      </c>
      <c r="D3119" s="213">
        <v>7508.35</v>
      </c>
      <c r="E3119" s="212" t="s">
        <v>4640</v>
      </c>
      <c r="F3119" s="213">
        <v>7508.35</v>
      </c>
      <c r="G3119" s="213">
        <v>0</v>
      </c>
      <c r="H3119" s="212" t="s">
        <v>4378</v>
      </c>
    </row>
    <row r="3120" spans="1:8" x14ac:dyDescent="0.25">
      <c r="A3120" s="211" t="s">
        <v>4639</v>
      </c>
      <c r="B3120" s="221" t="s">
        <v>5391</v>
      </c>
      <c r="C3120" s="212" t="s">
        <v>4625</v>
      </c>
      <c r="D3120" s="213">
        <v>8335</v>
      </c>
      <c r="E3120" s="212" t="s">
        <v>4639</v>
      </c>
      <c r="F3120" s="213">
        <v>8335</v>
      </c>
      <c r="G3120" s="213">
        <v>0</v>
      </c>
      <c r="H3120" s="212" t="s">
        <v>4378</v>
      </c>
    </row>
    <row r="3121" spans="1:8" x14ac:dyDescent="0.25">
      <c r="A3121" s="208" t="s">
        <v>4641</v>
      </c>
      <c r="B3121" s="220" t="s">
        <v>5681</v>
      </c>
      <c r="C3121" s="209" t="s">
        <v>4625</v>
      </c>
      <c r="D3121" s="210">
        <v>2537.6</v>
      </c>
      <c r="E3121" s="209" t="s">
        <v>4645</v>
      </c>
      <c r="F3121" s="210">
        <v>2537.6</v>
      </c>
      <c r="G3121" s="210">
        <v>0</v>
      </c>
      <c r="H3121" s="209" t="s">
        <v>4378</v>
      </c>
    </row>
    <row r="3122" spans="1:8" x14ac:dyDescent="0.25">
      <c r="A3122" s="208" t="s">
        <v>5793</v>
      </c>
      <c r="B3122" s="220" t="s">
        <v>6213</v>
      </c>
      <c r="C3122" s="209" t="s">
        <v>4625</v>
      </c>
      <c r="D3122" s="210">
        <v>6038.75</v>
      </c>
      <c r="E3122" s="209" t="s">
        <v>4696</v>
      </c>
      <c r="F3122" s="210">
        <v>6038.75</v>
      </c>
      <c r="G3122" s="210">
        <v>0</v>
      </c>
      <c r="H3122" s="209" t="s">
        <v>4378</v>
      </c>
    </row>
    <row r="3123" spans="1:8" x14ac:dyDescent="0.25">
      <c r="A3123" s="208" t="s">
        <v>5793</v>
      </c>
      <c r="B3123" s="220" t="s">
        <v>6257</v>
      </c>
      <c r="C3123" s="209" t="s">
        <v>4625</v>
      </c>
      <c r="D3123" s="210">
        <v>3612.5</v>
      </c>
      <c r="E3123" s="209" t="s">
        <v>4696</v>
      </c>
      <c r="F3123" s="210">
        <v>3612.5</v>
      </c>
      <c r="G3123" s="210">
        <v>0</v>
      </c>
      <c r="H3123" s="209" t="s">
        <v>4378</v>
      </c>
    </row>
    <row r="3124" spans="1:8" x14ac:dyDescent="0.25">
      <c r="A3124" s="211" t="s">
        <v>5395</v>
      </c>
      <c r="B3124" s="221" t="s">
        <v>6478</v>
      </c>
      <c r="C3124" s="212" t="s">
        <v>4625</v>
      </c>
      <c r="D3124" s="213">
        <v>4863.6000000000004</v>
      </c>
      <c r="E3124" s="212" t="s">
        <v>5395</v>
      </c>
      <c r="F3124" s="213">
        <v>4863.6000000000004</v>
      </c>
      <c r="G3124" s="213">
        <v>0</v>
      </c>
      <c r="H3124" s="212" t="s">
        <v>4378</v>
      </c>
    </row>
    <row r="3125" spans="1:8" x14ac:dyDescent="0.25">
      <c r="A3125" s="211" t="s">
        <v>5244</v>
      </c>
      <c r="B3125" s="221" t="s">
        <v>6982</v>
      </c>
      <c r="C3125" s="212" t="s">
        <v>4625</v>
      </c>
      <c r="D3125" s="213">
        <v>6116</v>
      </c>
      <c r="E3125" s="212" t="s">
        <v>5244</v>
      </c>
      <c r="F3125" s="213">
        <v>6116</v>
      </c>
      <c r="G3125" s="213">
        <v>0</v>
      </c>
      <c r="H3125" s="212" t="s">
        <v>4378</v>
      </c>
    </row>
    <row r="3126" spans="1:8" x14ac:dyDescent="0.25">
      <c r="A3126" s="211" t="s">
        <v>6803</v>
      </c>
      <c r="B3126" s="221" t="s">
        <v>7235</v>
      </c>
      <c r="C3126" s="212" t="s">
        <v>4625</v>
      </c>
      <c r="D3126" s="213">
        <v>3833.5</v>
      </c>
      <c r="E3126" s="212" t="s">
        <v>6803</v>
      </c>
      <c r="F3126" s="213">
        <v>3833.5</v>
      </c>
      <c r="G3126" s="213">
        <v>0</v>
      </c>
      <c r="H3126" s="212" t="s">
        <v>4378</v>
      </c>
    </row>
    <row r="3127" spans="1:8" x14ac:dyDescent="0.25">
      <c r="A3127" s="211" t="s">
        <v>4645</v>
      </c>
      <c r="B3127" s="221" t="s">
        <v>5756</v>
      </c>
      <c r="C3127" s="212" t="s">
        <v>5757</v>
      </c>
      <c r="D3127" s="213">
        <v>1515</v>
      </c>
      <c r="E3127" s="212" t="s">
        <v>4645</v>
      </c>
      <c r="F3127" s="213">
        <v>1515</v>
      </c>
      <c r="G3127" s="213">
        <v>0</v>
      </c>
      <c r="H3127" s="212" t="s">
        <v>4378</v>
      </c>
    </row>
    <row r="3128" spans="1:8" x14ac:dyDescent="0.25">
      <c r="A3128" s="211" t="s">
        <v>5838</v>
      </c>
      <c r="B3128" s="221" t="s">
        <v>6609</v>
      </c>
      <c r="C3128" s="212" t="s">
        <v>5757</v>
      </c>
      <c r="D3128" s="213">
        <v>2295.1999999999998</v>
      </c>
      <c r="E3128" s="212" t="s">
        <v>5838</v>
      </c>
      <c r="F3128" s="213">
        <v>2295.1999999999998</v>
      </c>
      <c r="G3128" s="213">
        <v>0</v>
      </c>
      <c r="H3128" s="212" t="s">
        <v>4378</v>
      </c>
    </row>
    <row r="3129" spans="1:8" x14ac:dyDescent="0.25">
      <c r="A3129" s="211" t="s">
        <v>5244</v>
      </c>
      <c r="B3129" s="221" t="s">
        <v>6857</v>
      </c>
      <c r="C3129" s="212" t="s">
        <v>5757</v>
      </c>
      <c r="D3129" s="213">
        <v>2444</v>
      </c>
      <c r="E3129" s="212" t="s">
        <v>5244</v>
      </c>
      <c r="F3129" s="213">
        <v>2444</v>
      </c>
      <c r="G3129" s="213">
        <v>0</v>
      </c>
      <c r="H3129" s="212" t="s">
        <v>4378</v>
      </c>
    </row>
    <row r="3130" spans="1:8" x14ac:dyDescent="0.25">
      <c r="A3130" s="208" t="s">
        <v>6803</v>
      </c>
      <c r="B3130" s="220" t="s">
        <v>7119</v>
      </c>
      <c r="C3130" s="209" t="s">
        <v>5757</v>
      </c>
      <c r="D3130" s="210">
        <v>1512.8</v>
      </c>
      <c r="E3130" s="209" t="s">
        <v>6803</v>
      </c>
      <c r="F3130" s="210">
        <v>1512.8</v>
      </c>
      <c r="G3130" s="210">
        <v>0</v>
      </c>
      <c r="H3130" s="209" t="s">
        <v>4378</v>
      </c>
    </row>
    <row r="3131" spans="1:8" x14ac:dyDescent="0.25">
      <c r="A3131" s="211" t="s">
        <v>4821</v>
      </c>
      <c r="B3131" s="221" t="s">
        <v>6081</v>
      </c>
      <c r="C3131" s="212" t="s">
        <v>6082</v>
      </c>
      <c r="D3131" s="213">
        <v>2750.4</v>
      </c>
      <c r="E3131" s="212" t="s">
        <v>4821</v>
      </c>
      <c r="F3131" s="213">
        <v>2750.4</v>
      </c>
      <c r="G3131" s="213">
        <v>0</v>
      </c>
      <c r="H3131" s="212" t="s">
        <v>4378</v>
      </c>
    </row>
    <row r="3132" spans="1:8" x14ac:dyDescent="0.25">
      <c r="A3132" s="208" t="s">
        <v>5793</v>
      </c>
      <c r="B3132" s="220" t="s">
        <v>6231</v>
      </c>
      <c r="C3132" s="209" t="s">
        <v>6082</v>
      </c>
      <c r="D3132" s="210">
        <v>127.4</v>
      </c>
      <c r="E3132" s="209" t="s">
        <v>4696</v>
      </c>
      <c r="F3132" s="210">
        <v>127.4</v>
      </c>
      <c r="G3132" s="210">
        <v>0</v>
      </c>
      <c r="H3132" s="209" t="s">
        <v>4378</v>
      </c>
    </row>
    <row r="3133" spans="1:8" x14ac:dyDescent="0.25">
      <c r="A3133" s="208" t="s">
        <v>5395</v>
      </c>
      <c r="B3133" s="220" t="s">
        <v>6495</v>
      </c>
      <c r="C3133" s="209" t="s">
        <v>6082</v>
      </c>
      <c r="D3133" s="210">
        <v>1692</v>
      </c>
      <c r="E3133" s="209" t="s">
        <v>5395</v>
      </c>
      <c r="F3133" s="210">
        <v>1692</v>
      </c>
      <c r="G3133" s="210">
        <v>0</v>
      </c>
      <c r="H3133" s="209" t="s">
        <v>4378</v>
      </c>
    </row>
    <row r="3134" spans="1:8" x14ac:dyDescent="0.25">
      <c r="A3134" s="208" t="s">
        <v>6803</v>
      </c>
      <c r="B3134" s="220" t="s">
        <v>7242</v>
      </c>
      <c r="C3134" s="209" t="s">
        <v>7243</v>
      </c>
      <c r="D3134" s="210">
        <v>7959.4</v>
      </c>
      <c r="E3134" s="209" t="s">
        <v>6803</v>
      </c>
      <c r="F3134" s="210">
        <v>7959.4</v>
      </c>
      <c r="G3134" s="210">
        <v>0</v>
      </c>
      <c r="H3134" s="209" t="s">
        <v>4378</v>
      </c>
    </row>
    <row r="3135" spans="1:8" x14ac:dyDescent="0.25">
      <c r="A3135" s="211" t="s">
        <v>4642</v>
      </c>
      <c r="B3135" s="221" t="s">
        <v>7624</v>
      </c>
      <c r="C3135" s="212" t="s">
        <v>4588</v>
      </c>
      <c r="D3135" s="213">
        <v>8828.2000000000007</v>
      </c>
      <c r="E3135" s="212" t="s">
        <v>4642</v>
      </c>
      <c r="F3135" s="213">
        <v>8828.2000000000007</v>
      </c>
      <c r="G3135" s="213">
        <v>0</v>
      </c>
      <c r="H3135" s="212" t="s">
        <v>4378</v>
      </c>
    </row>
    <row r="3136" spans="1:8" x14ac:dyDescent="0.25">
      <c r="A3136" s="211" t="s">
        <v>4632</v>
      </c>
      <c r="B3136" s="221" t="s">
        <v>6242</v>
      </c>
      <c r="C3136" s="212" t="s">
        <v>4588</v>
      </c>
      <c r="D3136" s="213">
        <v>8317.6</v>
      </c>
      <c r="E3136" s="212" t="s">
        <v>4632</v>
      </c>
      <c r="F3136" s="213">
        <v>8317.6</v>
      </c>
      <c r="G3136" s="213">
        <v>0</v>
      </c>
      <c r="H3136" s="212" t="s">
        <v>4378</v>
      </c>
    </row>
    <row r="3137" spans="1:8" x14ac:dyDescent="0.25">
      <c r="A3137" s="208" t="s">
        <v>4653</v>
      </c>
      <c r="B3137" s="220" t="s">
        <v>7291</v>
      </c>
      <c r="C3137" s="209" t="s">
        <v>4588</v>
      </c>
      <c r="D3137" s="210">
        <v>7911.6</v>
      </c>
      <c r="E3137" s="209" t="s">
        <v>4653</v>
      </c>
      <c r="F3137" s="210">
        <v>7911.6</v>
      </c>
      <c r="G3137" s="210">
        <v>0</v>
      </c>
      <c r="H3137" s="209" t="s">
        <v>4378</v>
      </c>
    </row>
    <row r="3138" spans="1:8" x14ac:dyDescent="0.25">
      <c r="A3138" s="211" t="s">
        <v>4633</v>
      </c>
      <c r="B3138" s="221" t="s">
        <v>7823</v>
      </c>
      <c r="C3138" s="212" t="s">
        <v>4588</v>
      </c>
      <c r="D3138" s="213">
        <v>7296</v>
      </c>
      <c r="E3138" s="212" t="s">
        <v>4633</v>
      </c>
      <c r="F3138" s="213">
        <v>7296</v>
      </c>
      <c r="G3138" s="213">
        <v>0</v>
      </c>
      <c r="H3138" s="212" t="s">
        <v>4378</v>
      </c>
    </row>
    <row r="3139" spans="1:8" x14ac:dyDescent="0.25">
      <c r="A3139" s="208" t="s">
        <v>4642</v>
      </c>
      <c r="B3139" s="220" t="s">
        <v>5790</v>
      </c>
      <c r="C3139" s="209" t="s">
        <v>4543</v>
      </c>
      <c r="D3139" s="210">
        <v>4981.6000000000004</v>
      </c>
      <c r="E3139" s="209" t="s">
        <v>4642</v>
      </c>
      <c r="F3139" s="210">
        <v>4981.6000000000004</v>
      </c>
      <c r="G3139" s="210">
        <v>0</v>
      </c>
      <c r="H3139" s="209" t="s">
        <v>4378</v>
      </c>
    </row>
    <row r="3140" spans="1:8" x14ac:dyDescent="0.25">
      <c r="A3140" s="211" t="s">
        <v>4634</v>
      </c>
      <c r="B3140" s="221" t="s">
        <v>4752</v>
      </c>
      <c r="C3140" s="212" t="s">
        <v>4543</v>
      </c>
      <c r="D3140" s="213">
        <v>5545.6</v>
      </c>
      <c r="E3140" s="212" t="s">
        <v>4634</v>
      </c>
      <c r="F3140" s="213">
        <v>5545.6</v>
      </c>
      <c r="G3140" s="213">
        <v>0</v>
      </c>
      <c r="H3140" s="212" t="s">
        <v>4378</v>
      </c>
    </row>
    <row r="3141" spans="1:8" x14ac:dyDescent="0.25">
      <c r="A3141" s="208" t="s">
        <v>4639</v>
      </c>
      <c r="B3141" s="220" t="s">
        <v>5331</v>
      </c>
      <c r="C3141" s="209" t="s">
        <v>4543</v>
      </c>
      <c r="D3141" s="210">
        <v>3814.8</v>
      </c>
      <c r="E3141" s="209" t="s">
        <v>4639</v>
      </c>
      <c r="F3141" s="210">
        <v>3814.8</v>
      </c>
      <c r="G3141" s="210">
        <v>0</v>
      </c>
      <c r="H3141" s="209" t="s">
        <v>4378</v>
      </c>
    </row>
    <row r="3142" spans="1:8" x14ac:dyDescent="0.25">
      <c r="A3142" s="208" t="s">
        <v>4648</v>
      </c>
      <c r="B3142" s="220" t="s">
        <v>5952</v>
      </c>
      <c r="C3142" s="209" t="s">
        <v>4543</v>
      </c>
      <c r="D3142" s="210">
        <v>4070</v>
      </c>
      <c r="E3142" s="209" t="s">
        <v>4648</v>
      </c>
      <c r="F3142" s="210">
        <v>4070</v>
      </c>
      <c r="G3142" s="210">
        <v>0</v>
      </c>
      <c r="H3142" s="209" t="s">
        <v>4378</v>
      </c>
    </row>
    <row r="3143" spans="1:8" x14ac:dyDescent="0.25">
      <c r="A3143" s="211" t="s">
        <v>5092</v>
      </c>
      <c r="B3143" s="221" t="s">
        <v>6767</v>
      </c>
      <c r="C3143" s="212" t="s">
        <v>4543</v>
      </c>
      <c r="D3143" s="213">
        <v>4302.2</v>
      </c>
      <c r="E3143" s="212" t="s">
        <v>5092</v>
      </c>
      <c r="F3143" s="213">
        <v>4302.2</v>
      </c>
      <c r="G3143" s="213">
        <v>0</v>
      </c>
      <c r="H3143" s="212" t="s">
        <v>4378</v>
      </c>
    </row>
    <row r="3144" spans="1:8" x14ac:dyDescent="0.25">
      <c r="A3144" s="211" t="s">
        <v>4642</v>
      </c>
      <c r="B3144" s="221" t="s">
        <v>4862</v>
      </c>
      <c r="C3144" s="212" t="s">
        <v>4499</v>
      </c>
      <c r="D3144" s="213">
        <v>15732</v>
      </c>
      <c r="E3144" s="212" t="s">
        <v>4642</v>
      </c>
      <c r="F3144" s="213">
        <v>15732</v>
      </c>
      <c r="G3144" s="213">
        <v>0</v>
      </c>
      <c r="H3144" s="212" t="s">
        <v>4378</v>
      </c>
    </row>
    <row r="3145" spans="1:8" x14ac:dyDescent="0.25">
      <c r="A3145" s="211" t="s">
        <v>4632</v>
      </c>
      <c r="B3145" s="221" t="s">
        <v>5189</v>
      </c>
      <c r="C3145" s="212" t="s">
        <v>4499</v>
      </c>
      <c r="D3145" s="213">
        <v>2963</v>
      </c>
      <c r="E3145" s="212" t="s">
        <v>4632</v>
      </c>
      <c r="F3145" s="213">
        <v>2963</v>
      </c>
      <c r="G3145" s="213">
        <v>0</v>
      </c>
      <c r="H3145" s="212" t="s">
        <v>4378</v>
      </c>
    </row>
    <row r="3146" spans="1:8" x14ac:dyDescent="0.25">
      <c r="A3146" s="208" t="s">
        <v>4649</v>
      </c>
      <c r="B3146" s="220" t="s">
        <v>7567</v>
      </c>
      <c r="C3146" s="209" t="s">
        <v>4499</v>
      </c>
      <c r="D3146" s="210">
        <v>9699.7999999999993</v>
      </c>
      <c r="E3146" s="209" t="s">
        <v>4649</v>
      </c>
      <c r="F3146" s="210">
        <v>9699.7999999999993</v>
      </c>
      <c r="G3146" s="210">
        <v>0</v>
      </c>
      <c r="H3146" s="209" t="s">
        <v>4378</v>
      </c>
    </row>
    <row r="3147" spans="1:8" x14ac:dyDescent="0.25">
      <c r="A3147" s="208" t="s">
        <v>4635</v>
      </c>
      <c r="B3147" s="220" t="s">
        <v>4692</v>
      </c>
      <c r="C3147" s="209" t="s">
        <v>4499</v>
      </c>
      <c r="D3147" s="210">
        <v>15190.4</v>
      </c>
      <c r="E3147" s="209" t="s">
        <v>4635</v>
      </c>
      <c r="F3147" s="210">
        <v>15190.4</v>
      </c>
      <c r="G3147" s="210">
        <v>0</v>
      </c>
      <c r="H3147" s="209" t="s">
        <v>4378</v>
      </c>
    </row>
    <row r="3148" spans="1:8" x14ac:dyDescent="0.25">
      <c r="A3148" s="208" t="s">
        <v>4634</v>
      </c>
      <c r="B3148" s="220" t="s">
        <v>4704</v>
      </c>
      <c r="C3148" s="209" t="s">
        <v>4499</v>
      </c>
      <c r="D3148" s="210">
        <v>3808</v>
      </c>
      <c r="E3148" s="209" t="s">
        <v>4634</v>
      </c>
      <c r="F3148" s="210">
        <v>3808</v>
      </c>
      <c r="G3148" s="210">
        <v>0</v>
      </c>
      <c r="H3148" s="209" t="s">
        <v>4378</v>
      </c>
    </row>
    <row r="3149" spans="1:8" x14ac:dyDescent="0.25">
      <c r="A3149" s="211" t="s">
        <v>4630</v>
      </c>
      <c r="B3149" s="221" t="s">
        <v>5454</v>
      </c>
      <c r="C3149" s="212" t="s">
        <v>4499</v>
      </c>
      <c r="D3149" s="213">
        <v>28313.7</v>
      </c>
      <c r="E3149" s="212" t="s">
        <v>4630</v>
      </c>
      <c r="F3149" s="213">
        <v>28313.7</v>
      </c>
      <c r="G3149" s="213">
        <v>0</v>
      </c>
      <c r="H3149" s="212" t="s">
        <v>4378</v>
      </c>
    </row>
    <row r="3150" spans="1:8" x14ac:dyDescent="0.25">
      <c r="A3150" s="208" t="s">
        <v>5395</v>
      </c>
      <c r="B3150" s="220" t="s">
        <v>6406</v>
      </c>
      <c r="C3150" s="209" t="s">
        <v>4499</v>
      </c>
      <c r="D3150" s="210">
        <v>21740.3</v>
      </c>
      <c r="E3150" s="209" t="s">
        <v>5395</v>
      </c>
      <c r="F3150" s="210">
        <v>21740.3</v>
      </c>
      <c r="G3150" s="210">
        <v>0</v>
      </c>
      <c r="H3150" s="209" t="s">
        <v>4378</v>
      </c>
    </row>
    <row r="3151" spans="1:8" x14ac:dyDescent="0.25">
      <c r="A3151" s="211" t="s">
        <v>4642</v>
      </c>
      <c r="B3151" s="221" t="s">
        <v>5088</v>
      </c>
      <c r="C3151" s="212" t="s">
        <v>4479</v>
      </c>
      <c r="D3151" s="213">
        <v>7474.6</v>
      </c>
      <c r="E3151" s="212" t="s">
        <v>4642</v>
      </c>
      <c r="F3151" s="213">
        <v>7474.6</v>
      </c>
      <c r="G3151" s="213">
        <v>0</v>
      </c>
      <c r="H3151" s="212" t="s">
        <v>4378</v>
      </c>
    </row>
    <row r="3152" spans="1:8" x14ac:dyDescent="0.25">
      <c r="A3152" s="211" t="s">
        <v>4653</v>
      </c>
      <c r="B3152" s="221" t="s">
        <v>7317</v>
      </c>
      <c r="C3152" s="212" t="s">
        <v>4479</v>
      </c>
      <c r="D3152" s="213">
        <v>8060</v>
      </c>
      <c r="E3152" s="212" t="s">
        <v>4653</v>
      </c>
      <c r="F3152" s="213">
        <v>8060</v>
      </c>
      <c r="G3152" s="213">
        <v>0</v>
      </c>
      <c r="H3152" s="212" t="s">
        <v>4378</v>
      </c>
    </row>
    <row r="3153" spans="1:8" x14ac:dyDescent="0.25">
      <c r="A3153" s="208" t="s">
        <v>4638</v>
      </c>
      <c r="B3153" s="220" t="s">
        <v>7471</v>
      </c>
      <c r="C3153" s="209" t="s">
        <v>4479</v>
      </c>
      <c r="D3153" s="210">
        <v>8139.6</v>
      </c>
      <c r="E3153" s="209" t="s">
        <v>4638</v>
      </c>
      <c r="F3153" s="210">
        <v>8139.6</v>
      </c>
      <c r="G3153" s="210">
        <v>0</v>
      </c>
      <c r="H3153" s="209" t="s">
        <v>4378</v>
      </c>
    </row>
    <row r="3154" spans="1:8" x14ac:dyDescent="0.25">
      <c r="A3154" s="211" t="s">
        <v>4649</v>
      </c>
      <c r="B3154" s="221" t="s">
        <v>7586</v>
      </c>
      <c r="C3154" s="212" t="s">
        <v>4479</v>
      </c>
      <c r="D3154" s="213">
        <v>6851.4</v>
      </c>
      <c r="E3154" s="212" t="s">
        <v>4649</v>
      </c>
      <c r="F3154" s="213">
        <v>6851.4</v>
      </c>
      <c r="G3154" s="213">
        <v>0</v>
      </c>
      <c r="H3154" s="212" t="s">
        <v>4378</v>
      </c>
    </row>
    <row r="3155" spans="1:8" x14ac:dyDescent="0.25">
      <c r="A3155" s="211" t="s">
        <v>4646</v>
      </c>
      <c r="B3155" s="221" t="s">
        <v>7730</v>
      </c>
      <c r="C3155" s="212" t="s">
        <v>4479</v>
      </c>
      <c r="D3155" s="213">
        <v>7968.8</v>
      </c>
      <c r="E3155" s="212" t="s">
        <v>4646</v>
      </c>
      <c r="F3155" s="213">
        <v>7968.8</v>
      </c>
      <c r="G3155" s="213">
        <v>0</v>
      </c>
      <c r="H3155" s="212" t="s">
        <v>4378</v>
      </c>
    </row>
    <row r="3156" spans="1:8" x14ac:dyDescent="0.25">
      <c r="A3156" s="211" t="s">
        <v>4633</v>
      </c>
      <c r="B3156" s="221" t="s">
        <v>7895</v>
      </c>
      <c r="C3156" s="212" t="s">
        <v>4479</v>
      </c>
      <c r="D3156" s="213">
        <v>7873.8</v>
      </c>
      <c r="E3156" s="212" t="s">
        <v>4633</v>
      </c>
      <c r="F3156" s="213">
        <v>7873.8</v>
      </c>
      <c r="G3156" s="213">
        <v>0</v>
      </c>
      <c r="H3156" s="212" t="s">
        <v>4378</v>
      </c>
    </row>
    <row r="3157" spans="1:8" x14ac:dyDescent="0.25">
      <c r="A3157" s="208" t="s">
        <v>4635</v>
      </c>
      <c r="B3157" s="220" t="s">
        <v>4694</v>
      </c>
      <c r="C3157" s="209" t="s">
        <v>4479</v>
      </c>
      <c r="D3157" s="210">
        <v>7641.8</v>
      </c>
      <c r="E3157" s="209" t="s">
        <v>4635</v>
      </c>
      <c r="F3157" s="210">
        <v>7641.8</v>
      </c>
      <c r="G3157" s="210">
        <v>0</v>
      </c>
      <c r="H3157" s="209" t="s">
        <v>4378</v>
      </c>
    </row>
    <row r="3158" spans="1:8" x14ac:dyDescent="0.25">
      <c r="A3158" s="208" t="s">
        <v>4636</v>
      </c>
      <c r="B3158" s="220" t="s">
        <v>4880</v>
      </c>
      <c r="C3158" s="209" t="s">
        <v>4479</v>
      </c>
      <c r="D3158" s="210">
        <v>7239.2</v>
      </c>
      <c r="E3158" s="209" t="s">
        <v>4636</v>
      </c>
      <c r="F3158" s="210">
        <v>7239.2</v>
      </c>
      <c r="G3158" s="210">
        <v>0</v>
      </c>
      <c r="H3158" s="209" t="s">
        <v>4378</v>
      </c>
    </row>
    <row r="3159" spans="1:8" x14ac:dyDescent="0.25">
      <c r="A3159" s="208" t="s">
        <v>4604</v>
      </c>
      <c r="B3159" s="220" t="s">
        <v>5019</v>
      </c>
      <c r="C3159" s="209" t="s">
        <v>4479</v>
      </c>
      <c r="D3159" s="210">
        <v>7638</v>
      </c>
      <c r="E3159" s="209" t="s">
        <v>4604</v>
      </c>
      <c r="F3159" s="210">
        <v>7638</v>
      </c>
      <c r="G3159" s="210">
        <v>0</v>
      </c>
      <c r="H3159" s="209" t="s">
        <v>4378</v>
      </c>
    </row>
    <row r="3160" spans="1:8" x14ac:dyDescent="0.25">
      <c r="A3160" s="211" t="s">
        <v>4746</v>
      </c>
      <c r="B3160" s="221" t="s">
        <v>5276</v>
      </c>
      <c r="C3160" s="212" t="s">
        <v>4479</v>
      </c>
      <c r="D3160" s="213">
        <v>8295.6</v>
      </c>
      <c r="E3160" s="212" t="s">
        <v>4746</v>
      </c>
      <c r="F3160" s="213">
        <v>8295.6</v>
      </c>
      <c r="G3160" s="213">
        <v>0</v>
      </c>
      <c r="H3160" s="212" t="s">
        <v>4378</v>
      </c>
    </row>
    <row r="3161" spans="1:8" x14ac:dyDescent="0.25">
      <c r="A3161" s="208" t="s">
        <v>4639</v>
      </c>
      <c r="B3161" s="220" t="s">
        <v>5425</v>
      </c>
      <c r="C3161" s="209" t="s">
        <v>4479</v>
      </c>
      <c r="D3161" s="210">
        <v>7546.62</v>
      </c>
      <c r="E3161" s="209" t="s">
        <v>4639</v>
      </c>
      <c r="F3161" s="210">
        <v>7546.62</v>
      </c>
      <c r="G3161" s="210">
        <v>0</v>
      </c>
      <c r="H3161" s="209" t="s">
        <v>4378</v>
      </c>
    </row>
    <row r="3162" spans="1:8" x14ac:dyDescent="0.25">
      <c r="A3162" s="208" t="s">
        <v>4630</v>
      </c>
      <c r="B3162" s="220" t="s">
        <v>5590</v>
      </c>
      <c r="C3162" s="209" t="s">
        <v>4479</v>
      </c>
      <c r="D3162" s="210">
        <v>8253.7999999999993</v>
      </c>
      <c r="E3162" s="209" t="s">
        <v>4630</v>
      </c>
      <c r="F3162" s="210">
        <v>8253.7999999999993</v>
      </c>
      <c r="G3162" s="210">
        <v>0</v>
      </c>
      <c r="H3162" s="209" t="s">
        <v>4378</v>
      </c>
    </row>
    <row r="3163" spans="1:8" x14ac:dyDescent="0.25">
      <c r="A3163" s="211" t="s">
        <v>4645</v>
      </c>
      <c r="B3163" s="221" t="s">
        <v>5773</v>
      </c>
      <c r="C3163" s="212" t="s">
        <v>4479</v>
      </c>
      <c r="D3163" s="213">
        <v>7866</v>
      </c>
      <c r="E3163" s="212" t="s">
        <v>4645</v>
      </c>
      <c r="F3163" s="213">
        <v>7866</v>
      </c>
      <c r="G3163" s="213">
        <v>0</v>
      </c>
      <c r="H3163" s="212" t="s">
        <v>4378</v>
      </c>
    </row>
    <row r="3164" spans="1:8" x14ac:dyDescent="0.25">
      <c r="A3164" s="208" t="s">
        <v>4643</v>
      </c>
      <c r="B3164" s="220" t="s">
        <v>5909</v>
      </c>
      <c r="C3164" s="209" t="s">
        <v>4479</v>
      </c>
      <c r="D3164" s="210">
        <v>8002.8</v>
      </c>
      <c r="E3164" s="209" t="s">
        <v>4643</v>
      </c>
      <c r="F3164" s="210">
        <v>8002.8</v>
      </c>
      <c r="G3164" s="210">
        <v>0</v>
      </c>
      <c r="H3164" s="209" t="s">
        <v>4378</v>
      </c>
    </row>
    <row r="3165" spans="1:8" x14ac:dyDescent="0.25">
      <c r="A3165" s="208" t="s">
        <v>4648</v>
      </c>
      <c r="B3165" s="220" t="s">
        <v>6033</v>
      </c>
      <c r="C3165" s="209" t="s">
        <v>4479</v>
      </c>
      <c r="D3165" s="210">
        <v>7847.2</v>
      </c>
      <c r="E3165" s="209" t="s">
        <v>4821</v>
      </c>
      <c r="F3165" s="210">
        <v>7847.2</v>
      </c>
      <c r="G3165" s="210">
        <v>0</v>
      </c>
      <c r="H3165" s="209" t="s">
        <v>4378</v>
      </c>
    </row>
    <row r="3166" spans="1:8" x14ac:dyDescent="0.25">
      <c r="A3166" s="211" t="s">
        <v>4821</v>
      </c>
      <c r="B3166" s="221" t="s">
        <v>6134</v>
      </c>
      <c r="C3166" s="212" t="s">
        <v>4479</v>
      </c>
      <c r="D3166" s="213">
        <v>6167.4</v>
      </c>
      <c r="E3166" s="212" t="s">
        <v>5793</v>
      </c>
      <c r="F3166" s="213">
        <v>6167.4</v>
      </c>
      <c r="G3166" s="213">
        <v>0</v>
      </c>
      <c r="H3166" s="212" t="s">
        <v>4378</v>
      </c>
    </row>
    <row r="3167" spans="1:8" x14ac:dyDescent="0.25">
      <c r="A3167" s="211" t="s">
        <v>5793</v>
      </c>
      <c r="B3167" s="221" t="s">
        <v>6252</v>
      </c>
      <c r="C3167" s="212" t="s">
        <v>4479</v>
      </c>
      <c r="D3167" s="213">
        <v>7493.8</v>
      </c>
      <c r="E3167" s="212" t="s">
        <v>5793</v>
      </c>
      <c r="F3167" s="213">
        <v>7493.8</v>
      </c>
      <c r="G3167" s="213">
        <v>0</v>
      </c>
      <c r="H3167" s="212" t="s">
        <v>4378</v>
      </c>
    </row>
    <row r="3168" spans="1:8" x14ac:dyDescent="0.25">
      <c r="A3168" s="208" t="s">
        <v>4696</v>
      </c>
      <c r="B3168" s="220" t="s">
        <v>6398</v>
      </c>
      <c r="C3168" s="209" t="s">
        <v>4479</v>
      </c>
      <c r="D3168" s="210">
        <v>9329</v>
      </c>
      <c r="E3168" s="209" t="s">
        <v>4696</v>
      </c>
      <c r="F3168" s="210">
        <v>9329</v>
      </c>
      <c r="G3168" s="210">
        <v>0</v>
      </c>
      <c r="H3168" s="209" t="s">
        <v>4378</v>
      </c>
    </row>
    <row r="3169" spans="1:8" x14ac:dyDescent="0.25">
      <c r="A3169" s="208" t="s">
        <v>5244</v>
      </c>
      <c r="B3169" s="220" t="s">
        <v>6987</v>
      </c>
      <c r="C3169" s="209" t="s">
        <v>4479</v>
      </c>
      <c r="D3169" s="210">
        <v>7269.4</v>
      </c>
      <c r="E3169" s="209" t="s">
        <v>5244</v>
      </c>
      <c r="F3169" s="210">
        <v>7269.4</v>
      </c>
      <c r="G3169" s="210">
        <v>0</v>
      </c>
      <c r="H3169" s="209" t="s">
        <v>4378</v>
      </c>
    </row>
    <row r="3170" spans="1:8" x14ac:dyDescent="0.25">
      <c r="A3170" s="211" t="s">
        <v>5244</v>
      </c>
      <c r="B3170" s="221" t="s">
        <v>6988</v>
      </c>
      <c r="C3170" s="212" t="s">
        <v>4479</v>
      </c>
      <c r="D3170" s="213">
        <v>270</v>
      </c>
      <c r="E3170" s="212" t="s">
        <v>5244</v>
      </c>
      <c r="F3170" s="213">
        <v>270</v>
      </c>
      <c r="G3170" s="213">
        <v>0</v>
      </c>
      <c r="H3170" s="212" t="s">
        <v>4378</v>
      </c>
    </row>
    <row r="3171" spans="1:8" x14ac:dyDescent="0.25">
      <c r="A3171" s="211" t="s">
        <v>5066</v>
      </c>
      <c r="B3171" s="221" t="s">
        <v>7114</v>
      </c>
      <c r="C3171" s="212" t="s">
        <v>4479</v>
      </c>
      <c r="D3171" s="213">
        <v>7106</v>
      </c>
      <c r="E3171" s="212" t="s">
        <v>5066</v>
      </c>
      <c r="F3171" s="213">
        <v>7106</v>
      </c>
      <c r="G3171" s="213">
        <v>0</v>
      </c>
      <c r="H3171" s="212" t="s">
        <v>4378</v>
      </c>
    </row>
    <row r="3172" spans="1:8" x14ac:dyDescent="0.25">
      <c r="A3172" s="211" t="s">
        <v>6803</v>
      </c>
      <c r="B3172" s="221" t="s">
        <v>7260</v>
      </c>
      <c r="C3172" s="212" t="s">
        <v>4479</v>
      </c>
      <c r="D3172" s="213">
        <v>7782.6</v>
      </c>
      <c r="E3172" s="212" t="s">
        <v>6803</v>
      </c>
      <c r="F3172" s="213">
        <v>7782.6</v>
      </c>
      <c r="G3172" s="213">
        <v>0</v>
      </c>
      <c r="H3172" s="212" t="s">
        <v>4378</v>
      </c>
    </row>
    <row r="3173" spans="1:8" x14ac:dyDescent="0.25">
      <c r="A3173" s="211" t="s">
        <v>4632</v>
      </c>
      <c r="B3173" s="221" t="s">
        <v>6613</v>
      </c>
      <c r="C3173" s="212" t="s">
        <v>4613</v>
      </c>
      <c r="D3173" s="213">
        <v>708.4</v>
      </c>
      <c r="E3173" s="212" t="s">
        <v>4632</v>
      </c>
      <c r="F3173" s="213">
        <v>708.4</v>
      </c>
      <c r="G3173" s="213">
        <v>0</v>
      </c>
      <c r="H3173" s="212" t="s">
        <v>4378</v>
      </c>
    </row>
    <row r="3174" spans="1:8" x14ac:dyDescent="0.25">
      <c r="A3174" s="211" t="s">
        <v>4646</v>
      </c>
      <c r="B3174" s="221" t="s">
        <v>7708</v>
      </c>
      <c r="C3174" s="212" t="s">
        <v>4613</v>
      </c>
      <c r="D3174" s="213">
        <v>1064.2</v>
      </c>
      <c r="E3174" s="212" t="s">
        <v>4646</v>
      </c>
      <c r="F3174" s="213">
        <v>1064.2</v>
      </c>
      <c r="G3174" s="213">
        <v>0</v>
      </c>
      <c r="H3174" s="212" t="s">
        <v>4378</v>
      </c>
    </row>
    <row r="3175" spans="1:8" x14ac:dyDescent="0.25">
      <c r="A3175" s="208" t="s">
        <v>4634</v>
      </c>
      <c r="B3175" s="220" t="s">
        <v>4815</v>
      </c>
      <c r="C3175" s="209" t="s">
        <v>4613</v>
      </c>
      <c r="D3175" s="210">
        <v>1071.2</v>
      </c>
      <c r="E3175" s="209" t="s">
        <v>4634</v>
      </c>
      <c r="F3175" s="210">
        <v>1071.2</v>
      </c>
      <c r="G3175" s="210">
        <v>0</v>
      </c>
      <c r="H3175" s="209" t="s">
        <v>4378</v>
      </c>
    </row>
    <row r="3176" spans="1:8" x14ac:dyDescent="0.25">
      <c r="A3176" s="208" t="s">
        <v>4641</v>
      </c>
      <c r="B3176" s="220" t="s">
        <v>5691</v>
      </c>
      <c r="C3176" s="209" t="s">
        <v>4613</v>
      </c>
      <c r="D3176" s="210">
        <v>3513.1</v>
      </c>
      <c r="E3176" s="209" t="s">
        <v>4641</v>
      </c>
      <c r="F3176" s="210">
        <v>3513.1</v>
      </c>
      <c r="G3176" s="210">
        <v>0</v>
      </c>
      <c r="H3176" s="209" t="s">
        <v>4378</v>
      </c>
    </row>
    <row r="3177" spans="1:8" x14ac:dyDescent="0.25">
      <c r="A3177" s="208" t="s">
        <v>4821</v>
      </c>
      <c r="B3177" s="220" t="s">
        <v>6115</v>
      </c>
      <c r="C3177" s="209" t="s">
        <v>4613</v>
      </c>
      <c r="D3177" s="210">
        <v>2344.6999999999998</v>
      </c>
      <c r="E3177" s="209" t="s">
        <v>4821</v>
      </c>
      <c r="F3177" s="210">
        <v>2344.6999999999998</v>
      </c>
      <c r="G3177" s="210">
        <v>0</v>
      </c>
      <c r="H3177" s="209" t="s">
        <v>4378</v>
      </c>
    </row>
    <row r="3178" spans="1:8" x14ac:dyDescent="0.25">
      <c r="A3178" s="208" t="s">
        <v>5793</v>
      </c>
      <c r="B3178" s="220" t="s">
        <v>6237</v>
      </c>
      <c r="C3178" s="209" t="s">
        <v>4613</v>
      </c>
      <c r="D3178" s="210">
        <v>754.2</v>
      </c>
      <c r="E3178" s="209" t="s">
        <v>5793</v>
      </c>
      <c r="F3178" s="210">
        <v>754.2</v>
      </c>
      <c r="G3178" s="210">
        <v>0</v>
      </c>
      <c r="H3178" s="209" t="s">
        <v>4378</v>
      </c>
    </row>
    <row r="3179" spans="1:8" x14ac:dyDescent="0.25">
      <c r="A3179" s="208" t="s">
        <v>6803</v>
      </c>
      <c r="B3179" s="220" t="s">
        <v>7251</v>
      </c>
      <c r="C3179" s="209" t="s">
        <v>4613</v>
      </c>
      <c r="D3179" s="210">
        <v>2550.1</v>
      </c>
      <c r="E3179" s="209" t="s">
        <v>6803</v>
      </c>
      <c r="F3179" s="210">
        <v>2550.1</v>
      </c>
      <c r="G3179" s="210">
        <v>0</v>
      </c>
      <c r="H3179" s="209" t="s">
        <v>4378</v>
      </c>
    </row>
    <row r="3180" spans="1:8" x14ac:dyDescent="0.25">
      <c r="A3180" s="211" t="s">
        <v>4642</v>
      </c>
      <c r="B3180" s="221" t="s">
        <v>7903</v>
      </c>
      <c r="C3180" s="212" t="s">
        <v>4517</v>
      </c>
      <c r="D3180" s="213">
        <v>13865.4</v>
      </c>
      <c r="E3180" s="212" t="s">
        <v>4632</v>
      </c>
      <c r="F3180" s="213">
        <v>13865.4</v>
      </c>
      <c r="G3180" s="213">
        <v>0</v>
      </c>
      <c r="H3180" s="212" t="s">
        <v>4378</v>
      </c>
    </row>
    <row r="3181" spans="1:8" x14ac:dyDescent="0.25">
      <c r="A3181" s="211" t="s">
        <v>4646</v>
      </c>
      <c r="B3181" s="221" t="s">
        <v>7654</v>
      </c>
      <c r="C3181" s="212" t="s">
        <v>4517</v>
      </c>
      <c r="D3181" s="213">
        <v>8109.6</v>
      </c>
      <c r="E3181" s="212" t="s">
        <v>4633</v>
      </c>
      <c r="F3181" s="213">
        <v>8109.6</v>
      </c>
      <c r="G3181" s="213">
        <v>0</v>
      </c>
      <c r="H3181" s="212" t="s">
        <v>4378</v>
      </c>
    </row>
    <row r="3182" spans="1:8" x14ac:dyDescent="0.25">
      <c r="A3182" s="208" t="s">
        <v>4635</v>
      </c>
      <c r="B3182" s="220" t="s">
        <v>7963</v>
      </c>
      <c r="C3182" s="209" t="s">
        <v>4517</v>
      </c>
      <c r="D3182" s="210">
        <v>15619.2</v>
      </c>
      <c r="E3182" s="209" t="s">
        <v>4634</v>
      </c>
      <c r="F3182" s="210">
        <v>15619.2</v>
      </c>
      <c r="G3182" s="210">
        <v>0</v>
      </c>
      <c r="H3182" s="209" t="s">
        <v>4378</v>
      </c>
    </row>
    <row r="3183" spans="1:8" x14ac:dyDescent="0.25">
      <c r="A3183" s="211" t="s">
        <v>4746</v>
      </c>
      <c r="B3183" s="221" t="s">
        <v>5198</v>
      </c>
      <c r="C3183" s="212" t="s">
        <v>4517</v>
      </c>
      <c r="D3183" s="213">
        <v>15625.4</v>
      </c>
      <c r="E3183" s="212" t="s">
        <v>4639</v>
      </c>
      <c r="F3183" s="213">
        <v>15625.4</v>
      </c>
      <c r="G3183" s="213">
        <v>0</v>
      </c>
      <c r="H3183" s="212" t="s">
        <v>4378</v>
      </c>
    </row>
    <row r="3184" spans="1:8" x14ac:dyDescent="0.25">
      <c r="A3184" s="211" t="s">
        <v>4630</v>
      </c>
      <c r="B3184" s="221" t="s">
        <v>5522</v>
      </c>
      <c r="C3184" s="212" t="s">
        <v>4517</v>
      </c>
      <c r="D3184" s="213">
        <v>17242.2</v>
      </c>
      <c r="E3184" s="212" t="s">
        <v>4641</v>
      </c>
      <c r="F3184" s="213">
        <v>17242.2</v>
      </c>
      <c r="G3184" s="213">
        <v>0</v>
      </c>
      <c r="H3184" s="212" t="s">
        <v>4378</v>
      </c>
    </row>
    <row r="3185" spans="1:8" x14ac:dyDescent="0.25">
      <c r="A3185" s="211" t="s">
        <v>4648</v>
      </c>
      <c r="B3185" s="221" t="s">
        <v>5979</v>
      </c>
      <c r="C3185" s="212" t="s">
        <v>4517</v>
      </c>
      <c r="D3185" s="213">
        <v>18687.8</v>
      </c>
      <c r="E3185" s="212" t="s">
        <v>4821</v>
      </c>
      <c r="F3185" s="213">
        <v>18687.8</v>
      </c>
      <c r="G3185" s="213">
        <v>0</v>
      </c>
      <c r="H3185" s="212" t="s">
        <v>4378</v>
      </c>
    </row>
    <row r="3186" spans="1:8" x14ac:dyDescent="0.25">
      <c r="A3186" s="211" t="s">
        <v>4696</v>
      </c>
      <c r="B3186" s="221" t="s">
        <v>6339</v>
      </c>
      <c r="C3186" s="212" t="s">
        <v>4517</v>
      </c>
      <c r="D3186" s="213">
        <v>17520.599999999999</v>
      </c>
      <c r="E3186" s="212" t="s">
        <v>5395</v>
      </c>
      <c r="F3186" s="213">
        <v>17520.599999999999</v>
      </c>
      <c r="G3186" s="213">
        <v>0</v>
      </c>
      <c r="H3186" s="212" t="s">
        <v>4378</v>
      </c>
    </row>
    <row r="3187" spans="1:8" x14ac:dyDescent="0.25">
      <c r="A3187" s="211" t="s">
        <v>5244</v>
      </c>
      <c r="B3187" s="221" t="s">
        <v>6925</v>
      </c>
      <c r="C3187" s="212" t="s">
        <v>4517</v>
      </c>
      <c r="D3187" s="213">
        <v>0</v>
      </c>
      <c r="E3187" s="212" t="s">
        <v>4416</v>
      </c>
      <c r="F3187" s="213">
        <v>0</v>
      </c>
      <c r="G3187" s="213">
        <v>0</v>
      </c>
      <c r="H3187" s="212" t="s">
        <v>37</v>
      </c>
    </row>
    <row r="3188" spans="1:8" x14ac:dyDescent="0.25">
      <c r="A3188" s="208" t="s">
        <v>5244</v>
      </c>
      <c r="B3188" s="220" t="s">
        <v>6944</v>
      </c>
      <c r="C3188" s="209" t="s">
        <v>4517</v>
      </c>
      <c r="D3188" s="210">
        <v>0</v>
      </c>
      <c r="E3188" s="209" t="s">
        <v>4416</v>
      </c>
      <c r="F3188" s="210">
        <v>0</v>
      </c>
      <c r="G3188" s="210">
        <v>0</v>
      </c>
      <c r="H3188" s="209" t="s">
        <v>37</v>
      </c>
    </row>
    <row r="3189" spans="1:8" x14ac:dyDescent="0.25">
      <c r="A3189" s="211" t="s">
        <v>5066</v>
      </c>
      <c r="B3189" s="221" t="s">
        <v>7032</v>
      </c>
      <c r="C3189" s="212" t="s">
        <v>4517</v>
      </c>
      <c r="D3189" s="213">
        <v>19210.599999999999</v>
      </c>
      <c r="E3189" s="212" t="s">
        <v>5066</v>
      </c>
      <c r="F3189" s="213">
        <v>19210.599999999999</v>
      </c>
      <c r="G3189" s="213">
        <v>0</v>
      </c>
      <c r="H3189" s="212" t="s">
        <v>4378</v>
      </c>
    </row>
    <row r="3190" spans="1:8" x14ac:dyDescent="0.25">
      <c r="A3190" s="208" t="s">
        <v>6803</v>
      </c>
      <c r="B3190" s="220" t="s">
        <v>7199</v>
      </c>
      <c r="C3190" s="209" t="s">
        <v>4517</v>
      </c>
      <c r="D3190" s="210">
        <v>20452.8</v>
      </c>
      <c r="E3190" s="209" t="s">
        <v>6039</v>
      </c>
      <c r="F3190" s="210">
        <v>20452.8</v>
      </c>
      <c r="G3190" s="210">
        <v>0</v>
      </c>
      <c r="H3190" s="209" t="s">
        <v>4378</v>
      </c>
    </row>
    <row r="3191" spans="1:8" x14ac:dyDescent="0.25">
      <c r="A3191" s="211" t="s">
        <v>4638</v>
      </c>
      <c r="B3191" s="221" t="s">
        <v>7418</v>
      </c>
      <c r="C3191" s="212" t="s">
        <v>4460</v>
      </c>
      <c r="D3191" s="213">
        <v>65975.100000000006</v>
      </c>
      <c r="E3191" s="212" t="s">
        <v>4633</v>
      </c>
      <c r="F3191" s="213">
        <v>65975.100000000006</v>
      </c>
      <c r="G3191" s="213">
        <v>0</v>
      </c>
      <c r="H3191" s="212" t="s">
        <v>4378</v>
      </c>
    </row>
    <row r="3192" spans="1:8" x14ac:dyDescent="0.25">
      <c r="A3192" s="211" t="s">
        <v>4646</v>
      </c>
      <c r="B3192" s="221" t="s">
        <v>7684</v>
      </c>
      <c r="C3192" s="212" t="s">
        <v>4460</v>
      </c>
      <c r="D3192" s="213">
        <v>32119.8</v>
      </c>
      <c r="E3192" s="212" t="s">
        <v>4634</v>
      </c>
      <c r="F3192" s="213">
        <v>32119.8</v>
      </c>
      <c r="G3192" s="213">
        <v>0</v>
      </c>
      <c r="H3192" s="212" t="s">
        <v>4378</v>
      </c>
    </row>
    <row r="3193" spans="1:8" x14ac:dyDescent="0.25">
      <c r="A3193" s="208" t="s">
        <v>4635</v>
      </c>
      <c r="B3193" s="220" t="s">
        <v>7991</v>
      </c>
      <c r="C3193" s="209" t="s">
        <v>4460</v>
      </c>
      <c r="D3193" s="210">
        <v>64053.599999999999</v>
      </c>
      <c r="E3193" s="209" t="s">
        <v>4640</v>
      </c>
      <c r="F3193" s="210">
        <v>64053.599999999999</v>
      </c>
      <c r="G3193" s="210">
        <v>0</v>
      </c>
      <c r="H3193" s="209" t="s">
        <v>4378</v>
      </c>
    </row>
    <row r="3194" spans="1:8" x14ac:dyDescent="0.25">
      <c r="A3194" s="208" t="s">
        <v>4604</v>
      </c>
      <c r="B3194" s="220" t="s">
        <v>4983</v>
      </c>
      <c r="C3194" s="209" t="s">
        <v>4460</v>
      </c>
      <c r="D3194" s="210">
        <v>44649.8</v>
      </c>
      <c r="E3194" s="209" t="s">
        <v>4639</v>
      </c>
      <c r="F3194" s="210">
        <v>44649.8</v>
      </c>
      <c r="G3194" s="210">
        <v>0</v>
      </c>
      <c r="H3194" s="209" t="s">
        <v>4378</v>
      </c>
    </row>
    <row r="3195" spans="1:8" x14ac:dyDescent="0.25">
      <c r="A3195" s="208" t="s">
        <v>4746</v>
      </c>
      <c r="B3195" s="220" t="s">
        <v>5219</v>
      </c>
      <c r="C3195" s="209" t="s">
        <v>4460</v>
      </c>
      <c r="D3195" s="210">
        <v>29384.799999999999</v>
      </c>
      <c r="E3195" s="209" t="s">
        <v>4643</v>
      </c>
      <c r="F3195" s="210">
        <v>29384.799999999999</v>
      </c>
      <c r="G3195" s="210">
        <v>0</v>
      </c>
      <c r="H3195" s="209" t="s">
        <v>4378</v>
      </c>
    </row>
    <row r="3196" spans="1:8" x14ac:dyDescent="0.25">
      <c r="A3196" s="208" t="s">
        <v>4641</v>
      </c>
      <c r="B3196" s="220" t="s">
        <v>5667</v>
      </c>
      <c r="C3196" s="209" t="s">
        <v>4460</v>
      </c>
      <c r="D3196" s="210">
        <v>65063.5</v>
      </c>
      <c r="E3196" s="209" t="s">
        <v>4821</v>
      </c>
      <c r="F3196" s="210">
        <v>65063.5</v>
      </c>
      <c r="G3196" s="210">
        <v>0</v>
      </c>
      <c r="H3196" s="209" t="s">
        <v>4378</v>
      </c>
    </row>
    <row r="3197" spans="1:8" x14ac:dyDescent="0.25">
      <c r="A3197" s="211" t="s">
        <v>4643</v>
      </c>
      <c r="B3197" s="221" t="s">
        <v>5861</v>
      </c>
      <c r="C3197" s="212" t="s">
        <v>4460</v>
      </c>
      <c r="D3197" s="213">
        <v>45689.3</v>
      </c>
      <c r="E3197" s="212" t="s">
        <v>5793</v>
      </c>
      <c r="F3197" s="213">
        <v>45689.3</v>
      </c>
      <c r="G3197" s="213">
        <v>0</v>
      </c>
      <c r="H3197" s="212" t="s">
        <v>4378</v>
      </c>
    </row>
    <row r="3198" spans="1:8" x14ac:dyDescent="0.25">
      <c r="A3198" s="208" t="s">
        <v>4821</v>
      </c>
      <c r="B3198" s="220" t="s">
        <v>6109</v>
      </c>
      <c r="C3198" s="209" t="s">
        <v>4460</v>
      </c>
      <c r="D3198" s="210">
        <v>37551.599999999999</v>
      </c>
      <c r="E3198" s="209" t="s">
        <v>5395</v>
      </c>
      <c r="F3198" s="210">
        <v>37551.599999999999</v>
      </c>
      <c r="G3198" s="210">
        <v>0</v>
      </c>
      <c r="H3198" s="209" t="s">
        <v>4378</v>
      </c>
    </row>
    <row r="3199" spans="1:8" x14ac:dyDescent="0.25">
      <c r="A3199" s="211" t="s">
        <v>4696</v>
      </c>
      <c r="B3199" s="221" t="s">
        <v>6356</v>
      </c>
      <c r="C3199" s="212" t="s">
        <v>4460</v>
      </c>
      <c r="D3199" s="213">
        <v>37343.699999999997</v>
      </c>
      <c r="E3199" s="212" t="s">
        <v>5066</v>
      </c>
      <c r="F3199" s="213">
        <v>37343.699999999997</v>
      </c>
      <c r="G3199" s="213">
        <v>0</v>
      </c>
      <c r="H3199" s="212" t="s">
        <v>4378</v>
      </c>
    </row>
    <row r="3200" spans="1:8" x14ac:dyDescent="0.25">
      <c r="A3200" s="211" t="s">
        <v>5838</v>
      </c>
      <c r="B3200" s="221" t="s">
        <v>6667</v>
      </c>
      <c r="C3200" s="212" t="s">
        <v>4460</v>
      </c>
      <c r="D3200" s="213">
        <v>31971.8</v>
      </c>
      <c r="E3200" s="212" t="s">
        <v>6039</v>
      </c>
      <c r="F3200" s="213">
        <v>31971.8</v>
      </c>
      <c r="G3200" s="213">
        <v>0</v>
      </c>
      <c r="H3200" s="212" t="s">
        <v>4378</v>
      </c>
    </row>
    <row r="3201" spans="1:8" x14ac:dyDescent="0.25">
      <c r="A3201" s="211" t="s">
        <v>5244</v>
      </c>
      <c r="B3201" s="221" t="s">
        <v>6935</v>
      </c>
      <c r="C3201" s="212" t="s">
        <v>4460</v>
      </c>
      <c r="D3201" s="213">
        <v>35965.199999999997</v>
      </c>
      <c r="E3201" s="212" t="s">
        <v>6039</v>
      </c>
      <c r="F3201" s="213">
        <v>35965.199999999997</v>
      </c>
      <c r="G3201" s="213">
        <v>0</v>
      </c>
      <c r="H3201" s="212" t="s">
        <v>4378</v>
      </c>
    </row>
    <row r="3202" spans="1:8" x14ac:dyDescent="0.25">
      <c r="A3202" s="211" t="s">
        <v>6803</v>
      </c>
      <c r="B3202" s="221" t="s">
        <v>7209</v>
      </c>
      <c r="C3202" s="212" t="s">
        <v>4460</v>
      </c>
      <c r="D3202" s="213">
        <v>38724.9</v>
      </c>
      <c r="E3202" s="212" t="s">
        <v>7207</v>
      </c>
      <c r="F3202" s="213">
        <v>38724.9</v>
      </c>
      <c r="G3202" s="213">
        <v>0</v>
      </c>
      <c r="H3202" s="212" t="s">
        <v>4378</v>
      </c>
    </row>
    <row r="3203" spans="1:8" x14ac:dyDescent="0.25">
      <c r="A3203" s="211" t="s">
        <v>4649</v>
      </c>
      <c r="B3203" s="221" t="s">
        <v>7574</v>
      </c>
      <c r="C3203" s="212" t="s">
        <v>4535</v>
      </c>
      <c r="D3203" s="213">
        <v>53182.6</v>
      </c>
      <c r="E3203" s="212" t="s">
        <v>4821</v>
      </c>
      <c r="F3203" s="213">
        <v>53182.6</v>
      </c>
      <c r="G3203" s="213">
        <v>0</v>
      </c>
      <c r="H3203" s="212" t="s">
        <v>4378</v>
      </c>
    </row>
    <row r="3204" spans="1:8" x14ac:dyDescent="0.25">
      <c r="A3204" s="211" t="s">
        <v>4633</v>
      </c>
      <c r="B3204" s="221" t="s">
        <v>7885</v>
      </c>
      <c r="C3204" s="212" t="s">
        <v>4535</v>
      </c>
      <c r="D3204" s="213">
        <v>5330.25</v>
      </c>
      <c r="E3204" s="212" t="s">
        <v>4639</v>
      </c>
      <c r="F3204" s="213">
        <v>5330.25</v>
      </c>
      <c r="G3204" s="213">
        <v>0</v>
      </c>
      <c r="H3204" s="212" t="s">
        <v>4378</v>
      </c>
    </row>
    <row r="3205" spans="1:8" x14ac:dyDescent="0.25">
      <c r="A3205" s="208" t="s">
        <v>4639</v>
      </c>
      <c r="B3205" s="220" t="s">
        <v>5394</v>
      </c>
      <c r="C3205" s="209" t="s">
        <v>4535</v>
      </c>
      <c r="D3205" s="210">
        <v>11677.5</v>
      </c>
      <c r="E3205" s="209" t="s">
        <v>5395</v>
      </c>
      <c r="F3205" s="210">
        <v>11677.5</v>
      </c>
      <c r="G3205" s="210">
        <v>0</v>
      </c>
      <c r="H3205" s="209" t="s">
        <v>4378</v>
      </c>
    </row>
    <row r="3206" spans="1:8" x14ac:dyDescent="0.25">
      <c r="A3206" s="211" t="s">
        <v>4630</v>
      </c>
      <c r="B3206" s="221" t="s">
        <v>5589</v>
      </c>
      <c r="C3206" s="212" t="s">
        <v>4535</v>
      </c>
      <c r="D3206" s="213">
        <v>17092.5</v>
      </c>
      <c r="E3206" s="212" t="s">
        <v>5395</v>
      </c>
      <c r="F3206" s="213">
        <v>17092.5</v>
      </c>
      <c r="G3206" s="213">
        <v>0</v>
      </c>
      <c r="H3206" s="212" t="s">
        <v>4378</v>
      </c>
    </row>
    <row r="3207" spans="1:8" x14ac:dyDescent="0.25">
      <c r="A3207" s="208" t="s">
        <v>4648</v>
      </c>
      <c r="B3207" s="220" t="s">
        <v>5978</v>
      </c>
      <c r="C3207" s="209" t="s">
        <v>4535</v>
      </c>
      <c r="D3207" s="210">
        <v>20314.400000000001</v>
      </c>
      <c r="E3207" s="209" t="s">
        <v>4696</v>
      </c>
      <c r="F3207" s="210">
        <v>20314.400000000001</v>
      </c>
      <c r="G3207" s="210">
        <v>0</v>
      </c>
      <c r="H3207" s="209" t="s">
        <v>4378</v>
      </c>
    </row>
    <row r="3208" spans="1:8" x14ac:dyDescent="0.25">
      <c r="A3208" s="211" t="s">
        <v>4648</v>
      </c>
      <c r="B3208" s="221" t="s">
        <v>6026</v>
      </c>
      <c r="C3208" s="212" t="s">
        <v>4535</v>
      </c>
      <c r="D3208" s="213">
        <v>6105</v>
      </c>
      <c r="E3208" s="212" t="s">
        <v>4696</v>
      </c>
      <c r="F3208" s="213">
        <v>6105</v>
      </c>
      <c r="G3208" s="213">
        <v>0</v>
      </c>
      <c r="H3208" s="212" t="s">
        <v>4378</v>
      </c>
    </row>
    <row r="3209" spans="1:8" x14ac:dyDescent="0.25">
      <c r="A3209" s="211" t="s">
        <v>5793</v>
      </c>
      <c r="B3209" s="221" t="s">
        <v>6236</v>
      </c>
      <c r="C3209" s="212" t="s">
        <v>4535</v>
      </c>
      <c r="D3209" s="213">
        <v>13615.2</v>
      </c>
      <c r="E3209" s="212" t="s">
        <v>5838</v>
      </c>
      <c r="F3209" s="213">
        <v>13615.2</v>
      </c>
      <c r="G3209" s="213">
        <v>0</v>
      </c>
      <c r="H3209" s="212" t="s">
        <v>4378</v>
      </c>
    </row>
    <row r="3210" spans="1:8" x14ac:dyDescent="0.25">
      <c r="A3210" s="211" t="s">
        <v>5395</v>
      </c>
      <c r="B3210" s="221" t="s">
        <v>6539</v>
      </c>
      <c r="C3210" s="212" t="s">
        <v>4535</v>
      </c>
      <c r="D3210" s="213">
        <v>37409.699999999997</v>
      </c>
      <c r="E3210" s="212" t="s">
        <v>5066</v>
      </c>
      <c r="F3210" s="213">
        <v>37409.699999999997</v>
      </c>
      <c r="G3210" s="213">
        <v>0</v>
      </c>
      <c r="H3210" s="212" t="s">
        <v>4378</v>
      </c>
    </row>
    <row r="3211" spans="1:8" x14ac:dyDescent="0.25">
      <c r="A3211" s="208" t="s">
        <v>5092</v>
      </c>
      <c r="B3211" s="220" t="s">
        <v>6825</v>
      </c>
      <c r="C3211" s="209" t="s">
        <v>4535</v>
      </c>
      <c r="D3211" s="210">
        <v>30414.6</v>
      </c>
      <c r="E3211" s="209" t="s">
        <v>4416</v>
      </c>
      <c r="F3211" s="210">
        <v>0</v>
      </c>
      <c r="G3211" s="210">
        <v>30414.6</v>
      </c>
      <c r="H3211" s="209" t="s">
        <v>4294</v>
      </c>
    </row>
    <row r="3212" spans="1:8" x14ac:dyDescent="0.25">
      <c r="A3212" s="208" t="s">
        <v>5092</v>
      </c>
      <c r="B3212" s="220" t="s">
        <v>6829</v>
      </c>
      <c r="C3212" s="209" t="s">
        <v>4535</v>
      </c>
      <c r="D3212" s="210">
        <v>6870</v>
      </c>
      <c r="E3212" s="209" t="s">
        <v>4416</v>
      </c>
      <c r="F3212" s="210">
        <v>0</v>
      </c>
      <c r="G3212" s="210">
        <v>6870</v>
      </c>
      <c r="H3212" s="209" t="s">
        <v>4294</v>
      </c>
    </row>
    <row r="3213" spans="1:8" x14ac:dyDescent="0.25">
      <c r="A3213" s="208" t="s">
        <v>5066</v>
      </c>
      <c r="B3213" s="220" t="s">
        <v>7061</v>
      </c>
      <c r="C3213" s="209" t="s">
        <v>4535</v>
      </c>
      <c r="D3213" s="210">
        <v>4020</v>
      </c>
      <c r="E3213" s="209" t="s">
        <v>4416</v>
      </c>
      <c r="F3213" s="210">
        <v>0</v>
      </c>
      <c r="G3213" s="210">
        <v>4020</v>
      </c>
      <c r="H3213" s="209" t="s">
        <v>4294</v>
      </c>
    </row>
    <row r="3214" spans="1:8" x14ac:dyDescent="0.25">
      <c r="A3214" s="211" t="s">
        <v>5066</v>
      </c>
      <c r="B3214" s="221" t="s">
        <v>7062</v>
      </c>
      <c r="C3214" s="212" t="s">
        <v>4535</v>
      </c>
      <c r="D3214" s="213">
        <v>7576.2</v>
      </c>
      <c r="E3214" s="212" t="s">
        <v>4416</v>
      </c>
      <c r="F3214" s="213">
        <v>0</v>
      </c>
      <c r="G3214" s="213">
        <v>7576.2</v>
      </c>
      <c r="H3214" s="212" t="s">
        <v>4294</v>
      </c>
    </row>
    <row r="3215" spans="1:8" x14ac:dyDescent="0.25">
      <c r="A3215" s="211" t="s">
        <v>5066</v>
      </c>
      <c r="B3215" s="221" t="s">
        <v>7100</v>
      </c>
      <c r="C3215" s="212" t="s">
        <v>4535</v>
      </c>
      <c r="D3215" s="213">
        <v>35850</v>
      </c>
      <c r="E3215" s="212" t="s">
        <v>4416</v>
      </c>
      <c r="F3215" s="213">
        <v>0</v>
      </c>
      <c r="G3215" s="213">
        <v>35850</v>
      </c>
      <c r="H3215" s="212" t="s">
        <v>4294</v>
      </c>
    </row>
    <row r="3216" spans="1:8" x14ac:dyDescent="0.25">
      <c r="A3216" s="211" t="s">
        <v>5066</v>
      </c>
      <c r="B3216" s="221" t="s">
        <v>7102</v>
      </c>
      <c r="C3216" s="212" t="s">
        <v>4535</v>
      </c>
      <c r="D3216" s="213">
        <v>12383</v>
      </c>
      <c r="E3216" s="212" t="s">
        <v>4416</v>
      </c>
      <c r="F3216" s="213">
        <v>0</v>
      </c>
      <c r="G3216" s="213">
        <v>12383</v>
      </c>
      <c r="H3216" s="212" t="s">
        <v>4294</v>
      </c>
    </row>
    <row r="3217" spans="1:8" x14ac:dyDescent="0.25">
      <c r="A3217" s="211" t="s">
        <v>6803</v>
      </c>
      <c r="B3217" s="221" t="s">
        <v>7244</v>
      </c>
      <c r="C3217" s="212" t="s">
        <v>4535</v>
      </c>
      <c r="D3217" s="213">
        <v>3772.5</v>
      </c>
      <c r="E3217" s="212" t="s">
        <v>4416</v>
      </c>
      <c r="F3217" s="213">
        <v>0</v>
      </c>
      <c r="G3217" s="213">
        <v>3772.5</v>
      </c>
      <c r="H3217" s="212" t="s">
        <v>4294</v>
      </c>
    </row>
    <row r="3218" spans="1:8" x14ac:dyDescent="0.25">
      <c r="A3218" s="211" t="s">
        <v>4642</v>
      </c>
      <c r="B3218" s="221" t="s">
        <v>7970</v>
      </c>
      <c r="C3218" s="212" t="s">
        <v>4473</v>
      </c>
      <c r="D3218" s="213">
        <v>3680</v>
      </c>
      <c r="E3218" s="212" t="s">
        <v>4642</v>
      </c>
      <c r="F3218" s="213">
        <v>3680</v>
      </c>
      <c r="G3218" s="213">
        <v>0</v>
      </c>
      <c r="H3218" s="212" t="s">
        <v>4378</v>
      </c>
    </row>
    <row r="3219" spans="1:8" x14ac:dyDescent="0.25">
      <c r="A3219" s="208" t="s">
        <v>4632</v>
      </c>
      <c r="B3219" s="220" t="s">
        <v>6827</v>
      </c>
      <c r="C3219" s="209" t="s">
        <v>4473</v>
      </c>
      <c r="D3219" s="210">
        <v>3680</v>
      </c>
      <c r="E3219" s="209" t="s">
        <v>4638</v>
      </c>
      <c r="F3219" s="210">
        <v>3680</v>
      </c>
      <c r="G3219" s="210">
        <v>0</v>
      </c>
      <c r="H3219" s="209" t="s">
        <v>4378</v>
      </c>
    </row>
    <row r="3220" spans="1:8" x14ac:dyDescent="0.25">
      <c r="A3220" s="208" t="s">
        <v>4638</v>
      </c>
      <c r="B3220" s="220" t="s">
        <v>7465</v>
      </c>
      <c r="C3220" s="209" t="s">
        <v>4473</v>
      </c>
      <c r="D3220" s="210">
        <v>2350</v>
      </c>
      <c r="E3220" s="209" t="s">
        <v>4649</v>
      </c>
      <c r="F3220" s="210">
        <v>2350</v>
      </c>
      <c r="G3220" s="210">
        <v>0</v>
      </c>
      <c r="H3220" s="209" t="s">
        <v>4378</v>
      </c>
    </row>
    <row r="3221" spans="1:8" x14ac:dyDescent="0.25">
      <c r="A3221" s="208" t="s">
        <v>4649</v>
      </c>
      <c r="B3221" s="220" t="s">
        <v>7579</v>
      </c>
      <c r="C3221" s="209" t="s">
        <v>4473</v>
      </c>
      <c r="D3221" s="210">
        <v>1880</v>
      </c>
      <c r="E3221" s="209" t="s">
        <v>4646</v>
      </c>
      <c r="F3221" s="210">
        <v>1880</v>
      </c>
      <c r="G3221" s="210">
        <v>0</v>
      </c>
      <c r="H3221" s="209" t="s">
        <v>4378</v>
      </c>
    </row>
    <row r="3222" spans="1:8" x14ac:dyDescent="0.25">
      <c r="A3222" s="208" t="s">
        <v>4646</v>
      </c>
      <c r="B3222" s="220" t="s">
        <v>7717</v>
      </c>
      <c r="C3222" s="209" t="s">
        <v>4473</v>
      </c>
      <c r="D3222" s="210">
        <v>1880</v>
      </c>
      <c r="E3222" s="209" t="s">
        <v>4633</v>
      </c>
      <c r="F3222" s="210">
        <v>1880</v>
      </c>
      <c r="G3222" s="210">
        <v>0</v>
      </c>
      <c r="H3222" s="209" t="s">
        <v>4378</v>
      </c>
    </row>
    <row r="3223" spans="1:8" x14ac:dyDescent="0.25">
      <c r="A3223" s="208" t="s">
        <v>4633</v>
      </c>
      <c r="B3223" s="220" t="s">
        <v>7828</v>
      </c>
      <c r="C3223" s="209" t="s">
        <v>4473</v>
      </c>
      <c r="D3223" s="210">
        <v>1880</v>
      </c>
      <c r="E3223" s="209" t="s">
        <v>4635</v>
      </c>
      <c r="F3223" s="210">
        <v>1880</v>
      </c>
      <c r="G3223" s="210">
        <v>0</v>
      </c>
      <c r="H3223" s="209" t="s">
        <v>4378</v>
      </c>
    </row>
    <row r="3224" spans="1:8" x14ac:dyDescent="0.25">
      <c r="A3224" s="208" t="s">
        <v>4635</v>
      </c>
      <c r="B3224" s="220" t="s">
        <v>8005</v>
      </c>
      <c r="C3224" s="209" t="s">
        <v>4473</v>
      </c>
      <c r="D3224" s="210">
        <v>1880</v>
      </c>
      <c r="E3224" s="209" t="s">
        <v>4634</v>
      </c>
      <c r="F3224" s="210">
        <v>1880</v>
      </c>
      <c r="G3224" s="210">
        <v>0</v>
      </c>
      <c r="H3224" s="209" t="s">
        <v>4378</v>
      </c>
    </row>
    <row r="3225" spans="1:8" x14ac:dyDescent="0.25">
      <c r="A3225" s="208" t="s">
        <v>4634</v>
      </c>
      <c r="B3225" s="220" t="s">
        <v>4794</v>
      </c>
      <c r="C3225" s="209" t="s">
        <v>4473</v>
      </c>
      <c r="D3225" s="210">
        <v>3198</v>
      </c>
      <c r="E3225" s="209" t="s">
        <v>4634</v>
      </c>
      <c r="F3225" s="210">
        <v>3198</v>
      </c>
      <c r="G3225" s="210">
        <v>0</v>
      </c>
      <c r="H3225" s="209" t="s">
        <v>4378</v>
      </c>
    </row>
    <row r="3226" spans="1:8" x14ac:dyDescent="0.25">
      <c r="A3226" s="208" t="s">
        <v>4604</v>
      </c>
      <c r="B3226" s="220" t="s">
        <v>5007</v>
      </c>
      <c r="C3226" s="209" t="s">
        <v>4473</v>
      </c>
      <c r="D3226" s="210">
        <v>2304.6</v>
      </c>
      <c r="E3226" s="209" t="s">
        <v>4640</v>
      </c>
      <c r="F3226" s="210">
        <v>2304.6</v>
      </c>
      <c r="G3226" s="210">
        <v>0</v>
      </c>
      <c r="H3226" s="209" t="s">
        <v>4378</v>
      </c>
    </row>
    <row r="3227" spans="1:8" x14ac:dyDescent="0.25">
      <c r="A3227" s="208" t="s">
        <v>4640</v>
      </c>
      <c r="B3227" s="220" t="s">
        <v>5120</v>
      </c>
      <c r="C3227" s="209" t="s">
        <v>4473</v>
      </c>
      <c r="D3227" s="210">
        <v>2400</v>
      </c>
      <c r="E3227" s="209" t="s">
        <v>4746</v>
      </c>
      <c r="F3227" s="210">
        <v>2400</v>
      </c>
      <c r="G3227" s="210">
        <v>0</v>
      </c>
      <c r="H3227" s="209" t="s">
        <v>4378</v>
      </c>
    </row>
    <row r="3228" spans="1:8" x14ac:dyDescent="0.25">
      <c r="A3228" s="211" t="s">
        <v>4746</v>
      </c>
      <c r="B3228" s="221" t="s">
        <v>5262</v>
      </c>
      <c r="C3228" s="212" t="s">
        <v>4473</v>
      </c>
      <c r="D3228" s="213">
        <v>1920</v>
      </c>
      <c r="E3228" s="212" t="s">
        <v>4639</v>
      </c>
      <c r="F3228" s="213">
        <v>1920</v>
      </c>
      <c r="G3228" s="213">
        <v>0</v>
      </c>
      <c r="H3228" s="212" t="s">
        <v>4378</v>
      </c>
    </row>
    <row r="3229" spans="1:8" x14ac:dyDescent="0.25">
      <c r="A3229" s="211" t="s">
        <v>4639</v>
      </c>
      <c r="B3229" s="221" t="s">
        <v>5408</v>
      </c>
      <c r="C3229" s="212" t="s">
        <v>4473</v>
      </c>
      <c r="D3229" s="213">
        <v>1920</v>
      </c>
      <c r="E3229" s="212" t="s">
        <v>4630</v>
      </c>
      <c r="F3229" s="213">
        <v>1920</v>
      </c>
      <c r="G3229" s="213">
        <v>0</v>
      </c>
      <c r="H3229" s="212" t="s">
        <v>4378</v>
      </c>
    </row>
    <row r="3230" spans="1:8" x14ac:dyDescent="0.25">
      <c r="A3230" s="208" t="s">
        <v>4630</v>
      </c>
      <c r="B3230" s="220" t="s">
        <v>5574</v>
      </c>
      <c r="C3230" s="209" t="s">
        <v>4473</v>
      </c>
      <c r="D3230" s="210">
        <v>1969.8</v>
      </c>
      <c r="E3230" s="209" t="s">
        <v>4641</v>
      </c>
      <c r="F3230" s="210">
        <v>1969.8</v>
      </c>
      <c r="G3230" s="210">
        <v>0</v>
      </c>
      <c r="H3230" s="209" t="s">
        <v>4378</v>
      </c>
    </row>
    <row r="3231" spans="1:8" x14ac:dyDescent="0.25">
      <c r="A3231" s="208" t="s">
        <v>4641</v>
      </c>
      <c r="B3231" s="220" t="s">
        <v>5705</v>
      </c>
      <c r="C3231" s="209" t="s">
        <v>4473</v>
      </c>
      <c r="D3231" s="210">
        <v>4080</v>
      </c>
      <c r="E3231" s="209" t="s">
        <v>4645</v>
      </c>
      <c r="F3231" s="210">
        <v>4080</v>
      </c>
      <c r="G3231" s="210">
        <v>0</v>
      </c>
      <c r="H3231" s="209" t="s">
        <v>4378</v>
      </c>
    </row>
    <row r="3232" spans="1:8" x14ac:dyDescent="0.25">
      <c r="A3232" s="211" t="s">
        <v>4643</v>
      </c>
      <c r="B3232" s="221" t="s">
        <v>5887</v>
      </c>
      <c r="C3232" s="212" t="s">
        <v>4473</v>
      </c>
      <c r="D3232" s="213">
        <v>2080</v>
      </c>
      <c r="E3232" s="212" t="s">
        <v>4648</v>
      </c>
      <c r="F3232" s="213">
        <v>2080</v>
      </c>
      <c r="G3232" s="213">
        <v>0</v>
      </c>
      <c r="H3232" s="212" t="s">
        <v>4378</v>
      </c>
    </row>
    <row r="3233" spans="1:8" x14ac:dyDescent="0.25">
      <c r="A3233" s="208" t="s">
        <v>4821</v>
      </c>
      <c r="B3233" s="220" t="s">
        <v>6113</v>
      </c>
      <c r="C3233" s="209" t="s">
        <v>4473</v>
      </c>
      <c r="D3233" s="210">
        <v>2600</v>
      </c>
      <c r="E3233" s="209" t="s">
        <v>5793</v>
      </c>
      <c r="F3233" s="210">
        <v>2600</v>
      </c>
      <c r="G3233" s="210">
        <v>0</v>
      </c>
      <c r="H3233" s="209" t="s">
        <v>4378</v>
      </c>
    </row>
    <row r="3234" spans="1:8" x14ac:dyDescent="0.25">
      <c r="A3234" s="208" t="s">
        <v>5793</v>
      </c>
      <c r="B3234" s="220" t="s">
        <v>6243</v>
      </c>
      <c r="C3234" s="209" t="s">
        <v>4473</v>
      </c>
      <c r="D3234" s="210">
        <v>3629.6</v>
      </c>
      <c r="E3234" s="209" t="s">
        <v>4696</v>
      </c>
      <c r="F3234" s="210">
        <v>3629.6</v>
      </c>
      <c r="G3234" s="210">
        <v>0</v>
      </c>
      <c r="H3234" s="209" t="s">
        <v>4378</v>
      </c>
    </row>
    <row r="3235" spans="1:8" x14ac:dyDescent="0.25">
      <c r="A3235" s="211" t="s">
        <v>4696</v>
      </c>
      <c r="B3235" s="221" t="s">
        <v>6387</v>
      </c>
      <c r="C3235" s="212" t="s">
        <v>4473</v>
      </c>
      <c r="D3235" s="213">
        <v>2600</v>
      </c>
      <c r="E3235" s="212" t="s">
        <v>5395</v>
      </c>
      <c r="F3235" s="213">
        <v>2600</v>
      </c>
      <c r="G3235" s="213">
        <v>0</v>
      </c>
      <c r="H3235" s="212" t="s">
        <v>4378</v>
      </c>
    </row>
    <row r="3236" spans="1:8" x14ac:dyDescent="0.25">
      <c r="A3236" s="211" t="s">
        <v>5395</v>
      </c>
      <c r="B3236" s="221" t="s">
        <v>6511</v>
      </c>
      <c r="C3236" s="212" t="s">
        <v>4473</v>
      </c>
      <c r="D3236" s="213">
        <v>4160</v>
      </c>
      <c r="E3236" s="212" t="s">
        <v>5838</v>
      </c>
      <c r="F3236" s="213">
        <v>4160</v>
      </c>
      <c r="G3236" s="213">
        <v>0</v>
      </c>
      <c r="H3236" s="212" t="s">
        <v>4378</v>
      </c>
    </row>
    <row r="3237" spans="1:8" x14ac:dyDescent="0.25">
      <c r="A3237" s="211" t="s">
        <v>5838</v>
      </c>
      <c r="B3237" s="221" t="s">
        <v>6730</v>
      </c>
      <c r="C3237" s="212" t="s">
        <v>4473</v>
      </c>
      <c r="D3237" s="213">
        <v>2080</v>
      </c>
      <c r="E3237" s="212" t="s">
        <v>5092</v>
      </c>
      <c r="F3237" s="213">
        <v>2080</v>
      </c>
      <c r="G3237" s="213">
        <v>0</v>
      </c>
      <c r="H3237" s="212" t="s">
        <v>4378</v>
      </c>
    </row>
    <row r="3238" spans="1:8" x14ac:dyDescent="0.25">
      <c r="A3238" s="208" t="s">
        <v>5244</v>
      </c>
      <c r="B3238" s="220" t="s">
        <v>6964</v>
      </c>
      <c r="C3238" s="209" t="s">
        <v>4473</v>
      </c>
      <c r="D3238" s="210">
        <v>2080</v>
      </c>
      <c r="E3238" s="209" t="s">
        <v>5066</v>
      </c>
      <c r="F3238" s="210">
        <v>2080</v>
      </c>
      <c r="G3238" s="210">
        <v>0</v>
      </c>
      <c r="H3238" s="209" t="s">
        <v>4378</v>
      </c>
    </row>
    <row r="3239" spans="1:8" x14ac:dyDescent="0.25">
      <c r="A3239" s="211" t="s">
        <v>5066</v>
      </c>
      <c r="B3239" s="221" t="s">
        <v>7086</v>
      </c>
      <c r="C3239" s="212" t="s">
        <v>4473</v>
      </c>
      <c r="D3239" s="213">
        <v>2080</v>
      </c>
      <c r="E3239" s="212" t="s">
        <v>6803</v>
      </c>
      <c r="F3239" s="213">
        <v>2080</v>
      </c>
      <c r="G3239" s="213">
        <v>0</v>
      </c>
      <c r="H3239" s="212" t="s">
        <v>4378</v>
      </c>
    </row>
    <row r="3240" spans="1:8" x14ac:dyDescent="0.25">
      <c r="A3240" s="208" t="s">
        <v>6803</v>
      </c>
      <c r="B3240" s="220" t="s">
        <v>7228</v>
      </c>
      <c r="C3240" s="209" t="s">
        <v>4473</v>
      </c>
      <c r="D3240" s="210">
        <v>3120</v>
      </c>
      <c r="E3240" s="209" t="s">
        <v>6039</v>
      </c>
      <c r="F3240" s="210">
        <v>3120</v>
      </c>
      <c r="G3240" s="210">
        <v>0</v>
      </c>
      <c r="H3240" s="209" t="s">
        <v>4378</v>
      </c>
    </row>
    <row r="3241" spans="1:8" x14ac:dyDescent="0.25">
      <c r="A3241" s="211" t="s">
        <v>4632</v>
      </c>
      <c r="B3241" s="221" t="s">
        <v>5859</v>
      </c>
      <c r="C3241" s="212" t="s">
        <v>4612</v>
      </c>
      <c r="D3241" s="213">
        <v>5894.4</v>
      </c>
      <c r="E3241" s="212" t="s">
        <v>4632</v>
      </c>
      <c r="F3241" s="213">
        <v>5894.4</v>
      </c>
      <c r="G3241" s="213">
        <v>0</v>
      </c>
      <c r="H3241" s="212" t="s">
        <v>4378</v>
      </c>
    </row>
    <row r="3242" spans="1:8" x14ac:dyDescent="0.25">
      <c r="A3242" s="211" t="s">
        <v>4636</v>
      </c>
      <c r="B3242" s="221" t="s">
        <v>4866</v>
      </c>
      <c r="C3242" s="212" t="s">
        <v>4612</v>
      </c>
      <c r="D3242" s="213">
        <v>7083.4</v>
      </c>
      <c r="E3242" s="212" t="s">
        <v>4636</v>
      </c>
      <c r="F3242" s="213">
        <v>7083.4</v>
      </c>
      <c r="G3242" s="213">
        <v>0</v>
      </c>
      <c r="H3242" s="212" t="s">
        <v>4378</v>
      </c>
    </row>
    <row r="3243" spans="1:8" x14ac:dyDescent="0.25">
      <c r="A3243" s="208" t="s">
        <v>4640</v>
      </c>
      <c r="B3243" s="220" t="s">
        <v>5087</v>
      </c>
      <c r="C3243" s="209" t="s">
        <v>4612</v>
      </c>
      <c r="D3243" s="210">
        <v>4648.5</v>
      </c>
      <c r="E3243" s="209" t="s">
        <v>4640</v>
      </c>
      <c r="F3243" s="210">
        <v>4648.5</v>
      </c>
      <c r="G3243" s="210">
        <v>0</v>
      </c>
      <c r="H3243" s="209" t="s">
        <v>4378</v>
      </c>
    </row>
    <row r="3244" spans="1:8" x14ac:dyDescent="0.25">
      <c r="A3244" s="208" t="s">
        <v>4648</v>
      </c>
      <c r="B3244" s="220" t="s">
        <v>5968</v>
      </c>
      <c r="C3244" s="209" t="s">
        <v>4612</v>
      </c>
      <c r="D3244" s="210">
        <v>5237.2</v>
      </c>
      <c r="E3244" s="209" t="s">
        <v>4648</v>
      </c>
      <c r="F3244" s="210">
        <v>5237.2</v>
      </c>
      <c r="G3244" s="210">
        <v>0</v>
      </c>
      <c r="H3244" s="209" t="s">
        <v>4378</v>
      </c>
    </row>
    <row r="3245" spans="1:8" x14ac:dyDescent="0.25">
      <c r="A3245" s="208" t="s">
        <v>4696</v>
      </c>
      <c r="B3245" s="220" t="s">
        <v>6334</v>
      </c>
      <c r="C3245" s="209" t="s">
        <v>4612</v>
      </c>
      <c r="D3245" s="210">
        <v>8094.24</v>
      </c>
      <c r="E3245" s="209" t="s">
        <v>4696</v>
      </c>
      <c r="F3245" s="210">
        <v>8094.24</v>
      </c>
      <c r="G3245" s="210">
        <v>0</v>
      </c>
      <c r="H3245" s="209" t="s">
        <v>4378</v>
      </c>
    </row>
    <row r="3246" spans="1:8" x14ac:dyDescent="0.25">
      <c r="A3246" s="211" t="s">
        <v>6409</v>
      </c>
      <c r="B3246" s="221" t="s">
        <v>6573</v>
      </c>
      <c r="C3246" s="212" t="s">
        <v>4612</v>
      </c>
      <c r="D3246" s="213">
        <v>6064.3</v>
      </c>
      <c r="E3246" s="212" t="s">
        <v>6409</v>
      </c>
      <c r="F3246" s="213">
        <v>6064.3</v>
      </c>
      <c r="G3246" s="213">
        <v>0</v>
      </c>
      <c r="H3246" s="212" t="s">
        <v>4378</v>
      </c>
    </row>
    <row r="3247" spans="1:8" x14ac:dyDescent="0.25">
      <c r="A3247" s="211" t="s">
        <v>4642</v>
      </c>
      <c r="B3247" s="221" t="s">
        <v>7323</v>
      </c>
      <c r="C3247" s="212" t="s">
        <v>4532</v>
      </c>
      <c r="D3247" s="213">
        <v>35030.800000000003</v>
      </c>
      <c r="E3247" s="212" t="s">
        <v>4642</v>
      </c>
      <c r="F3247" s="213">
        <v>35030.800000000003</v>
      </c>
      <c r="G3247" s="213">
        <v>0</v>
      </c>
      <c r="H3247" s="212" t="s">
        <v>4378</v>
      </c>
    </row>
    <row r="3248" spans="1:8" x14ac:dyDescent="0.25">
      <c r="A3248" s="208" t="s">
        <v>4642</v>
      </c>
      <c r="B3248" s="220" t="s">
        <v>7814</v>
      </c>
      <c r="C3248" s="209" t="s">
        <v>4532</v>
      </c>
      <c r="D3248" s="210">
        <v>34846.559999999998</v>
      </c>
      <c r="E3248" s="209" t="s">
        <v>4642</v>
      </c>
      <c r="F3248" s="210">
        <v>34846.559999999998</v>
      </c>
      <c r="G3248" s="210">
        <v>0</v>
      </c>
      <c r="H3248" s="209" t="s">
        <v>4378</v>
      </c>
    </row>
    <row r="3249" spans="1:8" x14ac:dyDescent="0.25">
      <c r="A3249" s="211" t="s">
        <v>4632</v>
      </c>
      <c r="B3249" s="221" t="s">
        <v>6513</v>
      </c>
      <c r="C3249" s="212" t="s">
        <v>4532</v>
      </c>
      <c r="D3249" s="213">
        <v>31809.599999999999</v>
      </c>
      <c r="E3249" s="212" t="s">
        <v>4632</v>
      </c>
      <c r="F3249" s="213">
        <v>31809.599999999999</v>
      </c>
      <c r="G3249" s="213">
        <v>0</v>
      </c>
      <c r="H3249" s="212" t="s">
        <v>4378</v>
      </c>
    </row>
    <row r="3250" spans="1:8" x14ac:dyDescent="0.25">
      <c r="A3250" s="208" t="s">
        <v>4638</v>
      </c>
      <c r="B3250" s="220" t="s">
        <v>7358</v>
      </c>
      <c r="C3250" s="209" t="s">
        <v>4532</v>
      </c>
      <c r="D3250" s="210">
        <v>0</v>
      </c>
      <c r="E3250" s="209" t="s">
        <v>4416</v>
      </c>
      <c r="F3250" s="210">
        <v>0</v>
      </c>
      <c r="G3250" s="210">
        <v>0</v>
      </c>
      <c r="H3250" s="209" t="s">
        <v>37</v>
      </c>
    </row>
    <row r="3251" spans="1:8" x14ac:dyDescent="0.25">
      <c r="A3251" s="211" t="s">
        <v>4638</v>
      </c>
      <c r="B3251" s="221" t="s">
        <v>7359</v>
      </c>
      <c r="C3251" s="212" t="s">
        <v>4532</v>
      </c>
      <c r="D3251" s="213">
        <v>32137.200000000001</v>
      </c>
      <c r="E3251" s="212" t="s">
        <v>4638</v>
      </c>
      <c r="F3251" s="213">
        <v>32137.200000000001</v>
      </c>
      <c r="G3251" s="213">
        <v>0</v>
      </c>
      <c r="H3251" s="212" t="s">
        <v>4378</v>
      </c>
    </row>
    <row r="3252" spans="1:8" x14ac:dyDescent="0.25">
      <c r="A3252" s="208" t="s">
        <v>4649</v>
      </c>
      <c r="B3252" s="220" t="s">
        <v>7575</v>
      </c>
      <c r="C3252" s="209" t="s">
        <v>4532</v>
      </c>
      <c r="D3252" s="210">
        <v>37982.620000000003</v>
      </c>
      <c r="E3252" s="209" t="s">
        <v>4646</v>
      </c>
      <c r="F3252" s="210">
        <v>37982.620000000003</v>
      </c>
      <c r="G3252" s="210">
        <v>0</v>
      </c>
      <c r="H3252" s="209" t="s">
        <v>4378</v>
      </c>
    </row>
    <row r="3253" spans="1:8" x14ac:dyDescent="0.25">
      <c r="A3253" s="211" t="s">
        <v>4639</v>
      </c>
      <c r="B3253" s="221" t="s">
        <v>5369</v>
      </c>
      <c r="C3253" s="212" t="s">
        <v>4532</v>
      </c>
      <c r="D3253" s="213">
        <v>36293.800000000003</v>
      </c>
      <c r="E3253" s="212" t="s">
        <v>4639</v>
      </c>
      <c r="F3253" s="213">
        <v>36293.800000000003</v>
      </c>
      <c r="G3253" s="213">
        <v>0</v>
      </c>
      <c r="H3253" s="212" t="s">
        <v>4378</v>
      </c>
    </row>
    <row r="3254" spans="1:8" x14ac:dyDescent="0.25">
      <c r="A3254" s="211" t="s">
        <v>4630</v>
      </c>
      <c r="B3254" s="221" t="s">
        <v>5466</v>
      </c>
      <c r="C3254" s="212" t="s">
        <v>4532</v>
      </c>
      <c r="D3254" s="213">
        <v>35822.28</v>
      </c>
      <c r="E3254" s="212" t="s">
        <v>4630</v>
      </c>
      <c r="F3254" s="213">
        <v>35822.28</v>
      </c>
      <c r="G3254" s="213">
        <v>0</v>
      </c>
      <c r="H3254" s="212" t="s">
        <v>4378</v>
      </c>
    </row>
    <row r="3255" spans="1:8" x14ac:dyDescent="0.25">
      <c r="A3255" s="211" t="s">
        <v>4653</v>
      </c>
      <c r="B3255" s="221" t="s">
        <v>7302</v>
      </c>
      <c r="C3255" s="212" t="s">
        <v>4481</v>
      </c>
      <c r="D3255" s="213">
        <v>14.97</v>
      </c>
      <c r="E3255" s="212" t="s">
        <v>4416</v>
      </c>
      <c r="F3255" s="213">
        <v>0</v>
      </c>
      <c r="G3255" s="213">
        <v>14.97</v>
      </c>
      <c r="H3255" s="212" t="s">
        <v>4294</v>
      </c>
    </row>
    <row r="3256" spans="1:8" x14ac:dyDescent="0.25">
      <c r="A3256" s="211" t="s">
        <v>4604</v>
      </c>
      <c r="B3256" s="221" t="s">
        <v>4994</v>
      </c>
      <c r="C3256" s="212" t="s">
        <v>4481</v>
      </c>
      <c r="D3256" s="213">
        <v>19800</v>
      </c>
      <c r="E3256" s="212" t="s">
        <v>4604</v>
      </c>
      <c r="F3256" s="213">
        <v>19800</v>
      </c>
      <c r="G3256" s="213">
        <v>0</v>
      </c>
      <c r="H3256" s="212" t="s">
        <v>4378</v>
      </c>
    </row>
    <row r="3257" spans="1:8" x14ac:dyDescent="0.25">
      <c r="A3257" s="211" t="s">
        <v>4746</v>
      </c>
      <c r="B3257" s="221" t="s">
        <v>5264</v>
      </c>
      <c r="C3257" s="212" t="s">
        <v>4481</v>
      </c>
      <c r="D3257" s="213">
        <v>1240</v>
      </c>
      <c r="E3257" s="212" t="s">
        <v>4416</v>
      </c>
      <c r="F3257" s="213">
        <v>0</v>
      </c>
      <c r="G3257" s="213">
        <v>1240</v>
      </c>
      <c r="H3257" s="212" t="s">
        <v>4294</v>
      </c>
    </row>
    <row r="3258" spans="1:8" x14ac:dyDescent="0.25">
      <c r="A3258" s="208" t="s">
        <v>4641</v>
      </c>
      <c r="B3258" s="220" t="s">
        <v>5677</v>
      </c>
      <c r="C3258" s="209" t="s">
        <v>4481</v>
      </c>
      <c r="D3258" s="210">
        <v>8100</v>
      </c>
      <c r="E3258" s="209" t="s">
        <v>4641</v>
      </c>
      <c r="F3258" s="210">
        <v>8100</v>
      </c>
      <c r="G3258" s="210">
        <v>0</v>
      </c>
      <c r="H3258" s="209" t="s">
        <v>4378</v>
      </c>
    </row>
    <row r="3259" spans="1:8" x14ac:dyDescent="0.25">
      <c r="A3259" s="208" t="s">
        <v>4641</v>
      </c>
      <c r="B3259" s="220" t="s">
        <v>5679</v>
      </c>
      <c r="C3259" s="209" t="s">
        <v>4481</v>
      </c>
      <c r="D3259" s="210">
        <v>850</v>
      </c>
      <c r="E3259" s="209" t="s">
        <v>4641</v>
      </c>
      <c r="F3259" s="210">
        <v>850</v>
      </c>
      <c r="G3259" s="210">
        <v>0</v>
      </c>
      <c r="H3259" s="209" t="s">
        <v>4378</v>
      </c>
    </row>
    <row r="3260" spans="1:8" x14ac:dyDescent="0.25">
      <c r="A3260" s="208" t="s">
        <v>4648</v>
      </c>
      <c r="B3260" s="220" t="s">
        <v>5970</v>
      </c>
      <c r="C3260" s="209" t="s">
        <v>4481</v>
      </c>
      <c r="D3260" s="210">
        <v>24000</v>
      </c>
      <c r="E3260" s="209" t="s">
        <v>4648</v>
      </c>
      <c r="F3260" s="210">
        <v>24000</v>
      </c>
      <c r="G3260" s="210">
        <v>0</v>
      </c>
      <c r="H3260" s="209" t="s">
        <v>4378</v>
      </c>
    </row>
    <row r="3261" spans="1:8" x14ac:dyDescent="0.25">
      <c r="A3261" s="211" t="s">
        <v>4821</v>
      </c>
      <c r="B3261" s="221" t="s">
        <v>6112</v>
      </c>
      <c r="C3261" s="212" t="s">
        <v>4481</v>
      </c>
      <c r="D3261" s="213">
        <v>12750</v>
      </c>
      <c r="E3261" s="212" t="s">
        <v>4821</v>
      </c>
      <c r="F3261" s="213">
        <v>12750</v>
      </c>
      <c r="G3261" s="213">
        <v>0</v>
      </c>
      <c r="H3261" s="212" t="s">
        <v>4378</v>
      </c>
    </row>
    <row r="3262" spans="1:8" x14ac:dyDescent="0.25">
      <c r="A3262" s="211" t="s">
        <v>5793</v>
      </c>
      <c r="B3262" s="221" t="s">
        <v>6138</v>
      </c>
      <c r="C3262" s="212" t="s">
        <v>4481</v>
      </c>
      <c r="D3262" s="213">
        <v>78548.399999999994</v>
      </c>
      <c r="E3262" s="212" t="s">
        <v>4416</v>
      </c>
      <c r="F3262" s="213">
        <v>0</v>
      </c>
      <c r="G3262" s="213">
        <v>78548.399999999994</v>
      </c>
      <c r="H3262" s="212" t="s">
        <v>4294</v>
      </c>
    </row>
    <row r="3263" spans="1:8" x14ac:dyDescent="0.25">
      <c r="A3263" s="208" t="s">
        <v>4632</v>
      </c>
      <c r="B3263" s="220" t="s">
        <v>6792</v>
      </c>
      <c r="C3263" s="209" t="s">
        <v>4478</v>
      </c>
      <c r="D3263" s="210">
        <v>540096</v>
      </c>
      <c r="E3263" s="209" t="s">
        <v>4633</v>
      </c>
      <c r="F3263" s="210">
        <v>540096</v>
      </c>
      <c r="G3263" s="210">
        <v>0</v>
      </c>
      <c r="H3263" s="209" t="s">
        <v>4378</v>
      </c>
    </row>
    <row r="3264" spans="1:8" x14ac:dyDescent="0.25">
      <c r="A3264" s="208" t="s">
        <v>4649</v>
      </c>
      <c r="B3264" s="220" t="s">
        <v>7577</v>
      </c>
      <c r="C3264" s="209" t="s">
        <v>4478</v>
      </c>
      <c r="D3264" s="210">
        <v>16306</v>
      </c>
      <c r="E3264" s="209" t="s">
        <v>4633</v>
      </c>
      <c r="F3264" s="210">
        <v>16306</v>
      </c>
      <c r="G3264" s="210">
        <v>0</v>
      </c>
      <c r="H3264" s="209" t="s">
        <v>4378</v>
      </c>
    </row>
    <row r="3265" spans="1:8" x14ac:dyDescent="0.25">
      <c r="A3265" s="211" t="s">
        <v>4649</v>
      </c>
      <c r="B3265" s="221" t="s">
        <v>7594</v>
      </c>
      <c r="C3265" s="212" t="s">
        <v>4478</v>
      </c>
      <c r="D3265" s="213">
        <v>495410</v>
      </c>
      <c r="E3265" s="212" t="s">
        <v>4634</v>
      </c>
      <c r="F3265" s="213">
        <v>495410</v>
      </c>
      <c r="G3265" s="213">
        <v>0</v>
      </c>
      <c r="H3265" s="212" t="s">
        <v>4378</v>
      </c>
    </row>
    <row r="3266" spans="1:8" x14ac:dyDescent="0.25">
      <c r="A3266" s="208" t="s">
        <v>4646</v>
      </c>
      <c r="B3266" s="220" t="s">
        <v>7731</v>
      </c>
      <c r="C3266" s="209" t="s">
        <v>4478</v>
      </c>
      <c r="D3266" s="210">
        <v>317169</v>
      </c>
      <c r="E3266" s="209" t="s">
        <v>4633</v>
      </c>
      <c r="F3266" s="210">
        <v>317169</v>
      </c>
      <c r="G3266" s="210">
        <v>0</v>
      </c>
      <c r="H3266" s="209" t="s">
        <v>4378</v>
      </c>
    </row>
    <row r="3267" spans="1:8" x14ac:dyDescent="0.25">
      <c r="A3267" s="208" t="s">
        <v>4634</v>
      </c>
      <c r="B3267" s="220" t="s">
        <v>4813</v>
      </c>
      <c r="C3267" s="209" t="s">
        <v>4478</v>
      </c>
      <c r="D3267" s="210">
        <v>532654</v>
      </c>
      <c r="E3267" s="209" t="s">
        <v>4640</v>
      </c>
      <c r="F3267" s="210">
        <v>532654</v>
      </c>
      <c r="G3267" s="210">
        <v>0</v>
      </c>
      <c r="H3267" s="209" t="s">
        <v>4378</v>
      </c>
    </row>
    <row r="3268" spans="1:8" x14ac:dyDescent="0.25">
      <c r="A3268" s="211" t="s">
        <v>4634</v>
      </c>
      <c r="B3268" s="221" t="s">
        <v>4814</v>
      </c>
      <c r="C3268" s="212" t="s">
        <v>4478</v>
      </c>
      <c r="D3268" s="213">
        <v>515708</v>
      </c>
      <c r="E3268" s="212" t="s">
        <v>4640</v>
      </c>
      <c r="F3268" s="213">
        <v>515708</v>
      </c>
      <c r="G3268" s="213">
        <v>0</v>
      </c>
      <c r="H3268" s="212" t="s">
        <v>4378</v>
      </c>
    </row>
    <row r="3269" spans="1:8" x14ac:dyDescent="0.25">
      <c r="A3269" s="211" t="s">
        <v>4640</v>
      </c>
      <c r="B3269" s="221" t="s">
        <v>5103</v>
      </c>
      <c r="C3269" s="212" t="s">
        <v>4478</v>
      </c>
      <c r="D3269" s="213">
        <v>530100</v>
      </c>
      <c r="E3269" s="212" t="s">
        <v>4630</v>
      </c>
      <c r="F3269" s="213">
        <v>530100</v>
      </c>
      <c r="G3269" s="213">
        <v>0</v>
      </c>
      <c r="H3269" s="212" t="s">
        <v>4378</v>
      </c>
    </row>
    <row r="3270" spans="1:8" x14ac:dyDescent="0.25">
      <c r="A3270" s="208" t="s">
        <v>4630</v>
      </c>
      <c r="B3270" s="220" t="s">
        <v>5570</v>
      </c>
      <c r="C3270" s="209" t="s">
        <v>4478</v>
      </c>
      <c r="D3270" s="210">
        <v>271051</v>
      </c>
      <c r="E3270" s="209" t="s">
        <v>4643</v>
      </c>
      <c r="F3270" s="210">
        <v>271051</v>
      </c>
      <c r="G3270" s="210">
        <v>0</v>
      </c>
      <c r="H3270" s="209" t="s">
        <v>4378</v>
      </c>
    </row>
    <row r="3271" spans="1:8" x14ac:dyDescent="0.25">
      <c r="A3271" s="211" t="s">
        <v>4630</v>
      </c>
      <c r="B3271" s="221" t="s">
        <v>5571</v>
      </c>
      <c r="C3271" s="212" t="s">
        <v>4478</v>
      </c>
      <c r="D3271" s="213">
        <v>544680</v>
      </c>
      <c r="E3271" s="212" t="s">
        <v>4641</v>
      </c>
      <c r="F3271" s="213">
        <v>544680</v>
      </c>
      <c r="G3271" s="213">
        <v>0</v>
      </c>
      <c r="H3271" s="212" t="s">
        <v>4378</v>
      </c>
    </row>
    <row r="3272" spans="1:8" x14ac:dyDescent="0.25">
      <c r="A3272" s="208" t="s">
        <v>4641</v>
      </c>
      <c r="B3272" s="220" t="s">
        <v>5707</v>
      </c>
      <c r="C3272" s="209" t="s">
        <v>4478</v>
      </c>
      <c r="D3272" s="210">
        <v>543623.5</v>
      </c>
      <c r="E3272" s="209" t="s">
        <v>5395</v>
      </c>
      <c r="F3272" s="210">
        <v>543623.5</v>
      </c>
      <c r="G3272" s="210">
        <v>0</v>
      </c>
      <c r="H3272" s="209" t="s">
        <v>4378</v>
      </c>
    </row>
    <row r="3273" spans="1:8" x14ac:dyDescent="0.25">
      <c r="A3273" s="211" t="s">
        <v>4648</v>
      </c>
      <c r="B3273" s="221" t="s">
        <v>6019</v>
      </c>
      <c r="C3273" s="212" t="s">
        <v>4478</v>
      </c>
      <c r="D3273" s="213">
        <v>531600</v>
      </c>
      <c r="E3273" s="212" t="s">
        <v>5395</v>
      </c>
      <c r="F3273" s="213">
        <v>531600</v>
      </c>
      <c r="G3273" s="213">
        <v>0</v>
      </c>
      <c r="H3273" s="212" t="s">
        <v>4378</v>
      </c>
    </row>
    <row r="3274" spans="1:8" x14ac:dyDescent="0.25">
      <c r="A3274" s="211" t="s">
        <v>5793</v>
      </c>
      <c r="B3274" s="221" t="s">
        <v>6250</v>
      </c>
      <c r="C3274" s="212" t="s">
        <v>4478</v>
      </c>
      <c r="D3274" s="213">
        <v>283910</v>
      </c>
      <c r="E3274" s="212" t="s">
        <v>6039</v>
      </c>
      <c r="F3274" s="213">
        <v>283910</v>
      </c>
      <c r="G3274" s="213">
        <v>0</v>
      </c>
      <c r="H3274" s="212" t="s">
        <v>4378</v>
      </c>
    </row>
    <row r="3275" spans="1:8" x14ac:dyDescent="0.25">
      <c r="A3275" s="211" t="s">
        <v>4696</v>
      </c>
      <c r="B3275" s="221" t="s">
        <v>6375</v>
      </c>
      <c r="C3275" s="212" t="s">
        <v>4478</v>
      </c>
      <c r="D3275" s="213">
        <v>548872</v>
      </c>
      <c r="E3275" s="212" t="s">
        <v>5395</v>
      </c>
      <c r="F3275" s="213">
        <v>548872</v>
      </c>
      <c r="G3275" s="213">
        <v>0</v>
      </c>
      <c r="H3275" s="212" t="s">
        <v>4378</v>
      </c>
    </row>
    <row r="3276" spans="1:8" x14ac:dyDescent="0.25">
      <c r="A3276" s="211" t="s">
        <v>5395</v>
      </c>
      <c r="B3276" s="221" t="s">
        <v>6533</v>
      </c>
      <c r="C3276" s="212" t="s">
        <v>4478</v>
      </c>
      <c r="D3276" s="213">
        <v>592088</v>
      </c>
      <c r="E3276" s="212" t="s">
        <v>5092</v>
      </c>
      <c r="F3276" s="213">
        <v>592088</v>
      </c>
      <c r="G3276" s="213">
        <v>0</v>
      </c>
      <c r="H3276" s="212" t="s">
        <v>4378</v>
      </c>
    </row>
    <row r="3277" spans="1:8" x14ac:dyDescent="0.25">
      <c r="A3277" s="211" t="s">
        <v>5838</v>
      </c>
      <c r="B3277" s="221" t="s">
        <v>6751</v>
      </c>
      <c r="C3277" s="212" t="s">
        <v>4478</v>
      </c>
      <c r="D3277" s="213">
        <v>499928</v>
      </c>
      <c r="E3277" s="212" t="s">
        <v>6039</v>
      </c>
      <c r="F3277" s="213">
        <v>499928</v>
      </c>
      <c r="G3277" s="213">
        <v>0</v>
      </c>
      <c r="H3277" s="212" t="s">
        <v>4378</v>
      </c>
    </row>
    <row r="3278" spans="1:8" x14ac:dyDescent="0.25">
      <c r="A3278" s="211" t="s">
        <v>5066</v>
      </c>
      <c r="B3278" s="221" t="s">
        <v>7106</v>
      </c>
      <c r="C3278" s="212" t="s">
        <v>4478</v>
      </c>
      <c r="D3278" s="213">
        <v>288840</v>
      </c>
      <c r="E3278" s="212" t="s">
        <v>6039</v>
      </c>
      <c r="F3278" s="213">
        <v>288840</v>
      </c>
      <c r="G3278" s="213">
        <v>0</v>
      </c>
      <c r="H3278" s="212" t="s">
        <v>4378</v>
      </c>
    </row>
    <row r="3279" spans="1:8" x14ac:dyDescent="0.25">
      <c r="A3279" s="208" t="s">
        <v>6803</v>
      </c>
      <c r="B3279" s="220" t="s">
        <v>7267</v>
      </c>
      <c r="C3279" s="209" t="s">
        <v>4478</v>
      </c>
      <c r="D3279" s="210">
        <v>532590</v>
      </c>
      <c r="E3279" s="209" t="s">
        <v>4416</v>
      </c>
      <c r="F3279" s="210">
        <v>0</v>
      </c>
      <c r="G3279" s="210">
        <v>532590</v>
      </c>
      <c r="H3279" s="209" t="s">
        <v>4294</v>
      </c>
    </row>
    <row r="3280" spans="1:8" x14ac:dyDescent="0.25">
      <c r="A3280" s="208" t="s">
        <v>4633</v>
      </c>
      <c r="B3280" s="220" t="s">
        <v>7864</v>
      </c>
      <c r="C3280" s="209" t="s">
        <v>4435</v>
      </c>
      <c r="D3280" s="210">
        <v>1240</v>
      </c>
      <c r="E3280" s="209" t="s">
        <v>4633</v>
      </c>
      <c r="F3280" s="210">
        <v>1240</v>
      </c>
      <c r="G3280" s="210">
        <v>0</v>
      </c>
      <c r="H3280" s="209" t="s">
        <v>4378</v>
      </c>
    </row>
    <row r="3281" spans="1:8" x14ac:dyDescent="0.25">
      <c r="A3281" s="211" t="s">
        <v>4630</v>
      </c>
      <c r="B3281" s="221" t="s">
        <v>5481</v>
      </c>
      <c r="C3281" s="212" t="s">
        <v>4435</v>
      </c>
      <c r="D3281" s="213">
        <v>3675.6</v>
      </c>
      <c r="E3281" s="212" t="s">
        <v>4630</v>
      </c>
      <c r="F3281" s="213">
        <v>3675.6</v>
      </c>
      <c r="G3281" s="213">
        <v>0</v>
      </c>
      <c r="H3281" s="212" t="s">
        <v>4378</v>
      </c>
    </row>
    <row r="3282" spans="1:8" x14ac:dyDescent="0.25">
      <c r="A3282" s="208" t="s">
        <v>4696</v>
      </c>
      <c r="B3282" s="220" t="s">
        <v>6372</v>
      </c>
      <c r="C3282" s="209" t="s">
        <v>4435</v>
      </c>
      <c r="D3282" s="210">
        <v>1395</v>
      </c>
      <c r="E3282" s="209" t="s">
        <v>4696</v>
      </c>
      <c r="F3282" s="210">
        <v>1395</v>
      </c>
      <c r="G3282" s="210">
        <v>0</v>
      </c>
      <c r="H3282" s="209" t="s">
        <v>4378</v>
      </c>
    </row>
    <row r="3283" spans="1:8" x14ac:dyDescent="0.25">
      <c r="A3283" s="208" t="s">
        <v>5066</v>
      </c>
      <c r="B3283" s="220" t="s">
        <v>7103</v>
      </c>
      <c r="C3283" s="209" t="s">
        <v>4435</v>
      </c>
      <c r="D3283" s="210">
        <v>4141.6000000000004</v>
      </c>
      <c r="E3283" s="209" t="s">
        <v>5066</v>
      </c>
      <c r="F3283" s="210">
        <v>4141.6000000000004</v>
      </c>
      <c r="G3283" s="210">
        <v>0</v>
      </c>
      <c r="H3283" s="209" t="s">
        <v>4378</v>
      </c>
    </row>
    <row r="3284" spans="1:8" x14ac:dyDescent="0.25">
      <c r="A3284" s="208" t="s">
        <v>4642</v>
      </c>
      <c r="B3284" s="220" t="s">
        <v>7569</v>
      </c>
      <c r="C3284" s="209" t="s">
        <v>4465</v>
      </c>
      <c r="D3284" s="210">
        <v>50550</v>
      </c>
      <c r="E3284" s="209" t="s">
        <v>4632</v>
      </c>
      <c r="F3284" s="210">
        <v>50550</v>
      </c>
      <c r="G3284" s="210">
        <v>0</v>
      </c>
      <c r="H3284" s="209" t="s">
        <v>4378</v>
      </c>
    </row>
    <row r="3285" spans="1:8" x14ac:dyDescent="0.25">
      <c r="A3285" s="208" t="s">
        <v>4632</v>
      </c>
      <c r="B3285" s="220" t="s">
        <v>6052</v>
      </c>
      <c r="C3285" s="209" t="s">
        <v>4465</v>
      </c>
      <c r="D3285" s="210">
        <v>61810</v>
      </c>
      <c r="E3285" s="209" t="s">
        <v>4632</v>
      </c>
      <c r="F3285" s="210">
        <v>61810</v>
      </c>
      <c r="G3285" s="210">
        <v>0</v>
      </c>
      <c r="H3285" s="209" t="s">
        <v>4378</v>
      </c>
    </row>
    <row r="3286" spans="1:8" x14ac:dyDescent="0.25">
      <c r="A3286" s="208" t="s">
        <v>4653</v>
      </c>
      <c r="B3286" s="220" t="s">
        <v>7281</v>
      </c>
      <c r="C3286" s="209" t="s">
        <v>4465</v>
      </c>
      <c r="D3286" s="210">
        <v>7647.2</v>
      </c>
      <c r="E3286" s="209" t="s">
        <v>4653</v>
      </c>
      <c r="F3286" s="210">
        <v>7647.2</v>
      </c>
      <c r="G3286" s="210">
        <v>0</v>
      </c>
      <c r="H3286" s="209" t="s">
        <v>4378</v>
      </c>
    </row>
    <row r="3287" spans="1:8" x14ac:dyDescent="0.25">
      <c r="A3287" s="211" t="s">
        <v>4638</v>
      </c>
      <c r="B3287" s="221" t="s">
        <v>7460</v>
      </c>
      <c r="C3287" s="212" t="s">
        <v>4465</v>
      </c>
      <c r="D3287" s="213">
        <v>1633.4</v>
      </c>
      <c r="E3287" s="212" t="s">
        <v>4638</v>
      </c>
      <c r="F3287" s="213">
        <v>1633.4</v>
      </c>
      <c r="G3287" s="213">
        <v>0</v>
      </c>
      <c r="H3287" s="212" t="s">
        <v>4378</v>
      </c>
    </row>
    <row r="3288" spans="1:8" x14ac:dyDescent="0.25">
      <c r="A3288" s="211" t="s">
        <v>4646</v>
      </c>
      <c r="B3288" s="221" t="s">
        <v>7672</v>
      </c>
      <c r="C3288" s="212" t="s">
        <v>4465</v>
      </c>
      <c r="D3288" s="213">
        <v>18762.599999999999</v>
      </c>
      <c r="E3288" s="212" t="s">
        <v>4646</v>
      </c>
      <c r="F3288" s="213">
        <v>18762.599999999999</v>
      </c>
      <c r="G3288" s="213">
        <v>0</v>
      </c>
      <c r="H3288" s="212" t="s">
        <v>4378</v>
      </c>
    </row>
    <row r="3289" spans="1:8" x14ac:dyDescent="0.25">
      <c r="A3289" s="208" t="s">
        <v>4646</v>
      </c>
      <c r="B3289" s="220" t="s">
        <v>7673</v>
      </c>
      <c r="C3289" s="209" t="s">
        <v>4465</v>
      </c>
      <c r="D3289" s="210">
        <v>1905.4</v>
      </c>
      <c r="E3289" s="209" t="s">
        <v>4646</v>
      </c>
      <c r="F3289" s="210">
        <v>1905.4</v>
      </c>
      <c r="G3289" s="210">
        <v>0</v>
      </c>
      <c r="H3289" s="209" t="s">
        <v>4378</v>
      </c>
    </row>
    <row r="3290" spans="1:8" x14ac:dyDescent="0.25">
      <c r="A3290" s="211" t="s">
        <v>4633</v>
      </c>
      <c r="B3290" s="221" t="s">
        <v>7841</v>
      </c>
      <c r="C3290" s="212" t="s">
        <v>4465</v>
      </c>
      <c r="D3290" s="213">
        <v>27320</v>
      </c>
      <c r="E3290" s="212" t="s">
        <v>4633</v>
      </c>
      <c r="F3290" s="213">
        <v>27320</v>
      </c>
      <c r="G3290" s="213">
        <v>0</v>
      </c>
      <c r="H3290" s="212" t="s">
        <v>4378</v>
      </c>
    </row>
    <row r="3291" spans="1:8" x14ac:dyDescent="0.25">
      <c r="A3291" s="208" t="s">
        <v>4635</v>
      </c>
      <c r="B3291" s="220" t="s">
        <v>7961</v>
      </c>
      <c r="C3291" s="209" t="s">
        <v>4465</v>
      </c>
      <c r="D3291" s="210">
        <v>39560</v>
      </c>
      <c r="E3291" s="209" t="s">
        <v>4634</v>
      </c>
      <c r="F3291" s="210">
        <v>39560</v>
      </c>
      <c r="G3291" s="210">
        <v>0</v>
      </c>
      <c r="H3291" s="209" t="s">
        <v>4378</v>
      </c>
    </row>
    <row r="3292" spans="1:8" x14ac:dyDescent="0.25">
      <c r="A3292" s="208" t="s">
        <v>4634</v>
      </c>
      <c r="B3292" s="220" t="s">
        <v>4724</v>
      </c>
      <c r="C3292" s="209" t="s">
        <v>4465</v>
      </c>
      <c r="D3292" s="210">
        <v>58420</v>
      </c>
      <c r="E3292" s="209" t="s">
        <v>4636</v>
      </c>
      <c r="F3292" s="210">
        <v>58420</v>
      </c>
      <c r="G3292" s="210">
        <v>0</v>
      </c>
      <c r="H3292" s="209" t="s">
        <v>4378</v>
      </c>
    </row>
    <row r="3293" spans="1:8" x14ac:dyDescent="0.25">
      <c r="A3293" s="211" t="s">
        <v>4636</v>
      </c>
      <c r="B3293" s="221" t="s">
        <v>4864</v>
      </c>
      <c r="C3293" s="212" t="s">
        <v>4465</v>
      </c>
      <c r="D3293" s="213">
        <v>7752.8</v>
      </c>
      <c r="E3293" s="212" t="s">
        <v>4636</v>
      </c>
      <c r="F3293" s="213">
        <v>7752.8</v>
      </c>
      <c r="G3293" s="213">
        <v>0</v>
      </c>
      <c r="H3293" s="212" t="s">
        <v>4378</v>
      </c>
    </row>
    <row r="3294" spans="1:8" x14ac:dyDescent="0.25">
      <c r="A3294" s="211" t="s">
        <v>4746</v>
      </c>
      <c r="B3294" s="221" t="s">
        <v>5228</v>
      </c>
      <c r="C3294" s="212" t="s">
        <v>4465</v>
      </c>
      <c r="D3294" s="213">
        <v>20375.400000000001</v>
      </c>
      <c r="E3294" s="212" t="s">
        <v>4746</v>
      </c>
      <c r="F3294" s="213">
        <v>20375.400000000001</v>
      </c>
      <c r="G3294" s="213">
        <v>0</v>
      </c>
      <c r="H3294" s="212" t="s">
        <v>4378</v>
      </c>
    </row>
    <row r="3295" spans="1:8" x14ac:dyDescent="0.25">
      <c r="A3295" s="211" t="s">
        <v>4639</v>
      </c>
      <c r="B3295" s="221" t="s">
        <v>5365</v>
      </c>
      <c r="C3295" s="212" t="s">
        <v>4465</v>
      </c>
      <c r="D3295" s="213">
        <v>24923.599999999999</v>
      </c>
      <c r="E3295" s="212" t="s">
        <v>4639</v>
      </c>
      <c r="F3295" s="213">
        <v>24923.599999999999</v>
      </c>
      <c r="G3295" s="213">
        <v>0</v>
      </c>
      <c r="H3295" s="212" t="s">
        <v>4378</v>
      </c>
    </row>
    <row r="3296" spans="1:8" x14ac:dyDescent="0.25">
      <c r="A3296" s="211" t="s">
        <v>4630</v>
      </c>
      <c r="B3296" s="221" t="s">
        <v>5468</v>
      </c>
      <c r="C3296" s="212" t="s">
        <v>4465</v>
      </c>
      <c r="D3296" s="213">
        <v>46320</v>
      </c>
      <c r="E3296" s="212" t="s">
        <v>4630</v>
      </c>
      <c r="F3296" s="213">
        <v>46320</v>
      </c>
      <c r="G3296" s="213">
        <v>0</v>
      </c>
      <c r="H3296" s="212" t="s">
        <v>4378</v>
      </c>
    </row>
    <row r="3297" spans="1:8" x14ac:dyDescent="0.25">
      <c r="A3297" s="211" t="s">
        <v>4641</v>
      </c>
      <c r="B3297" s="221" t="s">
        <v>5655</v>
      </c>
      <c r="C3297" s="212" t="s">
        <v>4465</v>
      </c>
      <c r="D3297" s="213">
        <v>41360</v>
      </c>
      <c r="E3297" s="212" t="s">
        <v>4641</v>
      </c>
      <c r="F3297" s="213">
        <v>41360</v>
      </c>
      <c r="G3297" s="213">
        <v>0</v>
      </c>
      <c r="H3297" s="212" t="s">
        <v>4378</v>
      </c>
    </row>
    <row r="3298" spans="1:8" x14ac:dyDescent="0.25">
      <c r="A3298" s="208" t="s">
        <v>4645</v>
      </c>
      <c r="B3298" s="220" t="s">
        <v>5751</v>
      </c>
      <c r="C3298" s="209" t="s">
        <v>4465</v>
      </c>
      <c r="D3298" s="210">
        <v>8052</v>
      </c>
      <c r="E3298" s="209" t="s">
        <v>4643</v>
      </c>
      <c r="F3298" s="210">
        <v>8052</v>
      </c>
      <c r="G3298" s="210">
        <v>0</v>
      </c>
      <c r="H3298" s="209" t="s">
        <v>4378</v>
      </c>
    </row>
    <row r="3299" spans="1:8" x14ac:dyDescent="0.25">
      <c r="A3299" s="211" t="s">
        <v>4821</v>
      </c>
      <c r="B3299" s="221" t="s">
        <v>6094</v>
      </c>
      <c r="C3299" s="212" t="s">
        <v>4465</v>
      </c>
      <c r="D3299" s="213">
        <v>20618.759999999998</v>
      </c>
      <c r="E3299" s="212" t="s">
        <v>4821</v>
      </c>
      <c r="F3299" s="213">
        <v>20618.759999999998</v>
      </c>
      <c r="G3299" s="213">
        <v>0</v>
      </c>
      <c r="H3299" s="212" t="s">
        <v>4378</v>
      </c>
    </row>
    <row r="3300" spans="1:8" x14ac:dyDescent="0.25">
      <c r="A3300" s="208" t="s">
        <v>5793</v>
      </c>
      <c r="B3300" s="220" t="s">
        <v>6183</v>
      </c>
      <c r="C3300" s="209" t="s">
        <v>4465</v>
      </c>
      <c r="D3300" s="210">
        <v>24386</v>
      </c>
      <c r="E3300" s="209" t="s">
        <v>5793</v>
      </c>
      <c r="F3300" s="210">
        <v>24386</v>
      </c>
      <c r="G3300" s="210">
        <v>0</v>
      </c>
      <c r="H3300" s="209" t="s">
        <v>4378</v>
      </c>
    </row>
    <row r="3301" spans="1:8" x14ac:dyDescent="0.25">
      <c r="A3301" s="211" t="s">
        <v>4696</v>
      </c>
      <c r="B3301" s="221" t="s">
        <v>6319</v>
      </c>
      <c r="C3301" s="212" t="s">
        <v>4465</v>
      </c>
      <c r="D3301" s="213">
        <v>47252</v>
      </c>
      <c r="E3301" s="212" t="s">
        <v>4696</v>
      </c>
      <c r="F3301" s="213">
        <v>47252</v>
      </c>
      <c r="G3301" s="213">
        <v>0</v>
      </c>
      <c r="H3301" s="212" t="s">
        <v>4378</v>
      </c>
    </row>
    <row r="3302" spans="1:8" x14ac:dyDescent="0.25">
      <c r="A3302" s="211" t="s">
        <v>5395</v>
      </c>
      <c r="B3302" s="221" t="s">
        <v>6458</v>
      </c>
      <c r="C3302" s="212" t="s">
        <v>4465</v>
      </c>
      <c r="D3302" s="213">
        <v>41171.300000000003</v>
      </c>
      <c r="E3302" s="212" t="s">
        <v>5395</v>
      </c>
      <c r="F3302" s="213">
        <v>41171.300000000003</v>
      </c>
      <c r="G3302" s="213">
        <v>0</v>
      </c>
      <c r="H3302" s="212" t="s">
        <v>4378</v>
      </c>
    </row>
    <row r="3303" spans="1:8" x14ac:dyDescent="0.25">
      <c r="A3303" s="211" t="s">
        <v>6409</v>
      </c>
      <c r="B3303" s="221" t="s">
        <v>6581</v>
      </c>
      <c r="C3303" s="212" t="s">
        <v>4465</v>
      </c>
      <c r="D3303" s="213">
        <v>7933.2</v>
      </c>
      <c r="E3303" s="212" t="s">
        <v>5838</v>
      </c>
      <c r="F3303" s="213">
        <v>7933.2</v>
      </c>
      <c r="G3303" s="213">
        <v>0</v>
      </c>
      <c r="H3303" s="212" t="s">
        <v>4378</v>
      </c>
    </row>
    <row r="3304" spans="1:8" x14ac:dyDescent="0.25">
      <c r="A3304" s="211" t="s">
        <v>5244</v>
      </c>
      <c r="B3304" s="221" t="s">
        <v>6919</v>
      </c>
      <c r="C3304" s="212" t="s">
        <v>4465</v>
      </c>
      <c r="D3304" s="213">
        <v>20856.96</v>
      </c>
      <c r="E3304" s="212" t="s">
        <v>5244</v>
      </c>
      <c r="F3304" s="213">
        <v>20856.96</v>
      </c>
      <c r="G3304" s="213">
        <v>0</v>
      </c>
      <c r="H3304" s="212" t="s">
        <v>4378</v>
      </c>
    </row>
    <row r="3305" spans="1:8" x14ac:dyDescent="0.25">
      <c r="A3305" s="211" t="s">
        <v>5066</v>
      </c>
      <c r="B3305" s="221" t="s">
        <v>7042</v>
      </c>
      <c r="C3305" s="212" t="s">
        <v>4465</v>
      </c>
      <c r="D3305" s="213">
        <v>27458.7</v>
      </c>
      <c r="E3305" s="212" t="s">
        <v>5066</v>
      </c>
      <c r="F3305" s="213">
        <v>27458.7</v>
      </c>
      <c r="G3305" s="213">
        <v>0</v>
      </c>
      <c r="H3305" s="212" t="s">
        <v>4378</v>
      </c>
    </row>
    <row r="3306" spans="1:8" x14ac:dyDescent="0.25">
      <c r="A3306" s="208" t="s">
        <v>6803</v>
      </c>
      <c r="B3306" s="220" t="s">
        <v>7212</v>
      </c>
      <c r="C3306" s="209" t="s">
        <v>4465</v>
      </c>
      <c r="D3306" s="210">
        <v>49104.1</v>
      </c>
      <c r="E3306" s="209" t="s">
        <v>6039</v>
      </c>
      <c r="F3306" s="210">
        <v>49104.1</v>
      </c>
      <c r="G3306" s="210">
        <v>0</v>
      </c>
      <c r="H3306" s="209" t="s">
        <v>4378</v>
      </c>
    </row>
    <row r="3307" spans="1:8" x14ac:dyDescent="0.25">
      <c r="A3307" s="211" t="s">
        <v>4642</v>
      </c>
      <c r="B3307" s="221" t="s">
        <v>7803</v>
      </c>
      <c r="C3307" s="212" t="s">
        <v>4498</v>
      </c>
      <c r="D3307" s="213">
        <v>1604.6</v>
      </c>
      <c r="E3307" s="212" t="s">
        <v>4632</v>
      </c>
      <c r="F3307" s="213">
        <v>1604.6</v>
      </c>
      <c r="G3307" s="213">
        <v>0</v>
      </c>
      <c r="H3307" s="212" t="s">
        <v>4378</v>
      </c>
    </row>
    <row r="3308" spans="1:8" x14ac:dyDescent="0.25">
      <c r="A3308" s="208" t="s">
        <v>4632</v>
      </c>
      <c r="B3308" s="220" t="s">
        <v>5994</v>
      </c>
      <c r="C3308" s="209" t="s">
        <v>4498</v>
      </c>
      <c r="D3308" s="210">
        <v>33932.160000000003</v>
      </c>
      <c r="E3308" s="209" t="s">
        <v>4632</v>
      </c>
      <c r="F3308" s="210">
        <v>33932.160000000003</v>
      </c>
      <c r="G3308" s="210">
        <v>0</v>
      </c>
      <c r="H3308" s="209" t="s">
        <v>4378</v>
      </c>
    </row>
    <row r="3309" spans="1:8" x14ac:dyDescent="0.25">
      <c r="A3309" s="211" t="s">
        <v>4653</v>
      </c>
      <c r="B3309" s="221" t="s">
        <v>7292</v>
      </c>
      <c r="C3309" s="212" t="s">
        <v>4498</v>
      </c>
      <c r="D3309" s="213">
        <v>1242</v>
      </c>
      <c r="E3309" s="212" t="s">
        <v>4653</v>
      </c>
      <c r="F3309" s="213">
        <v>1242</v>
      </c>
      <c r="G3309" s="213">
        <v>0</v>
      </c>
      <c r="H3309" s="212" t="s">
        <v>4378</v>
      </c>
    </row>
    <row r="3310" spans="1:8" x14ac:dyDescent="0.25">
      <c r="A3310" s="211" t="s">
        <v>4638</v>
      </c>
      <c r="B3310" s="221" t="s">
        <v>7452</v>
      </c>
      <c r="C3310" s="212" t="s">
        <v>4498</v>
      </c>
      <c r="D3310" s="213">
        <v>34842.9</v>
      </c>
      <c r="E3310" s="212" t="s">
        <v>4649</v>
      </c>
      <c r="F3310" s="213">
        <v>34842.9</v>
      </c>
      <c r="G3310" s="213">
        <v>0</v>
      </c>
      <c r="H3310" s="212" t="s">
        <v>4378</v>
      </c>
    </row>
    <row r="3311" spans="1:8" x14ac:dyDescent="0.25">
      <c r="A3311" s="208" t="s">
        <v>4634</v>
      </c>
      <c r="B3311" s="220" t="s">
        <v>4720</v>
      </c>
      <c r="C3311" s="209" t="s">
        <v>4498</v>
      </c>
      <c r="D3311" s="210">
        <v>2725.8</v>
      </c>
      <c r="E3311" s="209" t="s">
        <v>4634</v>
      </c>
      <c r="F3311" s="210">
        <v>2725.8</v>
      </c>
      <c r="G3311" s="210">
        <v>0</v>
      </c>
      <c r="H3311" s="209" t="s">
        <v>4378</v>
      </c>
    </row>
    <row r="3312" spans="1:8" x14ac:dyDescent="0.25">
      <c r="A3312" s="211" t="s">
        <v>5244</v>
      </c>
      <c r="B3312" s="221" t="s">
        <v>6913</v>
      </c>
      <c r="C3312" s="212" t="s">
        <v>4498</v>
      </c>
      <c r="D3312" s="213">
        <v>0</v>
      </c>
      <c r="E3312" s="212" t="s">
        <v>4416</v>
      </c>
      <c r="F3312" s="213">
        <v>0</v>
      </c>
      <c r="G3312" s="213">
        <v>0</v>
      </c>
      <c r="H3312" s="212" t="s">
        <v>37</v>
      </c>
    </row>
    <row r="3313" spans="1:8" x14ac:dyDescent="0.25">
      <c r="A3313" s="211" t="s">
        <v>5244</v>
      </c>
      <c r="B3313" s="221" t="s">
        <v>6921</v>
      </c>
      <c r="C3313" s="212" t="s">
        <v>4498</v>
      </c>
      <c r="D3313" s="213">
        <v>1246.4000000000001</v>
      </c>
      <c r="E3313" s="212" t="s">
        <v>5244</v>
      </c>
      <c r="F3313" s="213">
        <v>1246.4000000000001</v>
      </c>
      <c r="G3313" s="213">
        <v>0</v>
      </c>
      <c r="H3313" s="212" t="s">
        <v>4378</v>
      </c>
    </row>
    <row r="3314" spans="1:8" x14ac:dyDescent="0.25">
      <c r="A3314" s="208" t="s">
        <v>5066</v>
      </c>
      <c r="B3314" s="220" t="s">
        <v>7045</v>
      </c>
      <c r="C3314" s="209" t="s">
        <v>4498</v>
      </c>
      <c r="D3314" s="210">
        <v>643.9</v>
      </c>
      <c r="E3314" s="209" t="s">
        <v>5066</v>
      </c>
      <c r="F3314" s="210">
        <v>643.9</v>
      </c>
      <c r="G3314" s="210">
        <v>0</v>
      </c>
      <c r="H3314" s="209" t="s">
        <v>4378</v>
      </c>
    </row>
    <row r="3315" spans="1:8" x14ac:dyDescent="0.25">
      <c r="A3315" s="208" t="s">
        <v>6803</v>
      </c>
      <c r="B3315" s="220" t="s">
        <v>7171</v>
      </c>
      <c r="C3315" s="209" t="s">
        <v>4498</v>
      </c>
      <c r="D3315" s="210">
        <v>2854.8</v>
      </c>
      <c r="E3315" s="209" t="s">
        <v>6803</v>
      </c>
      <c r="F3315" s="210">
        <v>2854.8</v>
      </c>
      <c r="G3315" s="210">
        <v>0</v>
      </c>
      <c r="H3315" s="209" t="s">
        <v>4378</v>
      </c>
    </row>
    <row r="3316" spans="1:8" x14ac:dyDescent="0.25">
      <c r="A3316" s="184"/>
      <c r="B3316" s="222"/>
      <c r="F3316" s="184"/>
    </row>
    <row r="3317" spans="1:8" x14ac:dyDescent="0.25">
      <c r="A3317" s="184"/>
      <c r="B3317" s="222"/>
      <c r="F3317" s="184"/>
    </row>
    <row r="3318" spans="1:8" x14ac:dyDescent="0.25">
      <c r="A3318" s="184"/>
      <c r="B3318" s="222"/>
      <c r="F3318" s="184"/>
    </row>
    <row r="3319" spans="1:8" x14ac:dyDescent="0.25">
      <c r="A3319" s="184"/>
      <c r="B3319" s="222"/>
      <c r="F3319" s="184"/>
    </row>
    <row r="3320" spans="1:8" x14ac:dyDescent="0.25">
      <c r="A3320" s="184"/>
      <c r="B3320" s="222"/>
      <c r="F3320" s="184"/>
    </row>
    <row r="3321" spans="1:8" x14ac:dyDescent="0.25">
      <c r="A3321" s="184"/>
      <c r="B3321" s="222"/>
      <c r="F3321" s="184"/>
    </row>
    <row r="3322" spans="1:8" x14ac:dyDescent="0.25">
      <c r="A3322" s="184"/>
      <c r="B3322" s="222"/>
      <c r="F3322" s="184"/>
    </row>
    <row r="3323" spans="1:8" x14ac:dyDescent="0.25">
      <c r="A3323" s="184"/>
      <c r="B3323" s="222"/>
      <c r="F3323" s="184"/>
    </row>
    <row r="3324" spans="1:8" x14ac:dyDescent="0.25">
      <c r="A3324" s="184"/>
      <c r="B3324" s="222"/>
      <c r="F3324" s="184"/>
    </row>
    <row r="3325" spans="1:8" x14ac:dyDescent="0.25">
      <c r="A3325" s="184"/>
      <c r="B3325" s="222"/>
      <c r="F3325" s="184"/>
    </row>
    <row r="3326" spans="1:8" x14ac:dyDescent="0.25">
      <c r="A3326" s="184"/>
      <c r="B3326" s="222"/>
      <c r="F3326" s="184"/>
    </row>
    <row r="3327" spans="1:8" x14ac:dyDescent="0.25">
      <c r="A3327" s="184"/>
      <c r="B3327" s="222"/>
      <c r="F3327" s="184"/>
    </row>
    <row r="3328" spans="1:8" x14ac:dyDescent="0.25">
      <c r="A3328" s="184"/>
      <c r="B3328" s="222"/>
      <c r="F3328" s="184"/>
    </row>
    <row r="3329" spans="1:6" x14ac:dyDescent="0.25">
      <c r="A3329" s="184"/>
      <c r="B3329" s="222"/>
      <c r="F3329" s="184"/>
    </row>
    <row r="3330" spans="1:6" x14ac:dyDescent="0.25">
      <c r="A3330" s="184"/>
      <c r="B3330" s="222"/>
      <c r="F3330" s="184"/>
    </row>
    <row r="3331" spans="1:6" x14ac:dyDescent="0.25">
      <c r="A3331" s="184"/>
      <c r="B3331" s="222"/>
      <c r="F3331" s="184"/>
    </row>
    <row r="3332" spans="1:6" x14ac:dyDescent="0.25">
      <c r="A3332" s="184"/>
      <c r="B3332" s="222"/>
      <c r="F3332" s="184"/>
    </row>
    <row r="3333" spans="1:6" x14ac:dyDescent="0.25">
      <c r="A3333" s="184"/>
      <c r="B3333" s="222"/>
      <c r="F3333" s="184"/>
    </row>
    <row r="3334" spans="1:6" x14ac:dyDescent="0.25">
      <c r="A3334" s="184"/>
      <c r="B3334" s="222"/>
      <c r="F3334" s="184"/>
    </row>
    <row r="3335" spans="1:6" x14ac:dyDescent="0.25">
      <c r="A3335" s="184"/>
      <c r="B3335" s="222"/>
      <c r="F3335" s="184"/>
    </row>
    <row r="3336" spans="1:6" x14ac:dyDescent="0.25">
      <c r="A3336" s="184"/>
      <c r="B3336" s="222"/>
      <c r="F3336" s="184"/>
    </row>
    <row r="3337" spans="1:6" x14ac:dyDescent="0.25">
      <c r="A3337" s="184"/>
      <c r="B3337" s="222"/>
      <c r="F3337" s="184"/>
    </row>
    <row r="3338" spans="1:6" x14ac:dyDescent="0.25">
      <c r="A3338" s="184"/>
      <c r="B3338" s="222"/>
      <c r="F3338" s="184"/>
    </row>
    <row r="3339" spans="1:6" x14ac:dyDescent="0.25">
      <c r="A3339" s="184"/>
      <c r="B3339" s="222"/>
      <c r="F3339" s="184"/>
    </row>
    <row r="3340" spans="1:6" x14ac:dyDescent="0.25">
      <c r="A3340" s="184"/>
      <c r="B3340" s="222"/>
      <c r="F3340" s="184"/>
    </row>
    <row r="3341" spans="1:6" x14ac:dyDescent="0.25">
      <c r="A3341" s="184"/>
      <c r="B3341" s="222"/>
      <c r="F3341" s="184"/>
    </row>
    <row r="3342" spans="1:6" x14ac:dyDescent="0.25">
      <c r="A3342" s="184"/>
      <c r="B3342" s="222"/>
      <c r="F3342" s="184"/>
    </row>
    <row r="3343" spans="1:6" x14ac:dyDescent="0.25">
      <c r="A3343" s="184"/>
      <c r="B3343" s="222"/>
      <c r="F3343" s="184"/>
    </row>
    <row r="3344" spans="1:6" x14ac:dyDescent="0.25">
      <c r="A3344" s="184"/>
      <c r="B3344" s="222"/>
      <c r="F3344" s="184"/>
    </row>
    <row r="3345" spans="1:6" x14ac:dyDescent="0.25">
      <c r="A3345" s="184"/>
      <c r="B3345" s="222"/>
      <c r="F3345" s="184"/>
    </row>
    <row r="3346" spans="1:6" x14ac:dyDescent="0.25">
      <c r="A3346" s="184"/>
      <c r="B3346" s="222"/>
      <c r="F3346" s="184"/>
    </row>
    <row r="3347" spans="1:6" x14ac:dyDescent="0.25">
      <c r="A3347" s="184"/>
      <c r="B3347" s="222"/>
      <c r="F3347" s="184"/>
    </row>
    <row r="3348" spans="1:6" x14ac:dyDescent="0.25">
      <c r="A3348" s="184"/>
      <c r="B3348" s="222"/>
      <c r="F3348" s="184"/>
    </row>
    <row r="3349" spans="1:6" x14ac:dyDescent="0.25">
      <c r="A3349" s="184"/>
      <c r="B3349" s="222"/>
      <c r="F3349" s="184"/>
    </row>
    <row r="3350" spans="1:6" x14ac:dyDescent="0.25">
      <c r="A3350" s="184"/>
      <c r="B3350" s="222"/>
      <c r="F3350" s="184"/>
    </row>
    <row r="3351" spans="1:6" x14ac:dyDescent="0.25">
      <c r="A3351" s="184"/>
      <c r="B3351" s="222"/>
      <c r="F3351" s="184"/>
    </row>
    <row r="3352" spans="1:6" x14ac:dyDescent="0.25">
      <c r="A3352" s="184"/>
      <c r="B3352" s="222"/>
      <c r="F3352" s="184"/>
    </row>
    <row r="3353" spans="1:6" x14ac:dyDescent="0.25">
      <c r="A3353" s="184"/>
      <c r="B3353" s="222"/>
      <c r="F3353" s="184"/>
    </row>
    <row r="3354" spans="1:6" x14ac:dyDescent="0.25">
      <c r="A3354" s="184"/>
      <c r="B3354" s="222"/>
      <c r="F3354" s="184"/>
    </row>
    <row r="3355" spans="1:6" x14ac:dyDescent="0.25">
      <c r="A3355" s="184"/>
      <c r="B3355" s="222"/>
      <c r="F3355" s="184"/>
    </row>
    <row r="3356" spans="1:6" x14ac:dyDescent="0.25">
      <c r="A3356" s="184"/>
      <c r="B3356" s="222"/>
      <c r="F3356" s="184"/>
    </row>
    <row r="3357" spans="1:6" x14ac:dyDescent="0.25">
      <c r="A3357" s="184"/>
      <c r="B3357" s="222"/>
      <c r="F3357" s="184"/>
    </row>
    <row r="3358" spans="1:6" x14ac:dyDescent="0.25">
      <c r="A3358" s="184"/>
      <c r="B3358" s="222"/>
      <c r="F3358" s="184"/>
    </row>
    <row r="3359" spans="1:6" x14ac:dyDescent="0.25">
      <c r="A3359" s="184"/>
      <c r="B3359" s="222"/>
      <c r="F3359" s="184"/>
    </row>
    <row r="3360" spans="1:6" x14ac:dyDescent="0.25">
      <c r="A3360" s="184"/>
      <c r="B3360" s="222"/>
      <c r="F3360" s="184"/>
    </row>
    <row r="3361" spans="1:6" x14ac:dyDescent="0.25">
      <c r="A3361" s="184"/>
      <c r="B3361" s="222"/>
      <c r="F3361" s="184"/>
    </row>
    <row r="3362" spans="1:6" x14ac:dyDescent="0.25">
      <c r="A3362" s="184"/>
      <c r="B3362" s="222"/>
      <c r="F3362" s="184"/>
    </row>
    <row r="3363" spans="1:6" x14ac:dyDescent="0.25">
      <c r="A3363" s="184"/>
      <c r="B3363" s="222"/>
      <c r="F3363" s="184"/>
    </row>
    <row r="3364" spans="1:6" x14ac:dyDescent="0.25">
      <c r="A3364" s="184"/>
      <c r="B3364" s="222"/>
      <c r="F3364" s="184"/>
    </row>
    <row r="3365" spans="1:6" x14ac:dyDescent="0.25">
      <c r="A3365" s="184"/>
      <c r="B3365" s="222"/>
      <c r="F3365" s="184"/>
    </row>
    <row r="3366" spans="1:6" x14ac:dyDescent="0.25">
      <c r="A3366" s="184"/>
      <c r="B3366" s="222"/>
      <c r="F3366" s="184"/>
    </row>
    <row r="3367" spans="1:6" x14ac:dyDescent="0.25">
      <c r="A3367" s="184"/>
      <c r="B3367" s="222"/>
      <c r="F3367" s="184"/>
    </row>
    <row r="3368" spans="1:6" x14ac:dyDescent="0.25">
      <c r="A3368" s="184"/>
      <c r="B3368" s="222"/>
      <c r="F3368" s="184"/>
    </row>
    <row r="3369" spans="1:6" x14ac:dyDescent="0.25">
      <c r="A3369" s="184"/>
      <c r="B3369" s="222"/>
      <c r="F3369" s="184"/>
    </row>
    <row r="3370" spans="1:6" x14ac:dyDescent="0.25">
      <c r="A3370" s="184"/>
      <c r="B3370" s="222"/>
      <c r="F3370" s="184"/>
    </row>
    <row r="3371" spans="1:6" x14ac:dyDescent="0.25">
      <c r="A3371" s="184"/>
      <c r="B3371" s="222"/>
      <c r="F3371" s="184"/>
    </row>
    <row r="3372" spans="1:6" x14ac:dyDescent="0.25">
      <c r="A3372" s="184"/>
      <c r="B3372" s="222"/>
      <c r="F3372" s="184"/>
    </row>
    <row r="3373" spans="1:6" x14ac:dyDescent="0.25">
      <c r="A3373" s="184"/>
      <c r="B3373" s="222"/>
      <c r="F3373" s="184"/>
    </row>
    <row r="3374" spans="1:6" x14ac:dyDescent="0.25">
      <c r="A3374" s="184"/>
      <c r="B3374" s="222"/>
      <c r="F3374" s="184"/>
    </row>
    <row r="3375" spans="1:6" x14ac:dyDescent="0.25">
      <c r="A3375" s="184"/>
      <c r="B3375" s="222"/>
      <c r="F3375" s="184"/>
    </row>
    <row r="3376" spans="1:6" x14ac:dyDescent="0.25">
      <c r="A3376" s="184"/>
      <c r="B3376" s="222"/>
      <c r="F3376" s="184"/>
    </row>
    <row r="3377" spans="1:6" x14ac:dyDescent="0.25">
      <c r="A3377" s="184"/>
      <c r="B3377" s="222"/>
      <c r="F3377" s="184"/>
    </row>
    <row r="3378" spans="1:6" x14ac:dyDescent="0.25">
      <c r="A3378" s="184"/>
      <c r="B3378" s="222"/>
      <c r="F3378" s="184"/>
    </row>
    <row r="3379" spans="1:6" x14ac:dyDescent="0.25">
      <c r="A3379" s="184"/>
      <c r="B3379" s="222"/>
      <c r="F3379" s="184"/>
    </row>
    <row r="3380" spans="1:6" x14ac:dyDescent="0.25">
      <c r="A3380" s="184"/>
      <c r="B3380" s="222"/>
      <c r="F3380" s="184"/>
    </row>
    <row r="3381" spans="1:6" x14ac:dyDescent="0.25">
      <c r="A3381" s="184"/>
      <c r="B3381" s="222"/>
      <c r="F3381" s="184"/>
    </row>
    <row r="3382" spans="1:6" x14ac:dyDescent="0.25">
      <c r="A3382" s="184"/>
      <c r="B3382" s="222"/>
      <c r="F3382" s="184"/>
    </row>
    <row r="3383" spans="1:6" x14ac:dyDescent="0.25">
      <c r="A3383" s="184"/>
      <c r="B3383" s="222"/>
      <c r="F3383" s="184"/>
    </row>
    <row r="3384" spans="1:6" x14ac:dyDescent="0.25">
      <c r="A3384" s="184"/>
      <c r="B3384" s="222"/>
      <c r="F3384" s="184"/>
    </row>
    <row r="3385" spans="1:6" x14ac:dyDescent="0.25">
      <c r="A3385" s="184"/>
      <c r="B3385" s="222"/>
      <c r="F3385" s="184"/>
    </row>
    <row r="3386" spans="1:6" x14ac:dyDescent="0.25">
      <c r="A3386" s="184"/>
      <c r="B3386" s="222"/>
      <c r="F3386" s="184"/>
    </row>
    <row r="3387" spans="1:6" x14ac:dyDescent="0.25">
      <c r="A3387" s="184"/>
      <c r="B3387" s="222"/>
      <c r="F3387" s="184"/>
    </row>
    <row r="3388" spans="1:6" x14ac:dyDescent="0.25">
      <c r="A3388" s="184"/>
      <c r="B3388" s="222"/>
      <c r="F3388" s="184"/>
    </row>
    <row r="3389" spans="1:6" x14ac:dyDescent="0.25">
      <c r="A3389" s="184"/>
      <c r="B3389" s="222"/>
      <c r="F3389" s="184"/>
    </row>
    <row r="3390" spans="1:6" x14ac:dyDescent="0.25">
      <c r="A3390" s="184"/>
      <c r="B3390" s="222"/>
      <c r="F3390" s="184"/>
    </row>
    <row r="3391" spans="1:6" x14ac:dyDescent="0.25">
      <c r="A3391" s="184"/>
      <c r="B3391" s="222"/>
      <c r="F3391" s="184"/>
    </row>
    <row r="3392" spans="1:6" x14ac:dyDescent="0.25">
      <c r="A3392" s="184"/>
      <c r="B3392" s="222"/>
      <c r="F3392" s="184"/>
    </row>
    <row r="3393" spans="1:6" x14ac:dyDescent="0.25">
      <c r="A3393" s="184"/>
      <c r="B3393" s="222"/>
      <c r="F3393" s="184"/>
    </row>
    <row r="3394" spans="1:6" x14ac:dyDescent="0.25">
      <c r="A3394" s="184"/>
      <c r="B3394" s="222"/>
      <c r="F3394" s="184"/>
    </row>
    <row r="3395" spans="1:6" x14ac:dyDescent="0.25">
      <c r="A3395" s="184"/>
      <c r="B3395" s="222"/>
      <c r="F3395" s="184"/>
    </row>
    <row r="3396" spans="1:6" x14ac:dyDescent="0.25">
      <c r="A3396" s="184"/>
      <c r="B3396" s="222"/>
      <c r="F3396" s="184"/>
    </row>
    <row r="3397" spans="1:6" x14ac:dyDescent="0.25">
      <c r="A3397" s="184"/>
      <c r="B3397" s="222"/>
      <c r="F3397" s="184"/>
    </row>
    <row r="3398" spans="1:6" x14ac:dyDescent="0.25">
      <c r="A3398" s="184"/>
      <c r="B3398" s="222"/>
      <c r="F3398" s="184"/>
    </row>
    <row r="3399" spans="1:6" x14ac:dyDescent="0.25">
      <c r="A3399" s="184"/>
      <c r="B3399" s="222"/>
      <c r="F3399" s="184"/>
    </row>
    <row r="3400" spans="1:6" x14ac:dyDescent="0.25">
      <c r="A3400" s="184"/>
      <c r="B3400" s="222"/>
      <c r="F3400" s="184"/>
    </row>
    <row r="3401" spans="1:6" x14ac:dyDescent="0.25">
      <c r="A3401" s="184"/>
      <c r="B3401" s="222"/>
      <c r="F3401" s="184"/>
    </row>
    <row r="3402" spans="1:6" x14ac:dyDescent="0.25">
      <c r="A3402" s="184"/>
      <c r="B3402" s="222"/>
      <c r="F3402" s="184"/>
    </row>
    <row r="3403" spans="1:6" x14ac:dyDescent="0.25">
      <c r="A3403" s="184"/>
      <c r="B3403" s="222"/>
      <c r="F3403" s="184"/>
    </row>
    <row r="3404" spans="1:6" x14ac:dyDescent="0.25">
      <c r="A3404" s="184"/>
      <c r="B3404" s="222"/>
      <c r="F3404" s="184"/>
    </row>
    <row r="3405" spans="1:6" x14ac:dyDescent="0.25">
      <c r="A3405" s="184"/>
      <c r="B3405" s="222"/>
      <c r="F3405" s="184"/>
    </row>
    <row r="3406" spans="1:6" x14ac:dyDescent="0.25">
      <c r="A3406" s="184"/>
      <c r="B3406" s="222"/>
      <c r="F3406" s="184"/>
    </row>
    <row r="3407" spans="1:6" x14ac:dyDescent="0.25">
      <c r="A3407" s="184"/>
      <c r="B3407" s="222"/>
      <c r="F3407" s="184"/>
    </row>
    <row r="3408" spans="1:6" x14ac:dyDescent="0.25">
      <c r="A3408" s="184"/>
      <c r="B3408" s="222"/>
      <c r="F3408" s="184"/>
    </row>
    <row r="3409" spans="1:6" x14ac:dyDescent="0.25">
      <c r="A3409" s="184"/>
      <c r="B3409" s="222"/>
      <c r="F3409" s="184"/>
    </row>
    <row r="3410" spans="1:6" x14ac:dyDescent="0.25">
      <c r="A3410" s="184"/>
      <c r="B3410" s="222"/>
      <c r="F3410" s="184"/>
    </row>
    <row r="3411" spans="1:6" x14ac:dyDescent="0.25">
      <c r="A3411" s="184"/>
      <c r="B3411" s="222"/>
      <c r="F3411" s="184"/>
    </row>
    <row r="3412" spans="1:6" x14ac:dyDescent="0.25">
      <c r="A3412" s="184"/>
      <c r="B3412" s="222"/>
      <c r="F3412" s="184"/>
    </row>
    <row r="3413" spans="1:6" x14ac:dyDescent="0.25">
      <c r="A3413" s="184"/>
      <c r="B3413" s="222"/>
      <c r="F3413" s="184"/>
    </row>
    <row r="3414" spans="1:6" x14ac:dyDescent="0.25">
      <c r="A3414" s="184"/>
      <c r="B3414" s="222"/>
      <c r="F3414" s="184"/>
    </row>
    <row r="3415" spans="1:6" x14ac:dyDescent="0.25">
      <c r="A3415" s="184"/>
      <c r="B3415" s="222"/>
      <c r="F3415" s="184"/>
    </row>
    <row r="3416" spans="1:6" x14ac:dyDescent="0.25">
      <c r="A3416" s="184"/>
      <c r="B3416" s="222"/>
      <c r="F3416" s="184"/>
    </row>
    <row r="3417" spans="1:6" x14ac:dyDescent="0.25">
      <c r="A3417" s="184"/>
      <c r="B3417" s="222"/>
      <c r="F3417" s="184"/>
    </row>
    <row r="3418" spans="1:6" x14ac:dyDescent="0.25">
      <c r="A3418" s="184"/>
      <c r="B3418" s="222"/>
      <c r="F3418" s="184"/>
    </row>
    <row r="3419" spans="1:6" x14ac:dyDescent="0.25">
      <c r="A3419" s="184"/>
      <c r="B3419" s="222"/>
      <c r="F3419" s="184"/>
    </row>
    <row r="3420" spans="1:6" x14ac:dyDescent="0.25">
      <c r="A3420" s="184"/>
      <c r="B3420" s="222"/>
      <c r="F3420" s="184"/>
    </row>
    <row r="3421" spans="1:6" x14ac:dyDescent="0.25">
      <c r="A3421" s="184"/>
      <c r="B3421" s="222"/>
      <c r="F3421" s="184"/>
    </row>
    <row r="3422" spans="1:6" x14ac:dyDescent="0.25">
      <c r="A3422" s="184"/>
      <c r="B3422" s="222"/>
      <c r="F3422" s="184"/>
    </row>
    <row r="3423" spans="1:6" x14ac:dyDescent="0.25">
      <c r="A3423" s="184"/>
      <c r="B3423" s="222"/>
      <c r="F3423" s="184"/>
    </row>
    <row r="3424" spans="1:6" x14ac:dyDescent="0.25">
      <c r="A3424" s="184"/>
      <c r="B3424" s="222"/>
      <c r="F3424" s="184"/>
    </row>
    <row r="3425" spans="1:6" x14ac:dyDescent="0.25">
      <c r="A3425" s="184"/>
      <c r="B3425" s="222"/>
      <c r="F3425" s="184"/>
    </row>
    <row r="3426" spans="1:6" x14ac:dyDescent="0.25">
      <c r="A3426" s="184"/>
      <c r="B3426" s="222"/>
      <c r="F3426" s="184"/>
    </row>
    <row r="3427" spans="1:6" x14ac:dyDescent="0.25">
      <c r="A3427" s="184"/>
      <c r="B3427" s="222"/>
      <c r="F3427" s="184"/>
    </row>
    <row r="3428" spans="1:6" x14ac:dyDescent="0.25">
      <c r="A3428" s="184"/>
      <c r="B3428" s="222"/>
      <c r="F3428" s="184"/>
    </row>
    <row r="3429" spans="1:6" x14ac:dyDescent="0.25">
      <c r="A3429" s="184"/>
      <c r="B3429" s="222"/>
      <c r="F3429" s="184"/>
    </row>
    <row r="3430" spans="1:6" x14ac:dyDescent="0.25">
      <c r="A3430" s="184"/>
      <c r="B3430" s="222"/>
      <c r="F3430" s="184"/>
    </row>
    <row r="3431" spans="1:6" x14ac:dyDescent="0.25">
      <c r="A3431" s="184"/>
      <c r="B3431" s="222"/>
      <c r="F3431" s="184"/>
    </row>
    <row r="3432" spans="1:6" x14ac:dyDescent="0.25">
      <c r="A3432" s="184"/>
      <c r="B3432" s="222"/>
      <c r="F3432" s="184"/>
    </row>
    <row r="3433" spans="1:6" x14ac:dyDescent="0.25">
      <c r="A3433" s="184"/>
      <c r="B3433" s="222"/>
      <c r="F3433" s="184"/>
    </row>
    <row r="3434" spans="1:6" x14ac:dyDescent="0.25">
      <c r="A3434" s="184"/>
      <c r="B3434" s="222"/>
      <c r="F3434" s="184"/>
    </row>
    <row r="3435" spans="1:6" x14ac:dyDescent="0.25">
      <c r="A3435" s="184"/>
      <c r="B3435" s="222"/>
      <c r="F3435" s="184"/>
    </row>
    <row r="3436" spans="1:6" x14ac:dyDescent="0.25">
      <c r="A3436" s="184"/>
      <c r="B3436" s="222"/>
      <c r="F3436" s="184"/>
    </row>
    <row r="3437" spans="1:6" x14ac:dyDescent="0.25">
      <c r="A3437" s="184"/>
      <c r="B3437" s="222"/>
      <c r="F3437" s="184"/>
    </row>
    <row r="3438" spans="1:6" x14ac:dyDescent="0.25">
      <c r="A3438" s="184"/>
      <c r="B3438" s="222"/>
      <c r="F3438" s="184"/>
    </row>
    <row r="3439" spans="1:6" x14ac:dyDescent="0.25">
      <c r="A3439" s="184"/>
      <c r="B3439" s="222"/>
      <c r="F3439" s="184"/>
    </row>
    <row r="3440" spans="1:6" x14ac:dyDescent="0.25">
      <c r="A3440" s="184"/>
      <c r="B3440" s="222"/>
      <c r="F3440" s="184"/>
    </row>
    <row r="3441" spans="1:6" x14ac:dyDescent="0.25">
      <c r="A3441" s="184"/>
      <c r="B3441" s="222"/>
      <c r="F3441" s="184"/>
    </row>
    <row r="3442" spans="1:6" x14ac:dyDescent="0.25">
      <c r="A3442" s="184"/>
      <c r="B3442" s="222"/>
      <c r="F3442" s="184"/>
    </row>
    <row r="3443" spans="1:6" x14ac:dyDescent="0.25">
      <c r="A3443" s="184"/>
      <c r="B3443" s="222"/>
      <c r="F3443" s="184"/>
    </row>
    <row r="3444" spans="1:6" x14ac:dyDescent="0.25">
      <c r="A3444" s="184"/>
      <c r="B3444" s="222"/>
      <c r="F3444" s="184"/>
    </row>
    <row r="3445" spans="1:6" x14ac:dyDescent="0.25">
      <c r="A3445" s="184"/>
      <c r="B3445" s="222"/>
      <c r="F3445" s="184"/>
    </row>
    <row r="3446" spans="1:6" x14ac:dyDescent="0.25">
      <c r="A3446" s="184"/>
      <c r="B3446" s="222"/>
      <c r="F3446" s="184"/>
    </row>
    <row r="3447" spans="1:6" x14ac:dyDescent="0.25">
      <c r="A3447" s="184"/>
      <c r="B3447" s="222"/>
      <c r="F3447" s="184"/>
    </row>
    <row r="3448" spans="1:6" x14ac:dyDescent="0.25">
      <c r="A3448" s="184"/>
      <c r="B3448" s="222"/>
      <c r="F3448" s="184"/>
    </row>
    <row r="3449" spans="1:6" x14ac:dyDescent="0.25">
      <c r="A3449" s="184"/>
      <c r="B3449" s="222"/>
      <c r="F3449" s="184"/>
    </row>
    <row r="3450" spans="1:6" x14ac:dyDescent="0.25">
      <c r="A3450" s="184"/>
      <c r="B3450" s="222"/>
      <c r="F3450" s="184"/>
    </row>
    <row r="3451" spans="1:6" x14ac:dyDescent="0.25">
      <c r="A3451" s="184"/>
      <c r="B3451" s="222"/>
      <c r="F3451" s="184"/>
    </row>
    <row r="3452" spans="1:6" x14ac:dyDescent="0.25">
      <c r="A3452" s="184"/>
      <c r="B3452" s="222"/>
      <c r="F3452" s="184"/>
    </row>
    <row r="3453" spans="1:6" x14ac:dyDescent="0.25">
      <c r="A3453" s="184"/>
      <c r="B3453" s="222"/>
      <c r="F3453" s="184"/>
    </row>
    <row r="3454" spans="1:6" x14ac:dyDescent="0.25">
      <c r="A3454" s="184"/>
      <c r="B3454" s="222"/>
      <c r="F3454" s="184"/>
    </row>
    <row r="3455" spans="1:6" x14ac:dyDescent="0.25">
      <c r="A3455" s="184"/>
      <c r="B3455" s="222"/>
      <c r="F3455" s="184"/>
    </row>
    <row r="3456" spans="1:6" x14ac:dyDescent="0.25">
      <c r="A3456" s="184"/>
      <c r="B3456" s="222"/>
      <c r="F3456" s="184"/>
    </row>
    <row r="3457" spans="1:6" x14ac:dyDescent="0.25">
      <c r="A3457" s="184"/>
      <c r="B3457" s="222"/>
      <c r="F3457" s="184"/>
    </row>
    <row r="3458" spans="1:6" x14ac:dyDescent="0.25">
      <c r="A3458" s="184"/>
      <c r="B3458" s="222"/>
      <c r="F3458" s="184"/>
    </row>
    <row r="3459" spans="1:6" x14ac:dyDescent="0.25">
      <c r="A3459" s="184"/>
      <c r="B3459" s="222"/>
      <c r="F3459" s="184"/>
    </row>
    <row r="3460" spans="1:6" x14ac:dyDescent="0.25">
      <c r="A3460" s="184"/>
      <c r="B3460" s="222"/>
      <c r="F3460" s="184"/>
    </row>
    <row r="3461" spans="1:6" x14ac:dyDescent="0.25">
      <c r="A3461" s="184"/>
      <c r="B3461" s="222"/>
      <c r="F3461" s="184"/>
    </row>
    <row r="3462" spans="1:6" x14ac:dyDescent="0.25">
      <c r="A3462" s="184"/>
      <c r="B3462" s="222"/>
      <c r="F3462" s="184"/>
    </row>
    <row r="3463" spans="1:6" x14ac:dyDescent="0.25">
      <c r="A3463" s="184"/>
      <c r="B3463" s="222"/>
      <c r="F3463" s="184"/>
    </row>
    <row r="3464" spans="1:6" x14ac:dyDescent="0.25">
      <c r="A3464" s="184"/>
      <c r="B3464" s="222"/>
      <c r="F3464" s="184"/>
    </row>
    <row r="3465" spans="1:6" x14ac:dyDescent="0.25">
      <c r="A3465" s="184"/>
      <c r="B3465" s="222"/>
      <c r="F3465" s="184"/>
    </row>
    <row r="3466" spans="1:6" x14ac:dyDescent="0.25">
      <c r="A3466" s="184"/>
      <c r="B3466" s="222"/>
      <c r="F3466" s="184"/>
    </row>
    <row r="3467" spans="1:6" x14ac:dyDescent="0.25">
      <c r="A3467" s="184"/>
      <c r="B3467" s="222"/>
      <c r="F3467" s="184"/>
    </row>
    <row r="3468" spans="1:6" x14ac:dyDescent="0.25">
      <c r="A3468" s="184"/>
      <c r="B3468" s="222"/>
      <c r="F3468" s="184"/>
    </row>
    <row r="3469" spans="1:6" x14ac:dyDescent="0.25">
      <c r="A3469" s="184"/>
      <c r="B3469" s="222"/>
      <c r="F3469" s="184"/>
    </row>
    <row r="3470" spans="1:6" x14ac:dyDescent="0.25">
      <c r="A3470" s="184"/>
      <c r="B3470" s="222"/>
      <c r="F3470" s="184"/>
    </row>
    <row r="3471" spans="1:6" x14ac:dyDescent="0.25">
      <c r="A3471" s="184"/>
      <c r="B3471" s="222"/>
      <c r="F3471" s="184"/>
    </row>
    <row r="3472" spans="1:6" x14ac:dyDescent="0.25">
      <c r="A3472" s="184"/>
      <c r="B3472" s="222"/>
      <c r="F3472" s="184"/>
    </row>
    <row r="3473" spans="1:6" x14ac:dyDescent="0.25">
      <c r="A3473" s="184"/>
      <c r="B3473" s="222"/>
      <c r="F3473" s="184"/>
    </row>
    <row r="3474" spans="1:6" x14ac:dyDescent="0.25">
      <c r="A3474" s="184"/>
      <c r="B3474" s="222"/>
      <c r="F3474" s="184"/>
    </row>
    <row r="3475" spans="1:6" x14ac:dyDescent="0.25">
      <c r="A3475" s="184"/>
      <c r="B3475" s="222"/>
      <c r="F3475" s="184"/>
    </row>
    <row r="3476" spans="1:6" x14ac:dyDescent="0.25">
      <c r="A3476" s="184"/>
      <c r="B3476" s="222"/>
      <c r="F3476" s="184"/>
    </row>
    <row r="3477" spans="1:6" x14ac:dyDescent="0.25">
      <c r="A3477" s="184"/>
      <c r="B3477" s="222"/>
      <c r="F3477" s="184"/>
    </row>
    <row r="3478" spans="1:6" x14ac:dyDescent="0.25">
      <c r="A3478" s="184"/>
      <c r="B3478" s="222"/>
      <c r="F3478" s="184"/>
    </row>
    <row r="3479" spans="1:6" x14ac:dyDescent="0.25">
      <c r="A3479" s="184"/>
      <c r="B3479" s="222"/>
      <c r="F3479" s="184"/>
    </row>
    <row r="3480" spans="1:6" x14ac:dyDescent="0.25">
      <c r="A3480" s="184"/>
      <c r="B3480" s="222"/>
      <c r="F3480" s="184"/>
    </row>
    <row r="3481" spans="1:6" x14ac:dyDescent="0.25">
      <c r="A3481" s="184"/>
      <c r="B3481" s="222"/>
      <c r="F3481" s="184"/>
    </row>
    <row r="3482" spans="1:6" x14ac:dyDescent="0.25">
      <c r="A3482" s="184"/>
      <c r="B3482" s="222"/>
      <c r="F3482" s="184"/>
    </row>
    <row r="3483" spans="1:6" x14ac:dyDescent="0.25">
      <c r="A3483" s="184"/>
      <c r="B3483" s="222"/>
      <c r="F3483" s="184"/>
    </row>
    <row r="3484" spans="1:6" x14ac:dyDescent="0.25">
      <c r="A3484" s="184"/>
      <c r="B3484" s="222"/>
      <c r="F3484" s="184"/>
    </row>
    <row r="3485" spans="1:6" x14ac:dyDescent="0.25">
      <c r="A3485" s="184"/>
      <c r="B3485" s="222"/>
      <c r="F3485" s="184"/>
    </row>
    <row r="3486" spans="1:6" x14ac:dyDescent="0.25">
      <c r="A3486" s="184"/>
      <c r="B3486" s="222"/>
      <c r="F3486" s="184"/>
    </row>
    <row r="3487" spans="1:6" x14ac:dyDescent="0.25">
      <c r="A3487" s="184"/>
      <c r="B3487" s="222"/>
      <c r="F3487" s="184"/>
    </row>
    <row r="3488" spans="1:6" x14ac:dyDescent="0.25">
      <c r="A3488" s="184"/>
      <c r="B3488" s="222"/>
      <c r="F3488" s="184"/>
    </row>
    <row r="3489" spans="1:6" x14ac:dyDescent="0.25">
      <c r="A3489" s="184"/>
      <c r="B3489" s="222"/>
      <c r="F3489" s="184"/>
    </row>
    <row r="3490" spans="1:6" x14ac:dyDescent="0.25">
      <c r="A3490" s="184"/>
      <c r="B3490" s="222"/>
      <c r="F3490" s="184"/>
    </row>
    <row r="3491" spans="1:6" x14ac:dyDescent="0.25">
      <c r="A3491" s="184"/>
      <c r="B3491" s="222"/>
      <c r="F3491" s="184"/>
    </row>
    <row r="3492" spans="1:6" x14ac:dyDescent="0.25">
      <c r="A3492" s="184"/>
      <c r="B3492" s="222"/>
      <c r="F3492" s="184"/>
    </row>
    <row r="3493" spans="1:6" x14ac:dyDescent="0.25">
      <c r="A3493" s="184"/>
      <c r="B3493" s="222"/>
      <c r="F3493" s="184"/>
    </row>
    <row r="3494" spans="1:6" x14ac:dyDescent="0.25">
      <c r="A3494" s="184"/>
      <c r="B3494" s="222"/>
      <c r="F3494" s="184"/>
    </row>
    <row r="3495" spans="1:6" x14ac:dyDescent="0.25">
      <c r="A3495" s="184"/>
      <c r="B3495" s="222"/>
      <c r="F3495" s="184"/>
    </row>
    <row r="3496" spans="1:6" x14ac:dyDescent="0.25">
      <c r="A3496" s="184"/>
      <c r="B3496" s="222"/>
      <c r="F3496" s="184"/>
    </row>
    <row r="3497" spans="1:6" x14ac:dyDescent="0.25">
      <c r="A3497" s="184"/>
      <c r="B3497" s="222"/>
      <c r="F3497" s="184"/>
    </row>
    <row r="3498" spans="1:6" x14ac:dyDescent="0.25">
      <c r="A3498" s="184"/>
      <c r="B3498" s="222"/>
      <c r="F3498" s="184"/>
    </row>
    <row r="3499" spans="1:6" x14ac:dyDescent="0.25">
      <c r="A3499" s="184"/>
      <c r="B3499" s="222"/>
      <c r="F3499" s="184"/>
    </row>
    <row r="3500" spans="1:6" x14ac:dyDescent="0.25">
      <c r="A3500" s="184"/>
      <c r="B3500" s="222"/>
      <c r="F3500" s="184"/>
    </row>
    <row r="3501" spans="1:6" x14ac:dyDescent="0.25">
      <c r="A3501" s="184"/>
      <c r="B3501" s="222"/>
      <c r="F3501" s="184"/>
    </row>
    <row r="3502" spans="1:6" x14ac:dyDescent="0.25">
      <c r="A3502" s="184"/>
      <c r="B3502" s="222"/>
      <c r="F3502" s="184"/>
    </row>
    <row r="3503" spans="1:6" x14ac:dyDescent="0.25">
      <c r="A3503" s="184"/>
      <c r="B3503" s="222"/>
      <c r="F3503" s="184"/>
    </row>
    <row r="3504" spans="1:6" x14ac:dyDescent="0.25">
      <c r="A3504" s="184"/>
      <c r="B3504" s="222"/>
      <c r="F3504" s="184"/>
    </row>
    <row r="3505" spans="1:6" x14ac:dyDescent="0.25">
      <c r="A3505" s="184"/>
      <c r="B3505" s="222"/>
      <c r="F3505" s="184"/>
    </row>
    <row r="3506" spans="1:6" x14ac:dyDescent="0.25">
      <c r="A3506" s="184"/>
      <c r="B3506" s="222"/>
      <c r="F3506" s="184"/>
    </row>
    <row r="3507" spans="1:6" x14ac:dyDescent="0.25">
      <c r="A3507" s="184"/>
      <c r="B3507" s="222"/>
      <c r="F3507" s="184"/>
    </row>
    <row r="3508" spans="1:6" x14ac:dyDescent="0.25">
      <c r="A3508" s="184"/>
      <c r="B3508" s="222"/>
      <c r="F3508" s="184"/>
    </row>
    <row r="3509" spans="1:6" x14ac:dyDescent="0.25">
      <c r="A3509" s="184"/>
      <c r="B3509" s="222"/>
      <c r="F3509" s="184"/>
    </row>
    <row r="3510" spans="1:6" x14ac:dyDescent="0.25">
      <c r="A3510" s="184"/>
      <c r="B3510" s="222"/>
      <c r="F3510" s="184"/>
    </row>
    <row r="3511" spans="1:6" x14ac:dyDescent="0.25">
      <c r="A3511" s="184"/>
      <c r="B3511" s="222"/>
      <c r="F3511" s="184"/>
    </row>
    <row r="3512" spans="1:6" x14ac:dyDescent="0.25">
      <c r="A3512" s="184"/>
      <c r="B3512" s="222"/>
      <c r="F3512" s="184"/>
    </row>
    <row r="3513" spans="1:6" x14ac:dyDescent="0.25">
      <c r="A3513" s="184"/>
      <c r="B3513" s="222"/>
      <c r="F3513" s="184"/>
    </row>
    <row r="3514" spans="1:6" x14ac:dyDescent="0.25">
      <c r="A3514" s="184"/>
      <c r="B3514" s="222"/>
      <c r="F3514" s="184"/>
    </row>
    <row r="3515" spans="1:6" x14ac:dyDescent="0.25">
      <c r="A3515" s="184"/>
      <c r="B3515" s="222"/>
      <c r="F3515" s="184"/>
    </row>
    <row r="3516" spans="1:6" x14ac:dyDescent="0.25">
      <c r="A3516" s="184"/>
      <c r="B3516" s="222"/>
      <c r="F3516" s="184"/>
    </row>
    <row r="3517" spans="1:6" x14ac:dyDescent="0.25">
      <c r="A3517" s="184"/>
      <c r="B3517" s="222"/>
      <c r="F3517" s="184"/>
    </row>
    <row r="3518" spans="1:6" x14ac:dyDescent="0.25">
      <c r="A3518" s="184"/>
      <c r="B3518" s="222"/>
      <c r="F3518" s="184"/>
    </row>
    <row r="3519" spans="1:6" x14ac:dyDescent="0.25">
      <c r="A3519" s="184"/>
      <c r="B3519" s="222"/>
      <c r="F3519" s="184"/>
    </row>
    <row r="3520" spans="1:6" x14ac:dyDescent="0.25">
      <c r="A3520" s="184"/>
      <c r="B3520" s="222"/>
      <c r="F3520" s="184"/>
    </row>
    <row r="3521" spans="1:6" x14ac:dyDescent="0.25">
      <c r="A3521" s="184"/>
      <c r="B3521" s="222"/>
      <c r="F3521" s="184"/>
    </row>
    <row r="3522" spans="1:6" x14ac:dyDescent="0.25">
      <c r="A3522" s="184"/>
      <c r="B3522" s="222"/>
      <c r="F3522" s="184"/>
    </row>
    <row r="3523" spans="1:6" x14ac:dyDescent="0.25">
      <c r="A3523" s="184"/>
      <c r="B3523" s="222"/>
      <c r="F3523" s="184"/>
    </row>
    <row r="3524" spans="1:6" x14ac:dyDescent="0.25">
      <c r="A3524" s="184"/>
      <c r="B3524" s="222"/>
      <c r="F3524" s="184"/>
    </row>
    <row r="3525" spans="1:6" x14ac:dyDescent="0.25">
      <c r="A3525" s="184"/>
      <c r="B3525" s="222"/>
      <c r="F3525" s="184"/>
    </row>
    <row r="3526" spans="1:6" x14ac:dyDescent="0.25">
      <c r="A3526" s="184"/>
      <c r="B3526" s="222"/>
      <c r="F3526" s="184"/>
    </row>
    <row r="3527" spans="1:6" x14ac:dyDescent="0.25">
      <c r="A3527" s="184"/>
      <c r="B3527" s="222"/>
      <c r="F3527" s="184"/>
    </row>
    <row r="3528" spans="1:6" x14ac:dyDescent="0.25">
      <c r="A3528" s="184"/>
      <c r="B3528" s="222"/>
      <c r="F3528" s="184"/>
    </row>
    <row r="3529" spans="1:6" x14ac:dyDescent="0.25">
      <c r="A3529" s="184"/>
      <c r="B3529" s="222"/>
      <c r="F3529" s="184"/>
    </row>
    <row r="3530" spans="1:6" x14ac:dyDescent="0.25">
      <c r="A3530" s="184"/>
      <c r="B3530" s="222"/>
      <c r="F3530" s="184"/>
    </row>
    <row r="3531" spans="1:6" x14ac:dyDescent="0.25">
      <c r="A3531" s="184"/>
      <c r="B3531" s="222"/>
      <c r="F3531" s="184"/>
    </row>
    <row r="3532" spans="1:6" x14ac:dyDescent="0.25">
      <c r="A3532" s="184"/>
      <c r="B3532" s="222"/>
      <c r="F3532" s="184"/>
    </row>
    <row r="3533" spans="1:6" x14ac:dyDescent="0.25">
      <c r="A3533" s="184"/>
      <c r="B3533" s="222"/>
      <c r="F3533" s="184"/>
    </row>
    <row r="3534" spans="1:6" x14ac:dyDescent="0.25">
      <c r="A3534" s="184"/>
      <c r="B3534" s="222"/>
      <c r="F3534" s="184"/>
    </row>
    <row r="3535" spans="1:6" x14ac:dyDescent="0.25">
      <c r="A3535" s="184"/>
      <c r="B3535" s="222"/>
      <c r="F3535" s="184"/>
    </row>
    <row r="3536" spans="1:6" x14ac:dyDescent="0.25">
      <c r="A3536" s="184"/>
      <c r="B3536" s="222"/>
      <c r="F3536" s="184"/>
    </row>
    <row r="3537" spans="1:6" x14ac:dyDescent="0.25">
      <c r="A3537" s="184"/>
      <c r="B3537" s="222"/>
      <c r="F3537" s="184"/>
    </row>
    <row r="3538" spans="1:6" x14ac:dyDescent="0.25">
      <c r="A3538" s="184"/>
      <c r="B3538" s="222"/>
      <c r="F3538" s="184"/>
    </row>
    <row r="3539" spans="1:6" x14ac:dyDescent="0.25">
      <c r="A3539" s="184"/>
      <c r="B3539" s="222"/>
      <c r="F3539" s="184"/>
    </row>
    <row r="3540" spans="1:6" x14ac:dyDescent="0.25">
      <c r="A3540" s="184"/>
      <c r="B3540" s="222"/>
      <c r="F3540" s="184"/>
    </row>
    <row r="3541" spans="1:6" x14ac:dyDescent="0.25">
      <c r="A3541" s="184"/>
      <c r="B3541" s="222"/>
      <c r="F3541" s="184"/>
    </row>
    <row r="3542" spans="1:6" x14ac:dyDescent="0.25">
      <c r="A3542" s="184"/>
      <c r="B3542" s="222"/>
      <c r="F3542" s="184"/>
    </row>
    <row r="3543" spans="1:6" x14ac:dyDescent="0.25">
      <c r="A3543" s="184"/>
      <c r="B3543" s="222"/>
      <c r="F3543" s="184"/>
    </row>
    <row r="3544" spans="1:6" x14ac:dyDescent="0.25">
      <c r="A3544" s="184"/>
      <c r="B3544" s="222"/>
      <c r="F3544" s="184"/>
    </row>
    <row r="3545" spans="1:6" x14ac:dyDescent="0.25">
      <c r="A3545" s="184"/>
      <c r="B3545" s="222"/>
      <c r="F3545" s="184"/>
    </row>
    <row r="3546" spans="1:6" x14ac:dyDescent="0.25">
      <c r="A3546" s="184"/>
      <c r="B3546" s="222"/>
      <c r="F3546" s="184"/>
    </row>
    <row r="3547" spans="1:6" x14ac:dyDescent="0.25">
      <c r="A3547" s="184"/>
      <c r="B3547" s="222"/>
      <c r="F3547" s="184"/>
    </row>
    <row r="3548" spans="1:6" x14ac:dyDescent="0.25">
      <c r="A3548" s="184"/>
      <c r="B3548" s="222"/>
      <c r="F3548" s="184"/>
    </row>
    <row r="3549" spans="1:6" x14ac:dyDescent="0.25">
      <c r="A3549" s="184"/>
      <c r="B3549" s="222"/>
      <c r="F3549" s="184"/>
    </row>
    <row r="3550" spans="1:6" x14ac:dyDescent="0.25">
      <c r="A3550" s="184"/>
      <c r="B3550" s="222"/>
      <c r="F3550" s="184"/>
    </row>
    <row r="3551" spans="1:6" x14ac:dyDescent="0.25">
      <c r="A3551" s="184"/>
      <c r="B3551" s="222"/>
      <c r="F3551" s="184"/>
    </row>
    <row r="3552" spans="1:6" x14ac:dyDescent="0.25">
      <c r="A3552" s="184"/>
      <c r="B3552" s="222"/>
      <c r="F3552" s="184"/>
    </row>
    <row r="3553" spans="1:6" x14ac:dyDescent="0.25">
      <c r="A3553" s="184"/>
      <c r="B3553" s="222"/>
      <c r="F3553" s="184"/>
    </row>
    <row r="3554" spans="1:6" x14ac:dyDescent="0.25">
      <c r="A3554" s="184"/>
      <c r="B3554" s="222"/>
      <c r="F3554" s="184"/>
    </row>
    <row r="3555" spans="1:6" x14ac:dyDescent="0.25">
      <c r="A3555" s="184"/>
      <c r="B3555" s="222"/>
      <c r="F3555" s="184"/>
    </row>
    <row r="3556" spans="1:6" x14ac:dyDescent="0.25">
      <c r="A3556" s="184"/>
      <c r="B3556" s="222"/>
      <c r="F3556" s="184"/>
    </row>
    <row r="3557" spans="1:6" x14ac:dyDescent="0.25">
      <c r="A3557" s="184"/>
      <c r="B3557" s="222"/>
      <c r="F3557" s="184"/>
    </row>
    <row r="3558" spans="1:6" x14ac:dyDescent="0.25">
      <c r="A3558" s="184"/>
      <c r="B3558" s="222"/>
      <c r="F3558" s="184"/>
    </row>
    <row r="3559" spans="1:6" x14ac:dyDescent="0.25">
      <c r="A3559" s="184"/>
      <c r="B3559" s="222"/>
      <c r="F3559" s="184"/>
    </row>
    <row r="3560" spans="1:6" x14ac:dyDescent="0.25">
      <c r="A3560" s="184"/>
      <c r="B3560" s="222"/>
      <c r="F3560" s="184"/>
    </row>
    <row r="3561" spans="1:6" x14ac:dyDescent="0.25">
      <c r="A3561" s="184"/>
      <c r="B3561" s="222"/>
      <c r="F3561" s="184"/>
    </row>
    <row r="3562" spans="1:6" x14ac:dyDescent="0.25">
      <c r="A3562" s="184"/>
      <c r="B3562" s="222"/>
      <c r="F3562" s="184"/>
    </row>
    <row r="3563" spans="1:6" x14ac:dyDescent="0.25">
      <c r="A3563" s="184"/>
      <c r="B3563" s="222"/>
      <c r="F3563" s="184"/>
    </row>
    <row r="3564" spans="1:6" x14ac:dyDescent="0.25">
      <c r="A3564" s="184"/>
      <c r="B3564" s="222"/>
      <c r="F3564" s="184"/>
    </row>
    <row r="3565" spans="1:6" x14ac:dyDescent="0.25">
      <c r="A3565" s="184"/>
      <c r="B3565" s="222"/>
      <c r="F3565" s="184"/>
    </row>
    <row r="3566" spans="1:6" x14ac:dyDescent="0.25">
      <c r="A3566" s="184"/>
      <c r="B3566" s="222"/>
      <c r="F3566" s="184"/>
    </row>
    <row r="3567" spans="1:6" x14ac:dyDescent="0.25">
      <c r="A3567" s="184"/>
      <c r="B3567" s="222"/>
      <c r="F3567" s="184"/>
    </row>
    <row r="3568" spans="1:6" x14ac:dyDescent="0.25">
      <c r="A3568" s="184"/>
      <c r="B3568" s="222"/>
      <c r="F3568" s="184"/>
    </row>
    <row r="3569" spans="1:6" x14ac:dyDescent="0.25">
      <c r="A3569" s="184"/>
      <c r="B3569" s="222"/>
      <c r="F3569" s="184"/>
    </row>
    <row r="3570" spans="1:6" x14ac:dyDescent="0.25">
      <c r="A3570" s="184"/>
      <c r="B3570" s="222"/>
      <c r="F3570" s="184"/>
    </row>
    <row r="3571" spans="1:6" x14ac:dyDescent="0.25">
      <c r="A3571" s="184"/>
      <c r="B3571" s="222"/>
      <c r="F3571" s="184"/>
    </row>
    <row r="3572" spans="1:6" x14ac:dyDescent="0.25">
      <c r="A3572" s="184"/>
      <c r="B3572" s="222"/>
      <c r="F3572" s="184"/>
    </row>
    <row r="3573" spans="1:6" x14ac:dyDescent="0.25">
      <c r="A3573" s="184"/>
      <c r="B3573" s="222"/>
      <c r="F3573" s="184"/>
    </row>
    <row r="3574" spans="1:6" x14ac:dyDescent="0.25">
      <c r="A3574" s="184"/>
      <c r="B3574" s="222"/>
      <c r="F3574" s="184"/>
    </row>
    <row r="3575" spans="1:6" x14ac:dyDescent="0.25">
      <c r="A3575" s="184"/>
      <c r="B3575" s="222"/>
      <c r="F3575" s="184"/>
    </row>
    <row r="3576" spans="1:6" x14ac:dyDescent="0.25">
      <c r="A3576" s="184"/>
      <c r="B3576" s="222"/>
      <c r="F3576" s="184"/>
    </row>
    <row r="3577" spans="1:6" x14ac:dyDescent="0.25">
      <c r="A3577" s="184"/>
      <c r="B3577" s="222"/>
      <c r="F3577" s="184"/>
    </row>
    <row r="3578" spans="1:6" x14ac:dyDescent="0.25">
      <c r="A3578" s="184"/>
      <c r="B3578" s="222"/>
      <c r="F3578" s="184"/>
    </row>
    <row r="3579" spans="1:6" x14ac:dyDescent="0.25">
      <c r="A3579" s="184"/>
      <c r="B3579" s="222"/>
      <c r="F3579" s="184"/>
    </row>
    <row r="3580" spans="1:6" x14ac:dyDescent="0.25">
      <c r="A3580" s="184"/>
      <c r="B3580" s="222"/>
      <c r="F3580" s="184"/>
    </row>
    <row r="3581" spans="1:6" x14ac:dyDescent="0.25">
      <c r="A3581" s="184"/>
      <c r="B3581" s="222"/>
      <c r="F3581" s="184"/>
    </row>
    <row r="3582" spans="1:6" x14ac:dyDescent="0.25">
      <c r="A3582" s="184"/>
      <c r="B3582" s="222"/>
      <c r="F3582" s="184"/>
    </row>
    <row r="3583" spans="1:6" x14ac:dyDescent="0.25">
      <c r="A3583" s="184"/>
      <c r="B3583" s="222"/>
      <c r="F3583" s="184"/>
    </row>
    <row r="3584" spans="1:6" x14ac:dyDescent="0.25">
      <c r="A3584" s="184"/>
      <c r="B3584" s="222"/>
      <c r="F3584" s="184"/>
    </row>
    <row r="3585" spans="1:6" x14ac:dyDescent="0.25">
      <c r="A3585" s="184"/>
      <c r="B3585" s="222"/>
      <c r="F3585" s="184"/>
    </row>
    <row r="3586" spans="1:6" x14ac:dyDescent="0.25">
      <c r="A3586" s="184"/>
      <c r="B3586" s="222"/>
      <c r="F3586" s="184"/>
    </row>
    <row r="3587" spans="1:6" x14ac:dyDescent="0.25">
      <c r="A3587" s="184"/>
      <c r="B3587" s="222"/>
      <c r="F3587" s="184"/>
    </row>
    <row r="3588" spans="1:6" x14ac:dyDescent="0.25">
      <c r="A3588" s="184"/>
      <c r="B3588" s="222"/>
      <c r="F3588" s="184"/>
    </row>
    <row r="3589" spans="1:6" x14ac:dyDescent="0.25">
      <c r="A3589" s="184"/>
      <c r="B3589" s="222"/>
      <c r="F3589" s="184"/>
    </row>
    <row r="3590" spans="1:6" x14ac:dyDescent="0.25">
      <c r="A3590" s="184"/>
      <c r="B3590" s="222"/>
      <c r="F3590" s="184"/>
    </row>
    <row r="3591" spans="1:6" x14ac:dyDescent="0.25">
      <c r="A3591" s="184"/>
      <c r="B3591" s="222"/>
      <c r="F3591" s="184"/>
    </row>
    <row r="3592" spans="1:6" x14ac:dyDescent="0.25">
      <c r="A3592" s="184"/>
      <c r="B3592" s="222"/>
      <c r="F3592" s="184"/>
    </row>
    <row r="3593" spans="1:6" x14ac:dyDescent="0.25">
      <c r="A3593" s="184"/>
      <c r="B3593" s="222"/>
      <c r="F3593" s="184"/>
    </row>
    <row r="3594" spans="1:6" x14ac:dyDescent="0.25">
      <c r="A3594" s="184"/>
      <c r="B3594" s="222"/>
      <c r="F3594" s="184"/>
    </row>
    <row r="3595" spans="1:6" x14ac:dyDescent="0.25">
      <c r="A3595" s="184"/>
      <c r="B3595" s="222"/>
      <c r="F3595" s="184"/>
    </row>
    <row r="3596" spans="1:6" x14ac:dyDescent="0.25">
      <c r="A3596" s="184"/>
      <c r="B3596" s="222"/>
      <c r="F3596" s="184"/>
    </row>
    <row r="3597" spans="1:6" x14ac:dyDescent="0.25">
      <c r="A3597" s="184"/>
      <c r="B3597" s="222"/>
      <c r="F3597" s="184"/>
    </row>
    <row r="3598" spans="1:6" x14ac:dyDescent="0.25">
      <c r="A3598" s="184"/>
      <c r="B3598" s="222"/>
      <c r="F3598" s="184"/>
    </row>
    <row r="3599" spans="1:6" x14ac:dyDescent="0.25">
      <c r="A3599" s="184"/>
      <c r="B3599" s="222"/>
      <c r="F3599" s="184"/>
    </row>
    <row r="3600" spans="1:6" x14ac:dyDescent="0.25">
      <c r="A3600" s="184"/>
      <c r="B3600" s="222"/>
      <c r="F3600" s="184"/>
    </row>
    <row r="3601" spans="1:6" x14ac:dyDescent="0.25">
      <c r="A3601" s="184"/>
      <c r="B3601" s="222"/>
      <c r="F3601" s="184"/>
    </row>
    <row r="3602" spans="1:6" x14ac:dyDescent="0.25">
      <c r="A3602" s="184"/>
      <c r="B3602" s="222"/>
      <c r="F3602" s="184"/>
    </row>
    <row r="3603" spans="1:6" x14ac:dyDescent="0.25">
      <c r="A3603" s="184"/>
      <c r="B3603" s="222"/>
      <c r="F3603" s="184"/>
    </row>
    <row r="3604" spans="1:6" x14ac:dyDescent="0.25">
      <c r="A3604" s="184"/>
      <c r="B3604" s="222"/>
      <c r="F3604" s="184"/>
    </row>
    <row r="3605" spans="1:6" x14ac:dyDescent="0.25">
      <c r="A3605" s="184"/>
      <c r="B3605" s="222"/>
      <c r="F3605" s="184"/>
    </row>
    <row r="3606" spans="1:6" x14ac:dyDescent="0.25">
      <c r="A3606" s="184"/>
      <c r="B3606" s="222"/>
      <c r="F3606" s="184"/>
    </row>
    <row r="3607" spans="1:6" x14ac:dyDescent="0.25">
      <c r="A3607" s="184"/>
      <c r="B3607" s="222"/>
      <c r="F3607" s="184"/>
    </row>
    <row r="3608" spans="1:6" x14ac:dyDescent="0.25">
      <c r="A3608" s="184"/>
      <c r="B3608" s="222"/>
      <c r="F3608" s="184"/>
    </row>
    <row r="3609" spans="1:6" x14ac:dyDescent="0.25">
      <c r="A3609" s="184"/>
      <c r="B3609" s="222"/>
      <c r="F3609" s="184"/>
    </row>
    <row r="3610" spans="1:6" x14ac:dyDescent="0.25">
      <c r="A3610" s="184"/>
      <c r="B3610" s="222"/>
      <c r="F3610" s="184"/>
    </row>
    <row r="3611" spans="1:6" x14ac:dyDescent="0.25">
      <c r="A3611" s="184"/>
      <c r="B3611" s="222"/>
      <c r="F3611" s="184"/>
    </row>
    <row r="3612" spans="1:6" x14ac:dyDescent="0.25">
      <c r="A3612" s="184"/>
      <c r="B3612" s="222"/>
      <c r="F3612" s="184"/>
    </row>
    <row r="3613" spans="1:6" x14ac:dyDescent="0.25">
      <c r="A3613" s="184"/>
      <c r="B3613" s="222"/>
      <c r="F3613" s="184"/>
    </row>
    <row r="3614" spans="1:6" x14ac:dyDescent="0.25">
      <c r="A3614" s="184"/>
      <c r="B3614" s="222"/>
      <c r="F3614" s="184"/>
    </row>
    <row r="3615" spans="1:6" x14ac:dyDescent="0.25">
      <c r="A3615" s="184"/>
      <c r="B3615" s="222"/>
      <c r="F3615" s="184"/>
    </row>
    <row r="3616" spans="1:6" x14ac:dyDescent="0.25">
      <c r="A3616" s="184"/>
      <c r="B3616" s="222"/>
      <c r="F3616" s="184"/>
    </row>
    <row r="3617" spans="1:6" x14ac:dyDescent="0.25">
      <c r="A3617" s="184"/>
      <c r="B3617" s="222"/>
      <c r="F3617" s="184"/>
    </row>
    <row r="3618" spans="1:6" x14ac:dyDescent="0.25">
      <c r="A3618" s="184"/>
      <c r="B3618" s="222"/>
      <c r="F3618" s="184"/>
    </row>
    <row r="3619" spans="1:6" x14ac:dyDescent="0.25">
      <c r="A3619" s="184"/>
      <c r="B3619" s="222"/>
      <c r="F3619" s="184"/>
    </row>
    <row r="3620" spans="1:6" x14ac:dyDescent="0.25">
      <c r="A3620" s="184"/>
      <c r="B3620" s="222"/>
      <c r="F3620" s="184"/>
    </row>
    <row r="3621" spans="1:6" x14ac:dyDescent="0.25">
      <c r="A3621" s="184"/>
      <c r="B3621" s="222"/>
      <c r="F3621" s="184"/>
    </row>
    <row r="3622" spans="1:6" x14ac:dyDescent="0.25">
      <c r="A3622" s="184"/>
      <c r="B3622" s="222"/>
      <c r="F3622" s="184"/>
    </row>
    <row r="3623" spans="1:6" x14ac:dyDescent="0.25">
      <c r="A3623" s="184"/>
      <c r="B3623" s="222"/>
      <c r="F3623" s="184"/>
    </row>
    <row r="3624" spans="1:6" x14ac:dyDescent="0.25">
      <c r="A3624" s="184"/>
      <c r="B3624" s="222"/>
      <c r="F3624" s="184"/>
    </row>
    <row r="3625" spans="1:6" x14ac:dyDescent="0.25">
      <c r="A3625" s="184"/>
      <c r="B3625" s="222"/>
      <c r="F3625" s="184"/>
    </row>
    <row r="3626" spans="1:6" x14ac:dyDescent="0.25">
      <c r="A3626" s="184"/>
      <c r="B3626" s="222"/>
      <c r="F3626" s="184"/>
    </row>
    <row r="3627" spans="1:6" x14ac:dyDescent="0.25">
      <c r="A3627" s="184"/>
      <c r="B3627" s="222"/>
      <c r="F3627" s="184"/>
    </row>
    <row r="3628" spans="1:6" x14ac:dyDescent="0.25">
      <c r="A3628" s="184"/>
      <c r="B3628" s="222"/>
      <c r="F3628" s="184"/>
    </row>
    <row r="3629" spans="1:6" x14ac:dyDescent="0.25">
      <c r="A3629" s="184"/>
      <c r="B3629" s="222"/>
      <c r="F3629" s="184"/>
    </row>
    <row r="3630" spans="1:6" x14ac:dyDescent="0.25">
      <c r="A3630" s="184"/>
      <c r="B3630" s="222"/>
      <c r="F3630" s="184"/>
    </row>
    <row r="3631" spans="1:6" x14ac:dyDescent="0.25">
      <c r="A3631" s="184"/>
      <c r="B3631" s="222"/>
      <c r="F3631" s="184"/>
    </row>
    <row r="3632" spans="1:6" x14ac:dyDescent="0.25">
      <c r="A3632" s="184"/>
      <c r="B3632" s="222"/>
      <c r="F3632" s="184"/>
    </row>
    <row r="3633" spans="1:6" x14ac:dyDescent="0.25">
      <c r="A3633" s="184"/>
      <c r="B3633" s="222"/>
      <c r="F3633" s="184"/>
    </row>
    <row r="3634" spans="1:6" x14ac:dyDescent="0.25">
      <c r="A3634" s="184"/>
      <c r="B3634" s="222"/>
      <c r="F3634" s="184"/>
    </row>
    <row r="3635" spans="1:6" x14ac:dyDescent="0.25">
      <c r="A3635" s="184"/>
      <c r="B3635" s="222"/>
      <c r="F3635" s="184"/>
    </row>
    <row r="3636" spans="1:6" x14ac:dyDescent="0.25">
      <c r="A3636" s="184"/>
      <c r="B3636" s="222"/>
      <c r="F3636" s="184"/>
    </row>
    <row r="3637" spans="1:6" x14ac:dyDescent="0.25">
      <c r="A3637" s="184"/>
      <c r="B3637" s="222"/>
      <c r="F3637" s="184"/>
    </row>
    <row r="3638" spans="1:6" x14ac:dyDescent="0.25">
      <c r="A3638" s="184"/>
      <c r="B3638" s="222"/>
      <c r="F3638" s="184"/>
    </row>
    <row r="3639" spans="1:6" x14ac:dyDescent="0.25">
      <c r="A3639" s="184"/>
      <c r="B3639" s="222"/>
      <c r="F3639" s="184"/>
    </row>
    <row r="3640" spans="1:6" x14ac:dyDescent="0.25">
      <c r="A3640" s="184"/>
      <c r="B3640" s="222"/>
      <c r="F3640" s="184"/>
    </row>
    <row r="3641" spans="1:6" x14ac:dyDescent="0.25">
      <c r="A3641" s="184"/>
      <c r="B3641" s="222"/>
      <c r="F3641" s="184"/>
    </row>
    <row r="3642" spans="1:6" x14ac:dyDescent="0.25">
      <c r="A3642" s="184"/>
      <c r="B3642" s="222"/>
      <c r="F3642" s="184"/>
    </row>
    <row r="3643" spans="1:6" x14ac:dyDescent="0.25">
      <c r="A3643" s="184"/>
      <c r="B3643" s="222"/>
      <c r="F3643" s="184"/>
    </row>
    <row r="3644" spans="1:6" x14ac:dyDescent="0.25">
      <c r="A3644" s="184"/>
      <c r="B3644" s="222"/>
      <c r="F3644" s="184"/>
    </row>
    <row r="3645" spans="1:6" x14ac:dyDescent="0.25">
      <c r="A3645" s="184"/>
      <c r="B3645" s="222"/>
      <c r="F3645" s="184"/>
    </row>
    <row r="3646" spans="1:6" x14ac:dyDescent="0.25">
      <c r="A3646" s="184"/>
      <c r="B3646" s="222"/>
      <c r="F3646" s="184"/>
    </row>
    <row r="3647" spans="1:6" x14ac:dyDescent="0.25">
      <c r="A3647" s="184"/>
      <c r="B3647" s="222"/>
      <c r="F3647" s="184"/>
    </row>
    <row r="3648" spans="1:6" x14ac:dyDescent="0.25">
      <c r="A3648" s="184"/>
      <c r="B3648" s="222"/>
      <c r="F3648" s="184"/>
    </row>
    <row r="3649" spans="1:6" x14ac:dyDescent="0.25">
      <c r="A3649" s="184"/>
      <c r="B3649" s="222"/>
      <c r="F3649" s="184"/>
    </row>
    <row r="3650" spans="1:6" x14ac:dyDescent="0.25">
      <c r="A3650" s="184"/>
      <c r="B3650" s="222"/>
      <c r="F3650" s="184"/>
    </row>
    <row r="3651" spans="1:6" x14ac:dyDescent="0.25">
      <c r="A3651" s="184"/>
      <c r="B3651" s="222"/>
      <c r="F3651" s="184"/>
    </row>
    <row r="3652" spans="1:6" x14ac:dyDescent="0.25">
      <c r="A3652" s="184"/>
      <c r="B3652" s="222"/>
      <c r="F3652" s="184"/>
    </row>
    <row r="3653" spans="1:6" x14ac:dyDescent="0.25">
      <c r="A3653" s="184"/>
      <c r="B3653" s="222"/>
      <c r="F3653" s="184"/>
    </row>
    <row r="3654" spans="1:6" x14ac:dyDescent="0.25">
      <c r="A3654" s="184"/>
      <c r="B3654" s="222"/>
      <c r="F3654" s="184"/>
    </row>
    <row r="3655" spans="1:6" x14ac:dyDescent="0.25">
      <c r="A3655" s="184"/>
      <c r="B3655" s="222"/>
      <c r="F3655" s="184"/>
    </row>
    <row r="3656" spans="1:6" x14ac:dyDescent="0.25">
      <c r="A3656" s="184"/>
      <c r="B3656" s="222"/>
      <c r="F3656" s="184"/>
    </row>
    <row r="3657" spans="1:6" x14ac:dyDescent="0.25">
      <c r="A3657" s="184"/>
      <c r="B3657" s="222"/>
      <c r="F3657" s="184"/>
    </row>
    <row r="3658" spans="1:6" x14ac:dyDescent="0.25">
      <c r="A3658" s="184"/>
      <c r="B3658" s="222"/>
      <c r="F3658" s="184"/>
    </row>
    <row r="3659" spans="1:6" x14ac:dyDescent="0.25">
      <c r="A3659" s="184"/>
      <c r="B3659" s="222"/>
      <c r="F3659" s="184"/>
    </row>
    <row r="3660" spans="1:6" x14ac:dyDescent="0.25">
      <c r="A3660" s="184"/>
      <c r="B3660" s="222"/>
      <c r="F3660" s="184"/>
    </row>
    <row r="3661" spans="1:6" x14ac:dyDescent="0.25">
      <c r="A3661" s="184"/>
      <c r="B3661" s="222"/>
      <c r="F3661" s="184"/>
    </row>
    <row r="3662" spans="1:6" x14ac:dyDescent="0.25">
      <c r="A3662" s="184"/>
      <c r="B3662" s="222"/>
      <c r="F3662" s="184"/>
    </row>
    <row r="3663" spans="1:6" x14ac:dyDescent="0.25">
      <c r="A3663" s="184"/>
      <c r="B3663" s="222"/>
      <c r="F3663" s="184"/>
    </row>
    <row r="3664" spans="1:6" x14ac:dyDescent="0.25">
      <c r="A3664" s="184"/>
      <c r="B3664" s="222"/>
      <c r="F3664" s="184"/>
    </row>
    <row r="3665" spans="1:6" x14ac:dyDescent="0.25">
      <c r="A3665" s="184"/>
      <c r="B3665" s="222"/>
      <c r="F3665" s="184"/>
    </row>
    <row r="3666" spans="1:6" x14ac:dyDescent="0.25">
      <c r="A3666" s="184"/>
      <c r="B3666" s="222"/>
      <c r="F3666" s="184"/>
    </row>
    <row r="3667" spans="1:6" x14ac:dyDescent="0.25">
      <c r="A3667" s="184"/>
      <c r="B3667" s="222"/>
      <c r="F3667" s="184"/>
    </row>
    <row r="3668" spans="1:6" x14ac:dyDescent="0.25">
      <c r="A3668" s="184"/>
      <c r="B3668" s="222"/>
      <c r="F3668" s="184"/>
    </row>
    <row r="3669" spans="1:6" x14ac:dyDescent="0.25">
      <c r="A3669" s="184"/>
      <c r="B3669" s="222"/>
      <c r="F3669" s="184"/>
    </row>
    <row r="3670" spans="1:6" x14ac:dyDescent="0.25">
      <c r="A3670" s="184"/>
      <c r="B3670" s="222"/>
      <c r="F3670" s="184"/>
    </row>
    <row r="3671" spans="1:6" x14ac:dyDescent="0.25">
      <c r="A3671" s="184"/>
      <c r="B3671" s="222"/>
      <c r="F3671" s="184"/>
    </row>
    <row r="3672" spans="1:6" x14ac:dyDescent="0.25">
      <c r="A3672" s="184"/>
      <c r="B3672" s="222"/>
      <c r="F3672" s="184"/>
    </row>
    <row r="3673" spans="1:6" x14ac:dyDescent="0.25">
      <c r="A3673" s="184"/>
      <c r="B3673" s="222"/>
      <c r="F3673" s="184"/>
    </row>
    <row r="3674" spans="1:6" x14ac:dyDescent="0.25">
      <c r="A3674" s="184"/>
      <c r="B3674" s="222"/>
      <c r="F3674" s="184"/>
    </row>
    <row r="3675" spans="1:6" x14ac:dyDescent="0.25">
      <c r="A3675" s="184"/>
      <c r="B3675" s="222"/>
      <c r="F3675" s="184"/>
    </row>
    <row r="3676" spans="1:6" x14ac:dyDescent="0.25">
      <c r="A3676" s="184"/>
      <c r="B3676" s="222"/>
      <c r="F3676" s="184"/>
    </row>
    <row r="3677" spans="1:6" x14ac:dyDescent="0.25">
      <c r="A3677" s="184"/>
      <c r="B3677" s="222"/>
      <c r="F3677" s="184"/>
    </row>
    <row r="3678" spans="1:6" x14ac:dyDescent="0.25">
      <c r="A3678" s="184"/>
      <c r="B3678" s="222"/>
      <c r="F3678" s="184"/>
    </row>
    <row r="3679" spans="1:6" x14ac:dyDescent="0.25">
      <c r="A3679" s="184"/>
      <c r="B3679" s="222"/>
      <c r="F3679" s="184"/>
    </row>
    <row r="3680" spans="1:6" x14ac:dyDescent="0.25">
      <c r="A3680" s="184"/>
      <c r="B3680" s="222"/>
      <c r="F3680" s="184"/>
    </row>
    <row r="3681" spans="1:6" x14ac:dyDescent="0.25">
      <c r="A3681" s="184"/>
      <c r="B3681" s="222"/>
      <c r="F3681" s="184"/>
    </row>
    <row r="3682" spans="1:6" x14ac:dyDescent="0.25">
      <c r="A3682" s="184"/>
      <c r="B3682" s="222"/>
      <c r="F3682" s="184"/>
    </row>
    <row r="3683" spans="1:6" x14ac:dyDescent="0.25">
      <c r="A3683" s="184"/>
      <c r="B3683" s="222"/>
      <c r="F3683" s="184"/>
    </row>
    <row r="3684" spans="1:6" x14ac:dyDescent="0.25">
      <c r="A3684" s="184"/>
      <c r="B3684" s="222"/>
      <c r="F3684" s="184"/>
    </row>
    <row r="3685" spans="1:6" x14ac:dyDescent="0.25">
      <c r="A3685" s="184"/>
      <c r="B3685" s="222"/>
      <c r="F3685" s="184"/>
    </row>
    <row r="3686" spans="1:6" x14ac:dyDescent="0.25">
      <c r="A3686" s="184"/>
      <c r="B3686" s="222"/>
      <c r="F3686" s="184"/>
    </row>
    <row r="3687" spans="1:6" x14ac:dyDescent="0.25">
      <c r="A3687" s="184"/>
      <c r="B3687" s="222"/>
      <c r="F3687" s="184"/>
    </row>
    <row r="3688" spans="1:6" x14ac:dyDescent="0.25">
      <c r="A3688" s="184"/>
      <c r="B3688" s="222"/>
      <c r="F3688" s="184"/>
    </row>
    <row r="3689" spans="1:6" x14ac:dyDescent="0.25">
      <c r="A3689" s="184"/>
      <c r="B3689" s="222"/>
      <c r="F3689" s="184"/>
    </row>
    <row r="3690" spans="1:6" x14ac:dyDescent="0.25">
      <c r="A3690" s="184"/>
      <c r="B3690" s="222"/>
      <c r="F3690" s="184"/>
    </row>
    <row r="3691" spans="1:6" x14ac:dyDescent="0.25">
      <c r="A3691" s="184"/>
      <c r="B3691" s="222"/>
      <c r="F3691" s="184"/>
    </row>
    <row r="3692" spans="1:6" x14ac:dyDescent="0.25">
      <c r="A3692" s="184"/>
      <c r="B3692" s="222"/>
      <c r="F3692" s="184"/>
    </row>
    <row r="3693" spans="1:6" x14ac:dyDescent="0.25">
      <c r="A3693" s="184"/>
      <c r="B3693" s="222"/>
      <c r="F3693" s="184"/>
    </row>
    <row r="3694" spans="1:6" x14ac:dyDescent="0.25">
      <c r="A3694" s="184"/>
      <c r="B3694" s="222"/>
      <c r="F3694" s="184"/>
    </row>
    <row r="3695" spans="1:6" x14ac:dyDescent="0.25">
      <c r="A3695" s="184"/>
      <c r="B3695" s="222"/>
      <c r="F3695" s="184"/>
    </row>
    <row r="3696" spans="1:6" x14ac:dyDescent="0.25">
      <c r="A3696" s="184"/>
      <c r="B3696" s="222"/>
      <c r="F3696" s="184"/>
    </row>
    <row r="3697" spans="1:6" x14ac:dyDescent="0.25">
      <c r="A3697" s="184"/>
      <c r="B3697" s="222"/>
      <c r="F3697" s="184"/>
    </row>
    <row r="3698" spans="1:6" x14ac:dyDescent="0.25">
      <c r="A3698" s="184"/>
      <c r="B3698" s="222"/>
      <c r="F3698" s="184"/>
    </row>
    <row r="3699" spans="1:6" x14ac:dyDescent="0.25">
      <c r="A3699" s="184"/>
      <c r="B3699" s="222"/>
      <c r="F3699" s="184"/>
    </row>
    <row r="3700" spans="1:6" x14ac:dyDescent="0.25">
      <c r="A3700" s="184"/>
      <c r="B3700" s="222"/>
      <c r="F3700" s="184"/>
    </row>
    <row r="3701" spans="1:6" x14ac:dyDescent="0.25">
      <c r="A3701" s="184"/>
      <c r="B3701" s="222"/>
      <c r="F3701" s="184"/>
    </row>
    <row r="3702" spans="1:6" x14ac:dyDescent="0.25">
      <c r="A3702" s="184"/>
      <c r="B3702" s="222"/>
      <c r="F3702" s="184"/>
    </row>
    <row r="3703" spans="1:6" x14ac:dyDescent="0.25">
      <c r="A3703" s="184"/>
      <c r="B3703" s="222"/>
      <c r="F3703" s="184"/>
    </row>
    <row r="3704" spans="1:6" x14ac:dyDescent="0.25">
      <c r="A3704" s="184"/>
      <c r="B3704" s="222"/>
      <c r="F3704" s="184"/>
    </row>
    <row r="3705" spans="1:6" x14ac:dyDescent="0.25">
      <c r="A3705" s="184"/>
      <c r="B3705" s="222"/>
      <c r="F3705" s="184"/>
    </row>
    <row r="3706" spans="1:6" x14ac:dyDescent="0.25">
      <c r="A3706" s="184"/>
      <c r="B3706" s="222"/>
      <c r="F3706" s="184"/>
    </row>
    <row r="3707" spans="1:6" x14ac:dyDescent="0.25">
      <c r="A3707" s="184"/>
      <c r="B3707" s="222"/>
      <c r="F3707" s="184"/>
    </row>
    <row r="3708" spans="1:6" x14ac:dyDescent="0.25">
      <c r="A3708" s="184"/>
      <c r="B3708" s="222"/>
      <c r="F3708" s="184"/>
    </row>
    <row r="3709" spans="1:6" x14ac:dyDescent="0.25">
      <c r="A3709" s="184"/>
      <c r="B3709" s="222"/>
      <c r="F3709" s="184"/>
    </row>
    <row r="3710" spans="1:6" x14ac:dyDescent="0.25">
      <c r="A3710" s="184"/>
      <c r="B3710" s="222"/>
      <c r="F3710" s="184"/>
    </row>
    <row r="3711" spans="1:6" x14ac:dyDescent="0.25">
      <c r="A3711" s="184"/>
      <c r="B3711" s="222"/>
      <c r="F3711" s="184"/>
    </row>
    <row r="3712" spans="1:6" x14ac:dyDescent="0.25">
      <c r="A3712" s="184"/>
      <c r="B3712" s="222"/>
      <c r="F3712" s="184"/>
    </row>
    <row r="3713" spans="1:6" x14ac:dyDescent="0.25">
      <c r="A3713" s="184"/>
      <c r="B3713" s="222"/>
      <c r="F3713" s="184"/>
    </row>
    <row r="3714" spans="1:6" x14ac:dyDescent="0.25">
      <c r="A3714" s="184"/>
      <c r="B3714" s="222"/>
      <c r="F3714" s="184"/>
    </row>
    <row r="3715" spans="1:6" x14ac:dyDescent="0.25">
      <c r="A3715" s="184"/>
      <c r="B3715" s="222"/>
      <c r="F3715" s="184"/>
    </row>
    <row r="3716" spans="1:6" x14ac:dyDescent="0.25">
      <c r="A3716" s="184"/>
      <c r="B3716" s="222"/>
      <c r="F3716" s="184"/>
    </row>
    <row r="3717" spans="1:6" x14ac:dyDescent="0.25">
      <c r="A3717" s="184"/>
      <c r="B3717" s="222"/>
      <c r="F3717" s="184"/>
    </row>
    <row r="3718" spans="1:6" x14ac:dyDescent="0.25">
      <c r="A3718" s="184"/>
      <c r="B3718" s="222"/>
      <c r="F3718" s="184"/>
    </row>
    <row r="3719" spans="1:6" x14ac:dyDescent="0.25">
      <c r="A3719" s="184"/>
      <c r="B3719" s="222"/>
      <c r="F3719" s="184"/>
    </row>
    <row r="3720" spans="1:6" x14ac:dyDescent="0.25">
      <c r="A3720" s="184"/>
      <c r="B3720" s="222"/>
      <c r="F3720" s="184"/>
    </row>
    <row r="3721" spans="1:6" x14ac:dyDescent="0.25">
      <c r="A3721" s="184"/>
      <c r="B3721" s="222"/>
      <c r="F3721" s="184"/>
    </row>
    <row r="3722" spans="1:6" x14ac:dyDescent="0.25">
      <c r="A3722" s="184"/>
      <c r="B3722" s="222"/>
      <c r="F3722" s="184"/>
    </row>
    <row r="3723" spans="1:6" x14ac:dyDescent="0.25">
      <c r="A3723" s="184"/>
      <c r="B3723" s="222"/>
      <c r="F3723" s="184"/>
    </row>
    <row r="3724" spans="1:6" x14ac:dyDescent="0.25">
      <c r="A3724" s="184"/>
      <c r="B3724" s="222"/>
      <c r="F3724" s="184"/>
    </row>
    <row r="3725" spans="1:6" x14ac:dyDescent="0.25">
      <c r="A3725" s="184"/>
      <c r="B3725" s="222"/>
      <c r="F3725" s="184"/>
    </row>
    <row r="3726" spans="1:6" x14ac:dyDescent="0.25">
      <c r="A3726" s="184"/>
      <c r="B3726" s="222"/>
      <c r="F3726" s="184"/>
    </row>
    <row r="3727" spans="1:6" x14ac:dyDescent="0.25">
      <c r="A3727" s="184"/>
      <c r="B3727" s="222"/>
      <c r="F3727" s="184"/>
    </row>
    <row r="3728" spans="1:6" x14ac:dyDescent="0.25">
      <c r="A3728" s="184"/>
      <c r="B3728" s="222"/>
      <c r="F3728" s="184"/>
    </row>
    <row r="3729" spans="1:6" x14ac:dyDescent="0.25">
      <c r="A3729" s="184"/>
      <c r="B3729" s="222"/>
      <c r="F3729" s="184"/>
    </row>
    <row r="3730" spans="1:6" x14ac:dyDescent="0.25">
      <c r="A3730" s="184"/>
      <c r="B3730" s="222"/>
      <c r="F3730" s="184"/>
    </row>
    <row r="3731" spans="1:6" x14ac:dyDescent="0.25">
      <c r="A3731" s="184"/>
      <c r="B3731" s="222"/>
      <c r="F3731" s="184"/>
    </row>
    <row r="3732" spans="1:6" x14ac:dyDescent="0.25">
      <c r="A3732" s="184"/>
      <c r="B3732" s="222"/>
      <c r="F3732" s="184"/>
    </row>
    <row r="3733" spans="1:6" x14ac:dyDescent="0.25">
      <c r="A3733" s="184"/>
      <c r="B3733" s="222"/>
      <c r="F3733" s="184"/>
    </row>
    <row r="3734" spans="1:6" x14ac:dyDescent="0.25">
      <c r="A3734" s="184"/>
      <c r="B3734" s="222"/>
      <c r="F3734" s="184"/>
    </row>
    <row r="3735" spans="1:6" x14ac:dyDescent="0.25">
      <c r="A3735" s="184"/>
      <c r="B3735" s="222"/>
      <c r="F3735" s="184"/>
    </row>
    <row r="3736" spans="1:6" x14ac:dyDescent="0.25">
      <c r="A3736" s="184"/>
      <c r="B3736" s="222"/>
      <c r="F3736" s="184"/>
    </row>
    <row r="3737" spans="1:6" x14ac:dyDescent="0.25">
      <c r="A3737" s="184"/>
      <c r="B3737" s="222"/>
      <c r="F3737" s="184"/>
    </row>
    <row r="3738" spans="1:6" x14ac:dyDescent="0.25">
      <c r="A3738" s="184"/>
      <c r="B3738" s="222"/>
      <c r="F3738" s="184"/>
    </row>
    <row r="3739" spans="1:6" x14ac:dyDescent="0.25">
      <c r="A3739" s="184"/>
      <c r="B3739" s="222"/>
      <c r="F3739" s="184"/>
    </row>
    <row r="3740" spans="1:6" x14ac:dyDescent="0.25">
      <c r="A3740" s="184"/>
      <c r="B3740" s="222"/>
      <c r="F3740" s="184"/>
    </row>
    <row r="3741" spans="1:6" x14ac:dyDescent="0.25">
      <c r="A3741" s="184"/>
      <c r="B3741" s="222"/>
      <c r="F3741" s="184"/>
    </row>
    <row r="3742" spans="1:6" x14ac:dyDescent="0.25">
      <c r="A3742" s="184"/>
      <c r="B3742" s="222"/>
      <c r="F3742" s="184"/>
    </row>
    <row r="3743" spans="1:6" x14ac:dyDescent="0.25">
      <c r="A3743" s="184"/>
      <c r="B3743" s="222"/>
      <c r="F3743" s="184"/>
    </row>
    <row r="3744" spans="1:6" x14ac:dyDescent="0.25">
      <c r="A3744" s="184"/>
      <c r="B3744" s="222"/>
      <c r="F3744" s="184"/>
    </row>
    <row r="3745" spans="1:6" x14ac:dyDescent="0.25">
      <c r="A3745" s="184"/>
      <c r="B3745" s="222"/>
      <c r="F3745" s="184"/>
    </row>
    <row r="3746" spans="1:6" x14ac:dyDescent="0.25">
      <c r="A3746" s="184"/>
      <c r="B3746" s="222"/>
      <c r="F3746" s="184"/>
    </row>
    <row r="3747" spans="1:6" x14ac:dyDescent="0.25">
      <c r="A3747" s="184"/>
      <c r="B3747" s="222"/>
      <c r="F3747" s="184"/>
    </row>
    <row r="3748" spans="1:6" x14ac:dyDescent="0.25">
      <c r="A3748" s="184"/>
      <c r="B3748" s="222"/>
      <c r="F3748" s="184"/>
    </row>
    <row r="3749" spans="1:6" x14ac:dyDescent="0.25">
      <c r="A3749" s="184"/>
      <c r="B3749" s="222"/>
      <c r="F3749" s="184"/>
    </row>
    <row r="3750" spans="1:6" x14ac:dyDescent="0.25">
      <c r="A3750" s="184"/>
      <c r="B3750" s="222"/>
      <c r="F3750" s="184"/>
    </row>
    <row r="3751" spans="1:6" x14ac:dyDescent="0.25">
      <c r="A3751" s="184"/>
      <c r="B3751" s="222"/>
      <c r="F3751" s="184"/>
    </row>
    <row r="3752" spans="1:6" x14ac:dyDescent="0.25">
      <c r="A3752" s="184"/>
      <c r="B3752" s="222"/>
      <c r="F3752" s="184"/>
    </row>
    <row r="3753" spans="1:6" x14ac:dyDescent="0.25">
      <c r="A3753" s="184"/>
      <c r="B3753" s="222"/>
      <c r="F3753" s="184"/>
    </row>
    <row r="3754" spans="1:6" x14ac:dyDescent="0.25">
      <c r="A3754" s="184"/>
      <c r="B3754" s="222"/>
      <c r="F3754" s="184"/>
    </row>
    <row r="3755" spans="1:6" x14ac:dyDescent="0.25">
      <c r="A3755" s="184"/>
      <c r="B3755" s="222"/>
      <c r="F3755" s="184"/>
    </row>
    <row r="3756" spans="1:6" x14ac:dyDescent="0.25">
      <c r="A3756" s="184"/>
      <c r="B3756" s="222"/>
      <c r="F3756" s="184"/>
    </row>
    <row r="3757" spans="1:6" x14ac:dyDescent="0.25">
      <c r="A3757" s="184"/>
      <c r="B3757" s="222"/>
      <c r="F3757" s="184"/>
    </row>
    <row r="3758" spans="1:6" x14ac:dyDescent="0.25">
      <c r="A3758" s="184"/>
      <c r="B3758" s="222"/>
      <c r="F3758" s="184"/>
    </row>
    <row r="3759" spans="1:6" x14ac:dyDescent="0.25">
      <c r="A3759" s="184"/>
      <c r="B3759" s="222"/>
      <c r="F3759" s="184"/>
    </row>
    <row r="3760" spans="1:6" x14ac:dyDescent="0.25">
      <c r="A3760" s="184"/>
      <c r="B3760" s="222"/>
      <c r="F3760" s="184"/>
    </row>
    <row r="3761" spans="1:6" x14ac:dyDescent="0.25">
      <c r="A3761" s="184"/>
      <c r="B3761" s="222"/>
      <c r="F3761" s="184"/>
    </row>
    <row r="3762" spans="1:6" x14ac:dyDescent="0.25">
      <c r="A3762" s="184"/>
      <c r="B3762" s="222"/>
      <c r="F3762" s="184"/>
    </row>
    <row r="3763" spans="1:6" x14ac:dyDescent="0.25">
      <c r="A3763" s="184"/>
      <c r="B3763" s="222"/>
      <c r="F3763" s="184"/>
    </row>
    <row r="3764" spans="1:6" x14ac:dyDescent="0.25">
      <c r="A3764" s="184"/>
      <c r="B3764" s="222"/>
      <c r="F3764" s="184"/>
    </row>
    <row r="3765" spans="1:6" x14ac:dyDescent="0.25">
      <c r="A3765" s="184"/>
      <c r="B3765" s="222"/>
      <c r="F3765" s="184"/>
    </row>
    <row r="3766" spans="1:6" x14ac:dyDescent="0.25">
      <c r="A3766" s="184"/>
      <c r="B3766" s="222"/>
      <c r="F3766" s="184"/>
    </row>
    <row r="3767" spans="1:6" x14ac:dyDescent="0.25">
      <c r="A3767" s="184"/>
      <c r="B3767" s="222"/>
      <c r="F3767" s="184"/>
    </row>
    <row r="3768" spans="1:6" x14ac:dyDescent="0.25">
      <c r="A3768" s="184"/>
      <c r="B3768" s="222"/>
      <c r="F3768" s="184"/>
    </row>
    <row r="3769" spans="1:6" x14ac:dyDescent="0.25">
      <c r="A3769" s="184"/>
      <c r="B3769" s="222"/>
      <c r="F3769" s="184"/>
    </row>
    <row r="3770" spans="1:6" x14ac:dyDescent="0.25">
      <c r="A3770" s="184"/>
      <c r="B3770" s="222"/>
      <c r="F3770" s="184"/>
    </row>
    <row r="3771" spans="1:6" x14ac:dyDescent="0.25">
      <c r="A3771" s="184"/>
      <c r="B3771" s="222"/>
      <c r="F3771" s="184"/>
    </row>
    <row r="3772" spans="1:6" x14ac:dyDescent="0.25">
      <c r="A3772" s="184"/>
      <c r="B3772" s="222"/>
      <c r="F3772" s="184"/>
    </row>
    <row r="3773" spans="1:6" x14ac:dyDescent="0.25">
      <c r="A3773" s="184"/>
      <c r="B3773" s="222"/>
      <c r="F3773" s="184"/>
    </row>
    <row r="3774" spans="1:6" x14ac:dyDescent="0.25">
      <c r="A3774" s="184"/>
      <c r="B3774" s="222"/>
      <c r="F3774" s="184"/>
    </row>
    <row r="3775" spans="1:6" x14ac:dyDescent="0.25">
      <c r="A3775" s="184"/>
      <c r="B3775" s="222"/>
      <c r="F3775" s="184"/>
    </row>
    <row r="3776" spans="1:6" x14ac:dyDescent="0.25">
      <c r="A3776" s="184"/>
      <c r="B3776" s="222"/>
      <c r="F3776" s="184"/>
    </row>
    <row r="3777" spans="1:6" x14ac:dyDescent="0.25">
      <c r="A3777" s="184"/>
      <c r="B3777" s="222"/>
      <c r="F3777" s="184"/>
    </row>
    <row r="3778" spans="1:6" x14ac:dyDescent="0.25">
      <c r="A3778" s="184"/>
      <c r="B3778" s="222"/>
      <c r="F3778" s="184"/>
    </row>
    <row r="3779" spans="1:6" x14ac:dyDescent="0.25">
      <c r="A3779" s="184"/>
      <c r="B3779" s="222"/>
      <c r="F3779" s="184"/>
    </row>
    <row r="3780" spans="1:6" x14ac:dyDescent="0.25">
      <c r="A3780" s="184"/>
      <c r="B3780" s="222"/>
      <c r="F3780" s="184"/>
    </row>
    <row r="3781" spans="1:6" x14ac:dyDescent="0.25">
      <c r="A3781" s="184"/>
      <c r="B3781" s="222"/>
      <c r="F3781" s="184"/>
    </row>
    <row r="3782" spans="1:6" x14ac:dyDescent="0.25">
      <c r="A3782" s="184"/>
      <c r="B3782" s="222"/>
      <c r="F3782" s="184"/>
    </row>
    <row r="3783" spans="1:6" x14ac:dyDescent="0.25">
      <c r="A3783" s="184"/>
      <c r="B3783" s="222"/>
      <c r="F3783" s="184"/>
    </row>
    <row r="3784" spans="1:6" x14ac:dyDescent="0.25">
      <c r="A3784" s="184"/>
      <c r="B3784" s="222"/>
      <c r="F3784" s="184"/>
    </row>
    <row r="3785" spans="1:6" x14ac:dyDescent="0.25">
      <c r="A3785" s="184"/>
      <c r="B3785" s="222"/>
      <c r="F3785" s="184"/>
    </row>
    <row r="3786" spans="1:6" x14ac:dyDescent="0.25">
      <c r="A3786" s="184"/>
      <c r="B3786" s="222"/>
      <c r="F3786" s="184"/>
    </row>
    <row r="3787" spans="1:6" x14ac:dyDescent="0.25">
      <c r="A3787" s="184"/>
      <c r="B3787" s="222"/>
      <c r="F3787" s="184"/>
    </row>
    <row r="3788" spans="1:6" x14ac:dyDescent="0.25">
      <c r="A3788" s="184"/>
      <c r="B3788" s="222"/>
      <c r="F3788" s="184"/>
    </row>
    <row r="3789" spans="1:6" x14ac:dyDescent="0.25">
      <c r="A3789" s="184"/>
      <c r="B3789" s="222"/>
      <c r="F3789" s="184"/>
    </row>
    <row r="3790" spans="1:6" x14ac:dyDescent="0.25">
      <c r="A3790" s="184"/>
      <c r="B3790" s="222"/>
      <c r="F3790" s="184"/>
    </row>
    <row r="3791" spans="1:6" x14ac:dyDescent="0.25">
      <c r="A3791" s="184"/>
      <c r="B3791" s="222"/>
      <c r="F3791" s="184"/>
    </row>
    <row r="3792" spans="1:6" x14ac:dyDescent="0.25">
      <c r="A3792" s="184"/>
      <c r="B3792" s="222"/>
      <c r="F3792" s="184"/>
    </row>
    <row r="3793" spans="1:6" x14ac:dyDescent="0.25">
      <c r="A3793" s="184"/>
      <c r="B3793" s="222"/>
      <c r="F3793" s="184"/>
    </row>
    <row r="3794" spans="1:6" x14ac:dyDescent="0.25">
      <c r="A3794" s="184"/>
      <c r="B3794" s="222"/>
      <c r="F3794" s="184"/>
    </row>
    <row r="3795" spans="1:6" x14ac:dyDescent="0.25">
      <c r="A3795" s="184"/>
      <c r="B3795" s="222"/>
      <c r="F3795" s="184"/>
    </row>
    <row r="3796" spans="1:6" x14ac:dyDescent="0.25">
      <c r="A3796" s="184"/>
      <c r="B3796" s="222"/>
      <c r="F3796" s="184"/>
    </row>
    <row r="3797" spans="1:6" x14ac:dyDescent="0.25">
      <c r="A3797" s="184"/>
      <c r="B3797" s="222"/>
      <c r="F3797" s="184"/>
    </row>
    <row r="3798" spans="1:6" x14ac:dyDescent="0.25">
      <c r="A3798" s="184"/>
      <c r="B3798" s="222"/>
      <c r="F3798" s="184"/>
    </row>
    <row r="3799" spans="1:6" x14ac:dyDescent="0.25">
      <c r="A3799" s="184"/>
      <c r="B3799" s="222"/>
      <c r="F3799" s="184"/>
    </row>
    <row r="3800" spans="1:6" x14ac:dyDescent="0.25">
      <c r="A3800" s="184"/>
      <c r="B3800" s="222"/>
      <c r="F3800" s="184"/>
    </row>
    <row r="3801" spans="1:6" x14ac:dyDescent="0.25">
      <c r="A3801" s="184"/>
      <c r="B3801" s="222"/>
      <c r="F3801" s="184"/>
    </row>
    <row r="3802" spans="1:6" x14ac:dyDescent="0.25">
      <c r="A3802" s="184"/>
      <c r="B3802" s="222"/>
      <c r="F3802" s="184"/>
    </row>
    <row r="3803" spans="1:6" x14ac:dyDescent="0.25">
      <c r="A3803" s="184"/>
      <c r="B3803" s="222"/>
      <c r="F3803" s="184"/>
    </row>
    <row r="3804" spans="1:6" x14ac:dyDescent="0.25">
      <c r="A3804" s="184"/>
      <c r="B3804" s="222"/>
      <c r="F3804" s="184"/>
    </row>
    <row r="3805" spans="1:6" x14ac:dyDescent="0.25">
      <c r="A3805" s="184"/>
      <c r="B3805" s="222"/>
      <c r="F3805" s="184"/>
    </row>
    <row r="3806" spans="1:6" x14ac:dyDescent="0.25">
      <c r="A3806" s="184"/>
      <c r="B3806" s="222"/>
      <c r="F3806" s="184"/>
    </row>
    <row r="3807" spans="1:6" x14ac:dyDescent="0.25">
      <c r="A3807" s="184"/>
      <c r="B3807" s="222"/>
      <c r="F3807" s="184"/>
    </row>
    <row r="3808" spans="1:6" x14ac:dyDescent="0.25">
      <c r="A3808" s="184"/>
      <c r="B3808" s="222"/>
      <c r="F3808" s="184"/>
    </row>
    <row r="3809" spans="1:6" x14ac:dyDescent="0.25">
      <c r="A3809" s="184"/>
      <c r="B3809" s="222"/>
      <c r="F3809" s="184"/>
    </row>
    <row r="3810" spans="1:6" x14ac:dyDescent="0.25">
      <c r="A3810" s="184"/>
      <c r="B3810" s="222"/>
      <c r="F3810" s="184"/>
    </row>
    <row r="3811" spans="1:6" x14ac:dyDescent="0.25">
      <c r="A3811" s="184"/>
      <c r="B3811" s="222"/>
      <c r="F3811" s="184"/>
    </row>
    <row r="3812" spans="1:6" x14ac:dyDescent="0.25">
      <c r="A3812" s="184"/>
      <c r="B3812" s="222"/>
      <c r="F3812" s="184"/>
    </row>
    <row r="3813" spans="1:6" x14ac:dyDescent="0.25">
      <c r="A3813" s="184"/>
      <c r="B3813" s="222"/>
      <c r="F3813" s="184"/>
    </row>
    <row r="3814" spans="1:6" x14ac:dyDescent="0.25">
      <c r="A3814" s="184"/>
      <c r="B3814" s="222"/>
      <c r="F3814" s="184"/>
    </row>
    <row r="3815" spans="1:6" x14ac:dyDescent="0.25">
      <c r="A3815" s="184"/>
      <c r="B3815" s="222"/>
      <c r="F3815" s="184"/>
    </row>
    <row r="3816" spans="1:6" x14ac:dyDescent="0.25">
      <c r="A3816" s="184"/>
      <c r="B3816" s="222"/>
      <c r="F3816" s="184"/>
    </row>
    <row r="3817" spans="1:6" x14ac:dyDescent="0.25">
      <c r="A3817" s="184"/>
      <c r="B3817" s="222"/>
      <c r="F3817" s="184"/>
    </row>
    <row r="3818" spans="1:6" x14ac:dyDescent="0.25">
      <c r="A3818" s="184"/>
      <c r="B3818" s="222"/>
      <c r="F3818" s="184"/>
    </row>
    <row r="3819" spans="1:6" x14ac:dyDescent="0.25">
      <c r="A3819" s="184"/>
      <c r="B3819" s="222"/>
      <c r="F3819" s="184"/>
    </row>
    <row r="3820" spans="1:6" x14ac:dyDescent="0.25">
      <c r="A3820" s="184"/>
      <c r="B3820" s="222"/>
      <c r="F3820" s="184"/>
    </row>
    <row r="3821" spans="1:6" x14ac:dyDescent="0.25">
      <c r="A3821" s="184"/>
      <c r="B3821" s="222"/>
      <c r="F3821" s="184"/>
    </row>
    <row r="3822" spans="1:6" x14ac:dyDescent="0.25">
      <c r="A3822" s="184"/>
      <c r="B3822" s="222"/>
      <c r="F3822" s="184"/>
    </row>
    <row r="3823" spans="1:6" x14ac:dyDescent="0.25">
      <c r="A3823" s="184"/>
      <c r="B3823" s="222"/>
      <c r="F3823" s="184"/>
    </row>
    <row r="3824" spans="1:6" x14ac:dyDescent="0.25">
      <c r="A3824" s="184"/>
      <c r="B3824" s="222"/>
      <c r="F3824" s="184"/>
    </row>
    <row r="3825" spans="1:6" x14ac:dyDescent="0.25">
      <c r="A3825" s="184"/>
      <c r="B3825" s="222"/>
      <c r="F3825" s="184"/>
    </row>
    <row r="3826" spans="1:6" x14ac:dyDescent="0.25">
      <c r="A3826" s="184"/>
      <c r="B3826" s="222"/>
      <c r="F3826" s="184"/>
    </row>
    <row r="3827" spans="1:6" x14ac:dyDescent="0.25">
      <c r="A3827" s="184"/>
      <c r="B3827" s="222"/>
      <c r="F3827" s="184"/>
    </row>
    <row r="3828" spans="1:6" x14ac:dyDescent="0.25">
      <c r="A3828" s="184"/>
      <c r="B3828" s="222"/>
      <c r="F3828" s="184"/>
    </row>
    <row r="3829" spans="1:6" x14ac:dyDescent="0.25">
      <c r="A3829" s="184"/>
      <c r="B3829" s="222"/>
      <c r="F3829" s="184"/>
    </row>
    <row r="3830" spans="1:6" x14ac:dyDescent="0.25">
      <c r="A3830" s="184"/>
      <c r="B3830" s="222"/>
      <c r="F3830" s="184"/>
    </row>
    <row r="3831" spans="1:6" x14ac:dyDescent="0.25">
      <c r="A3831" s="184"/>
      <c r="B3831" s="222"/>
      <c r="F3831" s="184"/>
    </row>
    <row r="3832" spans="1:6" x14ac:dyDescent="0.25">
      <c r="A3832" s="184"/>
      <c r="B3832" s="222"/>
      <c r="F3832" s="184"/>
    </row>
    <row r="3833" spans="1:6" x14ac:dyDescent="0.25">
      <c r="A3833" s="184"/>
      <c r="B3833" s="222"/>
      <c r="F3833" s="184"/>
    </row>
    <row r="3834" spans="1:6" x14ac:dyDescent="0.25">
      <c r="A3834" s="184"/>
      <c r="B3834" s="222"/>
      <c r="F3834" s="184"/>
    </row>
    <row r="3835" spans="1:6" x14ac:dyDescent="0.25">
      <c r="A3835" s="184"/>
      <c r="B3835" s="222"/>
      <c r="F3835" s="184"/>
    </row>
    <row r="3836" spans="1:6" x14ac:dyDescent="0.25">
      <c r="A3836" s="184"/>
      <c r="B3836" s="222"/>
      <c r="F3836" s="184"/>
    </row>
    <row r="3837" spans="1:6" x14ac:dyDescent="0.25">
      <c r="A3837" s="184"/>
      <c r="B3837" s="222"/>
      <c r="F3837" s="184"/>
    </row>
    <row r="3838" spans="1:6" x14ac:dyDescent="0.25">
      <c r="A3838" s="184"/>
      <c r="B3838" s="222"/>
      <c r="F3838" s="184"/>
    </row>
    <row r="3839" spans="1:6" x14ac:dyDescent="0.25">
      <c r="A3839" s="184"/>
      <c r="B3839" s="222"/>
      <c r="F3839" s="184"/>
    </row>
    <row r="3840" spans="1:6" x14ac:dyDescent="0.25">
      <c r="A3840" s="184"/>
      <c r="B3840" s="222"/>
      <c r="F3840" s="184"/>
    </row>
    <row r="3841" spans="1:6" x14ac:dyDescent="0.25">
      <c r="A3841" s="184"/>
      <c r="B3841" s="222"/>
      <c r="F3841" s="184"/>
    </row>
    <row r="3842" spans="1:6" x14ac:dyDescent="0.25">
      <c r="A3842" s="184"/>
      <c r="B3842" s="222"/>
      <c r="F3842" s="184"/>
    </row>
    <row r="3843" spans="1:6" x14ac:dyDescent="0.25">
      <c r="A3843" s="184"/>
      <c r="B3843" s="222"/>
      <c r="F3843" s="184"/>
    </row>
    <row r="3844" spans="1:6" x14ac:dyDescent="0.25">
      <c r="A3844" s="184"/>
      <c r="B3844" s="222"/>
      <c r="F3844" s="184"/>
    </row>
    <row r="3845" spans="1:6" x14ac:dyDescent="0.25">
      <c r="A3845" s="184"/>
      <c r="B3845" s="222"/>
      <c r="F3845" s="184"/>
    </row>
    <row r="3846" spans="1:6" x14ac:dyDescent="0.25">
      <c r="A3846" s="184"/>
      <c r="B3846" s="222"/>
      <c r="F3846" s="184"/>
    </row>
    <row r="3847" spans="1:6" x14ac:dyDescent="0.25">
      <c r="A3847" s="184"/>
      <c r="B3847" s="222"/>
      <c r="F3847" s="184"/>
    </row>
    <row r="3848" spans="1:6" x14ac:dyDescent="0.25">
      <c r="A3848" s="184"/>
      <c r="B3848" s="222"/>
      <c r="F3848" s="184"/>
    </row>
    <row r="3849" spans="1:6" x14ac:dyDescent="0.25">
      <c r="A3849" s="184"/>
      <c r="B3849" s="222"/>
      <c r="F3849" s="184"/>
    </row>
    <row r="3850" spans="1:6" x14ac:dyDescent="0.25">
      <c r="A3850" s="184"/>
      <c r="B3850" s="222"/>
      <c r="F3850" s="184"/>
    </row>
    <row r="3851" spans="1:6" x14ac:dyDescent="0.25">
      <c r="A3851" s="184"/>
      <c r="B3851" s="222"/>
      <c r="F3851" s="184"/>
    </row>
    <row r="3852" spans="1:6" x14ac:dyDescent="0.25">
      <c r="A3852" s="184"/>
      <c r="B3852" s="222"/>
      <c r="F3852" s="184"/>
    </row>
    <row r="3853" spans="1:6" x14ac:dyDescent="0.25">
      <c r="A3853" s="184"/>
      <c r="B3853" s="222"/>
      <c r="F3853" s="184"/>
    </row>
    <row r="3854" spans="1:6" x14ac:dyDescent="0.25">
      <c r="A3854" s="184"/>
      <c r="B3854" s="222"/>
      <c r="F3854" s="184"/>
    </row>
    <row r="3855" spans="1:6" x14ac:dyDescent="0.25">
      <c r="A3855" s="184"/>
      <c r="B3855" s="222"/>
      <c r="F3855" s="184"/>
    </row>
    <row r="3856" spans="1:6" x14ac:dyDescent="0.25">
      <c r="A3856" s="184"/>
      <c r="B3856" s="222"/>
      <c r="F3856" s="184"/>
    </row>
    <row r="3857" spans="1:6" x14ac:dyDescent="0.25">
      <c r="A3857" s="184"/>
      <c r="B3857" s="222"/>
      <c r="F3857" s="184"/>
    </row>
    <row r="3858" spans="1:6" x14ac:dyDescent="0.25">
      <c r="A3858" s="184"/>
      <c r="B3858" s="222"/>
      <c r="F3858" s="184"/>
    </row>
    <row r="3859" spans="1:6" x14ac:dyDescent="0.25">
      <c r="A3859" s="184"/>
      <c r="B3859" s="222"/>
      <c r="F3859" s="184"/>
    </row>
    <row r="3860" spans="1:6" x14ac:dyDescent="0.25">
      <c r="A3860" s="184"/>
      <c r="B3860" s="222"/>
      <c r="F3860" s="184"/>
    </row>
    <row r="3861" spans="1:6" x14ac:dyDescent="0.25">
      <c r="A3861" s="184"/>
      <c r="B3861" s="222"/>
      <c r="F3861" s="184"/>
    </row>
    <row r="3862" spans="1:6" x14ac:dyDescent="0.25">
      <c r="A3862" s="184"/>
      <c r="B3862" s="222"/>
      <c r="F3862" s="184"/>
    </row>
    <row r="3863" spans="1:6" x14ac:dyDescent="0.25">
      <c r="A3863" s="184"/>
      <c r="B3863" s="222"/>
      <c r="F3863" s="184"/>
    </row>
    <row r="3864" spans="1:6" x14ac:dyDescent="0.25">
      <c r="A3864" s="184"/>
      <c r="B3864" s="222"/>
      <c r="F3864" s="184"/>
    </row>
    <row r="3865" spans="1:6" x14ac:dyDescent="0.25">
      <c r="A3865" s="184"/>
      <c r="B3865" s="222"/>
      <c r="F3865" s="184"/>
    </row>
    <row r="3866" spans="1:6" x14ac:dyDescent="0.25">
      <c r="A3866" s="184"/>
      <c r="B3866" s="222"/>
      <c r="F3866" s="184"/>
    </row>
    <row r="3867" spans="1:6" x14ac:dyDescent="0.25">
      <c r="A3867" s="184"/>
      <c r="B3867" s="222"/>
      <c r="F3867" s="184"/>
    </row>
    <row r="3868" spans="1:6" x14ac:dyDescent="0.25">
      <c r="A3868" s="184"/>
      <c r="B3868" s="222"/>
      <c r="F3868" s="184"/>
    </row>
    <row r="3869" spans="1:6" x14ac:dyDescent="0.25">
      <c r="A3869" s="184"/>
      <c r="B3869" s="222"/>
      <c r="F3869" s="184"/>
    </row>
    <row r="3870" spans="1:6" x14ac:dyDescent="0.25">
      <c r="A3870" s="184"/>
      <c r="B3870" s="222"/>
      <c r="F3870" s="184"/>
    </row>
    <row r="3871" spans="1:6" x14ac:dyDescent="0.25">
      <c r="A3871" s="184"/>
      <c r="B3871" s="222"/>
      <c r="F3871" s="184"/>
    </row>
    <row r="3872" spans="1:6" x14ac:dyDescent="0.25">
      <c r="A3872" s="184"/>
      <c r="B3872" s="222"/>
      <c r="F3872" s="184"/>
    </row>
    <row r="3873" spans="1:6" x14ac:dyDescent="0.25">
      <c r="A3873" s="184"/>
      <c r="B3873" s="222"/>
      <c r="F3873" s="184"/>
    </row>
    <row r="3874" spans="1:6" x14ac:dyDescent="0.25">
      <c r="A3874" s="184"/>
      <c r="B3874" s="222"/>
      <c r="F3874" s="184"/>
    </row>
    <row r="3875" spans="1:6" x14ac:dyDescent="0.25">
      <c r="A3875" s="184"/>
      <c r="B3875" s="222"/>
      <c r="F3875" s="184"/>
    </row>
    <row r="3876" spans="1:6" x14ac:dyDescent="0.25">
      <c r="A3876" s="184"/>
      <c r="B3876" s="222"/>
      <c r="F3876" s="184"/>
    </row>
    <row r="3877" spans="1:6" x14ac:dyDescent="0.25">
      <c r="A3877" s="184"/>
      <c r="B3877" s="222"/>
      <c r="F3877" s="184"/>
    </row>
    <row r="3878" spans="1:6" x14ac:dyDescent="0.25">
      <c r="A3878" s="184"/>
      <c r="B3878" s="222"/>
      <c r="F3878" s="184"/>
    </row>
    <row r="3879" spans="1:6" x14ac:dyDescent="0.25">
      <c r="A3879" s="184"/>
      <c r="B3879" s="222"/>
      <c r="F3879" s="184"/>
    </row>
    <row r="3880" spans="1:6" x14ac:dyDescent="0.25">
      <c r="A3880" s="184"/>
      <c r="B3880" s="222"/>
      <c r="F3880" s="184"/>
    </row>
    <row r="3881" spans="1:6" x14ac:dyDescent="0.25">
      <c r="A3881" s="184"/>
      <c r="B3881" s="222"/>
      <c r="F3881" s="184"/>
    </row>
    <row r="3882" spans="1:6" x14ac:dyDescent="0.25">
      <c r="A3882" s="184"/>
      <c r="B3882" s="222"/>
      <c r="F3882" s="184"/>
    </row>
    <row r="3883" spans="1:6" x14ac:dyDescent="0.25">
      <c r="A3883" s="184"/>
      <c r="B3883" s="222"/>
      <c r="F3883" s="184"/>
    </row>
    <row r="3884" spans="1:6" x14ac:dyDescent="0.25">
      <c r="A3884" s="184"/>
      <c r="B3884" s="222"/>
      <c r="F3884" s="184"/>
    </row>
    <row r="3885" spans="1:6" x14ac:dyDescent="0.25">
      <c r="A3885" s="184"/>
      <c r="B3885" s="222"/>
      <c r="F3885" s="184"/>
    </row>
    <row r="3886" spans="1:6" x14ac:dyDescent="0.25">
      <c r="A3886" s="184"/>
      <c r="B3886" s="222"/>
      <c r="F3886" s="184"/>
    </row>
    <row r="3887" spans="1:6" x14ac:dyDescent="0.25">
      <c r="A3887" s="184"/>
      <c r="B3887" s="222"/>
      <c r="F3887" s="184"/>
    </row>
    <row r="3888" spans="1:6" x14ac:dyDescent="0.25">
      <c r="A3888" s="184"/>
      <c r="B3888" s="222"/>
      <c r="F3888" s="184"/>
    </row>
    <row r="3889" spans="1:6" x14ac:dyDescent="0.25">
      <c r="A3889" s="184"/>
      <c r="B3889" s="222"/>
      <c r="F3889" s="184"/>
    </row>
    <row r="3890" spans="1:6" x14ac:dyDescent="0.25">
      <c r="A3890" s="184"/>
      <c r="B3890" s="222"/>
      <c r="F3890" s="184"/>
    </row>
    <row r="3891" spans="1:6" x14ac:dyDescent="0.25">
      <c r="A3891" s="184"/>
      <c r="B3891" s="222"/>
      <c r="F3891" s="184"/>
    </row>
    <row r="3892" spans="1:6" x14ac:dyDescent="0.25">
      <c r="A3892" s="184"/>
      <c r="B3892" s="222"/>
      <c r="F3892" s="184"/>
    </row>
    <row r="3893" spans="1:6" x14ac:dyDescent="0.25">
      <c r="A3893" s="184"/>
      <c r="B3893" s="222"/>
      <c r="F3893" s="184"/>
    </row>
    <row r="3894" spans="1:6" x14ac:dyDescent="0.25">
      <c r="A3894" s="184"/>
      <c r="B3894" s="222"/>
      <c r="F3894" s="184"/>
    </row>
    <row r="3895" spans="1:6" x14ac:dyDescent="0.25">
      <c r="A3895" s="184"/>
      <c r="B3895" s="222"/>
      <c r="F3895" s="184"/>
    </row>
    <row r="3896" spans="1:6" x14ac:dyDescent="0.25">
      <c r="A3896" s="184"/>
      <c r="B3896" s="222"/>
      <c r="F3896" s="184"/>
    </row>
    <row r="3897" spans="1:6" x14ac:dyDescent="0.25">
      <c r="A3897" s="184"/>
      <c r="B3897" s="222"/>
      <c r="F3897" s="184"/>
    </row>
    <row r="3898" spans="1:6" x14ac:dyDescent="0.25">
      <c r="A3898" s="184"/>
      <c r="B3898" s="222"/>
      <c r="F3898" s="184"/>
    </row>
    <row r="3899" spans="1:6" x14ac:dyDescent="0.25">
      <c r="A3899" s="184"/>
      <c r="B3899" s="222"/>
      <c r="F3899" s="184"/>
    </row>
    <row r="3900" spans="1:6" x14ac:dyDescent="0.25">
      <c r="A3900" s="184"/>
      <c r="B3900" s="222"/>
      <c r="F3900" s="184"/>
    </row>
    <row r="3901" spans="1:6" x14ac:dyDescent="0.25">
      <c r="A3901" s="184"/>
      <c r="B3901" s="222"/>
      <c r="F3901" s="184"/>
    </row>
    <row r="3902" spans="1:6" x14ac:dyDescent="0.25">
      <c r="A3902" s="184"/>
      <c r="B3902" s="222"/>
      <c r="F3902" s="184"/>
    </row>
    <row r="3903" spans="1:6" x14ac:dyDescent="0.25">
      <c r="A3903" s="184"/>
      <c r="B3903" s="222"/>
      <c r="F3903" s="184"/>
    </row>
    <row r="3904" spans="1:6" x14ac:dyDescent="0.25">
      <c r="A3904" s="184"/>
      <c r="B3904" s="222"/>
    </row>
    <row r="3905" spans="1:2" x14ac:dyDescent="0.25">
      <c r="A3905" s="184"/>
      <c r="B3905" s="222"/>
    </row>
    <row r="3906" spans="1:2" x14ac:dyDescent="0.25">
      <c r="A3906" s="184"/>
      <c r="B3906" s="222"/>
    </row>
    <row r="3907" spans="1:2" x14ac:dyDescent="0.25">
      <c r="A3907" s="184"/>
      <c r="B3907" s="222"/>
    </row>
    <row r="3908" spans="1:2" x14ac:dyDescent="0.25">
      <c r="A3908" s="184"/>
      <c r="B3908" s="222"/>
    </row>
    <row r="3909" spans="1:2" x14ac:dyDescent="0.25">
      <c r="A3909" s="184"/>
      <c r="B3909" s="222"/>
    </row>
    <row r="3910" spans="1:2" x14ac:dyDescent="0.25">
      <c r="A3910" s="184"/>
      <c r="B3910" s="222"/>
    </row>
    <row r="3911" spans="1:2" x14ac:dyDescent="0.25">
      <c r="A3911" s="184"/>
      <c r="B3911" s="222"/>
    </row>
    <row r="3912" spans="1:2" x14ac:dyDescent="0.25">
      <c r="A3912" s="184"/>
      <c r="B3912" s="222"/>
    </row>
    <row r="3913" spans="1:2" x14ac:dyDescent="0.25">
      <c r="A3913" s="184"/>
      <c r="B3913" s="222"/>
    </row>
    <row r="3914" spans="1:2" x14ac:dyDescent="0.25">
      <c r="A3914" s="184"/>
      <c r="B3914" s="222"/>
    </row>
    <row r="3915" spans="1:2" x14ac:dyDescent="0.25">
      <c r="A3915" s="184"/>
      <c r="B3915" s="222"/>
    </row>
    <row r="3916" spans="1:2" x14ac:dyDescent="0.25">
      <c r="A3916" s="184"/>
      <c r="B3916" s="222"/>
    </row>
    <row r="3917" spans="1:2" x14ac:dyDescent="0.25">
      <c r="A3917" s="184"/>
      <c r="B3917" s="222"/>
    </row>
    <row r="3918" spans="1:2" x14ac:dyDescent="0.25">
      <c r="A3918" s="184"/>
      <c r="B3918" s="222"/>
    </row>
    <row r="3919" spans="1:2" x14ac:dyDescent="0.25">
      <c r="A3919" s="184"/>
      <c r="B3919" s="222"/>
    </row>
    <row r="3920" spans="1:2" x14ac:dyDescent="0.25">
      <c r="A3920" s="184"/>
      <c r="B3920" s="222"/>
    </row>
    <row r="3921" spans="1:2" x14ac:dyDescent="0.25">
      <c r="A3921" s="184"/>
      <c r="B3921" s="222"/>
    </row>
    <row r="3922" spans="1:2" x14ac:dyDescent="0.25">
      <c r="A3922" s="184"/>
      <c r="B3922" s="222"/>
    </row>
    <row r="3923" spans="1:2" x14ac:dyDescent="0.25">
      <c r="A3923" s="184"/>
      <c r="B3923" s="222"/>
    </row>
    <row r="3924" spans="1:2" x14ac:dyDescent="0.25">
      <c r="A3924" s="184"/>
      <c r="B3924" s="222"/>
    </row>
    <row r="3925" spans="1:2" x14ac:dyDescent="0.25">
      <c r="A3925" s="184"/>
      <c r="B3925" s="222"/>
    </row>
    <row r="3926" spans="1:2" x14ac:dyDescent="0.25">
      <c r="A3926" s="184"/>
      <c r="B3926" s="222"/>
    </row>
    <row r="3927" spans="1:2" x14ac:dyDescent="0.25">
      <c r="A3927" s="184"/>
      <c r="B3927" s="222"/>
    </row>
    <row r="3928" spans="1:2" x14ac:dyDescent="0.25">
      <c r="A3928" s="184"/>
      <c r="B3928" s="222"/>
    </row>
    <row r="3929" spans="1:2" x14ac:dyDescent="0.25">
      <c r="A3929" s="184"/>
      <c r="B3929" s="222"/>
    </row>
    <row r="3930" spans="1:2" x14ac:dyDescent="0.25">
      <c r="A3930" s="184"/>
      <c r="B3930" s="222"/>
    </row>
    <row r="3931" spans="1:2" x14ac:dyDescent="0.25">
      <c r="A3931" s="184"/>
      <c r="B3931" s="222"/>
    </row>
    <row r="3932" spans="1:2" x14ac:dyDescent="0.25">
      <c r="A3932" s="184"/>
      <c r="B3932" s="222"/>
    </row>
    <row r="3933" spans="1:2" x14ac:dyDescent="0.25">
      <c r="A3933" s="184"/>
      <c r="B3933" s="222"/>
    </row>
    <row r="3934" spans="1:2" x14ac:dyDescent="0.25">
      <c r="A3934" s="184"/>
      <c r="B3934" s="222"/>
    </row>
    <row r="3935" spans="1:2" x14ac:dyDescent="0.25">
      <c r="A3935" s="184"/>
      <c r="B3935" s="222"/>
    </row>
    <row r="3936" spans="1:2" x14ac:dyDescent="0.25">
      <c r="A3936" s="184"/>
      <c r="B3936" s="222"/>
    </row>
    <row r="3937" spans="1:2" x14ac:dyDescent="0.25">
      <c r="A3937" s="184"/>
      <c r="B3937" s="222"/>
    </row>
    <row r="3938" spans="1:2" x14ac:dyDescent="0.25">
      <c r="A3938" s="184"/>
      <c r="B3938" s="222"/>
    </row>
    <row r="3939" spans="1:2" x14ac:dyDescent="0.25">
      <c r="A3939" s="184"/>
      <c r="B3939" s="222"/>
    </row>
    <row r="3940" spans="1:2" x14ac:dyDescent="0.25">
      <c r="A3940" s="184"/>
      <c r="B3940" s="222"/>
    </row>
    <row r="3941" spans="1:2" x14ac:dyDescent="0.25">
      <c r="A3941" s="184"/>
      <c r="B3941" s="222"/>
    </row>
    <row r="3942" spans="1:2" x14ac:dyDescent="0.25">
      <c r="A3942" s="184"/>
      <c r="B3942" s="222"/>
    </row>
    <row r="3943" spans="1:2" x14ac:dyDescent="0.25">
      <c r="A3943" s="184"/>
      <c r="B3943" s="222"/>
    </row>
    <row r="3944" spans="1:2" x14ac:dyDescent="0.25">
      <c r="A3944" s="184"/>
      <c r="B3944" s="222"/>
    </row>
    <row r="3945" spans="1:2" x14ac:dyDescent="0.25">
      <c r="A3945" s="184"/>
      <c r="B3945" s="222"/>
    </row>
    <row r="3946" spans="1:2" x14ac:dyDescent="0.25">
      <c r="A3946" s="184"/>
      <c r="B3946" s="222"/>
    </row>
    <row r="3947" spans="1:2" x14ac:dyDescent="0.25">
      <c r="A3947" s="184"/>
      <c r="B3947" s="222"/>
    </row>
    <row r="3948" spans="1:2" x14ac:dyDescent="0.25">
      <c r="A3948" s="184"/>
      <c r="B3948" s="222"/>
    </row>
    <row r="3949" spans="1:2" x14ac:dyDescent="0.25">
      <c r="A3949" s="184"/>
      <c r="B3949" s="222"/>
    </row>
    <row r="3950" spans="1:2" x14ac:dyDescent="0.25">
      <c r="A3950" s="184"/>
      <c r="B3950" s="222"/>
    </row>
    <row r="3951" spans="1:2" x14ac:dyDescent="0.25">
      <c r="A3951" s="184"/>
      <c r="B3951" s="222"/>
    </row>
    <row r="3952" spans="1:2" x14ac:dyDescent="0.25">
      <c r="A3952" s="184"/>
      <c r="B3952" s="222"/>
    </row>
    <row r="3953" spans="1:2" x14ac:dyDescent="0.25">
      <c r="A3953" s="184"/>
      <c r="B3953" s="222"/>
    </row>
    <row r="3954" spans="1:2" x14ac:dyDescent="0.25">
      <c r="A3954" s="184"/>
      <c r="B3954" s="222"/>
    </row>
    <row r="3955" spans="1:2" x14ac:dyDescent="0.25">
      <c r="A3955" s="184"/>
      <c r="B3955" s="222"/>
    </row>
    <row r="3956" spans="1:2" x14ac:dyDescent="0.25">
      <c r="A3956" s="184"/>
      <c r="B3956" s="222"/>
    </row>
    <row r="3957" spans="1:2" x14ac:dyDescent="0.25">
      <c r="A3957" s="184"/>
      <c r="B3957" s="222"/>
    </row>
    <row r="3958" spans="1:2" x14ac:dyDescent="0.25">
      <c r="A3958" s="184"/>
      <c r="B3958" s="222"/>
    </row>
    <row r="3959" spans="1:2" x14ac:dyDescent="0.25">
      <c r="A3959" s="184"/>
      <c r="B3959" s="222"/>
    </row>
    <row r="3960" spans="1:2" x14ac:dyDescent="0.25">
      <c r="A3960" s="184"/>
      <c r="B3960" s="222"/>
    </row>
    <row r="3961" spans="1:2" x14ac:dyDescent="0.25">
      <c r="A3961" s="184"/>
      <c r="B3961" s="222"/>
    </row>
    <row r="3962" spans="1:2" x14ac:dyDescent="0.25">
      <c r="A3962" s="184"/>
      <c r="B3962" s="222"/>
    </row>
    <row r="3963" spans="1:2" x14ac:dyDescent="0.25">
      <c r="A3963" s="184"/>
      <c r="B3963" s="222"/>
    </row>
    <row r="3964" spans="1:2" x14ac:dyDescent="0.25">
      <c r="A3964" s="184"/>
      <c r="B3964" s="222"/>
    </row>
    <row r="3965" spans="1:2" x14ac:dyDescent="0.25">
      <c r="A3965" s="184"/>
      <c r="B3965" s="222"/>
    </row>
    <row r="3966" spans="1:2" x14ac:dyDescent="0.25">
      <c r="A3966" s="184"/>
      <c r="B3966" s="222"/>
    </row>
    <row r="3967" spans="1:2" x14ac:dyDescent="0.25">
      <c r="A3967" s="184"/>
      <c r="B3967" s="222"/>
    </row>
    <row r="3968" spans="1:2" x14ac:dyDescent="0.25">
      <c r="A3968" s="184"/>
      <c r="B3968" s="222"/>
    </row>
    <row r="3969" spans="1:2" x14ac:dyDescent="0.25">
      <c r="A3969" s="184"/>
      <c r="B3969" s="222"/>
    </row>
    <row r="3970" spans="1:2" x14ac:dyDescent="0.25">
      <c r="A3970" s="184"/>
      <c r="B3970" s="222"/>
    </row>
    <row r="3971" spans="1:2" x14ac:dyDescent="0.25">
      <c r="A3971" s="184"/>
      <c r="B3971" s="222"/>
    </row>
    <row r="3972" spans="1:2" x14ac:dyDescent="0.25">
      <c r="A3972" s="184"/>
      <c r="B3972" s="222"/>
    </row>
    <row r="3973" spans="1:2" x14ac:dyDescent="0.25">
      <c r="A3973" s="184"/>
      <c r="B3973" s="222"/>
    </row>
    <row r="3974" spans="1:2" x14ac:dyDescent="0.25">
      <c r="A3974" s="184"/>
      <c r="B3974" s="222"/>
    </row>
    <row r="3975" spans="1:2" x14ac:dyDescent="0.25">
      <c r="A3975" s="184"/>
      <c r="B3975" s="222"/>
    </row>
    <row r="3976" spans="1:2" x14ac:dyDescent="0.25">
      <c r="A3976" s="184"/>
      <c r="B3976" s="222"/>
    </row>
    <row r="3977" spans="1:2" x14ac:dyDescent="0.25">
      <c r="A3977" s="184"/>
      <c r="B3977" s="222"/>
    </row>
    <row r="3978" spans="1:2" x14ac:dyDescent="0.25">
      <c r="A3978" s="184"/>
      <c r="B3978" s="222"/>
    </row>
    <row r="3979" spans="1:2" x14ac:dyDescent="0.25">
      <c r="A3979" s="184"/>
      <c r="B3979" s="222"/>
    </row>
    <row r="3980" spans="1:2" x14ac:dyDescent="0.25">
      <c r="A3980" s="184"/>
      <c r="B3980" s="222"/>
    </row>
    <row r="3981" spans="1:2" x14ac:dyDescent="0.25">
      <c r="A3981" s="184"/>
      <c r="B3981" s="222"/>
    </row>
    <row r="3982" spans="1:2" x14ac:dyDescent="0.25">
      <c r="A3982" s="184"/>
      <c r="B3982" s="222"/>
    </row>
    <row r="3983" spans="1:2" x14ac:dyDescent="0.25">
      <c r="A3983" s="184"/>
      <c r="B3983" s="222"/>
    </row>
    <row r="3984" spans="1:2" x14ac:dyDescent="0.25">
      <c r="A3984" s="184"/>
      <c r="B3984" s="222"/>
    </row>
    <row r="3985" spans="1:2" x14ac:dyDescent="0.25">
      <c r="A3985" s="184"/>
      <c r="B3985" s="222"/>
    </row>
    <row r="3986" spans="1:2" x14ac:dyDescent="0.25">
      <c r="A3986" s="184"/>
      <c r="B3986" s="222"/>
    </row>
    <row r="3987" spans="1:2" x14ac:dyDescent="0.25">
      <c r="A3987" s="184"/>
      <c r="B3987" s="222"/>
    </row>
    <row r="3988" spans="1:2" x14ac:dyDescent="0.25">
      <c r="A3988" s="184"/>
      <c r="B3988" s="222"/>
    </row>
    <row r="3989" spans="1:2" x14ac:dyDescent="0.25">
      <c r="A3989" s="184"/>
      <c r="B3989" s="222"/>
    </row>
    <row r="3990" spans="1:2" x14ac:dyDescent="0.25">
      <c r="A3990" s="184"/>
      <c r="B3990" s="222"/>
    </row>
    <row r="3991" spans="1:2" x14ac:dyDescent="0.25">
      <c r="A3991" s="184"/>
      <c r="B3991" s="222"/>
    </row>
    <row r="3992" spans="1:2" x14ac:dyDescent="0.25">
      <c r="A3992" s="184"/>
      <c r="B3992" s="222"/>
    </row>
    <row r="3993" spans="1:2" x14ac:dyDescent="0.25">
      <c r="A3993" s="184"/>
      <c r="B3993" s="222"/>
    </row>
    <row r="3994" spans="1:2" x14ac:dyDescent="0.25">
      <c r="A3994" s="184"/>
      <c r="B3994" s="222"/>
    </row>
    <row r="3995" spans="1:2" x14ac:dyDescent="0.25">
      <c r="A3995" s="184"/>
      <c r="B3995" s="222"/>
    </row>
    <row r="3996" spans="1:2" x14ac:dyDescent="0.25">
      <c r="A3996" s="184"/>
      <c r="B3996" s="222"/>
    </row>
    <row r="3997" spans="1:2" x14ac:dyDescent="0.25">
      <c r="A3997" s="184"/>
      <c r="B3997" s="222"/>
    </row>
    <row r="3998" spans="1:2" x14ac:dyDescent="0.25">
      <c r="A3998" s="184"/>
      <c r="B3998" s="222"/>
    </row>
    <row r="3999" spans="1:2" x14ac:dyDescent="0.25">
      <c r="A3999" s="184"/>
      <c r="B3999" s="222"/>
    </row>
    <row r="4000" spans="1:2" x14ac:dyDescent="0.25">
      <c r="A4000" s="184"/>
      <c r="B4000" s="222"/>
    </row>
    <row r="4001" spans="1:2" x14ac:dyDescent="0.25">
      <c r="A4001" s="184"/>
      <c r="B4001" s="222"/>
    </row>
    <row r="4002" spans="1:2" x14ac:dyDescent="0.25">
      <c r="A4002" s="184"/>
      <c r="B4002" s="222"/>
    </row>
    <row r="4003" spans="1:2" x14ac:dyDescent="0.25">
      <c r="A4003" s="184"/>
      <c r="B4003" s="222"/>
    </row>
    <row r="4004" spans="1:2" x14ac:dyDescent="0.25">
      <c r="A4004" s="184"/>
      <c r="B4004" s="222"/>
    </row>
    <row r="4005" spans="1:2" x14ac:dyDescent="0.25">
      <c r="A4005" s="184"/>
      <c r="B4005" s="222"/>
    </row>
    <row r="4006" spans="1:2" x14ac:dyDescent="0.25">
      <c r="A4006" s="184"/>
      <c r="B4006" s="222"/>
    </row>
    <row r="4007" spans="1:2" x14ac:dyDescent="0.25">
      <c r="A4007" s="184"/>
      <c r="B4007" s="222"/>
    </row>
    <row r="4008" spans="1:2" x14ac:dyDescent="0.25">
      <c r="A4008" s="184"/>
      <c r="B4008" s="222"/>
    </row>
    <row r="4009" spans="1:2" x14ac:dyDescent="0.25">
      <c r="A4009" s="184"/>
      <c r="B4009" s="222"/>
    </row>
    <row r="4010" spans="1:2" x14ac:dyDescent="0.25">
      <c r="A4010" s="184"/>
      <c r="B4010" s="222"/>
    </row>
    <row r="4011" spans="1:2" x14ac:dyDescent="0.25">
      <c r="A4011" s="184"/>
      <c r="B4011" s="222"/>
    </row>
    <row r="4012" spans="1:2" x14ac:dyDescent="0.25">
      <c r="A4012" s="184"/>
      <c r="B4012" s="222"/>
    </row>
    <row r="4013" spans="1:2" x14ac:dyDescent="0.25">
      <c r="A4013" s="184"/>
      <c r="B4013" s="222"/>
    </row>
    <row r="4014" spans="1:2" x14ac:dyDescent="0.25">
      <c r="A4014" s="184"/>
      <c r="B4014" s="222"/>
    </row>
    <row r="4015" spans="1:2" x14ac:dyDescent="0.25">
      <c r="A4015" s="184"/>
      <c r="B4015" s="222"/>
    </row>
    <row r="4016" spans="1:2" x14ac:dyDescent="0.25">
      <c r="A4016" s="184"/>
      <c r="B4016" s="222"/>
    </row>
    <row r="4017" spans="1:2" x14ac:dyDescent="0.25">
      <c r="A4017" s="184"/>
      <c r="B4017" s="222"/>
    </row>
    <row r="4018" spans="1:2" x14ac:dyDescent="0.25">
      <c r="A4018" s="184"/>
      <c r="B4018" s="222"/>
    </row>
    <row r="4019" spans="1:2" x14ac:dyDescent="0.25">
      <c r="A4019" s="184"/>
      <c r="B4019" s="222"/>
    </row>
    <row r="4020" spans="1:2" x14ac:dyDescent="0.25">
      <c r="A4020" s="184"/>
      <c r="B4020" s="222"/>
    </row>
    <row r="4021" spans="1:2" x14ac:dyDescent="0.25">
      <c r="A4021" s="184"/>
      <c r="B4021" s="222"/>
    </row>
    <row r="4022" spans="1:2" x14ac:dyDescent="0.25">
      <c r="A4022" s="184"/>
      <c r="B4022" s="222"/>
    </row>
    <row r="4023" spans="1:2" x14ac:dyDescent="0.25">
      <c r="A4023" s="184"/>
      <c r="B4023" s="222"/>
    </row>
    <row r="4024" spans="1:2" x14ac:dyDescent="0.25">
      <c r="A4024" s="184"/>
      <c r="B4024" s="222"/>
    </row>
    <row r="4025" spans="1:2" x14ac:dyDescent="0.25">
      <c r="A4025" s="184"/>
      <c r="B4025" s="222"/>
    </row>
    <row r="4026" spans="1:2" x14ac:dyDescent="0.25">
      <c r="A4026" s="184"/>
      <c r="B4026" s="222"/>
    </row>
    <row r="4027" spans="1:2" x14ac:dyDescent="0.25">
      <c r="A4027" s="184"/>
      <c r="B4027" s="222"/>
    </row>
    <row r="4028" spans="1:2" x14ac:dyDescent="0.25">
      <c r="A4028" s="184"/>
      <c r="B4028" s="222"/>
    </row>
    <row r="4029" spans="1:2" x14ac:dyDescent="0.25">
      <c r="A4029" s="184"/>
      <c r="B4029" s="222"/>
    </row>
    <row r="4030" spans="1:2" x14ac:dyDescent="0.25">
      <c r="A4030" s="184"/>
      <c r="B4030" s="222"/>
    </row>
    <row r="4031" spans="1:2" x14ac:dyDescent="0.25">
      <c r="A4031" s="184"/>
      <c r="B4031" s="222"/>
    </row>
    <row r="4032" spans="1:2" x14ac:dyDescent="0.25">
      <c r="A4032" s="184"/>
      <c r="B4032" s="222"/>
    </row>
    <row r="4033" spans="1:2" x14ac:dyDescent="0.25">
      <c r="A4033" s="184"/>
      <c r="B4033" s="222"/>
    </row>
    <row r="4034" spans="1:2" x14ac:dyDescent="0.25">
      <c r="A4034" s="184"/>
      <c r="B4034" s="222"/>
    </row>
    <row r="4035" spans="1:2" x14ac:dyDescent="0.25">
      <c r="A4035" s="184"/>
      <c r="B4035" s="222"/>
    </row>
    <row r="4036" spans="1:2" x14ac:dyDescent="0.25">
      <c r="A4036" s="184"/>
      <c r="B4036" s="222"/>
    </row>
    <row r="4037" spans="1:2" x14ac:dyDescent="0.25">
      <c r="A4037" s="184"/>
      <c r="B4037" s="222"/>
    </row>
    <row r="4038" spans="1:2" x14ac:dyDescent="0.25">
      <c r="A4038" s="184"/>
      <c r="B4038" s="222"/>
    </row>
    <row r="4039" spans="1:2" x14ac:dyDescent="0.25">
      <c r="A4039" s="184"/>
      <c r="B4039" s="222"/>
    </row>
    <row r="4040" spans="1:2" x14ac:dyDescent="0.25">
      <c r="A4040" s="184"/>
      <c r="B4040" s="222"/>
    </row>
    <row r="4041" spans="1:2" x14ac:dyDescent="0.25">
      <c r="A4041" s="184"/>
      <c r="B4041" s="222"/>
    </row>
    <row r="4042" spans="1:2" x14ac:dyDescent="0.25">
      <c r="A4042" s="184"/>
      <c r="B4042" s="222"/>
    </row>
    <row r="4043" spans="1:2" x14ac:dyDescent="0.25">
      <c r="A4043" s="184"/>
      <c r="B4043" s="222"/>
    </row>
    <row r="4044" spans="1:2" x14ac:dyDescent="0.25">
      <c r="A4044" s="184"/>
      <c r="B4044" s="222"/>
    </row>
    <row r="4045" spans="1:2" x14ac:dyDescent="0.25">
      <c r="A4045" s="184"/>
      <c r="B4045" s="222"/>
    </row>
    <row r="4046" spans="1:2" x14ac:dyDescent="0.25">
      <c r="A4046" s="184"/>
      <c r="B4046" s="222"/>
    </row>
    <row r="4047" spans="1:2" x14ac:dyDescent="0.25">
      <c r="A4047" s="184"/>
      <c r="B4047" s="222"/>
    </row>
    <row r="4048" spans="1:2" x14ac:dyDescent="0.25">
      <c r="A4048" s="184"/>
      <c r="B4048" s="222"/>
    </row>
    <row r="4049" spans="1:2" x14ac:dyDescent="0.25">
      <c r="A4049" s="184"/>
      <c r="B4049" s="222"/>
    </row>
    <row r="4050" spans="1:2" x14ac:dyDescent="0.25">
      <c r="A4050" s="184"/>
      <c r="B4050" s="222"/>
    </row>
    <row r="4051" spans="1:2" x14ac:dyDescent="0.25">
      <c r="A4051" s="184"/>
      <c r="B4051" s="222"/>
    </row>
    <row r="4052" spans="1:2" x14ac:dyDescent="0.25">
      <c r="A4052" s="184"/>
      <c r="B4052" s="222"/>
    </row>
    <row r="4053" spans="1:2" x14ac:dyDescent="0.25">
      <c r="A4053" s="184"/>
      <c r="B4053" s="222"/>
    </row>
    <row r="4054" spans="1:2" x14ac:dyDescent="0.25">
      <c r="A4054" s="184"/>
      <c r="B4054" s="222"/>
    </row>
    <row r="4055" spans="1:2" x14ac:dyDescent="0.25">
      <c r="A4055" s="184"/>
      <c r="B4055" s="222"/>
    </row>
    <row r="4056" spans="1:2" x14ac:dyDescent="0.25">
      <c r="A4056" s="184"/>
      <c r="B4056" s="222"/>
    </row>
    <row r="4057" spans="1:2" x14ac:dyDescent="0.25">
      <c r="A4057" s="184"/>
      <c r="B4057" s="222"/>
    </row>
    <row r="4058" spans="1:2" x14ac:dyDescent="0.25">
      <c r="A4058" s="184"/>
      <c r="B4058" s="222"/>
    </row>
    <row r="4059" spans="1:2" x14ac:dyDescent="0.25">
      <c r="A4059" s="184"/>
      <c r="B4059" s="222"/>
    </row>
    <row r="4060" spans="1:2" x14ac:dyDescent="0.25">
      <c r="A4060" s="184"/>
      <c r="B4060" s="222"/>
    </row>
    <row r="4061" spans="1:2" x14ac:dyDescent="0.25">
      <c r="A4061" s="184"/>
      <c r="B4061" s="222"/>
    </row>
    <row r="4062" spans="1:2" x14ac:dyDescent="0.25">
      <c r="A4062" s="184"/>
      <c r="B4062" s="222"/>
    </row>
    <row r="4063" spans="1:2" x14ac:dyDescent="0.25">
      <c r="A4063" s="184"/>
      <c r="B4063" s="222"/>
    </row>
    <row r="4064" spans="1:2" x14ac:dyDescent="0.25">
      <c r="A4064" s="184"/>
      <c r="B4064" s="222"/>
    </row>
    <row r="4065" spans="1:2" x14ac:dyDescent="0.25">
      <c r="A4065" s="184"/>
      <c r="B4065" s="222"/>
    </row>
    <row r="4066" spans="1:2" x14ac:dyDescent="0.25">
      <c r="A4066" s="184"/>
      <c r="B4066" s="222"/>
    </row>
    <row r="4067" spans="1:2" x14ac:dyDescent="0.25">
      <c r="A4067" s="184"/>
      <c r="B4067" s="222"/>
    </row>
    <row r="4068" spans="1:2" x14ac:dyDescent="0.25">
      <c r="A4068" s="184"/>
      <c r="B4068" s="222"/>
    </row>
    <row r="4069" spans="1:2" x14ac:dyDescent="0.25">
      <c r="A4069" s="184"/>
      <c r="B4069" s="222"/>
    </row>
    <row r="4070" spans="1:2" x14ac:dyDescent="0.25">
      <c r="A4070" s="184"/>
      <c r="B4070" s="222"/>
    </row>
    <row r="4071" spans="1:2" x14ac:dyDescent="0.25">
      <c r="A4071" s="184"/>
      <c r="B4071" s="222"/>
    </row>
    <row r="4072" spans="1:2" x14ac:dyDescent="0.25">
      <c r="A4072" s="184"/>
      <c r="B4072" s="222"/>
    </row>
    <row r="4073" spans="1:2" x14ac:dyDescent="0.25">
      <c r="A4073" s="184"/>
      <c r="B4073" s="222"/>
    </row>
    <row r="4074" spans="1:2" x14ac:dyDescent="0.25">
      <c r="A4074" s="184"/>
      <c r="B4074" s="222"/>
    </row>
    <row r="4075" spans="1:2" x14ac:dyDescent="0.25">
      <c r="A4075" s="184"/>
      <c r="B4075" s="222"/>
    </row>
    <row r="4076" spans="1:2" x14ac:dyDescent="0.25">
      <c r="A4076" s="184"/>
      <c r="B4076" s="222"/>
    </row>
    <row r="4077" spans="1:2" x14ac:dyDescent="0.25">
      <c r="A4077" s="184"/>
      <c r="B4077" s="222"/>
    </row>
    <row r="4078" spans="1:2" x14ac:dyDescent="0.25">
      <c r="A4078" s="184"/>
      <c r="B4078" s="222"/>
    </row>
    <row r="4079" spans="1:2" x14ac:dyDescent="0.25">
      <c r="A4079" s="184"/>
      <c r="B4079" s="222"/>
    </row>
    <row r="4080" spans="1:2" x14ac:dyDescent="0.25">
      <c r="A4080" s="184"/>
      <c r="B4080" s="222"/>
    </row>
    <row r="4081" spans="1:2" x14ac:dyDescent="0.25">
      <c r="A4081" s="184"/>
      <c r="B4081" s="222"/>
    </row>
    <row r="4082" spans="1:2" x14ac:dyDescent="0.25">
      <c r="A4082" s="184"/>
      <c r="B4082" s="222"/>
    </row>
    <row r="4083" spans="1:2" x14ac:dyDescent="0.25">
      <c r="A4083" s="184"/>
      <c r="B4083" s="222"/>
    </row>
    <row r="4084" spans="1:2" x14ac:dyDescent="0.25">
      <c r="A4084" s="184"/>
      <c r="B4084" s="222"/>
    </row>
    <row r="4085" spans="1:2" x14ac:dyDescent="0.25">
      <c r="A4085" s="184"/>
      <c r="B4085" s="222"/>
    </row>
    <row r="4086" spans="1:2" x14ac:dyDescent="0.25">
      <c r="A4086" s="184"/>
      <c r="B4086" s="222"/>
    </row>
    <row r="4087" spans="1:2" x14ac:dyDescent="0.25">
      <c r="A4087" s="184"/>
      <c r="B4087" s="222"/>
    </row>
    <row r="4088" spans="1:2" x14ac:dyDescent="0.25">
      <c r="A4088" s="184"/>
      <c r="B4088" s="222"/>
    </row>
    <row r="4089" spans="1:2" x14ac:dyDescent="0.25">
      <c r="A4089" s="184"/>
      <c r="B4089" s="222"/>
    </row>
    <row r="4090" spans="1:2" x14ac:dyDescent="0.25">
      <c r="A4090" s="184"/>
      <c r="B4090" s="222"/>
    </row>
    <row r="4091" spans="1:2" x14ac:dyDescent="0.25">
      <c r="A4091" s="184"/>
      <c r="B4091" s="222"/>
    </row>
    <row r="4092" spans="1:2" x14ac:dyDescent="0.25">
      <c r="A4092" s="184"/>
      <c r="B4092" s="222"/>
    </row>
    <row r="4093" spans="1:2" x14ac:dyDescent="0.25">
      <c r="A4093" s="184"/>
      <c r="B4093" s="222"/>
    </row>
    <row r="4094" spans="1:2" x14ac:dyDescent="0.25">
      <c r="A4094" s="184"/>
      <c r="B4094" s="222"/>
    </row>
    <row r="4095" spans="1:2" x14ac:dyDescent="0.25">
      <c r="A4095" s="184"/>
      <c r="B4095" s="222"/>
    </row>
    <row r="4096" spans="1:2" x14ac:dyDescent="0.25">
      <c r="A4096" s="184"/>
      <c r="B4096" s="222"/>
    </row>
    <row r="4097" spans="1:2" x14ac:dyDescent="0.25">
      <c r="A4097" s="184"/>
      <c r="B4097" s="222"/>
    </row>
    <row r="4098" spans="1:2" x14ac:dyDescent="0.25">
      <c r="A4098" s="184"/>
      <c r="B4098" s="222"/>
    </row>
    <row r="4099" spans="1:2" x14ac:dyDescent="0.25">
      <c r="A4099" s="184"/>
      <c r="B4099" s="222"/>
    </row>
    <row r="4100" spans="1:2" x14ac:dyDescent="0.25">
      <c r="A4100" s="184"/>
      <c r="B4100" s="222"/>
    </row>
    <row r="4101" spans="1:2" x14ac:dyDescent="0.25">
      <c r="A4101" s="184"/>
      <c r="B4101" s="222"/>
    </row>
    <row r="4102" spans="1:2" x14ac:dyDescent="0.25">
      <c r="A4102" s="184"/>
      <c r="B4102" s="222"/>
    </row>
    <row r="4103" spans="1:2" x14ac:dyDescent="0.25">
      <c r="A4103" s="184"/>
      <c r="B4103" s="222"/>
    </row>
    <row r="4104" spans="1:2" x14ac:dyDescent="0.25">
      <c r="A4104" s="184"/>
      <c r="B4104" s="222"/>
    </row>
    <row r="4105" spans="1:2" x14ac:dyDescent="0.25">
      <c r="A4105" s="184"/>
      <c r="B4105" s="222"/>
    </row>
    <row r="4106" spans="1:2" x14ac:dyDescent="0.25">
      <c r="A4106" s="184"/>
      <c r="B4106" s="222"/>
    </row>
    <row r="4107" spans="1:2" x14ac:dyDescent="0.25">
      <c r="A4107" s="184"/>
      <c r="B4107" s="222"/>
    </row>
    <row r="4108" spans="1:2" x14ac:dyDescent="0.25">
      <c r="A4108" s="184"/>
      <c r="B4108" s="222"/>
    </row>
    <row r="4109" spans="1:2" x14ac:dyDescent="0.25">
      <c r="A4109" s="184"/>
      <c r="B4109" s="222"/>
    </row>
    <row r="4110" spans="1:2" x14ac:dyDescent="0.25">
      <c r="A4110" s="184"/>
      <c r="B4110" s="222"/>
    </row>
    <row r="4111" spans="1:2" x14ac:dyDescent="0.25">
      <c r="A4111" s="184"/>
      <c r="B4111" s="222"/>
    </row>
    <row r="4112" spans="1:2" x14ac:dyDescent="0.25">
      <c r="A4112" s="184"/>
      <c r="B4112" s="222"/>
    </row>
    <row r="4113" spans="1:2" x14ac:dyDescent="0.25">
      <c r="A4113" s="184"/>
      <c r="B4113" s="222"/>
    </row>
    <row r="4114" spans="1:2" x14ac:dyDescent="0.25">
      <c r="A4114" s="184"/>
      <c r="B4114" s="222"/>
    </row>
    <row r="4115" spans="1:2" x14ac:dyDescent="0.25">
      <c r="A4115" s="184"/>
      <c r="B4115" s="222"/>
    </row>
    <row r="4116" spans="1:2" x14ac:dyDescent="0.25">
      <c r="A4116" s="184"/>
      <c r="B4116" s="222"/>
    </row>
    <row r="4117" spans="1:2" x14ac:dyDescent="0.25">
      <c r="A4117" s="184"/>
      <c r="B4117" s="222"/>
    </row>
    <row r="4118" spans="1:2" x14ac:dyDescent="0.25">
      <c r="A4118" s="184"/>
      <c r="B4118" s="222"/>
    </row>
    <row r="4119" spans="1:2" x14ac:dyDescent="0.25">
      <c r="A4119" s="184"/>
      <c r="B4119" s="222"/>
    </row>
    <row r="4120" spans="1:2" x14ac:dyDescent="0.25">
      <c r="A4120" s="184"/>
      <c r="B4120" s="222"/>
    </row>
    <row r="4121" spans="1:2" x14ac:dyDescent="0.25">
      <c r="A4121" s="184"/>
      <c r="B4121" s="222"/>
    </row>
    <row r="4122" spans="1:2" x14ac:dyDescent="0.25">
      <c r="A4122" s="184"/>
      <c r="B4122" s="222"/>
    </row>
    <row r="4123" spans="1:2" x14ac:dyDescent="0.25">
      <c r="A4123" s="184"/>
      <c r="B4123" s="222"/>
    </row>
    <row r="4124" spans="1:2" x14ac:dyDescent="0.25">
      <c r="A4124" s="184"/>
      <c r="B4124" s="222"/>
    </row>
    <row r="4125" spans="1:2" x14ac:dyDescent="0.25">
      <c r="A4125" s="184"/>
      <c r="B4125" s="222"/>
    </row>
    <row r="4126" spans="1:2" x14ac:dyDescent="0.25">
      <c r="A4126" s="184"/>
      <c r="B4126" s="222"/>
    </row>
    <row r="4127" spans="1:2" x14ac:dyDescent="0.25">
      <c r="A4127" s="184"/>
      <c r="B4127" s="222"/>
    </row>
    <row r="4128" spans="1:2" x14ac:dyDescent="0.25">
      <c r="A4128" s="184"/>
      <c r="B4128" s="222"/>
    </row>
    <row r="4129" spans="1:2" x14ac:dyDescent="0.25">
      <c r="A4129" s="184"/>
      <c r="B4129" s="222"/>
    </row>
    <row r="4130" spans="1:2" x14ac:dyDescent="0.25">
      <c r="A4130" s="184"/>
      <c r="B4130" s="222"/>
    </row>
    <row r="4131" spans="1:2" x14ac:dyDescent="0.25">
      <c r="A4131" s="184"/>
      <c r="B4131" s="222"/>
    </row>
    <row r="4132" spans="1:2" x14ac:dyDescent="0.25">
      <c r="A4132" s="184"/>
      <c r="B4132" s="222"/>
    </row>
    <row r="4133" spans="1:2" x14ac:dyDescent="0.25">
      <c r="A4133" s="184"/>
      <c r="B4133" s="222"/>
    </row>
    <row r="4134" spans="1:2" x14ac:dyDescent="0.25">
      <c r="A4134" s="184"/>
      <c r="B4134" s="222"/>
    </row>
    <row r="4135" spans="1:2" x14ac:dyDescent="0.25">
      <c r="A4135" s="184"/>
      <c r="B4135" s="222"/>
    </row>
    <row r="4136" spans="1:2" x14ac:dyDescent="0.25">
      <c r="A4136" s="184"/>
      <c r="B4136" s="222"/>
    </row>
    <row r="4137" spans="1:2" x14ac:dyDescent="0.25">
      <c r="A4137" s="184"/>
      <c r="B4137" s="222"/>
    </row>
    <row r="4138" spans="1:2" x14ac:dyDescent="0.25">
      <c r="A4138" s="184"/>
      <c r="B4138" s="222"/>
    </row>
    <row r="4139" spans="1:2" x14ac:dyDescent="0.25">
      <c r="A4139" s="184"/>
      <c r="B4139" s="222"/>
    </row>
    <row r="4140" spans="1:2" x14ac:dyDescent="0.25">
      <c r="A4140" s="184"/>
      <c r="B4140" s="222"/>
    </row>
    <row r="4141" spans="1:2" x14ac:dyDescent="0.25">
      <c r="A4141" s="184"/>
      <c r="B4141" s="222"/>
    </row>
    <row r="4142" spans="1:2" x14ac:dyDescent="0.25">
      <c r="A4142" s="184"/>
      <c r="B4142" s="222"/>
    </row>
    <row r="4143" spans="1:2" x14ac:dyDescent="0.25">
      <c r="A4143" s="184"/>
      <c r="B4143" s="222"/>
    </row>
    <row r="4144" spans="1:2" x14ac:dyDescent="0.25">
      <c r="A4144" s="184"/>
      <c r="B4144" s="222"/>
    </row>
    <row r="4145" spans="1:2" x14ac:dyDescent="0.25">
      <c r="A4145" s="184"/>
      <c r="B4145" s="222"/>
    </row>
    <row r="4146" spans="1:2" x14ac:dyDescent="0.25">
      <c r="A4146" s="184"/>
      <c r="B4146" s="222"/>
    </row>
    <row r="4147" spans="1:2" x14ac:dyDescent="0.25">
      <c r="A4147" s="184"/>
      <c r="B4147" s="222"/>
    </row>
    <row r="4148" spans="1:2" x14ac:dyDescent="0.25">
      <c r="A4148" s="184"/>
      <c r="B4148" s="222"/>
    </row>
    <row r="4149" spans="1:2" x14ac:dyDescent="0.25">
      <c r="A4149" s="184"/>
      <c r="B4149" s="222"/>
    </row>
    <row r="4150" spans="1:2" x14ac:dyDescent="0.25">
      <c r="A4150" s="184"/>
      <c r="B4150" s="222"/>
    </row>
    <row r="4151" spans="1:2" x14ac:dyDescent="0.25">
      <c r="A4151" s="184"/>
      <c r="B4151" s="222"/>
    </row>
    <row r="4152" spans="1:2" x14ac:dyDescent="0.25">
      <c r="A4152" s="184"/>
      <c r="B4152" s="222"/>
    </row>
    <row r="4153" spans="1:2" x14ac:dyDescent="0.25">
      <c r="A4153" s="184"/>
      <c r="B4153" s="222"/>
    </row>
    <row r="4154" spans="1:2" x14ac:dyDescent="0.25">
      <c r="A4154" s="184"/>
      <c r="B4154" s="222"/>
    </row>
    <row r="4155" spans="1:2" x14ac:dyDescent="0.25">
      <c r="A4155" s="184"/>
      <c r="B4155" s="222"/>
    </row>
    <row r="4156" spans="1:2" x14ac:dyDescent="0.25">
      <c r="A4156" s="184"/>
      <c r="B4156" s="222"/>
    </row>
    <row r="4157" spans="1:2" x14ac:dyDescent="0.25">
      <c r="A4157" s="184"/>
      <c r="B4157" s="222"/>
    </row>
    <row r="4158" spans="1:2" x14ac:dyDescent="0.25">
      <c r="A4158" s="184"/>
      <c r="B4158" s="222"/>
    </row>
    <row r="4159" spans="1:2" x14ac:dyDescent="0.25">
      <c r="A4159" s="184"/>
      <c r="B4159" s="222"/>
    </row>
    <row r="4160" spans="1:2" x14ac:dyDescent="0.25">
      <c r="A4160" s="184"/>
      <c r="B4160" s="222"/>
    </row>
    <row r="4161" spans="1:2" x14ac:dyDescent="0.25">
      <c r="A4161" s="184"/>
      <c r="B4161" s="222"/>
    </row>
    <row r="4162" spans="1:2" x14ac:dyDescent="0.25">
      <c r="A4162" s="184"/>
      <c r="B4162" s="222"/>
    </row>
    <row r="4163" spans="1:2" x14ac:dyDescent="0.25">
      <c r="A4163" s="184"/>
      <c r="B4163" s="222"/>
    </row>
    <row r="4164" spans="1:2" x14ac:dyDescent="0.25">
      <c r="A4164" s="184"/>
      <c r="B4164" s="222"/>
    </row>
    <row r="4165" spans="1:2" x14ac:dyDescent="0.25">
      <c r="A4165" s="184"/>
      <c r="B4165" s="222"/>
    </row>
    <row r="4166" spans="1:2" x14ac:dyDescent="0.25">
      <c r="A4166" s="184"/>
      <c r="B4166" s="222"/>
    </row>
    <row r="4167" spans="1:2" x14ac:dyDescent="0.25">
      <c r="A4167" s="184"/>
      <c r="B4167" s="222"/>
    </row>
    <row r="4168" spans="1:2" x14ac:dyDescent="0.25">
      <c r="A4168" s="184"/>
      <c r="B4168" s="222"/>
    </row>
    <row r="4169" spans="1:2" x14ac:dyDescent="0.25">
      <c r="A4169" s="184"/>
      <c r="B4169" s="222"/>
    </row>
    <row r="4170" spans="1:2" x14ac:dyDescent="0.25">
      <c r="A4170" s="184"/>
      <c r="B4170" s="222"/>
    </row>
    <row r="4171" spans="1:2" x14ac:dyDescent="0.25">
      <c r="A4171" s="184"/>
      <c r="B4171" s="222"/>
    </row>
    <row r="4172" spans="1:2" x14ac:dyDescent="0.25">
      <c r="A4172" s="184"/>
      <c r="B4172" s="222"/>
    </row>
    <row r="4173" spans="1:2" x14ac:dyDescent="0.25">
      <c r="A4173" s="184"/>
      <c r="B4173" s="222"/>
    </row>
    <row r="4174" spans="1:2" x14ac:dyDescent="0.25">
      <c r="A4174" s="184"/>
      <c r="B4174" s="222"/>
    </row>
    <row r="4175" spans="1:2" x14ac:dyDescent="0.25">
      <c r="A4175" s="184"/>
      <c r="B4175" s="222"/>
    </row>
    <row r="4176" spans="1:2" x14ac:dyDescent="0.25">
      <c r="A4176" s="184"/>
      <c r="B4176" s="222"/>
    </row>
    <row r="4177" spans="1:2" x14ac:dyDescent="0.25">
      <c r="A4177" s="184"/>
      <c r="B4177" s="222"/>
    </row>
    <row r="4178" spans="1:2" x14ac:dyDescent="0.25">
      <c r="A4178" s="184"/>
      <c r="B4178" s="222"/>
    </row>
    <row r="4179" spans="1:2" x14ac:dyDescent="0.25">
      <c r="A4179" s="184"/>
      <c r="B4179" s="222"/>
    </row>
    <row r="4180" spans="1:2" x14ac:dyDescent="0.25">
      <c r="A4180" s="184"/>
      <c r="B4180" s="222"/>
    </row>
    <row r="4181" spans="1:2" x14ac:dyDescent="0.25">
      <c r="A4181" s="184"/>
      <c r="B4181" s="222"/>
    </row>
    <row r="4182" spans="1:2" x14ac:dyDescent="0.25">
      <c r="A4182" s="184"/>
      <c r="B4182" s="222"/>
    </row>
    <row r="4183" spans="1:2" x14ac:dyDescent="0.25">
      <c r="A4183" s="184"/>
      <c r="B4183" s="222"/>
    </row>
    <row r="4184" spans="1:2" x14ac:dyDescent="0.25">
      <c r="A4184" s="184"/>
      <c r="B4184" s="222"/>
    </row>
    <row r="4185" spans="1:2" x14ac:dyDescent="0.25">
      <c r="A4185" s="184"/>
      <c r="B4185" s="222"/>
    </row>
    <row r="4186" spans="1:2" x14ac:dyDescent="0.25">
      <c r="A4186" s="184"/>
      <c r="B4186" s="222"/>
    </row>
    <row r="4187" spans="1:2" x14ac:dyDescent="0.25">
      <c r="A4187" s="184"/>
      <c r="B4187" s="222"/>
    </row>
    <row r="4188" spans="1:2" x14ac:dyDescent="0.25">
      <c r="A4188" s="184"/>
      <c r="B4188" s="222"/>
    </row>
    <row r="4189" spans="1:2" x14ac:dyDescent="0.25">
      <c r="A4189" s="184"/>
      <c r="B4189" s="222"/>
    </row>
    <row r="4190" spans="1:2" x14ac:dyDescent="0.25">
      <c r="A4190" s="184"/>
      <c r="B4190" s="222"/>
    </row>
    <row r="4191" spans="1:2" x14ac:dyDescent="0.25">
      <c r="A4191" s="184"/>
      <c r="B4191" s="222"/>
    </row>
    <row r="4192" spans="1:2" x14ac:dyDescent="0.25">
      <c r="A4192" s="184"/>
      <c r="B4192" s="222"/>
    </row>
    <row r="4193" spans="1:2" x14ac:dyDescent="0.25">
      <c r="A4193" s="184"/>
      <c r="B4193" s="222"/>
    </row>
    <row r="4194" spans="1:2" x14ac:dyDescent="0.25">
      <c r="A4194" s="184"/>
      <c r="B4194" s="222"/>
    </row>
    <row r="4195" spans="1:2" x14ac:dyDescent="0.25">
      <c r="A4195" s="184"/>
      <c r="B4195" s="222"/>
    </row>
    <row r="4196" spans="1:2" x14ac:dyDescent="0.25">
      <c r="A4196" s="184"/>
      <c r="B4196" s="222"/>
    </row>
    <row r="4197" spans="1:2" x14ac:dyDescent="0.25">
      <c r="A4197" s="184"/>
      <c r="B4197" s="222"/>
    </row>
    <row r="4198" spans="1:2" x14ac:dyDescent="0.25">
      <c r="A4198" s="184"/>
      <c r="B4198" s="222"/>
    </row>
    <row r="4199" spans="1:2" x14ac:dyDescent="0.25">
      <c r="A4199" s="184"/>
      <c r="B4199" s="222"/>
    </row>
    <row r="4200" spans="1:2" x14ac:dyDescent="0.25">
      <c r="A4200" s="184"/>
      <c r="B4200" s="222"/>
    </row>
    <row r="4201" spans="1:2" x14ac:dyDescent="0.25">
      <c r="A4201" s="184"/>
      <c r="B4201" s="222"/>
    </row>
    <row r="4202" spans="1:2" x14ac:dyDescent="0.25">
      <c r="A4202" s="184"/>
      <c r="B4202" s="222"/>
    </row>
    <row r="4203" spans="1:2" x14ac:dyDescent="0.25">
      <c r="A4203" s="184"/>
      <c r="B4203" s="222"/>
    </row>
    <row r="4204" spans="1:2" x14ac:dyDescent="0.25">
      <c r="A4204" s="184"/>
      <c r="B4204" s="222"/>
    </row>
    <row r="4205" spans="1:2" x14ac:dyDescent="0.25">
      <c r="A4205" s="184"/>
      <c r="B4205" s="222"/>
    </row>
    <row r="4206" spans="1:2" x14ac:dyDescent="0.25">
      <c r="A4206" s="184"/>
      <c r="B4206" s="222"/>
    </row>
    <row r="4207" spans="1:2" x14ac:dyDescent="0.25">
      <c r="A4207" s="184"/>
      <c r="B4207" s="222"/>
    </row>
    <row r="4208" spans="1:2" x14ac:dyDescent="0.25">
      <c r="A4208" s="184"/>
      <c r="B4208" s="222"/>
    </row>
    <row r="4209" spans="1:2" x14ac:dyDescent="0.25">
      <c r="A4209" s="184"/>
      <c r="B4209" s="222"/>
    </row>
    <row r="4210" spans="1:2" x14ac:dyDescent="0.25">
      <c r="A4210" s="184"/>
      <c r="B4210" s="222"/>
    </row>
    <row r="4211" spans="1:2" x14ac:dyDescent="0.25">
      <c r="A4211" s="184"/>
      <c r="B4211" s="222"/>
    </row>
    <row r="4212" spans="1:2" x14ac:dyDescent="0.25">
      <c r="A4212" s="184"/>
      <c r="B4212" s="222"/>
    </row>
    <row r="4213" spans="1:2" x14ac:dyDescent="0.25">
      <c r="A4213" s="184"/>
      <c r="B4213" s="222"/>
    </row>
    <row r="4214" spans="1:2" x14ac:dyDescent="0.25">
      <c r="A4214" s="184"/>
      <c r="B4214" s="222"/>
    </row>
    <row r="4215" spans="1:2" x14ac:dyDescent="0.25">
      <c r="A4215" s="184"/>
      <c r="B4215" s="222"/>
    </row>
    <row r="4216" spans="1:2" x14ac:dyDescent="0.25">
      <c r="A4216" s="184"/>
      <c r="B4216" s="222"/>
    </row>
    <row r="4217" spans="1:2" x14ac:dyDescent="0.25">
      <c r="A4217" s="184"/>
      <c r="B4217" s="222"/>
    </row>
    <row r="4218" spans="1:2" x14ac:dyDescent="0.25">
      <c r="A4218" s="184"/>
      <c r="B4218" s="222"/>
    </row>
    <row r="4219" spans="1:2" x14ac:dyDescent="0.25">
      <c r="A4219" s="184"/>
      <c r="B4219" s="222"/>
    </row>
    <row r="4220" spans="1:2" x14ac:dyDescent="0.25">
      <c r="A4220" s="184"/>
      <c r="B4220" s="222"/>
    </row>
    <row r="4221" spans="1:2" x14ac:dyDescent="0.25">
      <c r="A4221" s="184"/>
      <c r="B4221" s="222"/>
    </row>
    <row r="4222" spans="1:2" x14ac:dyDescent="0.25">
      <c r="A4222" s="184"/>
      <c r="B4222" s="222"/>
    </row>
    <row r="4223" spans="1:2" x14ac:dyDescent="0.25">
      <c r="A4223" s="184"/>
      <c r="B4223" s="222"/>
    </row>
    <row r="4224" spans="1:2" x14ac:dyDescent="0.25">
      <c r="A4224" s="184"/>
      <c r="B4224" s="222"/>
    </row>
    <row r="4225" spans="1:2" x14ac:dyDescent="0.25">
      <c r="A4225" s="184"/>
      <c r="B4225" s="222"/>
    </row>
    <row r="4226" spans="1:2" x14ac:dyDescent="0.25">
      <c r="A4226" s="184"/>
      <c r="B4226" s="222"/>
    </row>
    <row r="4227" spans="1:2" x14ac:dyDescent="0.25">
      <c r="A4227" s="184"/>
      <c r="B4227" s="222"/>
    </row>
    <row r="4228" spans="1:2" x14ac:dyDescent="0.25">
      <c r="A4228" s="184"/>
      <c r="B4228" s="222"/>
    </row>
    <row r="4229" spans="1:2" x14ac:dyDescent="0.25">
      <c r="A4229" s="184"/>
      <c r="B4229" s="222"/>
    </row>
    <row r="4230" spans="1:2" x14ac:dyDescent="0.25">
      <c r="A4230" s="184"/>
      <c r="B4230" s="222"/>
    </row>
    <row r="4231" spans="1:2" x14ac:dyDescent="0.25">
      <c r="A4231" s="184"/>
      <c r="B4231" s="222"/>
    </row>
    <row r="4232" spans="1:2" x14ac:dyDescent="0.25">
      <c r="A4232" s="184"/>
      <c r="B4232" s="222"/>
    </row>
    <row r="4233" spans="1:2" x14ac:dyDescent="0.25">
      <c r="A4233" s="184"/>
      <c r="B4233" s="222"/>
    </row>
    <row r="4234" spans="1:2" x14ac:dyDescent="0.25">
      <c r="A4234" s="184"/>
      <c r="B4234" s="222"/>
    </row>
    <row r="4235" spans="1:2" x14ac:dyDescent="0.25">
      <c r="A4235" s="184"/>
      <c r="B4235" s="222"/>
    </row>
    <row r="4236" spans="1:2" x14ac:dyDescent="0.25">
      <c r="A4236" s="184"/>
      <c r="B4236" s="222"/>
    </row>
    <row r="4237" spans="1:2" x14ac:dyDescent="0.25">
      <c r="A4237" s="184"/>
      <c r="B4237" s="222"/>
    </row>
    <row r="4238" spans="1:2" x14ac:dyDescent="0.25">
      <c r="A4238" s="184"/>
      <c r="B4238" s="222"/>
    </row>
    <row r="4239" spans="1:2" x14ac:dyDescent="0.25">
      <c r="A4239" s="184"/>
      <c r="B4239" s="222"/>
    </row>
    <row r="4240" spans="1:2" x14ac:dyDescent="0.25">
      <c r="A4240" s="184"/>
      <c r="B4240" s="222"/>
    </row>
    <row r="4241" spans="1:2" x14ac:dyDescent="0.25">
      <c r="A4241" s="184"/>
      <c r="B4241" s="222"/>
    </row>
    <row r="4242" spans="1:2" x14ac:dyDescent="0.25">
      <c r="A4242" s="184"/>
      <c r="B4242" s="222"/>
    </row>
    <row r="4243" spans="1:2" x14ac:dyDescent="0.25">
      <c r="A4243" s="184"/>
      <c r="B4243" s="222"/>
    </row>
    <row r="4244" spans="1:2" x14ac:dyDescent="0.25">
      <c r="A4244" s="184"/>
      <c r="B4244" s="222"/>
    </row>
    <row r="4245" spans="1:2" x14ac:dyDescent="0.25">
      <c r="A4245" s="184"/>
      <c r="B4245" s="222"/>
    </row>
    <row r="4246" spans="1:2" x14ac:dyDescent="0.25">
      <c r="A4246" s="184"/>
      <c r="B4246" s="222"/>
    </row>
    <row r="4247" spans="1:2" x14ac:dyDescent="0.25">
      <c r="A4247" s="184"/>
      <c r="B4247" s="222"/>
    </row>
    <row r="4248" spans="1:2" x14ac:dyDescent="0.25">
      <c r="A4248" s="184"/>
      <c r="B4248" s="222"/>
    </row>
    <row r="4249" spans="1:2" x14ac:dyDescent="0.25">
      <c r="A4249" s="184"/>
      <c r="B4249" s="222"/>
    </row>
    <row r="4250" spans="1:2" x14ac:dyDescent="0.25">
      <c r="A4250" s="184"/>
      <c r="B4250" s="222"/>
    </row>
    <row r="4251" spans="1:2" x14ac:dyDescent="0.25">
      <c r="A4251" s="184"/>
      <c r="B4251" s="222"/>
    </row>
    <row r="4252" spans="1:2" x14ac:dyDescent="0.25">
      <c r="A4252" s="184"/>
      <c r="B4252" s="222"/>
    </row>
    <row r="4253" spans="1:2" x14ac:dyDescent="0.25">
      <c r="A4253" s="184"/>
      <c r="B4253" s="222"/>
    </row>
    <row r="4254" spans="1:2" x14ac:dyDescent="0.25">
      <c r="A4254" s="184"/>
      <c r="B4254" s="222"/>
    </row>
    <row r="4255" spans="1:2" x14ac:dyDescent="0.25">
      <c r="A4255" s="184"/>
      <c r="B4255" s="222"/>
    </row>
    <row r="4256" spans="1:2" x14ac:dyDescent="0.25">
      <c r="A4256" s="184"/>
      <c r="B4256" s="222"/>
    </row>
    <row r="4257" spans="1:2" x14ac:dyDescent="0.25">
      <c r="A4257" s="184"/>
      <c r="B4257" s="222"/>
    </row>
    <row r="4258" spans="1:2" x14ac:dyDescent="0.25">
      <c r="A4258" s="184"/>
      <c r="B4258" s="222"/>
    </row>
    <row r="4259" spans="1:2" x14ac:dyDescent="0.25">
      <c r="A4259" s="184"/>
      <c r="B4259" s="222"/>
    </row>
    <row r="4260" spans="1:2" x14ac:dyDescent="0.25">
      <c r="A4260" s="184"/>
      <c r="B4260" s="222"/>
    </row>
    <row r="4261" spans="1:2" x14ac:dyDescent="0.25">
      <c r="A4261" s="184"/>
      <c r="B4261" s="222"/>
    </row>
    <row r="4262" spans="1:2" x14ac:dyDescent="0.25">
      <c r="A4262" s="184"/>
      <c r="B4262" s="222"/>
    </row>
    <row r="4263" spans="1:2" x14ac:dyDescent="0.25">
      <c r="A4263" s="184"/>
      <c r="B4263" s="222"/>
    </row>
    <row r="4264" spans="1:2" x14ac:dyDescent="0.25">
      <c r="A4264" s="184"/>
      <c r="B4264" s="222"/>
    </row>
    <row r="4265" spans="1:2" x14ac:dyDescent="0.25">
      <c r="A4265" s="184"/>
      <c r="B4265" s="222"/>
    </row>
    <row r="4266" spans="1:2" x14ac:dyDescent="0.25">
      <c r="A4266" s="184"/>
      <c r="B4266" s="222"/>
    </row>
    <row r="4267" spans="1:2" x14ac:dyDescent="0.25">
      <c r="A4267" s="184"/>
      <c r="B4267" s="222"/>
    </row>
    <row r="4268" spans="1:2" x14ac:dyDescent="0.25">
      <c r="A4268" s="184"/>
      <c r="B4268" s="222"/>
    </row>
    <row r="4269" spans="1:2" x14ac:dyDescent="0.25">
      <c r="A4269" s="184"/>
      <c r="B4269" s="222"/>
    </row>
    <row r="4270" spans="1:2" x14ac:dyDescent="0.25">
      <c r="A4270" s="184"/>
      <c r="B4270" s="222"/>
    </row>
    <row r="4271" spans="1:2" x14ac:dyDescent="0.25">
      <c r="A4271" s="184"/>
      <c r="B4271" s="222"/>
    </row>
    <row r="4272" spans="1:2" x14ac:dyDescent="0.25">
      <c r="A4272" s="184"/>
      <c r="B4272" s="222"/>
    </row>
    <row r="4273" spans="1:2" x14ac:dyDescent="0.25">
      <c r="A4273" s="184"/>
      <c r="B4273" s="222"/>
    </row>
    <row r="4274" spans="1:2" x14ac:dyDescent="0.25">
      <c r="A4274" s="184"/>
      <c r="B4274" s="222"/>
    </row>
    <row r="4275" spans="1:2" x14ac:dyDescent="0.25">
      <c r="A4275" s="184"/>
      <c r="B4275" s="222"/>
    </row>
    <row r="4276" spans="1:2" x14ac:dyDescent="0.25">
      <c r="A4276" s="184"/>
      <c r="B4276" s="222"/>
    </row>
    <row r="4277" spans="1:2" x14ac:dyDescent="0.25">
      <c r="A4277" s="184"/>
      <c r="B4277" s="222"/>
    </row>
    <row r="4278" spans="1:2" x14ac:dyDescent="0.25">
      <c r="A4278" s="184"/>
      <c r="B4278" s="222"/>
    </row>
    <row r="4279" spans="1:2" x14ac:dyDescent="0.25">
      <c r="A4279" s="184"/>
      <c r="B4279" s="222"/>
    </row>
    <row r="4280" spans="1:2" x14ac:dyDescent="0.25">
      <c r="A4280" s="184"/>
      <c r="B4280" s="222"/>
    </row>
    <row r="4281" spans="1:2" x14ac:dyDescent="0.25">
      <c r="A4281" s="184"/>
      <c r="B4281" s="222"/>
    </row>
    <row r="4282" spans="1:2" x14ac:dyDescent="0.25">
      <c r="A4282" s="184"/>
      <c r="B4282" s="222"/>
    </row>
    <row r="4283" spans="1:2" x14ac:dyDescent="0.25">
      <c r="A4283" s="184"/>
      <c r="B4283" s="222"/>
    </row>
    <row r="4284" spans="1:2" x14ac:dyDescent="0.25">
      <c r="A4284" s="184"/>
      <c r="B4284" s="222"/>
    </row>
    <row r="4285" spans="1:2" x14ac:dyDescent="0.25">
      <c r="A4285" s="184"/>
      <c r="B4285" s="222"/>
    </row>
    <row r="4286" spans="1:2" x14ac:dyDescent="0.25">
      <c r="A4286" s="184"/>
      <c r="B4286" s="222"/>
    </row>
    <row r="4287" spans="1:2" x14ac:dyDescent="0.25">
      <c r="A4287" s="184"/>
      <c r="B4287" s="222"/>
    </row>
    <row r="4288" spans="1:2" x14ac:dyDescent="0.25">
      <c r="A4288" s="184"/>
      <c r="B4288" s="222"/>
    </row>
    <row r="4289" spans="1:2" x14ac:dyDescent="0.25">
      <c r="A4289" s="184"/>
      <c r="B4289" s="222"/>
    </row>
    <row r="4290" spans="1:2" x14ac:dyDescent="0.25">
      <c r="A4290" s="184"/>
      <c r="B4290" s="222"/>
    </row>
    <row r="4291" spans="1:2" x14ac:dyDescent="0.25">
      <c r="A4291" s="184"/>
      <c r="B4291" s="222"/>
    </row>
    <row r="4292" spans="1:2" x14ac:dyDescent="0.25">
      <c r="A4292" s="184"/>
      <c r="B4292" s="222"/>
    </row>
    <row r="4293" spans="1:2" x14ac:dyDescent="0.25">
      <c r="A4293" s="184"/>
      <c r="B4293" s="222"/>
    </row>
    <row r="4294" spans="1:2" x14ac:dyDescent="0.25">
      <c r="A4294" s="184"/>
      <c r="B4294" s="222"/>
    </row>
    <row r="4295" spans="1:2" x14ac:dyDescent="0.25">
      <c r="A4295" s="184"/>
      <c r="B4295" s="222"/>
    </row>
    <row r="4296" spans="1:2" x14ac:dyDescent="0.25">
      <c r="A4296" s="184"/>
      <c r="B4296" s="222"/>
    </row>
    <row r="4297" spans="1:2" x14ac:dyDescent="0.25">
      <c r="A4297" s="184"/>
      <c r="B4297" s="222"/>
    </row>
    <row r="4298" spans="1:2" x14ac:dyDescent="0.25">
      <c r="A4298" s="184"/>
      <c r="B4298" s="222"/>
    </row>
    <row r="4299" spans="1:2" x14ac:dyDescent="0.25">
      <c r="A4299" s="184"/>
      <c r="B4299" s="222"/>
    </row>
    <row r="4300" spans="1:2" x14ac:dyDescent="0.25">
      <c r="A4300" s="184"/>
      <c r="B4300" s="222"/>
    </row>
    <row r="4301" spans="1:2" x14ac:dyDescent="0.25">
      <c r="A4301" s="184"/>
      <c r="B4301" s="222"/>
    </row>
    <row r="4302" spans="1:2" x14ac:dyDescent="0.25">
      <c r="A4302" s="184"/>
      <c r="B4302" s="222"/>
    </row>
    <row r="4303" spans="1:2" x14ac:dyDescent="0.25">
      <c r="A4303" s="184"/>
      <c r="B4303" s="222"/>
    </row>
    <row r="4304" spans="1:2" x14ac:dyDescent="0.25">
      <c r="A4304" s="184"/>
      <c r="B4304" s="222"/>
    </row>
    <row r="4305" spans="1:2" x14ac:dyDescent="0.25">
      <c r="A4305" s="184"/>
      <c r="B4305" s="222"/>
    </row>
    <row r="4306" spans="1:2" x14ac:dyDescent="0.25">
      <c r="A4306" s="184"/>
      <c r="B4306" s="222"/>
    </row>
    <row r="4307" spans="1:2" x14ac:dyDescent="0.25">
      <c r="A4307" s="184"/>
      <c r="B4307" s="222"/>
    </row>
    <row r="4308" spans="1:2" x14ac:dyDescent="0.25">
      <c r="A4308" s="184"/>
      <c r="B4308" s="222"/>
    </row>
    <row r="4309" spans="1:2" x14ac:dyDescent="0.25">
      <c r="A4309" s="184"/>
      <c r="B4309" s="222"/>
    </row>
    <row r="4310" spans="1:2" x14ac:dyDescent="0.25">
      <c r="A4310" s="184"/>
      <c r="B4310" s="222"/>
    </row>
    <row r="4311" spans="1:2" x14ac:dyDescent="0.25">
      <c r="A4311" s="184"/>
      <c r="B4311" s="222"/>
    </row>
    <row r="4312" spans="1:2" x14ac:dyDescent="0.25">
      <c r="A4312" s="184"/>
      <c r="B4312" s="222"/>
    </row>
    <row r="4313" spans="1:2" x14ac:dyDescent="0.25">
      <c r="A4313" s="184"/>
      <c r="B4313" s="222"/>
    </row>
    <row r="4314" spans="1:2" x14ac:dyDescent="0.25">
      <c r="A4314" s="184"/>
      <c r="B4314" s="222"/>
    </row>
    <row r="4315" spans="1:2" x14ac:dyDescent="0.25">
      <c r="A4315" s="184"/>
      <c r="B4315" s="222"/>
    </row>
    <row r="4316" spans="1:2" x14ac:dyDescent="0.25">
      <c r="A4316" s="184"/>
      <c r="B4316" s="222"/>
    </row>
    <row r="4317" spans="1:2" x14ac:dyDescent="0.25">
      <c r="A4317" s="184"/>
      <c r="B4317" s="222"/>
    </row>
    <row r="4318" spans="1:2" x14ac:dyDescent="0.25">
      <c r="A4318" s="184"/>
      <c r="B4318" s="222"/>
    </row>
    <row r="4319" spans="1:2" x14ac:dyDescent="0.25">
      <c r="A4319" s="184"/>
      <c r="B4319" s="222"/>
    </row>
    <row r="4320" spans="1:2" x14ac:dyDescent="0.25">
      <c r="A4320" s="184"/>
      <c r="B4320" s="222"/>
    </row>
    <row r="4321" spans="1:2" x14ac:dyDescent="0.25">
      <c r="A4321" s="184"/>
      <c r="B4321" s="222"/>
    </row>
    <row r="4322" spans="1:2" x14ac:dyDescent="0.25">
      <c r="A4322" s="184"/>
      <c r="B4322" s="222"/>
    </row>
    <row r="4323" spans="1:2" x14ac:dyDescent="0.25">
      <c r="A4323" s="184"/>
      <c r="B4323" s="222"/>
    </row>
    <row r="4324" spans="1:2" x14ac:dyDescent="0.25">
      <c r="A4324" s="184"/>
      <c r="B4324" s="222"/>
    </row>
    <row r="4325" spans="1:2" x14ac:dyDescent="0.25">
      <c r="A4325" s="184"/>
      <c r="B4325" s="222"/>
    </row>
    <row r="4326" spans="1:2" x14ac:dyDescent="0.25">
      <c r="A4326" s="184"/>
      <c r="B4326" s="222"/>
    </row>
    <row r="4327" spans="1:2" x14ac:dyDescent="0.25">
      <c r="A4327" s="184"/>
      <c r="B4327" s="222"/>
    </row>
    <row r="4328" spans="1:2" x14ac:dyDescent="0.25">
      <c r="A4328" s="184"/>
      <c r="B4328" s="222"/>
    </row>
    <row r="4329" spans="1:2" x14ac:dyDescent="0.25">
      <c r="A4329" s="184"/>
      <c r="B4329" s="222"/>
    </row>
    <row r="4330" spans="1:2" x14ac:dyDescent="0.25">
      <c r="A4330" s="184"/>
      <c r="B4330" s="222"/>
    </row>
    <row r="4331" spans="1:2" x14ac:dyDescent="0.25">
      <c r="A4331" s="184"/>
      <c r="B4331" s="222"/>
    </row>
    <row r="4332" spans="1:2" x14ac:dyDescent="0.25">
      <c r="A4332" s="184"/>
      <c r="B4332" s="222"/>
    </row>
    <row r="4333" spans="1:2" x14ac:dyDescent="0.25">
      <c r="A4333" s="184"/>
      <c r="B4333" s="222"/>
    </row>
    <row r="4334" spans="1:2" x14ac:dyDescent="0.25">
      <c r="A4334" s="184"/>
      <c r="B4334" s="222"/>
    </row>
    <row r="4335" spans="1:2" x14ac:dyDescent="0.25">
      <c r="A4335" s="184"/>
      <c r="B4335" s="222"/>
    </row>
    <row r="4336" spans="1:2" x14ac:dyDescent="0.25">
      <c r="A4336" s="184"/>
      <c r="B4336" s="222"/>
    </row>
    <row r="4337" spans="1:2" x14ac:dyDescent="0.25">
      <c r="A4337" s="184"/>
      <c r="B4337" s="222"/>
    </row>
    <row r="4338" spans="1:2" x14ac:dyDescent="0.25">
      <c r="A4338" s="184"/>
      <c r="B4338" s="222"/>
    </row>
    <row r="4339" spans="1:2" x14ac:dyDescent="0.25">
      <c r="A4339" s="184"/>
      <c r="B4339" s="222"/>
    </row>
    <row r="4340" spans="1:2" x14ac:dyDescent="0.25">
      <c r="A4340" s="184"/>
      <c r="B4340" s="222"/>
    </row>
    <row r="4341" spans="1:2" x14ac:dyDescent="0.25">
      <c r="A4341" s="184"/>
      <c r="B4341" s="222"/>
    </row>
    <row r="4342" spans="1:2" x14ac:dyDescent="0.25">
      <c r="A4342" s="184"/>
      <c r="B4342" s="222"/>
    </row>
    <row r="4343" spans="1:2" x14ac:dyDescent="0.25">
      <c r="A4343" s="184"/>
      <c r="B4343" s="222"/>
    </row>
    <row r="4344" spans="1:2" x14ac:dyDescent="0.25">
      <c r="A4344" s="184"/>
      <c r="B4344" s="222"/>
    </row>
    <row r="4345" spans="1:2" x14ac:dyDescent="0.25">
      <c r="A4345" s="184"/>
      <c r="B4345" s="222"/>
    </row>
    <row r="4346" spans="1:2" x14ac:dyDescent="0.25">
      <c r="A4346" s="184"/>
      <c r="B4346" s="222"/>
    </row>
    <row r="4347" spans="1:2" x14ac:dyDescent="0.25">
      <c r="A4347" s="184"/>
      <c r="B4347" s="222"/>
    </row>
    <row r="4348" spans="1:2" x14ac:dyDescent="0.25">
      <c r="A4348" s="184"/>
      <c r="B4348" s="222"/>
    </row>
    <row r="4349" spans="1:2" x14ac:dyDescent="0.25">
      <c r="A4349" s="184"/>
      <c r="B4349" s="222"/>
    </row>
    <row r="4350" spans="1:2" x14ac:dyDescent="0.25">
      <c r="A4350" s="184"/>
      <c r="B4350" s="222"/>
    </row>
    <row r="4351" spans="1:2" x14ac:dyDescent="0.25">
      <c r="A4351" s="184"/>
      <c r="B4351" s="222"/>
    </row>
    <row r="4352" spans="1:2" x14ac:dyDescent="0.25">
      <c r="A4352" s="184"/>
      <c r="B4352" s="222"/>
    </row>
    <row r="4353" spans="1:2" x14ac:dyDescent="0.25">
      <c r="A4353" s="184"/>
      <c r="B4353" s="222"/>
    </row>
    <row r="4354" spans="1:2" x14ac:dyDescent="0.25">
      <c r="A4354" s="184"/>
      <c r="B4354" s="222"/>
    </row>
    <row r="4355" spans="1:2" x14ac:dyDescent="0.25">
      <c r="A4355" s="184"/>
      <c r="B4355" s="222"/>
    </row>
    <row r="4356" spans="1:2" x14ac:dyDescent="0.25">
      <c r="A4356" s="184"/>
      <c r="B4356" s="222"/>
    </row>
    <row r="4357" spans="1:2" x14ac:dyDescent="0.25">
      <c r="A4357" s="184"/>
      <c r="B4357" s="222"/>
    </row>
    <row r="4358" spans="1:2" x14ac:dyDescent="0.25">
      <c r="A4358" s="184"/>
      <c r="B4358" s="222"/>
    </row>
    <row r="4359" spans="1:2" x14ac:dyDescent="0.25">
      <c r="A4359" s="184"/>
      <c r="B4359" s="222"/>
    </row>
    <row r="4360" spans="1:2" x14ac:dyDescent="0.25">
      <c r="A4360" s="184"/>
      <c r="B4360" s="222"/>
    </row>
    <row r="4361" spans="1:2" x14ac:dyDescent="0.25">
      <c r="A4361" s="184"/>
      <c r="B4361" s="222"/>
    </row>
    <row r="4362" spans="1:2" x14ac:dyDescent="0.25">
      <c r="A4362" s="184"/>
      <c r="B4362" s="222"/>
    </row>
    <row r="4363" spans="1:2" x14ac:dyDescent="0.25">
      <c r="A4363" s="184"/>
      <c r="B4363" s="222"/>
    </row>
    <row r="4364" spans="1:2" x14ac:dyDescent="0.25">
      <c r="A4364" s="184"/>
      <c r="B4364" s="222"/>
    </row>
    <row r="4365" spans="1:2" x14ac:dyDescent="0.25">
      <c r="A4365" s="184"/>
      <c r="B4365" s="222"/>
    </row>
    <row r="4366" spans="1:2" x14ac:dyDescent="0.25">
      <c r="A4366" s="184"/>
      <c r="B4366" s="222"/>
    </row>
    <row r="4367" spans="1:2" x14ac:dyDescent="0.25">
      <c r="A4367" s="184"/>
      <c r="B4367" s="222"/>
    </row>
    <row r="4368" spans="1:2" x14ac:dyDescent="0.25">
      <c r="A4368" s="184"/>
      <c r="B4368" s="222"/>
    </row>
    <row r="4369" spans="1:2" x14ac:dyDescent="0.25">
      <c r="A4369" s="184"/>
      <c r="B4369" s="222"/>
    </row>
    <row r="4370" spans="1:2" x14ac:dyDescent="0.25">
      <c r="A4370" s="184"/>
      <c r="B4370" s="222"/>
    </row>
    <row r="4371" spans="1:2" x14ac:dyDescent="0.25">
      <c r="A4371" s="184"/>
      <c r="B4371" s="222"/>
    </row>
    <row r="4372" spans="1:2" x14ac:dyDescent="0.25">
      <c r="A4372" s="184"/>
      <c r="B4372" s="222"/>
    </row>
    <row r="4373" spans="1:2" x14ac:dyDescent="0.25">
      <c r="A4373" s="184"/>
      <c r="B4373" s="222"/>
    </row>
    <row r="4374" spans="1:2" x14ac:dyDescent="0.25">
      <c r="A4374" s="184"/>
      <c r="B4374" s="222"/>
    </row>
    <row r="4375" spans="1:2" x14ac:dyDescent="0.25">
      <c r="A4375" s="184"/>
      <c r="B4375" s="222"/>
    </row>
    <row r="4376" spans="1:2" x14ac:dyDescent="0.25">
      <c r="A4376" s="184"/>
      <c r="B4376" s="222"/>
    </row>
    <row r="4377" spans="1:2" x14ac:dyDescent="0.25">
      <c r="A4377" s="184"/>
      <c r="B4377" s="222"/>
    </row>
    <row r="4378" spans="1:2" x14ac:dyDescent="0.25">
      <c r="A4378" s="184"/>
      <c r="B4378" s="222"/>
    </row>
    <row r="4379" spans="1:2" x14ac:dyDescent="0.25">
      <c r="A4379" s="184"/>
      <c r="B4379" s="222"/>
    </row>
    <row r="4380" spans="1:2" x14ac:dyDescent="0.25">
      <c r="A4380" s="184"/>
      <c r="B4380" s="222"/>
    </row>
    <row r="4381" spans="1:2" x14ac:dyDescent="0.25">
      <c r="A4381" s="184"/>
      <c r="B4381" s="222"/>
    </row>
    <row r="4382" spans="1:2" x14ac:dyDescent="0.25">
      <c r="A4382" s="184"/>
      <c r="B4382" s="222"/>
    </row>
    <row r="4383" spans="1:2" x14ac:dyDescent="0.25">
      <c r="A4383" s="184"/>
      <c r="B4383" s="222"/>
    </row>
    <row r="4384" spans="1:2" x14ac:dyDescent="0.25">
      <c r="A4384" s="184"/>
      <c r="B4384" s="222"/>
    </row>
    <row r="4385" spans="1:2" x14ac:dyDescent="0.25">
      <c r="A4385" s="184"/>
      <c r="B4385" s="222"/>
    </row>
    <row r="4386" spans="1:2" x14ac:dyDescent="0.25">
      <c r="A4386" s="184"/>
      <c r="B4386" s="222"/>
    </row>
    <row r="4387" spans="1:2" x14ac:dyDescent="0.25">
      <c r="A4387" s="184"/>
      <c r="B4387" s="222"/>
    </row>
    <row r="4388" spans="1:2" x14ac:dyDescent="0.25">
      <c r="A4388" s="184"/>
      <c r="B4388" s="222"/>
    </row>
    <row r="4389" spans="1:2" x14ac:dyDescent="0.25">
      <c r="A4389" s="184"/>
      <c r="B4389" s="222"/>
    </row>
    <row r="4390" spans="1:2" x14ac:dyDescent="0.25">
      <c r="A4390" s="184"/>
      <c r="B4390" s="222"/>
    </row>
    <row r="4391" spans="1:2" x14ac:dyDescent="0.25">
      <c r="A4391" s="184"/>
      <c r="B4391" s="222"/>
    </row>
    <row r="4392" spans="1:2" x14ac:dyDescent="0.25">
      <c r="A4392" s="184"/>
      <c r="B4392" s="222"/>
    </row>
    <row r="4393" spans="1:2" x14ac:dyDescent="0.25">
      <c r="A4393" s="184"/>
      <c r="B4393" s="222"/>
    </row>
    <row r="4394" spans="1:2" x14ac:dyDescent="0.25">
      <c r="A4394" s="184"/>
      <c r="B4394" s="222"/>
    </row>
    <row r="4395" spans="1:2" x14ac:dyDescent="0.25">
      <c r="A4395" s="184"/>
      <c r="B4395" s="222"/>
    </row>
    <row r="4396" spans="1:2" x14ac:dyDescent="0.25">
      <c r="A4396" s="184"/>
      <c r="B4396" s="222"/>
    </row>
    <row r="4397" spans="1:2" x14ac:dyDescent="0.25">
      <c r="A4397" s="184"/>
      <c r="B4397" s="222"/>
    </row>
    <row r="4398" spans="1:2" x14ac:dyDescent="0.25">
      <c r="A4398" s="184"/>
      <c r="B4398" s="222"/>
    </row>
    <row r="4399" spans="1:2" x14ac:dyDescent="0.25">
      <c r="A4399" s="184"/>
      <c r="B4399" s="222"/>
    </row>
    <row r="4400" spans="1:2" x14ac:dyDescent="0.25">
      <c r="A4400" s="184"/>
      <c r="B4400" s="222"/>
    </row>
    <row r="4401" spans="1:2" x14ac:dyDescent="0.25">
      <c r="A4401" s="184"/>
      <c r="B4401" s="222"/>
    </row>
    <row r="4402" spans="1:2" x14ac:dyDescent="0.25">
      <c r="A4402" s="184"/>
      <c r="B4402" s="222"/>
    </row>
    <row r="4403" spans="1:2" x14ac:dyDescent="0.25">
      <c r="A4403" s="184"/>
      <c r="B4403" s="222"/>
    </row>
    <row r="4404" spans="1:2" x14ac:dyDescent="0.25">
      <c r="A4404" s="184"/>
      <c r="B4404" s="222"/>
    </row>
    <row r="4405" spans="1:2" x14ac:dyDescent="0.25">
      <c r="A4405" s="184"/>
      <c r="B4405" s="222"/>
    </row>
    <row r="4406" spans="1:2" x14ac:dyDescent="0.25">
      <c r="A4406" s="184"/>
      <c r="B4406" s="222"/>
    </row>
    <row r="4407" spans="1:2" x14ac:dyDescent="0.25">
      <c r="A4407" s="184"/>
      <c r="B4407" s="222"/>
    </row>
    <row r="4408" spans="1:2" x14ac:dyDescent="0.25">
      <c r="A4408" s="184"/>
      <c r="B4408" s="222"/>
    </row>
    <row r="4409" spans="1:2" x14ac:dyDescent="0.25">
      <c r="A4409" s="184"/>
      <c r="B4409" s="222"/>
    </row>
    <row r="4410" spans="1:2" x14ac:dyDescent="0.25">
      <c r="A4410" s="184"/>
      <c r="B4410" s="222"/>
    </row>
    <row r="4411" spans="1:2" x14ac:dyDescent="0.25">
      <c r="A4411" s="184"/>
      <c r="B4411" s="222"/>
    </row>
    <row r="4412" spans="1:2" x14ac:dyDescent="0.25">
      <c r="A4412" s="184"/>
      <c r="B4412" s="222"/>
    </row>
    <row r="4413" spans="1:2" x14ac:dyDescent="0.25">
      <c r="A4413" s="184"/>
      <c r="B4413" s="222"/>
    </row>
    <row r="4414" spans="1:2" x14ac:dyDescent="0.25">
      <c r="A4414" s="184"/>
      <c r="B4414" s="222"/>
    </row>
    <row r="4415" spans="1:2" x14ac:dyDescent="0.25">
      <c r="A4415" s="184"/>
      <c r="B4415" s="222"/>
    </row>
    <row r="4416" spans="1:2" x14ac:dyDescent="0.25">
      <c r="A4416" s="184"/>
      <c r="B4416" s="222"/>
    </row>
    <row r="4417" spans="1:2" x14ac:dyDescent="0.25">
      <c r="A4417" s="184"/>
      <c r="B4417" s="222"/>
    </row>
    <row r="4418" spans="1:2" x14ac:dyDescent="0.25">
      <c r="A4418" s="184"/>
      <c r="B4418" s="222"/>
    </row>
    <row r="4419" spans="1:2" x14ac:dyDescent="0.25">
      <c r="A4419" s="184"/>
      <c r="B4419" s="222"/>
    </row>
    <row r="4420" spans="1:2" x14ac:dyDescent="0.25">
      <c r="A4420" s="184"/>
      <c r="B4420" s="222"/>
    </row>
    <row r="4421" spans="1:2" x14ac:dyDescent="0.25">
      <c r="A4421" s="184"/>
      <c r="B4421" s="222"/>
    </row>
    <row r="4422" spans="1:2" x14ac:dyDescent="0.25">
      <c r="A4422" s="184"/>
      <c r="B4422" s="222"/>
    </row>
    <row r="4423" spans="1:2" x14ac:dyDescent="0.25">
      <c r="A4423" s="184"/>
      <c r="B4423" s="222"/>
    </row>
    <row r="4424" spans="1:2" x14ac:dyDescent="0.25">
      <c r="A4424" s="184"/>
      <c r="B4424" s="222"/>
    </row>
    <row r="4425" spans="1:2" x14ac:dyDescent="0.25">
      <c r="A4425" s="184"/>
      <c r="B4425" s="222"/>
    </row>
    <row r="4426" spans="1:2" x14ac:dyDescent="0.25">
      <c r="A4426" s="184"/>
      <c r="B4426" s="222"/>
    </row>
    <row r="4427" spans="1:2" x14ac:dyDescent="0.25">
      <c r="A4427" s="184"/>
      <c r="B4427" s="222"/>
    </row>
    <row r="4428" spans="1:2" x14ac:dyDescent="0.25">
      <c r="A4428" s="184"/>
      <c r="B4428" s="222"/>
    </row>
    <row r="4429" spans="1:2" x14ac:dyDescent="0.25">
      <c r="A4429" s="184"/>
      <c r="B4429" s="222"/>
    </row>
    <row r="4430" spans="1:2" x14ac:dyDescent="0.25">
      <c r="A4430" s="184"/>
      <c r="B4430" s="222"/>
    </row>
    <row r="4431" spans="1:2" x14ac:dyDescent="0.25">
      <c r="A4431" s="184"/>
      <c r="B4431" s="222"/>
    </row>
    <row r="4432" spans="1:2" x14ac:dyDescent="0.25">
      <c r="A4432" s="184"/>
      <c r="B4432" s="222"/>
    </row>
    <row r="4433" spans="1:2" x14ac:dyDescent="0.25">
      <c r="A4433" s="184"/>
      <c r="B4433" s="222"/>
    </row>
    <row r="4434" spans="1:2" x14ac:dyDescent="0.25">
      <c r="A4434" s="184"/>
      <c r="B4434" s="222"/>
    </row>
    <row r="4435" spans="1:2" x14ac:dyDescent="0.25">
      <c r="A4435" s="184"/>
      <c r="B4435" s="222"/>
    </row>
    <row r="4436" spans="1:2" x14ac:dyDescent="0.25">
      <c r="A4436" s="184"/>
      <c r="B4436" s="222"/>
    </row>
    <row r="4437" spans="1:2" x14ac:dyDescent="0.25">
      <c r="A4437" s="184"/>
      <c r="B4437" s="222"/>
    </row>
    <row r="4438" spans="1:2" x14ac:dyDescent="0.25">
      <c r="A4438" s="184"/>
      <c r="B4438" s="222"/>
    </row>
    <row r="4439" spans="1:2" x14ac:dyDescent="0.25">
      <c r="A4439" s="184"/>
      <c r="B4439" s="222"/>
    </row>
    <row r="4440" spans="1:2" x14ac:dyDescent="0.25">
      <c r="A4440" s="184"/>
      <c r="B4440" s="222"/>
    </row>
    <row r="4441" spans="1:2" x14ac:dyDescent="0.25">
      <c r="A4441" s="184"/>
      <c r="B4441" s="222"/>
    </row>
    <row r="4442" spans="1:2" x14ac:dyDescent="0.25">
      <c r="A4442" s="184"/>
      <c r="B4442" s="222"/>
    </row>
    <row r="4443" spans="1:2" x14ac:dyDescent="0.25">
      <c r="A4443" s="184"/>
      <c r="B4443" s="222"/>
    </row>
    <row r="4444" spans="1:2" x14ac:dyDescent="0.25">
      <c r="A4444" s="184"/>
      <c r="B4444" s="222"/>
    </row>
    <row r="4445" spans="1:2" x14ac:dyDescent="0.25">
      <c r="A4445" s="184"/>
      <c r="B4445" s="222"/>
    </row>
    <row r="4446" spans="1:2" x14ac:dyDescent="0.25">
      <c r="A4446" s="184"/>
      <c r="B4446" s="222"/>
    </row>
    <row r="4447" spans="1:2" x14ac:dyDescent="0.25">
      <c r="A4447" s="184"/>
      <c r="B4447" s="222"/>
    </row>
    <row r="4448" spans="1:2" x14ac:dyDescent="0.25">
      <c r="A4448" s="184"/>
      <c r="B4448" s="222"/>
    </row>
    <row r="4449" spans="1:2" x14ac:dyDescent="0.25">
      <c r="A4449" s="184"/>
      <c r="B4449" s="222"/>
    </row>
    <row r="4450" spans="1:2" x14ac:dyDescent="0.25">
      <c r="A4450" s="184"/>
      <c r="B4450" s="222"/>
    </row>
    <row r="4451" spans="1:2" x14ac:dyDescent="0.25">
      <c r="A4451" s="184"/>
      <c r="B4451" s="222"/>
    </row>
    <row r="4452" spans="1:2" x14ac:dyDescent="0.25">
      <c r="A4452" s="184"/>
      <c r="B4452" s="222"/>
    </row>
    <row r="4453" spans="1:2" x14ac:dyDescent="0.25">
      <c r="A4453" s="184"/>
      <c r="B4453" s="222"/>
    </row>
    <row r="4454" spans="1:2" x14ac:dyDescent="0.25">
      <c r="A4454" s="184"/>
      <c r="B4454" s="222"/>
    </row>
    <row r="4455" spans="1:2" x14ac:dyDescent="0.25">
      <c r="A4455" s="184"/>
      <c r="B4455" s="222"/>
    </row>
    <row r="4456" spans="1:2" x14ac:dyDescent="0.25">
      <c r="A4456" s="184"/>
      <c r="B4456" s="222"/>
    </row>
    <row r="4457" spans="1:2" x14ac:dyDescent="0.25">
      <c r="A4457" s="184"/>
      <c r="B4457" s="222"/>
    </row>
    <row r="4458" spans="1:2" x14ac:dyDescent="0.25">
      <c r="A4458" s="184"/>
      <c r="B4458" s="222"/>
    </row>
    <row r="4459" spans="1:2" x14ac:dyDescent="0.25">
      <c r="A4459" s="184"/>
      <c r="B4459" s="222"/>
    </row>
    <row r="4460" spans="1:2" x14ac:dyDescent="0.25">
      <c r="A4460" s="184"/>
      <c r="B4460" s="222"/>
    </row>
    <row r="4461" spans="1:2" x14ac:dyDescent="0.25">
      <c r="A4461" s="184"/>
      <c r="B4461" s="222"/>
    </row>
    <row r="4462" spans="1:2" x14ac:dyDescent="0.25">
      <c r="A4462" s="184"/>
      <c r="B4462" s="222"/>
    </row>
    <row r="4463" spans="1:2" x14ac:dyDescent="0.25">
      <c r="A4463" s="184"/>
      <c r="B4463" s="222"/>
    </row>
    <row r="4464" spans="1:2" x14ac:dyDescent="0.25">
      <c r="A4464" s="184"/>
      <c r="B4464" s="222"/>
    </row>
    <row r="4465" spans="1:2" x14ac:dyDescent="0.25">
      <c r="A4465" s="184"/>
      <c r="B4465" s="222"/>
    </row>
    <row r="4466" spans="1:2" x14ac:dyDescent="0.25">
      <c r="A4466" s="184"/>
      <c r="B4466" s="222"/>
    </row>
    <row r="4467" spans="1:2" x14ac:dyDescent="0.25">
      <c r="A4467" s="184"/>
      <c r="B4467" s="222"/>
    </row>
    <row r="4468" spans="1:2" x14ac:dyDescent="0.25">
      <c r="A4468" s="184"/>
      <c r="B4468" s="222"/>
    </row>
    <row r="4469" spans="1:2" x14ac:dyDescent="0.25">
      <c r="A4469" s="184"/>
      <c r="B4469" s="222"/>
    </row>
    <row r="4470" spans="1:2" x14ac:dyDescent="0.25">
      <c r="A4470" s="184"/>
      <c r="B4470" s="222"/>
    </row>
    <row r="4471" spans="1:2" x14ac:dyDescent="0.25">
      <c r="A4471" s="184"/>
      <c r="B4471" s="222"/>
    </row>
    <row r="4472" spans="1:2" x14ac:dyDescent="0.25">
      <c r="A4472" s="184"/>
      <c r="B4472" s="222"/>
    </row>
    <row r="4473" spans="1:2" x14ac:dyDescent="0.25">
      <c r="A4473" s="184"/>
      <c r="B4473" s="222"/>
    </row>
    <row r="4474" spans="1:2" x14ac:dyDescent="0.25">
      <c r="A4474" s="184"/>
      <c r="B4474" s="222"/>
    </row>
    <row r="4475" spans="1:2" x14ac:dyDescent="0.25">
      <c r="A4475" s="184"/>
      <c r="B4475" s="222"/>
    </row>
    <row r="4476" spans="1:2" x14ac:dyDescent="0.25">
      <c r="A4476" s="184"/>
      <c r="B4476" s="222"/>
    </row>
    <row r="4477" spans="1:2" x14ac:dyDescent="0.25">
      <c r="A4477" s="184"/>
      <c r="B4477" s="222"/>
    </row>
    <row r="4478" spans="1:2" x14ac:dyDescent="0.25">
      <c r="A4478" s="184"/>
      <c r="B4478" s="222"/>
    </row>
    <row r="4479" spans="1:2" x14ac:dyDescent="0.25">
      <c r="A4479" s="184"/>
      <c r="B4479" s="222"/>
    </row>
    <row r="4480" spans="1:2" x14ac:dyDescent="0.25">
      <c r="A4480" s="184"/>
      <c r="B4480" s="222"/>
    </row>
    <row r="4481" spans="1:2" x14ac:dyDescent="0.25">
      <c r="A4481" s="184"/>
      <c r="B4481" s="222"/>
    </row>
    <row r="4482" spans="1:2" x14ac:dyDescent="0.25">
      <c r="A4482" s="184"/>
      <c r="B4482" s="222"/>
    </row>
    <row r="4483" spans="1:2" x14ac:dyDescent="0.25">
      <c r="A4483" s="184"/>
      <c r="B4483" s="222"/>
    </row>
    <row r="4484" spans="1:2" x14ac:dyDescent="0.25">
      <c r="A4484" s="184"/>
      <c r="B4484" s="222"/>
    </row>
    <row r="4485" spans="1:2" x14ac:dyDescent="0.25">
      <c r="A4485" s="184"/>
      <c r="B4485" s="222"/>
    </row>
    <row r="4486" spans="1:2" x14ac:dyDescent="0.25">
      <c r="A4486" s="184"/>
      <c r="B4486" s="222"/>
    </row>
    <row r="4487" spans="1:2" x14ac:dyDescent="0.25">
      <c r="A4487" s="184"/>
      <c r="B4487" s="222"/>
    </row>
    <row r="4488" spans="1:2" x14ac:dyDescent="0.25">
      <c r="A4488" s="184"/>
      <c r="B4488" s="222"/>
    </row>
    <row r="4489" spans="1:2" x14ac:dyDescent="0.25">
      <c r="A4489" s="184"/>
      <c r="B4489" s="222"/>
    </row>
    <row r="4490" spans="1:2" x14ac:dyDescent="0.25">
      <c r="A4490" s="184"/>
      <c r="B4490" s="222"/>
    </row>
    <row r="4491" spans="1:2" x14ac:dyDescent="0.25">
      <c r="A4491" s="184"/>
      <c r="B4491" s="222"/>
    </row>
    <row r="4492" spans="1:2" x14ac:dyDescent="0.25">
      <c r="A4492" s="184"/>
      <c r="B4492" s="222"/>
    </row>
    <row r="4493" spans="1:2" x14ac:dyDescent="0.25">
      <c r="A4493" s="184"/>
      <c r="B4493" s="222"/>
    </row>
    <row r="4494" spans="1:2" x14ac:dyDescent="0.25">
      <c r="A4494" s="184"/>
      <c r="B4494" s="222"/>
    </row>
    <row r="4495" spans="1:2" x14ac:dyDescent="0.25">
      <c r="A4495" s="184"/>
      <c r="B4495" s="222"/>
    </row>
    <row r="4496" spans="1:2" x14ac:dyDescent="0.25">
      <c r="A4496" s="184"/>
      <c r="B4496" s="222"/>
    </row>
    <row r="4497" spans="1:2" x14ac:dyDescent="0.25">
      <c r="A4497" s="184"/>
      <c r="B4497" s="222"/>
    </row>
    <row r="4498" spans="1:2" x14ac:dyDescent="0.25">
      <c r="A4498" s="184"/>
      <c r="B4498" s="222"/>
    </row>
    <row r="4499" spans="1:2" x14ac:dyDescent="0.25">
      <c r="A4499" s="184"/>
      <c r="B4499" s="222"/>
    </row>
  </sheetData>
  <sortState ref="A3:H3315">
    <sortCondition ref="C3:C3315"/>
  </sortState>
  <phoneticPr fontId="36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21"/>
  <sheetViews>
    <sheetView topLeftCell="A638" workbookViewId="0">
      <selection activeCell="E655" sqref="E655"/>
    </sheetView>
  </sheetViews>
  <sheetFormatPr baseColWidth="10" defaultRowHeight="15" x14ac:dyDescent="0.25"/>
  <cols>
    <col min="1" max="3" width="11.42578125" style="141"/>
    <col min="4" max="4" width="45.7109375" style="141" bestFit="1" customWidth="1"/>
    <col min="5" max="16384" width="11.42578125" style="141"/>
  </cols>
  <sheetData>
    <row r="3" spans="1:9" x14ac:dyDescent="0.25">
      <c r="A3" s="145"/>
      <c r="B3" s="153"/>
      <c r="C3" s="165"/>
      <c r="D3" s="166"/>
      <c r="E3" s="159"/>
      <c r="F3" s="160"/>
      <c r="G3" s="159"/>
      <c r="H3" s="159"/>
      <c r="I3" s="167"/>
    </row>
    <row r="4" spans="1:9" x14ac:dyDescent="0.25">
      <c r="A4" s="145"/>
      <c r="B4" s="153"/>
      <c r="C4" s="165"/>
      <c r="D4" s="166"/>
      <c r="E4" s="159"/>
      <c r="F4" s="160"/>
      <c r="G4" s="159"/>
      <c r="H4" s="159"/>
      <c r="I4" s="167"/>
    </row>
    <row r="5" spans="1:9" x14ac:dyDescent="0.25">
      <c r="A5" s="145"/>
      <c r="B5" s="153"/>
      <c r="C5" s="165"/>
      <c r="D5" s="166"/>
      <c r="E5" s="159"/>
      <c r="F5" s="160"/>
      <c r="G5" s="159"/>
      <c r="H5" s="159"/>
      <c r="I5" s="167"/>
    </row>
    <row r="6" spans="1:9" x14ac:dyDescent="0.25">
      <c r="A6" s="145"/>
      <c r="B6" s="153"/>
      <c r="C6" s="165"/>
      <c r="D6" s="166"/>
      <c r="E6" s="159"/>
      <c r="F6" s="160"/>
      <c r="G6" s="159"/>
      <c r="H6" s="159"/>
      <c r="I6" s="167"/>
    </row>
    <row r="7" spans="1:9" x14ac:dyDescent="0.25">
      <c r="A7" s="145"/>
      <c r="B7" s="153"/>
      <c r="C7" s="165"/>
      <c r="D7" s="166"/>
      <c r="E7" s="159"/>
      <c r="F7" s="160"/>
      <c r="G7" s="159"/>
      <c r="H7" s="159"/>
      <c r="I7" s="167"/>
    </row>
    <row r="8" spans="1:9" x14ac:dyDescent="0.25">
      <c r="A8" s="145"/>
      <c r="B8" s="153"/>
      <c r="C8" s="165"/>
      <c r="D8" s="166"/>
      <c r="E8" s="159"/>
      <c r="F8" s="160"/>
      <c r="G8" s="159"/>
      <c r="H8" s="159"/>
      <c r="I8" s="167"/>
    </row>
    <row r="9" spans="1:9" x14ac:dyDescent="0.25">
      <c r="A9" s="145"/>
      <c r="B9" s="153"/>
      <c r="C9" s="165"/>
      <c r="D9" s="166"/>
      <c r="E9" s="159"/>
      <c r="F9" s="160"/>
      <c r="G9" s="159"/>
      <c r="H9" s="159"/>
      <c r="I9" s="167"/>
    </row>
    <row r="10" spans="1:9" x14ac:dyDescent="0.25">
      <c r="A10" s="145"/>
      <c r="B10" s="153"/>
      <c r="C10" s="165"/>
      <c r="D10" s="166"/>
      <c r="E10" s="159"/>
      <c r="F10" s="160"/>
      <c r="G10" s="159"/>
      <c r="H10" s="159"/>
      <c r="I10" s="167"/>
    </row>
    <row r="11" spans="1:9" x14ac:dyDescent="0.25">
      <c r="A11" s="145"/>
      <c r="B11" s="153"/>
      <c r="C11" s="165"/>
      <c r="D11" s="166"/>
      <c r="E11" s="159"/>
      <c r="F11" s="160"/>
      <c r="G11" s="159"/>
      <c r="H11" s="159"/>
      <c r="I11" s="167"/>
    </row>
    <row r="12" spans="1:9" x14ac:dyDescent="0.25">
      <c r="A12" s="145"/>
      <c r="B12" s="153"/>
      <c r="C12" s="165"/>
      <c r="D12" s="166"/>
      <c r="E12" s="159"/>
      <c r="F12" s="160"/>
      <c r="G12" s="159"/>
      <c r="H12" s="159"/>
      <c r="I12" s="167"/>
    </row>
    <row r="13" spans="1:9" x14ac:dyDescent="0.25">
      <c r="A13" s="145"/>
      <c r="B13" s="153"/>
      <c r="C13" s="165"/>
      <c r="D13" s="166"/>
      <c r="E13" s="159"/>
      <c r="F13" s="160"/>
      <c r="G13" s="159"/>
      <c r="H13" s="159"/>
      <c r="I13" s="167"/>
    </row>
    <row r="14" spans="1:9" x14ac:dyDescent="0.25">
      <c r="A14" s="145"/>
      <c r="B14" s="153"/>
      <c r="C14" s="165"/>
      <c r="D14" s="166"/>
      <c r="E14" s="159"/>
      <c r="F14" s="160"/>
      <c r="G14" s="159"/>
      <c r="H14" s="159"/>
      <c r="I14" s="167"/>
    </row>
    <row r="15" spans="1:9" x14ac:dyDescent="0.25">
      <c r="A15" s="145"/>
      <c r="B15" s="153"/>
      <c r="C15" s="165"/>
      <c r="D15" s="166"/>
      <c r="E15" s="159"/>
      <c r="F15" s="160"/>
      <c r="G15" s="159"/>
      <c r="H15" s="159"/>
      <c r="I15" s="167"/>
    </row>
    <row r="16" spans="1:9" x14ac:dyDescent="0.25">
      <c r="A16" s="145"/>
      <c r="B16" s="153"/>
      <c r="C16" s="165"/>
      <c r="D16" s="166"/>
      <c r="E16" s="159"/>
      <c r="F16" s="160"/>
      <c r="G16" s="159"/>
      <c r="H16" s="159"/>
      <c r="I16" s="167"/>
    </row>
    <row r="17" spans="1:9" ht="15.75" x14ac:dyDescent="0.25">
      <c r="A17" s="145"/>
      <c r="B17" s="153"/>
      <c r="C17" s="165"/>
      <c r="D17" s="166"/>
      <c r="E17" s="159"/>
      <c r="F17" s="160"/>
      <c r="G17" s="159"/>
      <c r="H17" s="159"/>
      <c r="I17" s="167"/>
    </row>
    <row r="18" spans="1:9" x14ac:dyDescent="0.25">
      <c r="A18" s="145"/>
      <c r="B18" s="153"/>
      <c r="C18" s="165"/>
      <c r="D18" s="166"/>
      <c r="E18" s="159"/>
      <c r="F18" s="160"/>
      <c r="G18" s="159"/>
      <c r="H18" s="159"/>
      <c r="I18" s="167"/>
    </row>
    <row r="19" spans="1:9" ht="30" x14ac:dyDescent="0.25">
      <c r="A19" s="145"/>
      <c r="B19" s="153"/>
      <c r="C19" s="165"/>
      <c r="D19" s="166"/>
      <c r="E19" s="159"/>
      <c r="F19" s="160"/>
      <c r="G19" s="159"/>
      <c r="H19" s="159"/>
      <c r="I19" s="167"/>
    </row>
    <row r="20" spans="1:9" x14ac:dyDescent="0.25">
      <c r="A20" s="145"/>
      <c r="B20" s="153"/>
      <c r="C20" s="165"/>
      <c r="D20" s="166"/>
      <c r="E20" s="159"/>
      <c r="F20" s="160"/>
      <c r="G20" s="159"/>
      <c r="H20" s="159"/>
      <c r="I20" s="167"/>
    </row>
    <row r="21" spans="1:9" x14ac:dyDescent="0.25">
      <c r="A21" s="145"/>
      <c r="B21" s="153"/>
      <c r="C21" s="165"/>
      <c r="D21" s="166"/>
      <c r="E21" s="159"/>
      <c r="F21" s="160"/>
      <c r="G21" s="159"/>
      <c r="H21" s="159"/>
      <c r="I21" s="167"/>
    </row>
    <row r="22" spans="1:9" x14ac:dyDescent="0.25">
      <c r="A22" s="145"/>
      <c r="B22" s="153"/>
      <c r="C22" s="165"/>
      <c r="D22" s="166"/>
      <c r="E22" s="159"/>
      <c r="F22" s="160"/>
      <c r="G22" s="159"/>
      <c r="H22" s="159"/>
      <c r="I22" s="167"/>
    </row>
    <row r="23" spans="1:9" x14ac:dyDescent="0.25">
      <c r="A23" s="145"/>
      <c r="B23" s="153"/>
      <c r="C23" s="165"/>
      <c r="D23" s="166"/>
      <c r="E23" s="159"/>
      <c r="F23" s="160"/>
      <c r="G23" s="159"/>
      <c r="H23" s="159"/>
      <c r="I23" s="167"/>
    </row>
    <row r="24" spans="1:9" x14ac:dyDescent="0.25">
      <c r="A24" s="145"/>
      <c r="B24" s="153"/>
      <c r="C24" s="165"/>
      <c r="D24" s="166"/>
      <c r="E24" s="159"/>
      <c r="F24" s="160"/>
      <c r="G24" s="159"/>
      <c r="H24" s="159"/>
      <c r="I24" s="167"/>
    </row>
    <row r="25" spans="1:9" x14ac:dyDescent="0.25">
      <c r="A25" s="145"/>
      <c r="B25" s="153"/>
      <c r="C25" s="165"/>
      <c r="D25" s="166"/>
      <c r="E25" s="159"/>
      <c r="F25" s="160"/>
      <c r="G25" s="159"/>
      <c r="H25" s="159"/>
      <c r="I25" s="167"/>
    </row>
    <row r="26" spans="1:9" x14ac:dyDescent="0.25">
      <c r="A26" s="145"/>
      <c r="B26" s="153"/>
      <c r="C26" s="165"/>
      <c r="D26" s="166"/>
      <c r="E26" s="159"/>
      <c r="F26" s="160"/>
      <c r="G26" s="159"/>
      <c r="H26" s="159"/>
      <c r="I26" s="167"/>
    </row>
    <row r="27" spans="1:9" x14ac:dyDescent="0.25">
      <c r="A27" s="145"/>
      <c r="B27" s="153"/>
      <c r="C27" s="165"/>
      <c r="D27" s="166"/>
      <c r="E27" s="159"/>
      <c r="F27" s="160"/>
      <c r="G27" s="159"/>
      <c r="H27" s="159"/>
      <c r="I27" s="167"/>
    </row>
    <row r="28" spans="1:9" ht="15.75" x14ac:dyDescent="0.25">
      <c r="A28" s="145"/>
      <c r="B28" s="153"/>
      <c r="C28" s="165"/>
      <c r="D28" s="166"/>
      <c r="E28" s="159"/>
      <c r="F28" s="160"/>
      <c r="G28" s="159"/>
      <c r="H28" s="159"/>
      <c r="I28" s="167"/>
    </row>
    <row r="29" spans="1:9" x14ac:dyDescent="0.25">
      <c r="A29" s="145"/>
      <c r="B29" s="153"/>
      <c r="C29" s="165"/>
      <c r="D29" s="166"/>
      <c r="E29" s="159"/>
      <c r="F29" s="160"/>
      <c r="G29" s="159"/>
      <c r="H29" s="159"/>
      <c r="I29" s="167"/>
    </row>
    <row r="30" spans="1:9" x14ac:dyDescent="0.25">
      <c r="A30" s="145"/>
      <c r="B30" s="153"/>
      <c r="C30" s="165"/>
      <c r="D30" s="166"/>
      <c r="E30" s="159"/>
      <c r="F30" s="160"/>
      <c r="G30" s="159"/>
      <c r="H30" s="159"/>
      <c r="I30" s="167"/>
    </row>
    <row r="31" spans="1:9" x14ac:dyDescent="0.25">
      <c r="A31" s="145"/>
      <c r="B31" s="153"/>
      <c r="C31" s="165"/>
      <c r="D31" s="166"/>
      <c r="E31" s="159"/>
      <c r="F31" s="160"/>
      <c r="G31" s="159"/>
      <c r="H31" s="159"/>
      <c r="I31" s="167"/>
    </row>
    <row r="32" spans="1:9" x14ac:dyDescent="0.25">
      <c r="A32" s="145"/>
      <c r="B32" s="153"/>
      <c r="C32" s="165"/>
      <c r="D32" s="166"/>
      <c r="E32" s="159"/>
      <c r="F32" s="160"/>
      <c r="G32" s="159"/>
      <c r="H32" s="159"/>
      <c r="I32" s="167"/>
    </row>
    <row r="33" spans="1:9" x14ac:dyDescent="0.25">
      <c r="A33" s="145"/>
      <c r="B33" s="153"/>
      <c r="C33" s="165"/>
      <c r="D33" s="166"/>
      <c r="E33" s="159"/>
      <c r="F33" s="160"/>
      <c r="G33" s="159"/>
      <c r="H33" s="159"/>
      <c r="I33" s="167"/>
    </row>
    <row r="34" spans="1:9" x14ac:dyDescent="0.25">
      <c r="A34" s="145"/>
      <c r="B34" s="153"/>
      <c r="C34" s="165"/>
      <c r="D34" s="166"/>
      <c r="E34" s="159"/>
      <c r="F34" s="160"/>
      <c r="G34" s="159"/>
      <c r="H34" s="159"/>
      <c r="I34" s="167"/>
    </row>
    <row r="35" spans="1:9" x14ac:dyDescent="0.25">
      <c r="A35" s="145"/>
      <c r="B35" s="153"/>
      <c r="C35" s="165"/>
      <c r="D35" s="166"/>
      <c r="E35" s="159"/>
      <c r="F35" s="160"/>
      <c r="G35" s="159"/>
      <c r="H35" s="159"/>
      <c r="I35" s="167"/>
    </row>
    <row r="36" spans="1:9" x14ac:dyDescent="0.25">
      <c r="A36" s="145"/>
      <c r="B36" s="153"/>
      <c r="C36" s="165"/>
      <c r="D36" s="166"/>
      <c r="E36" s="159"/>
      <c r="F36" s="160"/>
      <c r="G36" s="159"/>
      <c r="H36" s="159"/>
      <c r="I36" s="167"/>
    </row>
    <row r="37" spans="1:9" x14ac:dyDescent="0.25">
      <c r="A37" s="145"/>
      <c r="B37" s="153"/>
      <c r="C37" s="165"/>
      <c r="D37" s="166"/>
      <c r="E37" s="159"/>
      <c r="F37" s="160"/>
      <c r="G37" s="159"/>
      <c r="H37" s="159"/>
      <c r="I37" s="167"/>
    </row>
    <row r="38" spans="1:9" x14ac:dyDescent="0.25">
      <c r="A38" s="145"/>
      <c r="B38" s="153"/>
      <c r="C38" s="165"/>
      <c r="D38" s="166"/>
      <c r="E38" s="159"/>
      <c r="F38" s="160"/>
      <c r="G38" s="159"/>
      <c r="H38" s="159"/>
      <c r="I38" s="167"/>
    </row>
    <row r="39" spans="1:9" x14ac:dyDescent="0.25">
      <c r="A39" s="145"/>
      <c r="B39" s="153"/>
      <c r="C39" s="165"/>
      <c r="D39" s="166"/>
      <c r="E39" s="159"/>
      <c r="F39" s="160"/>
      <c r="G39" s="159"/>
      <c r="H39" s="159"/>
      <c r="I39" s="167"/>
    </row>
    <row r="40" spans="1:9" x14ac:dyDescent="0.25">
      <c r="A40" s="145"/>
      <c r="B40" s="153"/>
      <c r="C40" s="165"/>
      <c r="D40" s="166"/>
      <c r="E40" s="159"/>
      <c r="F40" s="160"/>
      <c r="G40" s="159"/>
      <c r="H40" s="159"/>
      <c r="I40" s="167"/>
    </row>
    <row r="41" spans="1:9" x14ac:dyDescent="0.25">
      <c r="A41" s="145"/>
      <c r="B41" s="153"/>
      <c r="C41" s="165"/>
      <c r="D41" s="166"/>
      <c r="E41" s="159"/>
      <c r="F41" s="160"/>
      <c r="G41" s="159"/>
      <c r="H41" s="159"/>
      <c r="I41" s="167"/>
    </row>
    <row r="42" spans="1:9" x14ac:dyDescent="0.25">
      <c r="A42" s="145"/>
      <c r="B42" s="153"/>
      <c r="C42" s="165"/>
      <c r="D42" s="166"/>
      <c r="E42" s="159"/>
      <c r="F42" s="160"/>
      <c r="G42" s="159"/>
      <c r="H42" s="159"/>
      <c r="I42" s="167"/>
    </row>
    <row r="43" spans="1:9" x14ac:dyDescent="0.25">
      <c r="A43" s="145"/>
      <c r="B43" s="153"/>
      <c r="C43" s="165"/>
      <c r="D43" s="166"/>
      <c r="E43" s="159"/>
      <c r="F43" s="160"/>
      <c r="G43" s="159"/>
      <c r="H43" s="159"/>
      <c r="I43" s="167"/>
    </row>
    <row r="44" spans="1:9" x14ac:dyDescent="0.25">
      <c r="A44" s="145"/>
      <c r="B44" s="153"/>
      <c r="C44" s="165"/>
      <c r="D44" s="166"/>
      <c r="E44" s="159"/>
      <c r="F44" s="160"/>
      <c r="G44" s="159"/>
      <c r="H44" s="159"/>
      <c r="I44" s="167"/>
    </row>
    <row r="45" spans="1:9" x14ac:dyDescent="0.25">
      <c r="A45" s="145"/>
      <c r="B45" s="153"/>
      <c r="C45" s="165"/>
      <c r="D45" s="166"/>
      <c r="E45" s="159"/>
      <c r="F45" s="160"/>
      <c r="G45" s="159"/>
      <c r="H45" s="159"/>
      <c r="I45" s="167"/>
    </row>
    <row r="46" spans="1:9" x14ac:dyDescent="0.25">
      <c r="A46" s="145"/>
      <c r="B46" s="153"/>
      <c r="C46" s="165"/>
      <c r="D46" s="166"/>
      <c r="E46" s="159"/>
      <c r="F46" s="160"/>
      <c r="G46" s="159"/>
      <c r="H46" s="159"/>
      <c r="I46" s="167"/>
    </row>
    <row r="47" spans="1:9" x14ac:dyDescent="0.25">
      <c r="A47" s="145"/>
      <c r="B47" s="153"/>
      <c r="C47" s="165"/>
      <c r="D47" s="166"/>
      <c r="E47" s="159"/>
      <c r="F47" s="160"/>
      <c r="G47" s="159"/>
      <c r="H47" s="159"/>
      <c r="I47" s="167"/>
    </row>
    <row r="48" spans="1:9" x14ac:dyDescent="0.25">
      <c r="A48" s="145"/>
      <c r="B48" s="153"/>
      <c r="C48" s="165"/>
      <c r="D48" s="166"/>
      <c r="E48" s="159"/>
      <c r="F48" s="160"/>
      <c r="G48" s="159"/>
      <c r="H48" s="159"/>
      <c r="I48" s="167"/>
    </row>
    <row r="49" spans="1:9" ht="15.75" x14ac:dyDescent="0.25">
      <c r="A49" s="145"/>
      <c r="B49" s="153"/>
      <c r="C49" s="165"/>
      <c r="D49" s="166"/>
      <c r="E49" s="159"/>
      <c r="F49" s="160"/>
      <c r="G49" s="159"/>
      <c r="H49" s="159"/>
      <c r="I49" s="167"/>
    </row>
    <row r="50" spans="1:9" x14ac:dyDescent="0.25">
      <c r="A50" s="145"/>
      <c r="B50" s="153"/>
      <c r="C50" s="165"/>
      <c r="D50" s="166"/>
      <c r="E50" s="159"/>
      <c r="F50" s="160"/>
      <c r="G50" s="159"/>
      <c r="H50" s="159"/>
      <c r="I50" s="167"/>
    </row>
    <row r="51" spans="1:9" x14ac:dyDescent="0.25">
      <c r="A51" s="145"/>
      <c r="B51" s="153"/>
      <c r="C51" s="165"/>
      <c r="D51" s="166"/>
      <c r="E51" s="159"/>
      <c r="F51" s="160"/>
      <c r="G51" s="159"/>
      <c r="H51" s="159"/>
      <c r="I51" s="167"/>
    </row>
    <row r="52" spans="1:9" x14ac:dyDescent="0.25">
      <c r="A52" s="145"/>
      <c r="B52" s="153"/>
      <c r="C52" s="165"/>
      <c r="D52" s="166"/>
      <c r="E52" s="159"/>
      <c r="F52" s="160"/>
      <c r="G52" s="159"/>
      <c r="H52" s="159"/>
      <c r="I52" s="167"/>
    </row>
    <row r="53" spans="1:9" x14ac:dyDescent="0.25">
      <c r="A53" s="145"/>
      <c r="B53" s="153"/>
      <c r="C53" s="165"/>
      <c r="D53" s="166"/>
      <c r="E53" s="159"/>
      <c r="F53" s="160"/>
      <c r="G53" s="159"/>
      <c r="H53" s="159"/>
      <c r="I53" s="167"/>
    </row>
    <row r="54" spans="1:9" x14ac:dyDescent="0.25">
      <c r="A54" s="145"/>
      <c r="B54" s="153"/>
      <c r="C54" s="165"/>
      <c r="D54" s="166"/>
      <c r="E54" s="159"/>
      <c r="F54" s="160"/>
      <c r="G54" s="159"/>
      <c r="H54" s="159"/>
      <c r="I54" s="167"/>
    </row>
    <row r="55" spans="1:9" x14ac:dyDescent="0.25">
      <c r="A55" s="145"/>
      <c r="B55" s="153"/>
      <c r="C55" s="165"/>
      <c r="D55" s="166"/>
      <c r="E55" s="159"/>
      <c r="F55" s="160"/>
      <c r="G55" s="159"/>
      <c r="H55" s="159"/>
      <c r="I55" s="167"/>
    </row>
    <row r="56" spans="1:9" x14ac:dyDescent="0.25">
      <c r="A56" s="145"/>
      <c r="B56" s="153"/>
      <c r="C56" s="165"/>
      <c r="D56" s="166"/>
      <c r="E56" s="159"/>
      <c r="F56" s="160"/>
      <c r="G56" s="159"/>
      <c r="H56" s="159"/>
      <c r="I56" s="167"/>
    </row>
    <row r="57" spans="1:9" x14ac:dyDescent="0.25">
      <c r="A57" s="145"/>
      <c r="B57" s="153"/>
      <c r="C57" s="165"/>
      <c r="D57" s="166"/>
      <c r="E57" s="159"/>
      <c r="F57" s="160"/>
      <c r="G57" s="159"/>
      <c r="H57" s="159"/>
      <c r="I57" s="167"/>
    </row>
    <row r="58" spans="1:9" x14ac:dyDescent="0.25">
      <c r="A58" s="145"/>
      <c r="B58" s="153"/>
      <c r="C58" s="165"/>
      <c r="D58" s="166"/>
      <c r="E58" s="159"/>
      <c r="F58" s="160"/>
      <c r="G58" s="159"/>
      <c r="H58" s="159"/>
      <c r="I58" s="167"/>
    </row>
    <row r="59" spans="1:9" x14ac:dyDescent="0.25">
      <c r="A59" s="145"/>
      <c r="B59" s="153"/>
      <c r="C59" s="165"/>
      <c r="D59" s="166"/>
      <c r="E59" s="159"/>
      <c r="F59" s="160"/>
      <c r="G59" s="159"/>
      <c r="H59" s="159"/>
      <c r="I59" s="167"/>
    </row>
    <row r="60" spans="1:9" x14ac:dyDescent="0.25">
      <c r="A60" s="145"/>
      <c r="B60" s="153"/>
      <c r="C60" s="165"/>
      <c r="D60" s="166"/>
      <c r="E60" s="159"/>
      <c r="F60" s="160"/>
      <c r="G60" s="159"/>
      <c r="H60" s="159"/>
      <c r="I60" s="167"/>
    </row>
    <row r="61" spans="1:9" x14ac:dyDescent="0.25">
      <c r="A61" s="145"/>
      <c r="B61" s="153"/>
      <c r="C61" s="165"/>
      <c r="D61" s="166"/>
      <c r="E61" s="159"/>
      <c r="F61" s="160"/>
      <c r="G61" s="159"/>
      <c r="H61" s="159"/>
      <c r="I61" s="167"/>
    </row>
    <row r="62" spans="1:9" x14ac:dyDescent="0.25">
      <c r="A62" s="145"/>
      <c r="B62" s="153"/>
      <c r="C62" s="165"/>
      <c r="D62" s="166"/>
      <c r="E62" s="159"/>
      <c r="F62" s="160"/>
      <c r="G62" s="159"/>
      <c r="H62" s="159"/>
      <c r="I62" s="167"/>
    </row>
    <row r="63" spans="1:9" x14ac:dyDescent="0.25">
      <c r="A63" s="145"/>
      <c r="B63" s="153"/>
      <c r="C63" s="165"/>
      <c r="D63" s="166"/>
      <c r="E63" s="159"/>
      <c r="F63" s="160"/>
      <c r="G63" s="159"/>
      <c r="H63" s="159"/>
      <c r="I63" s="167"/>
    </row>
    <row r="64" spans="1:9" x14ac:dyDescent="0.25">
      <c r="A64" s="145"/>
      <c r="B64" s="153"/>
      <c r="C64" s="165"/>
      <c r="D64" s="166"/>
      <c r="E64" s="159"/>
      <c r="F64" s="160"/>
      <c r="G64" s="159"/>
      <c r="H64" s="159"/>
      <c r="I64" s="167"/>
    </row>
    <row r="65" spans="1:9" x14ac:dyDescent="0.25">
      <c r="A65" s="145"/>
      <c r="B65" s="153"/>
      <c r="C65" s="165"/>
      <c r="D65" s="166"/>
      <c r="E65" s="159"/>
      <c r="F65" s="160"/>
      <c r="G65" s="159"/>
      <c r="H65" s="159"/>
      <c r="I65" s="167"/>
    </row>
    <row r="66" spans="1:9" x14ac:dyDescent="0.25">
      <c r="A66" s="145"/>
      <c r="B66" s="153"/>
      <c r="C66" s="165"/>
      <c r="D66" s="166"/>
      <c r="E66" s="159"/>
      <c r="F66" s="160"/>
      <c r="G66" s="159"/>
      <c r="H66" s="159"/>
      <c r="I66" s="167"/>
    </row>
    <row r="67" spans="1:9" x14ac:dyDescent="0.25">
      <c r="A67" s="145"/>
      <c r="B67" s="153"/>
      <c r="C67" s="165"/>
      <c r="D67" s="166"/>
      <c r="E67" s="159"/>
      <c r="F67" s="160"/>
      <c r="G67" s="159"/>
      <c r="H67" s="159"/>
      <c r="I67" s="167"/>
    </row>
    <row r="68" spans="1:9" x14ac:dyDescent="0.25">
      <c r="A68" s="145"/>
      <c r="B68" s="153"/>
      <c r="C68" s="165"/>
      <c r="D68" s="166"/>
      <c r="E68" s="159"/>
      <c r="F68" s="160"/>
      <c r="G68" s="159"/>
      <c r="H68" s="159"/>
      <c r="I68" s="167"/>
    </row>
    <row r="69" spans="1:9" x14ac:dyDescent="0.25">
      <c r="A69" s="145"/>
      <c r="B69" s="153"/>
      <c r="C69" s="165"/>
      <c r="D69" s="166"/>
      <c r="E69" s="159"/>
      <c r="F69" s="160"/>
      <c r="G69" s="159"/>
      <c r="H69" s="159"/>
      <c r="I69" s="167"/>
    </row>
    <row r="70" spans="1:9" x14ac:dyDescent="0.25">
      <c r="A70" s="145"/>
      <c r="B70" s="153"/>
      <c r="C70" s="165"/>
      <c r="D70" s="166"/>
      <c r="E70" s="159"/>
      <c r="F70" s="160"/>
      <c r="G70" s="159"/>
      <c r="H70" s="159"/>
      <c r="I70" s="167"/>
    </row>
    <row r="71" spans="1:9" x14ac:dyDescent="0.25">
      <c r="A71" s="145"/>
      <c r="B71" s="153"/>
      <c r="C71" s="165"/>
      <c r="D71" s="166"/>
      <c r="E71" s="159"/>
      <c r="F71" s="160"/>
      <c r="G71" s="159"/>
      <c r="H71" s="159"/>
      <c r="I71" s="167"/>
    </row>
    <row r="72" spans="1:9" ht="15.75" x14ac:dyDescent="0.25">
      <c r="A72" s="145"/>
      <c r="B72" s="153"/>
      <c r="C72" s="165"/>
      <c r="D72" s="166"/>
      <c r="E72" s="159"/>
      <c r="F72" s="168"/>
      <c r="G72" s="159"/>
      <c r="H72" s="159"/>
      <c r="I72" s="167"/>
    </row>
    <row r="73" spans="1:9" x14ac:dyDescent="0.25">
      <c r="A73" s="145"/>
      <c r="B73" s="153"/>
      <c r="C73" s="165"/>
      <c r="D73" s="166"/>
      <c r="E73" s="159"/>
      <c r="F73" s="160"/>
      <c r="G73" s="159"/>
      <c r="H73" s="159"/>
      <c r="I73" s="167"/>
    </row>
    <row r="74" spans="1:9" x14ac:dyDescent="0.25">
      <c r="A74" s="145"/>
      <c r="B74" s="153"/>
      <c r="C74" s="165"/>
      <c r="D74" s="166"/>
      <c r="E74" s="159"/>
      <c r="F74" s="160"/>
      <c r="G74" s="159"/>
      <c r="H74" s="159"/>
      <c r="I74" s="167"/>
    </row>
    <row r="75" spans="1:9" x14ac:dyDescent="0.25">
      <c r="A75" s="145"/>
      <c r="B75" s="153"/>
      <c r="C75" s="165"/>
      <c r="D75" s="166"/>
      <c r="E75" s="159"/>
      <c r="F75" s="160"/>
      <c r="G75" s="159"/>
      <c r="H75" s="159"/>
      <c r="I75" s="167"/>
    </row>
    <row r="76" spans="1:9" x14ac:dyDescent="0.25">
      <c r="A76" s="145"/>
      <c r="B76" s="153"/>
      <c r="C76" s="165"/>
      <c r="D76" s="166"/>
      <c r="E76" s="159"/>
      <c r="F76" s="160"/>
      <c r="G76" s="159"/>
      <c r="H76" s="159"/>
      <c r="I76" s="167"/>
    </row>
    <row r="77" spans="1:9" x14ac:dyDescent="0.25">
      <c r="A77" s="145"/>
      <c r="B77" s="153"/>
      <c r="C77" s="165"/>
      <c r="D77" s="166"/>
      <c r="E77" s="159"/>
      <c r="F77" s="160"/>
      <c r="G77" s="159"/>
      <c r="H77" s="159"/>
      <c r="I77" s="167"/>
    </row>
    <row r="78" spans="1:9" x14ac:dyDescent="0.25">
      <c r="A78" s="145"/>
      <c r="B78" s="153"/>
      <c r="C78" s="165"/>
      <c r="D78" s="166"/>
      <c r="E78" s="159"/>
      <c r="F78" s="160"/>
      <c r="G78" s="159"/>
      <c r="H78" s="159"/>
      <c r="I78" s="167"/>
    </row>
    <row r="79" spans="1:9" x14ac:dyDescent="0.25">
      <c r="A79" s="145"/>
      <c r="B79" s="153"/>
      <c r="C79" s="165"/>
      <c r="D79" s="166"/>
      <c r="E79" s="159"/>
      <c r="F79" s="160"/>
      <c r="G79" s="159"/>
      <c r="H79" s="159"/>
      <c r="I79" s="167"/>
    </row>
    <row r="80" spans="1:9" x14ac:dyDescent="0.25">
      <c r="A80" s="145"/>
      <c r="B80" s="153"/>
      <c r="C80" s="165"/>
      <c r="D80" s="166"/>
      <c r="E80" s="159"/>
      <c r="F80" s="160"/>
      <c r="G80" s="159"/>
      <c r="H80" s="159"/>
      <c r="I80" s="167"/>
    </row>
    <row r="81" spans="1:9" x14ac:dyDescent="0.25">
      <c r="A81" s="145"/>
      <c r="B81" s="153"/>
      <c r="C81" s="165"/>
      <c r="D81" s="166"/>
      <c r="E81" s="159"/>
      <c r="F81" s="160"/>
      <c r="G81" s="159"/>
      <c r="H81" s="159"/>
      <c r="I81" s="167"/>
    </row>
    <row r="82" spans="1:9" x14ac:dyDescent="0.25">
      <c r="A82" s="145"/>
      <c r="B82" s="153"/>
      <c r="C82" s="165"/>
      <c r="D82" s="166"/>
      <c r="E82" s="159"/>
      <c r="F82" s="160"/>
      <c r="G82" s="159"/>
      <c r="H82" s="159"/>
      <c r="I82" s="167"/>
    </row>
    <row r="83" spans="1:9" x14ac:dyDescent="0.25">
      <c r="A83" s="145"/>
      <c r="B83" s="153"/>
      <c r="C83" s="165"/>
      <c r="D83" s="166"/>
      <c r="E83" s="159"/>
      <c r="F83" s="160"/>
      <c r="G83" s="159"/>
      <c r="H83" s="159"/>
      <c r="I83" s="167"/>
    </row>
    <row r="84" spans="1:9" x14ac:dyDescent="0.25">
      <c r="A84" s="145"/>
      <c r="B84" s="153"/>
      <c r="C84" s="165"/>
      <c r="D84" s="166"/>
      <c r="E84" s="159"/>
      <c r="F84" s="160"/>
      <c r="G84" s="159"/>
      <c r="H84" s="159"/>
      <c r="I84" s="167"/>
    </row>
    <row r="85" spans="1:9" x14ac:dyDescent="0.25">
      <c r="A85" s="145"/>
      <c r="B85" s="153"/>
      <c r="C85" s="165"/>
      <c r="D85" s="166"/>
      <c r="E85" s="159"/>
      <c r="F85" s="160"/>
      <c r="G85" s="159"/>
      <c r="H85" s="159"/>
      <c r="I85" s="167"/>
    </row>
    <row r="86" spans="1:9" x14ac:dyDescent="0.25">
      <c r="A86" s="145"/>
      <c r="B86" s="153"/>
      <c r="C86" s="165"/>
      <c r="D86" s="166"/>
      <c r="E86" s="159"/>
      <c r="F86" s="160"/>
      <c r="G86" s="159"/>
      <c r="H86" s="159"/>
      <c r="I86" s="167"/>
    </row>
    <row r="87" spans="1:9" x14ac:dyDescent="0.25">
      <c r="A87" s="145"/>
      <c r="B87" s="153"/>
      <c r="C87" s="165"/>
      <c r="D87" s="166"/>
      <c r="E87" s="159"/>
      <c r="F87" s="160"/>
      <c r="G87" s="159"/>
      <c r="H87" s="159"/>
      <c r="I87" s="167"/>
    </row>
    <row r="88" spans="1:9" x14ac:dyDescent="0.25">
      <c r="A88" s="145"/>
      <c r="B88" s="153"/>
      <c r="C88" s="165"/>
      <c r="D88" s="166"/>
      <c r="E88" s="159"/>
      <c r="F88" s="160"/>
      <c r="G88" s="159"/>
      <c r="H88" s="159"/>
      <c r="I88" s="167"/>
    </row>
    <row r="89" spans="1:9" x14ac:dyDescent="0.25">
      <c r="A89" s="145"/>
      <c r="B89" s="153"/>
      <c r="C89" s="165"/>
      <c r="D89" s="166"/>
      <c r="E89" s="159"/>
      <c r="F89" s="160"/>
      <c r="G89" s="159"/>
      <c r="H89" s="159"/>
      <c r="I89" s="167"/>
    </row>
    <row r="90" spans="1:9" x14ac:dyDescent="0.25">
      <c r="A90" s="145"/>
      <c r="B90" s="153"/>
      <c r="C90" s="165"/>
      <c r="D90" s="166"/>
      <c r="E90" s="159"/>
      <c r="F90" s="160"/>
      <c r="G90" s="159"/>
      <c r="H90" s="159"/>
      <c r="I90" s="167"/>
    </row>
    <row r="91" spans="1:9" x14ac:dyDescent="0.25">
      <c r="A91" s="145"/>
      <c r="B91" s="153"/>
      <c r="C91" s="165"/>
      <c r="D91" s="166"/>
      <c r="E91" s="159"/>
      <c r="F91" s="160"/>
      <c r="G91" s="159"/>
      <c r="H91" s="159"/>
      <c r="I91" s="167"/>
    </row>
    <row r="92" spans="1:9" x14ac:dyDescent="0.25">
      <c r="A92" s="145"/>
      <c r="B92" s="153"/>
      <c r="C92" s="165"/>
      <c r="D92" s="166"/>
      <c r="E92" s="159"/>
      <c r="F92" s="160"/>
      <c r="G92" s="159"/>
      <c r="H92" s="159"/>
      <c r="I92" s="167"/>
    </row>
    <row r="93" spans="1:9" x14ac:dyDescent="0.25">
      <c r="A93" s="145"/>
      <c r="B93" s="153"/>
      <c r="C93" s="165"/>
      <c r="D93" s="166"/>
      <c r="E93" s="159"/>
      <c r="F93" s="160"/>
      <c r="G93" s="159"/>
      <c r="H93" s="159"/>
      <c r="I93" s="167"/>
    </row>
    <row r="94" spans="1:9" x14ac:dyDescent="0.25">
      <c r="A94" s="145"/>
      <c r="B94" s="153"/>
      <c r="C94" s="165"/>
      <c r="D94" s="166"/>
      <c r="E94" s="159"/>
      <c r="F94" s="160"/>
      <c r="G94" s="159"/>
      <c r="H94" s="159"/>
      <c r="I94" s="167"/>
    </row>
    <row r="95" spans="1:9" x14ac:dyDescent="0.25">
      <c r="A95" s="145"/>
      <c r="B95" s="153"/>
      <c r="C95" s="165"/>
      <c r="D95" s="166"/>
      <c r="E95" s="159"/>
      <c r="F95" s="160"/>
      <c r="G95" s="159"/>
      <c r="H95" s="159"/>
      <c r="I95" s="167"/>
    </row>
    <row r="96" spans="1:9" x14ac:dyDescent="0.25">
      <c r="A96" s="145"/>
      <c r="B96" s="153"/>
      <c r="C96" s="165"/>
      <c r="D96" s="166"/>
      <c r="E96" s="159"/>
      <c r="F96" s="160"/>
      <c r="G96" s="159"/>
      <c r="H96" s="159"/>
      <c r="I96" s="167"/>
    </row>
    <row r="97" spans="1:9" x14ac:dyDescent="0.25">
      <c r="A97" s="145"/>
      <c r="B97" s="153"/>
      <c r="C97" s="165"/>
      <c r="D97" s="166"/>
      <c r="E97" s="159"/>
      <c r="F97" s="160"/>
      <c r="G97" s="159"/>
      <c r="H97" s="159"/>
      <c r="I97" s="167"/>
    </row>
    <row r="98" spans="1:9" x14ac:dyDescent="0.25">
      <c r="A98" s="145"/>
      <c r="B98" s="153"/>
      <c r="C98" s="165"/>
      <c r="D98" s="166"/>
      <c r="E98" s="159"/>
      <c r="F98" s="160"/>
      <c r="G98" s="159"/>
      <c r="H98" s="159"/>
      <c r="I98" s="167"/>
    </row>
    <row r="99" spans="1:9" x14ac:dyDescent="0.25">
      <c r="A99" s="145"/>
      <c r="B99" s="153"/>
      <c r="C99" s="165"/>
      <c r="D99" s="166"/>
      <c r="E99" s="159"/>
      <c r="F99" s="160"/>
      <c r="G99" s="159"/>
      <c r="H99" s="159"/>
      <c r="I99" s="167"/>
    </row>
    <row r="100" spans="1:9" x14ac:dyDescent="0.25">
      <c r="A100" s="145"/>
      <c r="B100" s="153"/>
      <c r="C100" s="165"/>
      <c r="D100" s="166"/>
      <c r="E100" s="159"/>
      <c r="F100" s="160"/>
      <c r="G100" s="159"/>
      <c r="H100" s="159"/>
      <c r="I100" s="167"/>
    </row>
    <row r="101" spans="1:9" x14ac:dyDescent="0.25">
      <c r="A101" s="145"/>
      <c r="B101" s="153"/>
      <c r="C101" s="165"/>
      <c r="D101" s="166"/>
      <c r="E101" s="159"/>
      <c r="F101" s="160"/>
      <c r="G101" s="159"/>
      <c r="H101" s="159"/>
      <c r="I101" s="167"/>
    </row>
    <row r="102" spans="1:9" x14ac:dyDescent="0.25">
      <c r="A102" s="145"/>
      <c r="B102" s="153"/>
      <c r="C102" s="165"/>
      <c r="D102" s="166"/>
      <c r="E102" s="159"/>
      <c r="F102" s="160"/>
      <c r="G102" s="159"/>
      <c r="H102" s="159"/>
      <c r="I102" s="167"/>
    </row>
    <row r="103" spans="1:9" x14ac:dyDescent="0.25">
      <c r="A103" s="145"/>
      <c r="B103" s="153"/>
      <c r="C103" s="165"/>
      <c r="D103" s="166"/>
      <c r="E103" s="159"/>
      <c r="F103" s="160"/>
      <c r="G103" s="159"/>
      <c r="H103" s="159"/>
      <c r="I103" s="167"/>
    </row>
    <row r="104" spans="1:9" x14ac:dyDescent="0.25">
      <c r="A104" s="145"/>
      <c r="B104" s="153"/>
      <c r="C104" s="165"/>
      <c r="D104" s="166"/>
      <c r="E104" s="159"/>
      <c r="F104" s="160"/>
      <c r="G104" s="159"/>
      <c r="H104" s="159"/>
      <c r="I104" s="167"/>
    </row>
    <row r="105" spans="1:9" x14ac:dyDescent="0.25">
      <c r="A105" s="145"/>
      <c r="B105" s="153"/>
      <c r="C105" s="165"/>
      <c r="D105" s="166"/>
      <c r="E105" s="159"/>
      <c r="F105" s="160"/>
      <c r="G105" s="159"/>
      <c r="H105" s="159"/>
      <c r="I105" s="167"/>
    </row>
    <row r="106" spans="1:9" x14ac:dyDescent="0.25">
      <c r="A106" s="145"/>
      <c r="B106" s="153"/>
      <c r="C106" s="165"/>
      <c r="D106" s="166"/>
      <c r="E106" s="159"/>
      <c r="F106" s="160"/>
      <c r="G106" s="159"/>
      <c r="H106" s="159"/>
      <c r="I106" s="167"/>
    </row>
    <row r="107" spans="1:9" x14ac:dyDescent="0.25">
      <c r="A107" s="145"/>
      <c r="B107" s="153"/>
      <c r="C107" s="165"/>
      <c r="D107" s="166"/>
      <c r="E107" s="159"/>
      <c r="F107" s="160"/>
      <c r="G107" s="159"/>
      <c r="H107" s="159"/>
      <c r="I107" s="167"/>
    </row>
    <row r="108" spans="1:9" x14ac:dyDescent="0.25">
      <c r="A108" s="145"/>
      <c r="B108" s="153"/>
      <c r="C108" s="165"/>
      <c r="D108" s="166"/>
      <c r="E108" s="159"/>
      <c r="F108" s="160"/>
      <c r="G108" s="159"/>
      <c r="H108" s="159"/>
      <c r="I108" s="167"/>
    </row>
    <row r="109" spans="1:9" x14ac:dyDescent="0.25">
      <c r="A109" s="145"/>
      <c r="B109" s="153"/>
      <c r="C109" s="165"/>
      <c r="D109" s="166"/>
      <c r="E109" s="159"/>
      <c r="F109" s="160"/>
      <c r="G109" s="159"/>
      <c r="H109" s="159"/>
      <c r="I109" s="167"/>
    </row>
    <row r="110" spans="1:9" x14ac:dyDescent="0.25">
      <c r="A110" s="145"/>
      <c r="B110" s="153"/>
      <c r="C110" s="165"/>
      <c r="D110" s="166"/>
      <c r="E110" s="159"/>
      <c r="F110" s="160"/>
      <c r="G110" s="159"/>
      <c r="H110" s="159"/>
      <c r="I110" s="167"/>
    </row>
    <row r="111" spans="1:9" x14ac:dyDescent="0.25">
      <c r="A111" s="145"/>
      <c r="B111" s="153"/>
      <c r="C111" s="165"/>
      <c r="D111" s="166"/>
      <c r="E111" s="159"/>
      <c r="F111" s="160"/>
      <c r="G111" s="159"/>
      <c r="H111" s="159"/>
      <c r="I111" s="167"/>
    </row>
    <row r="112" spans="1:9" x14ac:dyDescent="0.25">
      <c r="A112" s="145"/>
      <c r="B112" s="153"/>
      <c r="C112" s="165"/>
      <c r="D112" s="166"/>
      <c r="E112" s="159"/>
      <c r="F112" s="160"/>
      <c r="G112" s="159"/>
      <c r="H112" s="159"/>
      <c r="I112" s="167"/>
    </row>
    <row r="113" spans="1:9" x14ac:dyDescent="0.25">
      <c r="A113" s="145"/>
      <c r="B113" s="153"/>
      <c r="C113" s="165"/>
      <c r="D113" s="166"/>
      <c r="E113" s="159"/>
      <c r="F113" s="160"/>
      <c r="G113" s="159"/>
      <c r="H113" s="159"/>
      <c r="I113" s="167"/>
    </row>
    <row r="114" spans="1:9" x14ac:dyDescent="0.25">
      <c r="A114" s="145"/>
      <c r="B114" s="153"/>
      <c r="C114" s="165"/>
      <c r="D114" s="166"/>
      <c r="E114" s="159"/>
      <c r="F114" s="160"/>
      <c r="G114" s="159"/>
      <c r="H114" s="159"/>
      <c r="I114" s="167"/>
    </row>
    <row r="115" spans="1:9" x14ac:dyDescent="0.25">
      <c r="A115" s="145"/>
      <c r="B115" s="153"/>
      <c r="C115" s="165"/>
      <c r="D115" s="166"/>
      <c r="E115" s="159"/>
      <c r="F115" s="160"/>
      <c r="G115" s="159"/>
      <c r="H115" s="159"/>
      <c r="I115" s="167"/>
    </row>
    <row r="116" spans="1:9" x14ac:dyDescent="0.25">
      <c r="A116" s="145"/>
      <c r="B116" s="153"/>
      <c r="C116" s="165"/>
      <c r="D116" s="166"/>
      <c r="E116" s="159"/>
      <c r="F116" s="160"/>
      <c r="G116" s="159"/>
      <c r="H116" s="159"/>
      <c r="I116" s="167"/>
    </row>
    <row r="117" spans="1:9" x14ac:dyDescent="0.25">
      <c r="A117" s="145"/>
      <c r="B117" s="153"/>
      <c r="C117" s="165"/>
      <c r="D117" s="166"/>
      <c r="E117" s="159"/>
      <c r="F117" s="160"/>
      <c r="G117" s="159"/>
      <c r="H117" s="159"/>
      <c r="I117" s="167"/>
    </row>
    <row r="118" spans="1:9" x14ac:dyDescent="0.25">
      <c r="A118" s="145"/>
      <c r="B118" s="153"/>
      <c r="C118" s="165"/>
      <c r="D118" s="166"/>
      <c r="E118" s="159"/>
      <c r="F118" s="160"/>
      <c r="G118" s="159"/>
      <c r="H118" s="159"/>
      <c r="I118" s="167"/>
    </row>
    <row r="119" spans="1:9" x14ac:dyDescent="0.25">
      <c r="A119" s="145"/>
      <c r="B119" s="153"/>
      <c r="C119" s="165"/>
      <c r="D119" s="166"/>
      <c r="E119" s="159"/>
      <c r="F119" s="160"/>
      <c r="G119" s="159"/>
      <c r="H119" s="159"/>
      <c r="I119" s="167"/>
    </row>
    <row r="120" spans="1:9" x14ac:dyDescent="0.25">
      <c r="A120" s="145"/>
      <c r="B120" s="153"/>
      <c r="C120" s="165"/>
      <c r="D120" s="166"/>
      <c r="E120" s="159"/>
      <c r="F120" s="160"/>
      <c r="G120" s="159"/>
      <c r="H120" s="159"/>
      <c r="I120" s="167"/>
    </row>
    <row r="121" spans="1:9" x14ac:dyDescent="0.25">
      <c r="A121" s="145"/>
      <c r="B121" s="153"/>
      <c r="C121" s="165"/>
      <c r="D121" s="166"/>
      <c r="E121" s="159"/>
      <c r="F121" s="160"/>
      <c r="G121" s="159"/>
      <c r="H121" s="159"/>
      <c r="I121" s="167"/>
    </row>
    <row r="122" spans="1:9" x14ac:dyDescent="0.25">
      <c r="A122" s="145"/>
      <c r="B122" s="153"/>
      <c r="C122" s="165"/>
      <c r="D122" s="166"/>
      <c r="E122" s="159"/>
      <c r="F122" s="160"/>
      <c r="G122" s="159"/>
      <c r="H122" s="159"/>
      <c r="I122" s="167"/>
    </row>
    <row r="123" spans="1:9" x14ac:dyDescent="0.25">
      <c r="A123" s="145"/>
      <c r="B123" s="153"/>
      <c r="C123" s="165"/>
      <c r="D123" s="166"/>
      <c r="E123" s="159"/>
      <c r="F123" s="160"/>
      <c r="G123" s="159"/>
      <c r="H123" s="159"/>
      <c r="I123" s="167"/>
    </row>
    <row r="124" spans="1:9" x14ac:dyDescent="0.25">
      <c r="A124" s="145"/>
      <c r="B124" s="153"/>
      <c r="C124" s="165"/>
      <c r="D124" s="166"/>
      <c r="E124" s="159"/>
      <c r="F124" s="160"/>
      <c r="G124" s="159"/>
      <c r="H124" s="159"/>
      <c r="I124" s="167"/>
    </row>
    <row r="125" spans="1:9" x14ac:dyDescent="0.25">
      <c r="A125" s="145"/>
      <c r="B125" s="153"/>
      <c r="C125" s="165"/>
      <c r="D125" s="166"/>
      <c r="E125" s="159"/>
      <c r="F125" s="160"/>
      <c r="G125" s="159"/>
      <c r="H125" s="159"/>
      <c r="I125" s="167"/>
    </row>
    <row r="126" spans="1:9" x14ac:dyDescent="0.25">
      <c r="A126" s="145"/>
      <c r="B126" s="153"/>
      <c r="C126" s="165"/>
      <c r="D126" s="166"/>
      <c r="E126" s="159"/>
      <c r="F126" s="160"/>
      <c r="G126" s="159"/>
      <c r="H126" s="159"/>
      <c r="I126" s="167"/>
    </row>
    <row r="127" spans="1:9" x14ac:dyDescent="0.25">
      <c r="A127" s="145"/>
      <c r="B127" s="153"/>
      <c r="C127" s="165"/>
      <c r="D127" s="166"/>
      <c r="E127" s="159"/>
      <c r="F127" s="160"/>
      <c r="G127" s="159"/>
      <c r="H127" s="159"/>
      <c r="I127" s="167"/>
    </row>
    <row r="128" spans="1:9" ht="15.75" x14ac:dyDescent="0.25">
      <c r="A128" s="145"/>
      <c r="B128" s="153"/>
      <c r="C128" s="165"/>
      <c r="D128" s="166"/>
      <c r="E128" s="159"/>
      <c r="F128" s="160"/>
      <c r="G128" s="159"/>
      <c r="H128" s="159"/>
      <c r="I128" s="167"/>
    </row>
    <row r="129" spans="1:9" x14ac:dyDescent="0.25">
      <c r="A129" s="145"/>
      <c r="B129" s="153"/>
      <c r="C129" s="165"/>
      <c r="D129" s="166"/>
      <c r="E129" s="159"/>
      <c r="F129" s="160"/>
      <c r="G129" s="159"/>
      <c r="H129" s="159"/>
      <c r="I129" s="167"/>
    </row>
    <row r="130" spans="1:9" ht="15.75" x14ac:dyDescent="0.25">
      <c r="A130" s="145"/>
      <c r="B130" s="153"/>
      <c r="C130" s="165"/>
      <c r="D130" s="166"/>
      <c r="E130" s="159"/>
      <c r="F130" s="160"/>
      <c r="G130" s="159"/>
      <c r="H130" s="159"/>
      <c r="I130" s="167"/>
    </row>
    <row r="131" spans="1:9" x14ac:dyDescent="0.25">
      <c r="A131" s="145"/>
      <c r="B131" s="153"/>
      <c r="C131" s="165"/>
      <c r="D131" s="166"/>
      <c r="E131" s="159"/>
      <c r="F131" s="160"/>
      <c r="G131" s="159"/>
      <c r="H131" s="159"/>
      <c r="I131" s="167"/>
    </row>
    <row r="132" spans="1:9" x14ac:dyDescent="0.25">
      <c r="A132" s="145"/>
      <c r="B132" s="153"/>
      <c r="C132" s="165"/>
      <c r="D132" s="166"/>
      <c r="E132" s="159"/>
      <c r="F132" s="160"/>
      <c r="G132" s="159"/>
      <c r="H132" s="159"/>
      <c r="I132" s="167"/>
    </row>
    <row r="133" spans="1:9" x14ac:dyDescent="0.25">
      <c r="A133" s="145"/>
      <c r="B133" s="153"/>
      <c r="C133" s="165"/>
      <c r="D133" s="166"/>
      <c r="E133" s="159"/>
      <c r="F133" s="160"/>
      <c r="G133" s="159"/>
      <c r="H133" s="159"/>
      <c r="I133" s="167"/>
    </row>
    <row r="134" spans="1:9" x14ac:dyDescent="0.25">
      <c r="A134" s="145"/>
      <c r="B134" s="153"/>
      <c r="C134" s="165"/>
      <c r="D134" s="166"/>
      <c r="E134" s="159"/>
      <c r="F134" s="160"/>
      <c r="G134" s="159"/>
      <c r="H134" s="159"/>
      <c r="I134" s="167"/>
    </row>
    <row r="135" spans="1:9" x14ac:dyDescent="0.25">
      <c r="A135" s="145"/>
      <c r="B135" s="153"/>
      <c r="C135" s="165"/>
      <c r="D135" s="166"/>
      <c r="E135" s="159"/>
      <c r="F135" s="160"/>
      <c r="G135" s="159"/>
      <c r="H135" s="159"/>
      <c r="I135" s="167"/>
    </row>
    <row r="136" spans="1:9" x14ac:dyDescent="0.25">
      <c r="A136" s="145"/>
      <c r="B136" s="153"/>
      <c r="C136" s="165"/>
      <c r="D136" s="166"/>
      <c r="E136" s="159"/>
      <c r="F136" s="160"/>
      <c r="G136" s="159"/>
      <c r="H136" s="159"/>
      <c r="I136" s="167"/>
    </row>
    <row r="137" spans="1:9" ht="47.25" x14ac:dyDescent="0.25">
      <c r="A137" s="145"/>
      <c r="B137" s="153"/>
      <c r="C137" s="165"/>
      <c r="D137" s="166"/>
      <c r="E137" s="159"/>
      <c r="F137" s="160"/>
      <c r="G137" s="159"/>
      <c r="H137" s="159"/>
      <c r="I137" s="167"/>
    </row>
    <row r="138" spans="1:9" x14ac:dyDescent="0.25">
      <c r="A138" s="145"/>
      <c r="B138" s="153"/>
      <c r="C138" s="165"/>
      <c r="D138" s="166"/>
      <c r="E138" s="159"/>
      <c r="F138" s="160"/>
      <c r="G138" s="159"/>
      <c r="H138" s="159"/>
      <c r="I138" s="167"/>
    </row>
    <row r="139" spans="1:9" x14ac:dyDescent="0.25">
      <c r="A139" s="145"/>
      <c r="B139" s="153"/>
      <c r="C139" s="165"/>
      <c r="D139" s="166"/>
      <c r="E139" s="159"/>
      <c r="F139" s="160"/>
      <c r="G139" s="159"/>
      <c r="H139" s="159"/>
      <c r="I139" s="167"/>
    </row>
    <row r="140" spans="1:9" x14ac:dyDescent="0.25">
      <c r="A140" s="145"/>
      <c r="B140" s="153"/>
      <c r="C140" s="165"/>
      <c r="D140" s="166"/>
      <c r="E140" s="159"/>
      <c r="F140" s="160"/>
      <c r="G140" s="159"/>
      <c r="H140" s="159"/>
      <c r="I140" s="167"/>
    </row>
    <row r="141" spans="1:9" x14ac:dyDescent="0.25">
      <c r="A141" s="145"/>
      <c r="B141" s="153"/>
      <c r="C141" s="165"/>
      <c r="D141" s="166"/>
      <c r="E141" s="159"/>
      <c r="F141" s="160"/>
      <c r="G141" s="159"/>
      <c r="H141" s="159"/>
      <c r="I141" s="167"/>
    </row>
    <row r="142" spans="1:9" x14ac:dyDescent="0.25">
      <c r="A142" s="145"/>
      <c r="B142" s="153"/>
      <c r="C142" s="165"/>
      <c r="D142" s="166"/>
      <c r="E142" s="159"/>
      <c r="F142" s="160"/>
      <c r="G142" s="159"/>
      <c r="H142" s="159"/>
      <c r="I142" s="167"/>
    </row>
    <row r="143" spans="1:9" x14ac:dyDescent="0.25">
      <c r="A143" s="145"/>
      <c r="B143" s="153"/>
      <c r="C143" s="165"/>
      <c r="D143" s="166"/>
      <c r="E143" s="159"/>
      <c r="F143" s="160"/>
      <c r="G143" s="159"/>
      <c r="H143" s="159"/>
      <c r="I143" s="167"/>
    </row>
    <row r="144" spans="1:9" x14ac:dyDescent="0.25">
      <c r="A144" s="145"/>
      <c r="B144" s="153"/>
      <c r="C144" s="165"/>
      <c r="D144" s="166"/>
      <c r="E144" s="159"/>
      <c r="F144" s="160"/>
      <c r="G144" s="159"/>
      <c r="H144" s="159"/>
      <c r="I144" s="167"/>
    </row>
    <row r="145" spans="1:9" ht="15.75" x14ac:dyDescent="0.25">
      <c r="A145" s="145"/>
      <c r="B145" s="153"/>
      <c r="C145" s="165"/>
      <c r="D145" s="166"/>
      <c r="E145" s="159"/>
      <c r="F145" s="160"/>
      <c r="G145" s="159"/>
      <c r="H145" s="159"/>
      <c r="I145" s="167"/>
    </row>
    <row r="146" spans="1:9" x14ac:dyDescent="0.25">
      <c r="A146" s="145"/>
      <c r="B146" s="153"/>
      <c r="C146" s="165"/>
      <c r="D146" s="166"/>
      <c r="E146" s="159"/>
      <c r="F146" s="160"/>
      <c r="G146" s="159"/>
      <c r="H146" s="159"/>
      <c r="I146" s="167"/>
    </row>
    <row r="147" spans="1:9" x14ac:dyDescent="0.25">
      <c r="A147" s="145"/>
      <c r="B147" s="153"/>
      <c r="C147" s="165"/>
      <c r="D147" s="166"/>
      <c r="E147" s="159"/>
      <c r="F147" s="160"/>
      <c r="G147" s="159"/>
      <c r="H147" s="159"/>
      <c r="I147" s="167"/>
    </row>
    <row r="148" spans="1:9" x14ac:dyDescent="0.25">
      <c r="A148" s="145"/>
      <c r="B148" s="153"/>
      <c r="C148" s="165"/>
      <c r="D148" s="166"/>
      <c r="E148" s="159"/>
      <c r="F148" s="160"/>
      <c r="G148" s="159"/>
      <c r="H148" s="159"/>
      <c r="I148" s="167"/>
    </row>
    <row r="149" spans="1:9" x14ac:dyDescent="0.25">
      <c r="A149" s="145"/>
      <c r="B149" s="153"/>
      <c r="C149" s="165"/>
      <c r="D149" s="166"/>
      <c r="E149" s="159"/>
      <c r="F149" s="160"/>
      <c r="G149" s="159"/>
      <c r="H149" s="159"/>
      <c r="I149" s="167"/>
    </row>
    <row r="150" spans="1:9" x14ac:dyDescent="0.25">
      <c r="A150" s="145"/>
      <c r="B150" s="153"/>
      <c r="C150" s="165"/>
      <c r="D150" s="166"/>
      <c r="E150" s="159"/>
      <c r="F150" s="160"/>
      <c r="G150" s="159"/>
      <c r="H150" s="159"/>
      <c r="I150" s="167"/>
    </row>
    <row r="151" spans="1:9" x14ac:dyDescent="0.25">
      <c r="A151" s="145"/>
      <c r="B151" s="153"/>
      <c r="C151" s="165"/>
      <c r="D151" s="166"/>
      <c r="E151" s="159"/>
      <c r="F151" s="160"/>
      <c r="G151" s="159"/>
      <c r="H151" s="159"/>
      <c r="I151" s="167"/>
    </row>
    <row r="152" spans="1:9" x14ac:dyDescent="0.25">
      <c r="A152" s="145"/>
      <c r="B152" s="153"/>
      <c r="C152" s="165"/>
      <c r="D152" s="166"/>
      <c r="E152" s="159"/>
      <c r="F152" s="160"/>
      <c r="G152" s="159"/>
      <c r="H152" s="159"/>
      <c r="I152" s="167"/>
    </row>
    <row r="153" spans="1:9" x14ac:dyDescent="0.25">
      <c r="A153" s="145"/>
      <c r="B153" s="153"/>
      <c r="C153" s="165"/>
      <c r="D153" s="166"/>
      <c r="E153" s="159"/>
      <c r="F153" s="160"/>
      <c r="G153" s="159"/>
      <c r="H153" s="159"/>
      <c r="I153" s="167"/>
    </row>
    <row r="154" spans="1:9" x14ac:dyDescent="0.25">
      <c r="A154" s="145"/>
      <c r="B154" s="153"/>
      <c r="C154" s="165"/>
      <c r="D154" s="166"/>
      <c r="E154" s="159"/>
      <c r="F154" s="160"/>
      <c r="G154" s="159"/>
      <c r="H154" s="159"/>
      <c r="I154" s="167"/>
    </row>
    <row r="155" spans="1:9" x14ac:dyDescent="0.25">
      <c r="A155" s="145"/>
      <c r="B155" s="153"/>
      <c r="C155" s="165"/>
      <c r="D155" s="166"/>
      <c r="E155" s="159"/>
      <c r="F155" s="160"/>
      <c r="G155" s="159"/>
      <c r="H155" s="159"/>
      <c r="I155" s="167"/>
    </row>
    <row r="156" spans="1:9" x14ac:dyDescent="0.25">
      <c r="A156" s="145"/>
      <c r="B156" s="153"/>
      <c r="C156" s="165"/>
      <c r="D156" s="166"/>
      <c r="E156" s="159"/>
      <c r="F156" s="160"/>
      <c r="G156" s="159"/>
      <c r="H156" s="159"/>
      <c r="I156" s="167"/>
    </row>
    <row r="157" spans="1:9" x14ac:dyDescent="0.25">
      <c r="A157" s="145"/>
      <c r="B157" s="153"/>
      <c r="C157" s="165"/>
      <c r="D157" s="166"/>
      <c r="E157" s="159"/>
      <c r="F157" s="160"/>
      <c r="G157" s="159"/>
      <c r="H157" s="159"/>
      <c r="I157" s="167"/>
    </row>
    <row r="158" spans="1:9" x14ac:dyDescent="0.25">
      <c r="A158" s="145"/>
      <c r="B158" s="153"/>
      <c r="C158" s="165"/>
      <c r="D158" s="166"/>
      <c r="E158" s="159"/>
      <c r="F158" s="160"/>
      <c r="G158" s="159"/>
      <c r="H158" s="159"/>
      <c r="I158" s="167"/>
    </row>
    <row r="159" spans="1:9" x14ac:dyDescent="0.25">
      <c r="A159" s="145"/>
      <c r="B159" s="153"/>
      <c r="C159" s="165"/>
      <c r="D159" s="166"/>
      <c r="E159" s="159"/>
      <c r="F159" s="160"/>
      <c r="G159" s="159"/>
      <c r="H159" s="159"/>
      <c r="I159" s="167"/>
    </row>
    <row r="160" spans="1:9" x14ac:dyDescent="0.25">
      <c r="A160" s="145"/>
      <c r="B160" s="153"/>
      <c r="C160" s="165"/>
      <c r="D160" s="166"/>
      <c r="E160" s="159"/>
      <c r="F160" s="160"/>
      <c r="G160" s="159"/>
      <c r="H160" s="159"/>
      <c r="I160" s="167"/>
    </row>
    <row r="161" spans="1:9" x14ac:dyDescent="0.25">
      <c r="A161" s="145"/>
      <c r="B161" s="153"/>
      <c r="C161" s="165"/>
      <c r="D161" s="166"/>
      <c r="E161" s="159"/>
      <c r="F161" s="160"/>
      <c r="G161" s="159"/>
      <c r="H161" s="159"/>
      <c r="I161" s="167"/>
    </row>
    <row r="162" spans="1:9" x14ac:dyDescent="0.25">
      <c r="A162" s="145"/>
      <c r="B162" s="153"/>
      <c r="C162" s="165"/>
      <c r="D162" s="166"/>
      <c r="E162" s="159"/>
      <c r="F162" s="160"/>
      <c r="G162" s="159"/>
      <c r="H162" s="159"/>
      <c r="I162" s="167"/>
    </row>
    <row r="163" spans="1:9" x14ac:dyDescent="0.25">
      <c r="A163" s="145"/>
      <c r="B163" s="153"/>
      <c r="C163" s="165"/>
      <c r="D163" s="166"/>
      <c r="E163" s="159"/>
      <c r="F163" s="160"/>
      <c r="G163" s="159"/>
      <c r="H163" s="159"/>
      <c r="I163" s="167"/>
    </row>
    <row r="164" spans="1:9" x14ac:dyDescent="0.25">
      <c r="A164" s="145"/>
      <c r="B164" s="153"/>
      <c r="C164" s="165"/>
      <c r="D164" s="166"/>
      <c r="E164" s="159"/>
      <c r="F164" s="160"/>
      <c r="G164" s="159"/>
      <c r="H164" s="159"/>
      <c r="I164" s="167"/>
    </row>
    <row r="165" spans="1:9" x14ac:dyDescent="0.25">
      <c r="A165" s="145"/>
      <c r="B165" s="153"/>
      <c r="C165" s="165"/>
      <c r="D165" s="166"/>
      <c r="E165" s="159"/>
      <c r="F165" s="160"/>
      <c r="G165" s="159"/>
      <c r="H165" s="159"/>
      <c r="I165" s="167"/>
    </row>
    <row r="166" spans="1:9" x14ac:dyDescent="0.25">
      <c r="A166" s="145"/>
      <c r="B166" s="153"/>
      <c r="C166" s="165"/>
      <c r="D166" s="166"/>
      <c r="E166" s="159"/>
      <c r="F166" s="160"/>
      <c r="G166" s="159"/>
      <c r="H166" s="159"/>
      <c r="I166" s="167"/>
    </row>
    <row r="167" spans="1:9" x14ac:dyDescent="0.25">
      <c r="A167" s="145"/>
      <c r="B167" s="153"/>
      <c r="C167" s="165"/>
      <c r="D167" s="166"/>
      <c r="E167" s="159"/>
      <c r="F167" s="160"/>
      <c r="G167" s="159"/>
      <c r="H167" s="159"/>
      <c r="I167" s="167"/>
    </row>
    <row r="168" spans="1:9" x14ac:dyDescent="0.25">
      <c r="A168" s="145"/>
      <c r="B168" s="153"/>
      <c r="C168" s="165"/>
      <c r="D168" s="166"/>
      <c r="E168" s="159"/>
      <c r="F168" s="160"/>
      <c r="G168" s="159"/>
      <c r="H168" s="159"/>
      <c r="I168" s="167"/>
    </row>
    <row r="169" spans="1:9" x14ac:dyDescent="0.25">
      <c r="A169" s="145"/>
      <c r="B169" s="153"/>
      <c r="C169" s="165"/>
      <c r="D169" s="166"/>
      <c r="E169" s="159"/>
      <c r="F169" s="160"/>
      <c r="G169" s="159"/>
      <c r="H169" s="159"/>
      <c r="I169" s="167"/>
    </row>
    <row r="170" spans="1:9" x14ac:dyDescent="0.25">
      <c r="A170" s="145"/>
      <c r="B170" s="153"/>
      <c r="C170" s="165"/>
      <c r="D170" s="166"/>
      <c r="E170" s="159"/>
      <c r="F170" s="160"/>
      <c r="G170" s="159"/>
      <c r="H170" s="159"/>
      <c r="I170" s="167"/>
    </row>
    <row r="171" spans="1:9" x14ac:dyDescent="0.25">
      <c r="A171" s="145"/>
      <c r="B171" s="153"/>
      <c r="C171" s="165"/>
      <c r="D171" s="166"/>
      <c r="E171" s="159"/>
      <c r="F171" s="160"/>
      <c r="G171" s="159"/>
      <c r="H171" s="159"/>
      <c r="I171" s="167"/>
    </row>
    <row r="172" spans="1:9" x14ac:dyDescent="0.25">
      <c r="A172" s="145"/>
      <c r="B172" s="153"/>
      <c r="C172" s="165"/>
      <c r="D172" s="166"/>
      <c r="E172" s="159"/>
      <c r="F172" s="160"/>
      <c r="G172" s="159"/>
      <c r="H172" s="159"/>
      <c r="I172" s="167"/>
    </row>
    <row r="173" spans="1:9" x14ac:dyDescent="0.25">
      <c r="A173" s="145"/>
      <c r="B173" s="153"/>
      <c r="C173" s="165"/>
      <c r="D173" s="166"/>
      <c r="E173" s="159"/>
      <c r="F173" s="160"/>
      <c r="G173" s="159"/>
      <c r="H173" s="159"/>
      <c r="I173" s="167"/>
    </row>
    <row r="174" spans="1:9" x14ac:dyDescent="0.25">
      <c r="A174" s="145"/>
      <c r="B174" s="153"/>
      <c r="C174" s="165"/>
      <c r="D174" s="166"/>
      <c r="E174" s="159"/>
      <c r="F174" s="160"/>
      <c r="G174" s="159"/>
      <c r="H174" s="159"/>
      <c r="I174" s="167"/>
    </row>
    <row r="175" spans="1:9" x14ac:dyDescent="0.25">
      <c r="A175" s="145"/>
      <c r="B175" s="153"/>
      <c r="C175" s="165"/>
      <c r="D175" s="166"/>
      <c r="E175" s="159"/>
      <c r="F175" s="160"/>
      <c r="G175" s="159"/>
      <c r="H175" s="159"/>
      <c r="I175" s="167"/>
    </row>
    <row r="176" spans="1:9" x14ac:dyDescent="0.25">
      <c r="A176" s="145"/>
      <c r="B176" s="153"/>
      <c r="C176" s="165"/>
      <c r="D176" s="166"/>
      <c r="E176" s="159"/>
      <c r="F176" s="160"/>
      <c r="G176" s="159"/>
      <c r="H176" s="159"/>
      <c r="I176" s="167"/>
    </row>
    <row r="177" spans="1:9" x14ac:dyDescent="0.25">
      <c r="A177" s="145"/>
      <c r="B177" s="153"/>
      <c r="C177" s="165"/>
      <c r="D177" s="166"/>
      <c r="E177" s="159"/>
      <c r="F177" s="160"/>
      <c r="G177" s="159"/>
      <c r="H177" s="159"/>
      <c r="I177" s="167"/>
    </row>
    <row r="178" spans="1:9" x14ac:dyDescent="0.25">
      <c r="A178" s="145"/>
      <c r="B178" s="153"/>
      <c r="C178" s="165"/>
      <c r="D178" s="166"/>
      <c r="E178" s="159"/>
      <c r="F178" s="160"/>
      <c r="G178" s="159"/>
      <c r="H178" s="159"/>
      <c r="I178" s="167"/>
    </row>
    <row r="179" spans="1:9" x14ac:dyDescent="0.25">
      <c r="A179" s="145"/>
      <c r="B179" s="153"/>
      <c r="C179" s="165"/>
      <c r="D179" s="166"/>
      <c r="E179" s="159"/>
      <c r="F179" s="160"/>
      <c r="G179" s="159"/>
      <c r="H179" s="159"/>
      <c r="I179" s="167"/>
    </row>
    <row r="180" spans="1:9" x14ac:dyDescent="0.25">
      <c r="A180" s="145"/>
      <c r="B180" s="153"/>
      <c r="C180" s="165"/>
      <c r="D180" s="166"/>
      <c r="E180" s="159"/>
      <c r="F180" s="160"/>
      <c r="G180" s="159"/>
      <c r="H180" s="159"/>
      <c r="I180" s="167"/>
    </row>
    <row r="181" spans="1:9" x14ac:dyDescent="0.25">
      <c r="A181" s="145"/>
      <c r="B181" s="153"/>
      <c r="C181" s="165"/>
      <c r="D181" s="166"/>
      <c r="E181" s="159"/>
      <c r="F181" s="160"/>
      <c r="G181" s="159"/>
      <c r="H181" s="159"/>
      <c r="I181" s="167"/>
    </row>
    <row r="182" spans="1:9" x14ac:dyDescent="0.25">
      <c r="A182" s="145"/>
      <c r="B182" s="153"/>
      <c r="C182" s="165"/>
      <c r="D182" s="166"/>
      <c r="E182" s="159"/>
      <c r="F182" s="160"/>
      <c r="G182" s="159"/>
      <c r="H182" s="159"/>
      <c r="I182" s="167"/>
    </row>
    <row r="183" spans="1:9" x14ac:dyDescent="0.25">
      <c r="A183" s="145"/>
      <c r="B183" s="153"/>
      <c r="C183" s="165"/>
      <c r="D183" s="166"/>
      <c r="E183" s="159"/>
      <c r="F183" s="160"/>
      <c r="G183" s="159"/>
      <c r="H183" s="159"/>
      <c r="I183" s="167"/>
    </row>
    <row r="184" spans="1:9" x14ac:dyDescent="0.25">
      <c r="A184" s="145"/>
      <c r="B184" s="153"/>
      <c r="C184" s="165"/>
      <c r="D184" s="166"/>
      <c r="E184" s="159"/>
      <c r="F184" s="160"/>
      <c r="G184" s="159"/>
      <c r="H184" s="159"/>
      <c r="I184" s="167"/>
    </row>
    <row r="185" spans="1:9" ht="30" x14ac:dyDescent="0.25">
      <c r="A185" s="145"/>
      <c r="B185" s="153"/>
      <c r="C185" s="165"/>
      <c r="D185" s="166"/>
      <c r="E185" s="159"/>
      <c r="F185" s="160"/>
      <c r="G185" s="159"/>
      <c r="H185" s="159"/>
      <c r="I185" s="167"/>
    </row>
    <row r="186" spans="1:9" x14ac:dyDescent="0.25">
      <c r="A186" s="145"/>
      <c r="B186" s="153"/>
      <c r="C186" s="165"/>
      <c r="D186" s="166"/>
      <c r="E186" s="159"/>
      <c r="F186" s="160"/>
      <c r="G186" s="159"/>
      <c r="H186" s="159"/>
      <c r="I186" s="167"/>
    </row>
    <row r="187" spans="1:9" x14ac:dyDescent="0.25">
      <c r="A187" s="145"/>
      <c r="B187" s="153"/>
      <c r="C187" s="165"/>
      <c r="D187" s="166"/>
      <c r="E187" s="159"/>
      <c r="F187" s="160"/>
      <c r="G187" s="159"/>
      <c r="H187" s="159"/>
      <c r="I187" s="167"/>
    </row>
    <row r="188" spans="1:9" x14ac:dyDescent="0.25">
      <c r="A188" s="145"/>
      <c r="B188" s="153"/>
      <c r="C188" s="165"/>
      <c r="D188" s="166"/>
      <c r="E188" s="159"/>
      <c r="F188" s="160"/>
      <c r="G188" s="159"/>
      <c r="H188" s="159"/>
      <c r="I188" s="167"/>
    </row>
    <row r="189" spans="1:9" x14ac:dyDescent="0.25">
      <c r="A189" s="145"/>
      <c r="B189" s="153"/>
      <c r="C189" s="165"/>
      <c r="D189" s="166"/>
      <c r="E189" s="159"/>
      <c r="F189" s="160"/>
      <c r="G189" s="159"/>
      <c r="H189" s="159"/>
      <c r="I189" s="167"/>
    </row>
    <row r="190" spans="1:9" x14ac:dyDescent="0.25">
      <c r="A190" s="145"/>
      <c r="B190" s="153"/>
      <c r="C190" s="165"/>
      <c r="D190" s="166"/>
      <c r="E190" s="159"/>
      <c r="F190" s="160"/>
      <c r="G190" s="159"/>
      <c r="H190" s="159"/>
      <c r="I190" s="167"/>
    </row>
    <row r="191" spans="1:9" x14ac:dyDescent="0.25">
      <c r="A191" s="145"/>
      <c r="B191" s="153"/>
      <c r="C191" s="165"/>
      <c r="D191" s="166"/>
      <c r="E191" s="159"/>
      <c r="F191" s="160"/>
      <c r="G191" s="159"/>
      <c r="H191" s="159"/>
      <c r="I191" s="167"/>
    </row>
    <row r="192" spans="1:9" x14ac:dyDescent="0.25">
      <c r="A192" s="145"/>
      <c r="B192" s="153"/>
      <c r="C192" s="165"/>
      <c r="D192" s="166"/>
      <c r="E192" s="159"/>
      <c r="F192" s="160"/>
      <c r="G192" s="159"/>
      <c r="H192" s="159"/>
      <c r="I192" s="167"/>
    </row>
    <row r="193" spans="1:9" x14ac:dyDescent="0.25">
      <c r="A193" s="145"/>
      <c r="B193" s="153"/>
      <c r="C193" s="165"/>
      <c r="D193" s="166"/>
      <c r="E193" s="159"/>
      <c r="F193" s="160"/>
      <c r="G193" s="159"/>
      <c r="H193" s="159"/>
      <c r="I193" s="167"/>
    </row>
    <row r="194" spans="1:9" x14ac:dyDescent="0.25">
      <c r="A194" s="145"/>
      <c r="B194" s="153"/>
      <c r="C194" s="165"/>
      <c r="D194" s="166"/>
      <c r="E194" s="159"/>
      <c r="F194" s="160"/>
      <c r="G194" s="159"/>
      <c r="H194" s="159"/>
      <c r="I194" s="167"/>
    </row>
    <row r="195" spans="1:9" x14ac:dyDescent="0.25">
      <c r="A195" s="145"/>
      <c r="B195" s="153"/>
      <c r="C195" s="165"/>
      <c r="D195" s="166"/>
      <c r="E195" s="159"/>
      <c r="F195" s="160"/>
      <c r="G195" s="159"/>
      <c r="H195" s="159"/>
      <c r="I195" s="167"/>
    </row>
    <row r="196" spans="1:9" x14ac:dyDescent="0.25">
      <c r="A196" s="145"/>
      <c r="B196" s="153"/>
      <c r="C196" s="165"/>
      <c r="D196" s="166"/>
      <c r="E196" s="159"/>
      <c r="F196" s="160"/>
      <c r="G196" s="159"/>
      <c r="H196" s="159"/>
      <c r="I196" s="167"/>
    </row>
    <row r="197" spans="1:9" ht="15.75" x14ac:dyDescent="0.25">
      <c r="A197" s="145"/>
      <c r="B197" s="153"/>
      <c r="C197" s="165"/>
      <c r="D197" s="166"/>
      <c r="E197" s="159"/>
      <c r="F197" s="160"/>
      <c r="G197" s="159"/>
      <c r="H197" s="159"/>
      <c r="I197" s="167"/>
    </row>
    <row r="198" spans="1:9" x14ac:dyDescent="0.25">
      <c r="A198" s="145"/>
      <c r="B198" s="153"/>
      <c r="C198" s="165"/>
      <c r="D198" s="166"/>
      <c r="E198" s="159"/>
      <c r="F198" s="160"/>
      <c r="G198" s="159"/>
      <c r="H198" s="159"/>
      <c r="I198" s="167"/>
    </row>
    <row r="199" spans="1:9" x14ac:dyDescent="0.25">
      <c r="A199" s="145"/>
      <c r="B199" s="153"/>
      <c r="C199" s="165"/>
      <c r="D199" s="166"/>
      <c r="E199" s="159"/>
      <c r="F199" s="160"/>
      <c r="G199" s="159"/>
      <c r="H199" s="159"/>
      <c r="I199" s="167"/>
    </row>
    <row r="200" spans="1:9" x14ac:dyDescent="0.25">
      <c r="A200" s="145"/>
      <c r="B200" s="153"/>
      <c r="C200" s="165"/>
      <c r="D200" s="166"/>
      <c r="E200" s="159"/>
      <c r="F200" s="160"/>
      <c r="G200" s="159"/>
      <c r="H200" s="159"/>
      <c r="I200" s="167"/>
    </row>
    <row r="201" spans="1:9" x14ac:dyDescent="0.25">
      <c r="A201" s="145"/>
      <c r="B201" s="153"/>
      <c r="C201" s="165"/>
      <c r="D201" s="166"/>
      <c r="E201" s="159"/>
      <c r="F201" s="160"/>
      <c r="G201" s="159"/>
      <c r="H201" s="159"/>
      <c r="I201" s="167"/>
    </row>
    <row r="202" spans="1:9" x14ac:dyDescent="0.25">
      <c r="A202" s="145"/>
      <c r="B202" s="153"/>
      <c r="C202" s="165"/>
      <c r="D202" s="166"/>
      <c r="E202" s="159"/>
      <c r="F202" s="160"/>
      <c r="G202" s="159"/>
      <c r="H202" s="159"/>
      <c r="I202" s="167"/>
    </row>
    <row r="203" spans="1:9" x14ac:dyDescent="0.25">
      <c r="A203" s="145"/>
      <c r="B203" s="153"/>
      <c r="C203" s="165"/>
      <c r="D203" s="166"/>
      <c r="E203" s="159"/>
      <c r="F203" s="160"/>
      <c r="G203" s="159"/>
      <c r="H203" s="159"/>
      <c r="I203" s="167"/>
    </row>
    <row r="204" spans="1:9" x14ac:dyDescent="0.25">
      <c r="A204" s="145"/>
      <c r="B204" s="153"/>
      <c r="C204" s="165"/>
      <c r="D204" s="166"/>
      <c r="E204" s="159"/>
      <c r="F204" s="160"/>
      <c r="G204" s="159"/>
      <c r="H204" s="159"/>
      <c r="I204" s="167"/>
    </row>
    <row r="205" spans="1:9" x14ac:dyDescent="0.25">
      <c r="A205" s="145"/>
      <c r="B205" s="153"/>
      <c r="C205" s="165"/>
      <c r="D205" s="166"/>
      <c r="E205" s="159"/>
      <c r="F205" s="160"/>
      <c r="G205" s="159"/>
      <c r="H205" s="159"/>
      <c r="I205" s="167"/>
    </row>
    <row r="206" spans="1:9" x14ac:dyDescent="0.25">
      <c r="A206" s="145"/>
      <c r="B206" s="153"/>
      <c r="C206" s="165"/>
      <c r="D206" s="166"/>
      <c r="E206" s="159"/>
      <c r="F206" s="160"/>
      <c r="G206" s="159"/>
      <c r="H206" s="159"/>
      <c r="I206" s="167"/>
    </row>
    <row r="207" spans="1:9" x14ac:dyDescent="0.25">
      <c r="A207" s="145"/>
      <c r="B207" s="153"/>
      <c r="C207" s="165"/>
      <c r="D207" s="166"/>
      <c r="E207" s="159"/>
      <c r="F207" s="160"/>
      <c r="G207" s="159"/>
      <c r="H207" s="159"/>
      <c r="I207" s="167"/>
    </row>
    <row r="208" spans="1:9" x14ac:dyDescent="0.25">
      <c r="A208" s="145"/>
      <c r="B208" s="153"/>
      <c r="C208" s="165"/>
      <c r="D208" s="166"/>
      <c r="E208" s="159"/>
      <c r="F208" s="160"/>
      <c r="G208" s="159"/>
      <c r="H208" s="159"/>
      <c r="I208" s="167"/>
    </row>
    <row r="209" spans="1:9" x14ac:dyDescent="0.25">
      <c r="A209" s="145"/>
      <c r="B209" s="153"/>
      <c r="C209" s="165"/>
      <c r="D209" s="166"/>
      <c r="E209" s="159"/>
      <c r="F209" s="160"/>
      <c r="G209" s="159"/>
      <c r="H209" s="159"/>
      <c r="I209" s="167"/>
    </row>
    <row r="210" spans="1:9" x14ac:dyDescent="0.25">
      <c r="A210" s="145"/>
      <c r="B210" s="153"/>
      <c r="C210" s="165"/>
      <c r="D210" s="166"/>
      <c r="E210" s="159"/>
      <c r="F210" s="160"/>
      <c r="G210" s="159"/>
      <c r="H210" s="159"/>
      <c r="I210" s="167"/>
    </row>
    <row r="211" spans="1:9" x14ac:dyDescent="0.25">
      <c r="A211" s="145"/>
      <c r="B211" s="153"/>
      <c r="C211" s="165"/>
      <c r="D211" s="166"/>
      <c r="E211" s="159"/>
      <c r="F211" s="160"/>
      <c r="G211" s="159"/>
      <c r="H211" s="159"/>
      <c r="I211" s="167"/>
    </row>
    <row r="212" spans="1:9" x14ac:dyDescent="0.25">
      <c r="A212" s="145"/>
      <c r="B212" s="153"/>
      <c r="C212" s="165"/>
      <c r="D212" s="166"/>
      <c r="E212" s="159"/>
      <c r="F212" s="160"/>
      <c r="G212" s="159"/>
      <c r="H212" s="159"/>
      <c r="I212" s="167"/>
    </row>
    <row r="213" spans="1:9" x14ac:dyDescent="0.25">
      <c r="A213" s="145"/>
      <c r="B213" s="153"/>
      <c r="C213" s="165"/>
      <c r="D213" s="166"/>
      <c r="E213" s="159"/>
      <c r="F213" s="160"/>
      <c r="G213" s="159"/>
      <c r="H213" s="159"/>
      <c r="I213" s="167"/>
    </row>
    <row r="214" spans="1:9" x14ac:dyDescent="0.25">
      <c r="A214" s="145"/>
      <c r="B214" s="153"/>
      <c r="C214" s="165"/>
      <c r="D214" s="166"/>
      <c r="E214" s="159"/>
      <c r="F214" s="160"/>
      <c r="G214" s="159"/>
      <c r="H214" s="159"/>
      <c r="I214" s="167"/>
    </row>
    <row r="215" spans="1:9" x14ac:dyDescent="0.25">
      <c r="A215" s="145"/>
      <c r="B215" s="153"/>
      <c r="C215" s="165"/>
      <c r="D215" s="166"/>
      <c r="E215" s="159"/>
      <c r="F215" s="160"/>
      <c r="G215" s="159"/>
      <c r="H215" s="159"/>
      <c r="I215" s="167"/>
    </row>
    <row r="216" spans="1:9" x14ac:dyDescent="0.25">
      <c r="A216" s="145"/>
      <c r="B216" s="153"/>
      <c r="C216" s="165"/>
      <c r="D216" s="166"/>
      <c r="E216" s="159"/>
      <c r="F216" s="160"/>
      <c r="G216" s="159"/>
      <c r="H216" s="159"/>
      <c r="I216" s="167"/>
    </row>
    <row r="217" spans="1:9" x14ac:dyDescent="0.25">
      <c r="A217" s="145"/>
      <c r="B217" s="153"/>
      <c r="C217" s="165"/>
      <c r="D217" s="166"/>
      <c r="E217" s="159"/>
      <c r="F217" s="160"/>
      <c r="G217" s="159"/>
      <c r="H217" s="159"/>
      <c r="I217" s="167"/>
    </row>
    <row r="218" spans="1:9" x14ac:dyDescent="0.25">
      <c r="A218" s="145"/>
      <c r="B218" s="153"/>
      <c r="C218" s="165"/>
      <c r="D218" s="166"/>
      <c r="E218" s="159"/>
      <c r="F218" s="160"/>
      <c r="G218" s="159"/>
      <c r="H218" s="159"/>
      <c r="I218" s="167"/>
    </row>
    <row r="219" spans="1:9" x14ac:dyDescent="0.25">
      <c r="A219" s="145"/>
      <c r="B219" s="153"/>
      <c r="C219" s="165"/>
      <c r="D219" s="166"/>
      <c r="E219" s="159"/>
      <c r="F219" s="160"/>
      <c r="G219" s="159"/>
      <c r="H219" s="159"/>
      <c r="I219" s="167"/>
    </row>
    <row r="220" spans="1:9" x14ac:dyDescent="0.25">
      <c r="A220" s="145"/>
      <c r="B220" s="153"/>
      <c r="C220" s="165"/>
      <c r="D220" s="166"/>
      <c r="E220" s="159"/>
      <c r="F220" s="160"/>
      <c r="G220" s="159"/>
      <c r="H220" s="159"/>
      <c r="I220" s="167"/>
    </row>
    <row r="221" spans="1:9" x14ac:dyDescent="0.25">
      <c r="A221" s="145"/>
      <c r="B221" s="153"/>
      <c r="C221" s="165"/>
      <c r="D221" s="166"/>
      <c r="E221" s="159"/>
      <c r="F221" s="160"/>
      <c r="G221" s="159"/>
      <c r="H221" s="159"/>
      <c r="I221" s="167"/>
    </row>
    <row r="222" spans="1:9" x14ac:dyDescent="0.25">
      <c r="A222" s="145"/>
      <c r="B222" s="153"/>
      <c r="C222" s="165"/>
      <c r="D222" s="166"/>
      <c r="E222" s="159"/>
      <c r="F222" s="160"/>
      <c r="G222" s="159"/>
      <c r="H222" s="159"/>
      <c r="I222" s="167"/>
    </row>
    <row r="223" spans="1:9" x14ac:dyDescent="0.25">
      <c r="A223" s="145"/>
      <c r="B223" s="153"/>
      <c r="C223" s="165"/>
      <c r="D223" s="166"/>
      <c r="E223" s="159"/>
      <c r="F223" s="160"/>
      <c r="G223" s="159"/>
      <c r="H223" s="159"/>
      <c r="I223" s="167"/>
    </row>
    <row r="224" spans="1:9" x14ac:dyDescent="0.25">
      <c r="A224" s="145"/>
      <c r="B224" s="153"/>
      <c r="C224" s="165"/>
      <c r="D224" s="166"/>
      <c r="E224" s="159"/>
      <c r="F224" s="160"/>
      <c r="G224" s="159"/>
      <c r="H224" s="159"/>
      <c r="I224" s="167"/>
    </row>
    <row r="225" spans="1:9" x14ac:dyDescent="0.25">
      <c r="A225" s="145"/>
      <c r="B225" s="153"/>
      <c r="C225" s="165"/>
      <c r="D225" s="166"/>
      <c r="E225" s="159"/>
      <c r="F225" s="160"/>
      <c r="G225" s="159"/>
      <c r="H225" s="159"/>
      <c r="I225" s="167"/>
    </row>
    <row r="226" spans="1:9" x14ac:dyDescent="0.25">
      <c r="A226" s="145"/>
      <c r="B226" s="153"/>
      <c r="C226" s="165"/>
      <c r="D226" s="166"/>
      <c r="E226" s="159"/>
      <c r="F226" s="160"/>
      <c r="G226" s="159"/>
      <c r="H226" s="159"/>
      <c r="I226" s="167"/>
    </row>
    <row r="227" spans="1:9" x14ac:dyDescent="0.25">
      <c r="A227" s="145"/>
      <c r="B227" s="153"/>
      <c r="C227" s="165"/>
      <c r="D227" s="166"/>
      <c r="E227" s="159"/>
      <c r="F227" s="160"/>
      <c r="G227" s="159"/>
      <c r="H227" s="159"/>
      <c r="I227" s="167"/>
    </row>
    <row r="228" spans="1:9" x14ac:dyDescent="0.25">
      <c r="A228" s="145"/>
      <c r="B228" s="153"/>
      <c r="C228" s="165"/>
      <c r="D228" s="166"/>
      <c r="E228" s="159"/>
      <c r="F228" s="160"/>
      <c r="G228" s="159"/>
      <c r="H228" s="159"/>
      <c r="I228" s="167"/>
    </row>
    <row r="229" spans="1:9" ht="15.75" x14ac:dyDescent="0.25">
      <c r="A229" s="145"/>
      <c r="B229" s="153"/>
      <c r="C229" s="165"/>
      <c r="D229" s="166"/>
      <c r="E229" s="159"/>
      <c r="F229" s="160"/>
      <c r="G229" s="159"/>
      <c r="H229" s="159"/>
      <c r="I229" s="167"/>
    </row>
    <row r="230" spans="1:9" x14ac:dyDescent="0.25">
      <c r="A230" s="145"/>
      <c r="B230" s="153"/>
      <c r="C230" s="165"/>
      <c r="D230" s="166"/>
      <c r="E230" s="159"/>
      <c r="F230" s="160"/>
      <c r="G230" s="159"/>
      <c r="H230" s="159"/>
      <c r="I230" s="167"/>
    </row>
    <row r="231" spans="1:9" x14ac:dyDescent="0.25">
      <c r="A231" s="145"/>
      <c r="B231" s="153"/>
      <c r="C231" s="165"/>
      <c r="D231" s="166"/>
      <c r="E231" s="159"/>
      <c r="F231" s="160"/>
      <c r="G231" s="159"/>
      <c r="H231" s="159"/>
      <c r="I231" s="167"/>
    </row>
    <row r="232" spans="1:9" x14ac:dyDescent="0.25">
      <c r="A232" s="145"/>
      <c r="B232" s="153"/>
      <c r="C232" s="165"/>
      <c r="D232" s="166"/>
      <c r="E232" s="159"/>
      <c r="F232" s="160"/>
      <c r="G232" s="159"/>
      <c r="H232" s="159"/>
      <c r="I232" s="167"/>
    </row>
    <row r="233" spans="1:9" x14ac:dyDescent="0.25">
      <c r="A233" s="145"/>
      <c r="B233" s="153"/>
      <c r="C233" s="165"/>
      <c r="D233" s="166"/>
      <c r="E233" s="159"/>
      <c r="F233" s="160"/>
      <c r="G233" s="159"/>
      <c r="H233" s="159"/>
      <c r="I233" s="167"/>
    </row>
    <row r="234" spans="1:9" x14ac:dyDescent="0.25">
      <c r="A234" s="145"/>
      <c r="B234" s="153"/>
      <c r="C234" s="165"/>
      <c r="D234" s="166"/>
      <c r="E234" s="159"/>
      <c r="F234" s="160"/>
      <c r="G234" s="159"/>
      <c r="H234" s="159"/>
      <c r="I234" s="167"/>
    </row>
    <row r="235" spans="1:9" x14ac:dyDescent="0.25">
      <c r="A235" s="145"/>
      <c r="B235" s="153"/>
      <c r="C235" s="165"/>
      <c r="D235" s="166"/>
      <c r="E235" s="159"/>
      <c r="F235" s="160"/>
      <c r="G235" s="159"/>
      <c r="H235" s="159"/>
      <c r="I235" s="167"/>
    </row>
    <row r="236" spans="1:9" x14ac:dyDescent="0.25">
      <c r="A236" s="145"/>
      <c r="B236" s="153"/>
      <c r="C236" s="165"/>
      <c r="D236" s="166"/>
      <c r="E236" s="159"/>
      <c r="F236" s="160"/>
      <c r="G236" s="159"/>
      <c r="H236" s="159"/>
      <c r="I236" s="167"/>
    </row>
    <row r="237" spans="1:9" x14ac:dyDescent="0.25">
      <c r="A237" s="145"/>
      <c r="B237" s="153"/>
      <c r="C237" s="165"/>
      <c r="D237" s="166"/>
      <c r="E237" s="159"/>
      <c r="F237" s="160"/>
      <c r="G237" s="159"/>
      <c r="H237" s="159"/>
      <c r="I237" s="167"/>
    </row>
    <row r="238" spans="1:9" x14ac:dyDescent="0.25">
      <c r="A238" s="145"/>
      <c r="B238" s="153"/>
      <c r="C238" s="165"/>
      <c r="D238" s="166"/>
      <c r="E238" s="159"/>
      <c r="F238" s="160"/>
      <c r="G238" s="159"/>
      <c r="H238" s="159"/>
      <c r="I238" s="167"/>
    </row>
    <row r="239" spans="1:9" x14ac:dyDescent="0.25">
      <c r="A239" s="145"/>
      <c r="B239" s="153"/>
      <c r="C239" s="165"/>
      <c r="D239" s="166"/>
      <c r="E239" s="159"/>
      <c r="F239" s="160"/>
      <c r="G239" s="159"/>
      <c r="H239" s="159"/>
      <c r="I239" s="167"/>
    </row>
    <row r="240" spans="1:9" x14ac:dyDescent="0.25">
      <c r="A240" s="145"/>
      <c r="B240" s="153"/>
      <c r="C240" s="165"/>
      <c r="D240" s="166"/>
      <c r="E240" s="159"/>
      <c r="F240" s="160"/>
      <c r="G240" s="159"/>
      <c r="H240" s="159"/>
      <c r="I240" s="167"/>
    </row>
    <row r="241" spans="1:9" x14ac:dyDescent="0.25">
      <c r="A241" s="145"/>
      <c r="B241" s="153"/>
      <c r="C241" s="165"/>
      <c r="D241" s="166"/>
      <c r="E241" s="159"/>
      <c r="F241" s="160"/>
      <c r="G241" s="159"/>
      <c r="H241" s="159"/>
      <c r="I241" s="167"/>
    </row>
    <row r="242" spans="1:9" x14ac:dyDescent="0.25">
      <c r="A242" s="145"/>
      <c r="B242" s="153"/>
      <c r="C242" s="165"/>
      <c r="D242" s="166"/>
      <c r="E242" s="159"/>
      <c r="F242" s="160"/>
      <c r="G242" s="159"/>
      <c r="H242" s="159"/>
      <c r="I242" s="167"/>
    </row>
    <row r="243" spans="1:9" x14ac:dyDescent="0.25">
      <c r="A243" s="145"/>
      <c r="B243" s="153"/>
      <c r="C243" s="165"/>
      <c r="D243" s="166"/>
      <c r="E243" s="159"/>
      <c r="F243" s="160"/>
      <c r="G243" s="159"/>
      <c r="H243" s="159"/>
      <c r="I243" s="167"/>
    </row>
    <row r="244" spans="1:9" x14ac:dyDescent="0.25">
      <c r="A244" s="145"/>
      <c r="B244" s="153"/>
      <c r="C244" s="165"/>
      <c r="D244" s="166"/>
      <c r="E244" s="159"/>
      <c r="F244" s="160"/>
      <c r="G244" s="159"/>
      <c r="H244" s="159"/>
      <c r="I244" s="167"/>
    </row>
    <row r="245" spans="1:9" x14ac:dyDescent="0.25">
      <c r="A245" s="145"/>
      <c r="B245" s="153"/>
      <c r="C245" s="165"/>
      <c r="D245" s="166"/>
      <c r="E245" s="159"/>
      <c r="F245" s="160"/>
      <c r="G245" s="159"/>
      <c r="H245" s="159"/>
      <c r="I245" s="167"/>
    </row>
    <row r="246" spans="1:9" x14ac:dyDescent="0.25">
      <c r="A246" s="145"/>
      <c r="B246" s="153"/>
      <c r="C246" s="165"/>
      <c r="D246" s="166"/>
      <c r="E246" s="159"/>
      <c r="F246" s="160"/>
      <c r="G246" s="159"/>
      <c r="H246" s="159"/>
      <c r="I246" s="167"/>
    </row>
    <row r="247" spans="1:9" x14ac:dyDescent="0.25">
      <c r="A247" s="145"/>
      <c r="B247" s="153"/>
      <c r="C247" s="165"/>
      <c r="D247" s="166"/>
      <c r="E247" s="159"/>
      <c r="F247" s="160"/>
      <c r="G247" s="159"/>
      <c r="H247" s="159"/>
      <c r="I247" s="167"/>
    </row>
    <row r="248" spans="1:9" x14ac:dyDescent="0.25">
      <c r="A248" s="145"/>
      <c r="B248" s="153"/>
      <c r="C248" s="165"/>
      <c r="D248" s="166"/>
      <c r="E248" s="159"/>
      <c r="F248" s="160"/>
      <c r="G248" s="159"/>
      <c r="H248" s="159"/>
      <c r="I248" s="167"/>
    </row>
    <row r="249" spans="1:9" x14ac:dyDescent="0.25">
      <c r="A249" s="145"/>
      <c r="B249" s="153"/>
      <c r="C249" s="165"/>
      <c r="D249" s="166"/>
      <c r="E249" s="159"/>
      <c r="F249" s="160"/>
      <c r="G249" s="159"/>
      <c r="H249" s="159"/>
      <c r="I249" s="167"/>
    </row>
    <row r="250" spans="1:9" x14ac:dyDescent="0.25">
      <c r="A250" s="145"/>
      <c r="B250" s="153"/>
      <c r="C250" s="165"/>
      <c r="D250" s="166"/>
      <c r="E250" s="159"/>
      <c r="F250" s="160"/>
      <c r="G250" s="159"/>
      <c r="H250" s="159"/>
      <c r="I250" s="167"/>
    </row>
    <row r="251" spans="1:9" x14ac:dyDescent="0.25">
      <c r="A251" s="145"/>
      <c r="B251" s="153"/>
      <c r="C251" s="165"/>
      <c r="D251" s="166"/>
      <c r="E251" s="159"/>
      <c r="F251" s="160"/>
      <c r="G251" s="159"/>
      <c r="H251" s="159"/>
      <c r="I251" s="167"/>
    </row>
    <row r="252" spans="1:9" x14ac:dyDescent="0.25">
      <c r="A252" s="145"/>
      <c r="B252" s="153"/>
      <c r="C252" s="165"/>
      <c r="D252" s="166"/>
      <c r="E252" s="159"/>
      <c r="F252" s="160"/>
      <c r="G252" s="159"/>
      <c r="H252" s="159"/>
      <c r="I252" s="167"/>
    </row>
    <row r="253" spans="1:9" x14ac:dyDescent="0.25">
      <c r="A253" s="145"/>
      <c r="B253" s="153"/>
      <c r="C253" s="165"/>
      <c r="D253" s="166"/>
      <c r="E253" s="159"/>
      <c r="F253" s="160"/>
      <c r="G253" s="159"/>
      <c r="H253" s="159"/>
      <c r="I253" s="167"/>
    </row>
    <row r="254" spans="1:9" x14ac:dyDescent="0.25">
      <c r="A254" s="145"/>
      <c r="B254" s="153"/>
      <c r="C254" s="165"/>
      <c r="D254" s="166"/>
      <c r="E254" s="159"/>
      <c r="F254" s="160"/>
      <c r="G254" s="159"/>
      <c r="H254" s="159"/>
      <c r="I254" s="167"/>
    </row>
    <row r="255" spans="1:9" x14ac:dyDescent="0.25">
      <c r="A255" s="145"/>
      <c r="B255" s="153"/>
      <c r="C255" s="165"/>
      <c r="D255" s="166"/>
      <c r="E255" s="159"/>
      <c r="F255" s="160"/>
      <c r="G255" s="159"/>
      <c r="H255" s="159"/>
      <c r="I255" s="167"/>
    </row>
    <row r="256" spans="1:9" ht="15.75" x14ac:dyDescent="0.25">
      <c r="A256" s="145"/>
      <c r="B256" s="153"/>
      <c r="C256" s="165"/>
      <c r="D256" s="166"/>
      <c r="E256" s="159"/>
      <c r="F256" s="160"/>
      <c r="G256" s="159"/>
      <c r="H256" s="159"/>
      <c r="I256" s="167"/>
    </row>
    <row r="257" spans="1:9" x14ac:dyDescent="0.25">
      <c r="A257" s="145"/>
      <c r="B257" s="153"/>
      <c r="C257" s="165"/>
      <c r="D257" s="166"/>
      <c r="E257" s="159"/>
      <c r="F257" s="160"/>
      <c r="G257" s="159"/>
      <c r="H257" s="159"/>
      <c r="I257" s="167"/>
    </row>
    <row r="258" spans="1:9" x14ac:dyDescent="0.25">
      <c r="A258" s="145"/>
      <c r="B258" s="153"/>
      <c r="C258" s="165"/>
      <c r="D258" s="166"/>
      <c r="E258" s="159"/>
      <c r="F258" s="160"/>
      <c r="G258" s="159"/>
      <c r="H258" s="159"/>
      <c r="I258" s="167"/>
    </row>
    <row r="259" spans="1:9" x14ac:dyDescent="0.25">
      <c r="A259" s="145"/>
      <c r="B259" s="153"/>
      <c r="C259" s="165"/>
      <c r="D259" s="166"/>
      <c r="E259" s="159"/>
      <c r="F259" s="160"/>
      <c r="G259" s="159"/>
      <c r="H259" s="159"/>
      <c r="I259" s="167"/>
    </row>
    <row r="260" spans="1:9" x14ac:dyDescent="0.25">
      <c r="A260" s="145"/>
      <c r="B260" s="153"/>
      <c r="C260" s="165"/>
      <c r="D260" s="166"/>
      <c r="E260" s="159"/>
      <c r="F260" s="160"/>
      <c r="G260" s="159"/>
      <c r="H260" s="159"/>
      <c r="I260" s="167"/>
    </row>
    <row r="261" spans="1:9" x14ac:dyDescent="0.25">
      <c r="A261" s="145"/>
      <c r="B261" s="153"/>
      <c r="C261" s="165"/>
      <c r="D261" s="166"/>
      <c r="E261" s="159"/>
      <c r="F261" s="160"/>
      <c r="G261" s="159"/>
      <c r="H261" s="159"/>
      <c r="I261" s="167"/>
    </row>
    <row r="262" spans="1:9" ht="45" x14ac:dyDescent="0.25">
      <c r="A262" s="145"/>
      <c r="B262" s="153"/>
      <c r="C262" s="165"/>
      <c r="D262" s="166"/>
      <c r="E262" s="159"/>
      <c r="F262" s="160"/>
      <c r="G262" s="159"/>
      <c r="H262" s="159"/>
      <c r="I262" s="167"/>
    </row>
    <row r="263" spans="1:9" x14ac:dyDescent="0.25">
      <c r="A263" s="145"/>
      <c r="B263" s="153"/>
      <c r="C263" s="165"/>
      <c r="D263" s="166"/>
      <c r="E263" s="159"/>
      <c r="F263" s="160"/>
      <c r="G263" s="159"/>
      <c r="H263" s="159"/>
      <c r="I263" s="167"/>
    </row>
    <row r="264" spans="1:9" ht="15.75" x14ac:dyDescent="0.25">
      <c r="A264" s="145"/>
      <c r="B264" s="153"/>
      <c r="C264" s="165"/>
      <c r="D264" s="166"/>
      <c r="E264" s="159"/>
      <c r="F264" s="160"/>
      <c r="G264" s="159"/>
      <c r="H264" s="159"/>
      <c r="I264" s="167"/>
    </row>
    <row r="265" spans="1:9" x14ac:dyDescent="0.25">
      <c r="A265" s="145"/>
      <c r="B265" s="153"/>
      <c r="C265" s="165"/>
      <c r="D265" s="166"/>
      <c r="E265" s="159"/>
      <c r="F265" s="160"/>
      <c r="G265" s="159"/>
      <c r="H265" s="159"/>
      <c r="I265" s="167"/>
    </row>
    <row r="266" spans="1:9" x14ac:dyDescent="0.25">
      <c r="A266" s="145"/>
      <c r="B266" s="153"/>
      <c r="C266" s="165"/>
      <c r="D266" s="166"/>
      <c r="E266" s="159"/>
      <c r="F266" s="160"/>
      <c r="G266" s="159"/>
      <c r="H266" s="159"/>
      <c r="I266" s="167"/>
    </row>
    <row r="267" spans="1:9" x14ac:dyDescent="0.25">
      <c r="A267" s="145"/>
      <c r="B267" s="153"/>
      <c r="C267" s="165"/>
      <c r="D267" s="166"/>
      <c r="E267" s="159"/>
      <c r="F267" s="160"/>
      <c r="G267" s="159"/>
      <c r="H267" s="159"/>
      <c r="I267" s="167"/>
    </row>
    <row r="268" spans="1:9" x14ac:dyDescent="0.25">
      <c r="A268" s="145"/>
      <c r="B268" s="153"/>
      <c r="C268" s="165"/>
      <c r="D268" s="166"/>
      <c r="E268" s="159"/>
      <c r="F268" s="160"/>
      <c r="G268" s="159"/>
      <c r="H268" s="159"/>
      <c r="I268" s="167"/>
    </row>
    <row r="269" spans="1:9" x14ac:dyDescent="0.25">
      <c r="A269" s="145"/>
      <c r="B269" s="153"/>
      <c r="C269" s="165"/>
      <c r="D269" s="166"/>
      <c r="E269" s="159"/>
      <c r="F269" s="160"/>
      <c r="G269" s="159"/>
      <c r="H269" s="159"/>
      <c r="I269" s="167"/>
    </row>
    <row r="270" spans="1:9" x14ac:dyDescent="0.25">
      <c r="A270" s="145"/>
      <c r="B270" s="153"/>
      <c r="C270" s="165"/>
      <c r="D270" s="166"/>
      <c r="E270" s="159"/>
      <c r="F270" s="160"/>
      <c r="G270" s="159"/>
      <c r="H270" s="159"/>
      <c r="I270" s="167"/>
    </row>
    <row r="271" spans="1:9" x14ac:dyDescent="0.25">
      <c r="A271" s="145"/>
      <c r="B271" s="153"/>
      <c r="C271" s="165"/>
      <c r="D271" s="166"/>
      <c r="E271" s="159"/>
      <c r="F271" s="160"/>
      <c r="G271" s="159"/>
      <c r="H271" s="159"/>
      <c r="I271" s="167"/>
    </row>
    <row r="272" spans="1:9" x14ac:dyDescent="0.25">
      <c r="A272" s="145"/>
      <c r="B272" s="153"/>
      <c r="C272" s="165"/>
      <c r="D272" s="166"/>
      <c r="E272" s="159"/>
      <c r="F272" s="160"/>
      <c r="G272" s="159"/>
      <c r="H272" s="159"/>
      <c r="I272" s="167"/>
    </row>
    <row r="273" spans="1:9" x14ac:dyDescent="0.25">
      <c r="A273" s="145"/>
      <c r="B273" s="153"/>
      <c r="C273" s="165"/>
      <c r="D273" s="166"/>
      <c r="E273" s="159"/>
      <c r="F273" s="160"/>
      <c r="G273" s="159"/>
      <c r="H273" s="159"/>
      <c r="I273" s="167"/>
    </row>
    <row r="274" spans="1:9" x14ac:dyDescent="0.25">
      <c r="A274" s="145"/>
      <c r="B274" s="153"/>
      <c r="C274" s="165"/>
      <c r="D274" s="166"/>
      <c r="E274" s="159"/>
      <c r="F274" s="160"/>
      <c r="G274" s="159"/>
      <c r="H274" s="159"/>
      <c r="I274" s="167"/>
    </row>
    <row r="275" spans="1:9" x14ac:dyDescent="0.25">
      <c r="A275" s="145"/>
      <c r="B275" s="153"/>
      <c r="C275" s="165"/>
      <c r="D275" s="166"/>
      <c r="E275" s="159"/>
      <c r="F275" s="160"/>
      <c r="G275" s="159"/>
      <c r="H275" s="159"/>
      <c r="I275" s="167"/>
    </row>
    <row r="276" spans="1:9" x14ac:dyDescent="0.25">
      <c r="A276" s="145"/>
      <c r="B276" s="153"/>
      <c r="C276" s="165"/>
      <c r="D276" s="166"/>
      <c r="E276" s="159"/>
      <c r="F276" s="160"/>
      <c r="G276" s="159"/>
      <c r="H276" s="159"/>
      <c r="I276" s="167"/>
    </row>
    <row r="277" spans="1:9" x14ac:dyDescent="0.25">
      <c r="A277" s="145"/>
      <c r="B277" s="153"/>
      <c r="C277" s="165"/>
      <c r="D277" s="166"/>
      <c r="E277" s="159"/>
      <c r="F277" s="160"/>
      <c r="G277" s="159"/>
      <c r="H277" s="159"/>
      <c r="I277" s="167"/>
    </row>
    <row r="278" spans="1:9" x14ac:dyDescent="0.25">
      <c r="A278" s="145"/>
      <c r="B278" s="153"/>
      <c r="C278" s="165"/>
      <c r="D278" s="166"/>
      <c r="E278" s="159"/>
      <c r="F278" s="160"/>
      <c r="G278" s="159"/>
      <c r="H278" s="159"/>
      <c r="I278" s="167"/>
    </row>
    <row r="279" spans="1:9" x14ac:dyDescent="0.25">
      <c r="A279" s="145"/>
      <c r="B279" s="153"/>
      <c r="C279" s="165"/>
      <c r="D279" s="166"/>
      <c r="E279" s="159"/>
      <c r="F279" s="160"/>
      <c r="G279" s="159"/>
      <c r="H279" s="159"/>
      <c r="I279" s="167"/>
    </row>
    <row r="280" spans="1:9" x14ac:dyDescent="0.25">
      <c r="A280" s="145"/>
      <c r="B280" s="153"/>
      <c r="C280" s="165"/>
      <c r="D280" s="166"/>
      <c r="E280" s="159"/>
      <c r="F280" s="160"/>
      <c r="G280" s="159"/>
      <c r="H280" s="159"/>
      <c r="I280" s="167"/>
    </row>
    <row r="281" spans="1:9" x14ac:dyDescent="0.25">
      <c r="A281" s="145"/>
      <c r="B281" s="153"/>
      <c r="C281" s="165"/>
      <c r="D281" s="166"/>
      <c r="E281" s="159"/>
      <c r="F281" s="160"/>
      <c r="G281" s="159"/>
      <c r="H281" s="159"/>
      <c r="I281" s="167"/>
    </row>
    <row r="282" spans="1:9" x14ac:dyDescent="0.25">
      <c r="A282" s="145"/>
      <c r="B282" s="153"/>
      <c r="C282" s="165"/>
      <c r="D282" s="166"/>
      <c r="E282" s="159"/>
      <c r="F282" s="160"/>
      <c r="G282" s="159"/>
      <c r="H282" s="159"/>
      <c r="I282" s="167"/>
    </row>
    <row r="283" spans="1:9" x14ac:dyDescent="0.25">
      <c r="A283" s="145"/>
      <c r="B283" s="153"/>
      <c r="C283" s="165"/>
      <c r="D283" s="166"/>
      <c r="E283" s="159"/>
      <c r="F283" s="160"/>
      <c r="G283" s="159"/>
      <c r="H283" s="159"/>
      <c r="I283" s="167"/>
    </row>
    <row r="284" spans="1:9" x14ac:dyDescent="0.25">
      <c r="A284" s="145"/>
      <c r="B284" s="153"/>
      <c r="C284" s="165"/>
      <c r="D284" s="166"/>
      <c r="E284" s="159"/>
      <c r="F284" s="160"/>
      <c r="G284" s="159"/>
      <c r="H284" s="159"/>
      <c r="I284" s="167"/>
    </row>
    <row r="285" spans="1:9" x14ac:dyDescent="0.25">
      <c r="A285" s="145"/>
      <c r="B285" s="153"/>
      <c r="C285" s="165"/>
      <c r="D285" s="166"/>
      <c r="E285" s="159"/>
      <c r="F285" s="160"/>
      <c r="G285" s="159"/>
      <c r="H285" s="159"/>
      <c r="I285" s="167"/>
    </row>
    <row r="286" spans="1:9" x14ac:dyDescent="0.25">
      <c r="A286" s="145"/>
      <c r="B286" s="153"/>
      <c r="C286" s="165"/>
      <c r="D286" s="166"/>
      <c r="E286" s="159"/>
      <c r="F286" s="160"/>
      <c r="G286" s="159"/>
      <c r="H286" s="159"/>
      <c r="I286" s="167"/>
    </row>
    <row r="287" spans="1:9" x14ac:dyDescent="0.25">
      <c r="A287" s="145"/>
      <c r="B287" s="153"/>
      <c r="C287" s="165"/>
      <c r="D287" s="166"/>
      <c r="E287" s="159"/>
      <c r="F287" s="160"/>
      <c r="G287" s="159"/>
      <c r="H287" s="159"/>
      <c r="I287" s="167"/>
    </row>
    <row r="288" spans="1:9" x14ac:dyDescent="0.25">
      <c r="A288" s="145"/>
      <c r="B288" s="153"/>
      <c r="C288" s="165"/>
      <c r="D288" s="166"/>
      <c r="E288" s="159"/>
      <c r="F288" s="160"/>
      <c r="G288" s="159"/>
      <c r="H288" s="159"/>
      <c r="I288" s="167"/>
    </row>
    <row r="289" spans="1:9" x14ac:dyDescent="0.25">
      <c r="A289" s="145"/>
      <c r="B289" s="153"/>
      <c r="C289" s="165"/>
      <c r="D289" s="166"/>
      <c r="E289" s="159"/>
      <c r="F289" s="160"/>
      <c r="G289" s="159"/>
      <c r="H289" s="159"/>
      <c r="I289" s="167"/>
    </row>
    <row r="290" spans="1:9" x14ac:dyDescent="0.25">
      <c r="A290" s="145"/>
      <c r="B290" s="153"/>
      <c r="C290" s="165"/>
      <c r="D290" s="166"/>
      <c r="E290" s="159"/>
      <c r="F290" s="160"/>
      <c r="G290" s="159"/>
      <c r="H290" s="159"/>
      <c r="I290" s="167"/>
    </row>
    <row r="291" spans="1:9" x14ac:dyDescent="0.25">
      <c r="A291" s="145"/>
      <c r="B291" s="153"/>
      <c r="C291" s="165"/>
      <c r="D291" s="166"/>
      <c r="E291" s="159"/>
      <c r="F291" s="160"/>
      <c r="G291" s="159"/>
      <c r="H291" s="159"/>
      <c r="I291" s="167"/>
    </row>
    <row r="292" spans="1:9" x14ac:dyDescent="0.25">
      <c r="A292" s="145"/>
      <c r="B292" s="153"/>
      <c r="C292" s="165"/>
      <c r="D292" s="166"/>
      <c r="E292" s="159"/>
      <c r="F292" s="160"/>
      <c r="G292" s="159"/>
      <c r="H292" s="159"/>
      <c r="I292" s="167"/>
    </row>
    <row r="293" spans="1:9" x14ac:dyDescent="0.25">
      <c r="A293" s="145"/>
      <c r="B293" s="153"/>
      <c r="C293" s="165"/>
      <c r="D293" s="166"/>
      <c r="E293" s="159"/>
      <c r="F293" s="160"/>
      <c r="G293" s="159"/>
      <c r="H293" s="159"/>
      <c r="I293" s="167"/>
    </row>
    <row r="294" spans="1:9" x14ac:dyDescent="0.25">
      <c r="A294" s="145"/>
      <c r="B294" s="153"/>
      <c r="C294" s="165"/>
      <c r="D294" s="166"/>
      <c r="E294" s="159"/>
      <c r="F294" s="160"/>
      <c r="G294" s="159"/>
      <c r="H294" s="159"/>
      <c r="I294" s="167"/>
    </row>
    <row r="295" spans="1:9" x14ac:dyDescent="0.25">
      <c r="A295" s="145"/>
      <c r="B295" s="153"/>
      <c r="C295" s="165"/>
      <c r="D295" s="166"/>
      <c r="E295" s="159"/>
      <c r="F295" s="160"/>
      <c r="G295" s="159"/>
      <c r="H295" s="159"/>
      <c r="I295" s="167"/>
    </row>
    <row r="296" spans="1:9" x14ac:dyDescent="0.25">
      <c r="A296" s="145"/>
      <c r="B296" s="153"/>
      <c r="C296" s="165"/>
      <c r="D296" s="166"/>
      <c r="E296" s="159"/>
      <c r="F296" s="160"/>
      <c r="G296" s="159"/>
      <c r="H296" s="159"/>
      <c r="I296" s="167"/>
    </row>
    <row r="297" spans="1:9" x14ac:dyDescent="0.25">
      <c r="A297" s="145"/>
      <c r="B297" s="153"/>
      <c r="C297" s="165"/>
      <c r="D297" s="166"/>
      <c r="E297" s="159"/>
      <c r="F297" s="160"/>
      <c r="G297" s="159"/>
      <c r="H297" s="159"/>
      <c r="I297" s="167"/>
    </row>
    <row r="298" spans="1:9" x14ac:dyDescent="0.25">
      <c r="A298" s="145"/>
      <c r="B298" s="153"/>
      <c r="C298" s="165"/>
      <c r="D298" s="166"/>
      <c r="E298" s="159"/>
      <c r="F298" s="160"/>
      <c r="G298" s="159"/>
      <c r="H298" s="159"/>
      <c r="I298" s="167"/>
    </row>
    <row r="299" spans="1:9" x14ac:dyDescent="0.25">
      <c r="A299" s="145"/>
      <c r="B299" s="153"/>
      <c r="C299" s="165"/>
      <c r="D299" s="166"/>
      <c r="E299" s="159"/>
      <c r="F299" s="160"/>
      <c r="G299" s="159"/>
      <c r="H299" s="159"/>
      <c r="I299" s="167"/>
    </row>
    <row r="300" spans="1:9" x14ac:dyDescent="0.25">
      <c r="A300" s="145"/>
      <c r="B300" s="153"/>
      <c r="C300" s="165"/>
      <c r="D300" s="166"/>
      <c r="E300" s="159"/>
      <c r="F300" s="160"/>
      <c r="G300" s="159"/>
      <c r="H300" s="159"/>
      <c r="I300" s="167"/>
    </row>
    <row r="301" spans="1:9" x14ac:dyDescent="0.25">
      <c r="A301" s="145"/>
      <c r="B301" s="153"/>
      <c r="C301" s="165"/>
      <c r="D301" s="166"/>
      <c r="E301" s="159"/>
      <c r="F301" s="160"/>
      <c r="G301" s="159"/>
      <c r="H301" s="159"/>
      <c r="I301" s="167"/>
    </row>
    <row r="302" spans="1:9" x14ac:dyDescent="0.25">
      <c r="A302" s="145"/>
      <c r="B302" s="153"/>
      <c r="C302" s="165"/>
      <c r="D302" s="166"/>
      <c r="E302" s="159"/>
      <c r="F302" s="160"/>
      <c r="G302" s="159"/>
      <c r="H302" s="159"/>
      <c r="I302" s="167"/>
    </row>
    <row r="303" spans="1:9" ht="15.75" x14ac:dyDescent="0.25">
      <c r="A303" s="145"/>
      <c r="B303" s="153"/>
      <c r="C303" s="165"/>
      <c r="D303" s="166"/>
      <c r="E303" s="159"/>
      <c r="F303" s="160"/>
      <c r="G303" s="159"/>
      <c r="H303" s="159"/>
      <c r="I303" s="167"/>
    </row>
    <row r="304" spans="1:9" x14ac:dyDescent="0.25">
      <c r="A304" s="145"/>
      <c r="B304" s="153"/>
      <c r="C304" s="165"/>
      <c r="D304" s="166"/>
      <c r="E304" s="159"/>
      <c r="F304" s="160"/>
      <c r="G304" s="159"/>
      <c r="H304" s="159"/>
      <c r="I304" s="167"/>
    </row>
    <row r="305" spans="1:9" x14ac:dyDescent="0.25">
      <c r="A305" s="145"/>
      <c r="B305" s="153"/>
      <c r="C305" s="165"/>
      <c r="D305" s="166"/>
      <c r="E305" s="159"/>
      <c r="F305" s="160"/>
      <c r="G305" s="159"/>
      <c r="H305" s="159"/>
      <c r="I305" s="167"/>
    </row>
    <row r="306" spans="1:9" x14ac:dyDescent="0.25">
      <c r="A306" s="145"/>
      <c r="B306" s="153"/>
      <c r="C306" s="165"/>
      <c r="D306" s="166"/>
      <c r="E306" s="159"/>
      <c r="F306" s="160"/>
      <c r="G306" s="159"/>
      <c r="H306" s="159"/>
      <c r="I306" s="167"/>
    </row>
    <row r="307" spans="1:9" x14ac:dyDescent="0.25">
      <c r="A307" s="145"/>
      <c r="B307" s="153"/>
      <c r="C307" s="165"/>
      <c r="D307" s="166"/>
      <c r="E307" s="159"/>
      <c r="F307" s="160"/>
      <c r="G307" s="159"/>
      <c r="H307" s="159"/>
      <c r="I307" s="167"/>
    </row>
    <row r="308" spans="1:9" x14ac:dyDescent="0.25">
      <c r="A308" s="145"/>
      <c r="B308" s="153"/>
      <c r="C308" s="165"/>
      <c r="D308" s="166"/>
      <c r="E308" s="159"/>
      <c r="F308" s="160"/>
      <c r="G308" s="159"/>
      <c r="H308" s="159"/>
      <c r="I308" s="167"/>
    </row>
    <row r="309" spans="1:9" x14ac:dyDescent="0.25">
      <c r="A309" s="145"/>
      <c r="B309" s="153"/>
      <c r="C309" s="165"/>
      <c r="D309" s="166"/>
      <c r="E309" s="159"/>
      <c r="F309" s="160"/>
      <c r="G309" s="159"/>
      <c r="H309" s="159"/>
      <c r="I309" s="167"/>
    </row>
    <row r="310" spans="1:9" x14ac:dyDescent="0.25">
      <c r="A310" s="145"/>
      <c r="B310" s="153"/>
      <c r="C310" s="165"/>
      <c r="D310" s="166"/>
      <c r="E310" s="159"/>
      <c r="F310" s="160"/>
      <c r="G310" s="159"/>
      <c r="H310" s="159"/>
      <c r="I310" s="167"/>
    </row>
    <row r="311" spans="1:9" x14ac:dyDescent="0.25">
      <c r="A311" s="145"/>
      <c r="B311" s="153"/>
      <c r="C311" s="165"/>
      <c r="D311" s="166"/>
      <c r="E311" s="159"/>
      <c r="F311" s="160"/>
      <c r="G311" s="159"/>
      <c r="H311" s="159"/>
      <c r="I311" s="167"/>
    </row>
    <row r="312" spans="1:9" x14ac:dyDescent="0.25">
      <c r="A312" s="145"/>
      <c r="B312" s="153"/>
      <c r="C312" s="165"/>
      <c r="D312" s="166"/>
      <c r="E312" s="159"/>
      <c r="F312" s="160"/>
      <c r="G312" s="159"/>
      <c r="H312" s="159"/>
      <c r="I312" s="167"/>
    </row>
    <row r="313" spans="1:9" x14ac:dyDescent="0.25">
      <c r="A313" s="145"/>
      <c r="B313" s="153"/>
      <c r="C313" s="165"/>
      <c r="D313" s="166"/>
      <c r="E313" s="159"/>
      <c r="F313" s="160"/>
      <c r="G313" s="159"/>
      <c r="H313" s="159"/>
      <c r="I313" s="167"/>
    </row>
    <row r="314" spans="1:9" x14ac:dyDescent="0.25">
      <c r="A314" s="145"/>
      <c r="B314" s="153"/>
      <c r="C314" s="165"/>
      <c r="D314" s="166"/>
      <c r="E314" s="159"/>
      <c r="F314" s="160"/>
      <c r="G314" s="159"/>
      <c r="H314" s="159"/>
      <c r="I314" s="167"/>
    </row>
    <row r="315" spans="1:9" ht="30" x14ac:dyDescent="0.25">
      <c r="A315" s="145"/>
      <c r="B315" s="153"/>
      <c r="C315" s="165"/>
      <c r="D315" s="166"/>
      <c r="E315" s="159"/>
      <c r="F315" s="160"/>
      <c r="G315" s="159"/>
      <c r="H315" s="159"/>
      <c r="I315" s="167"/>
    </row>
    <row r="316" spans="1:9" x14ac:dyDescent="0.25">
      <c r="A316" s="145"/>
      <c r="B316" s="153"/>
      <c r="C316" s="165"/>
      <c r="D316" s="166"/>
      <c r="E316" s="159"/>
      <c r="F316" s="160"/>
      <c r="G316" s="159"/>
      <c r="H316" s="159"/>
      <c r="I316" s="167"/>
    </row>
    <row r="317" spans="1:9" x14ac:dyDescent="0.25">
      <c r="A317" s="145"/>
      <c r="B317" s="153"/>
      <c r="C317" s="165"/>
      <c r="D317" s="166"/>
      <c r="E317" s="159"/>
      <c r="F317" s="160"/>
      <c r="G317" s="159"/>
      <c r="H317" s="159"/>
      <c r="I317" s="167"/>
    </row>
    <row r="318" spans="1:9" x14ac:dyDescent="0.25">
      <c r="A318" s="145"/>
      <c r="B318" s="153"/>
      <c r="C318" s="165"/>
      <c r="D318" s="166"/>
      <c r="E318" s="159"/>
      <c r="F318" s="160"/>
      <c r="G318" s="159"/>
      <c r="H318" s="159"/>
      <c r="I318" s="167"/>
    </row>
    <row r="319" spans="1:9" x14ac:dyDescent="0.25">
      <c r="A319" s="145"/>
      <c r="B319" s="153"/>
      <c r="C319" s="165"/>
      <c r="D319" s="166"/>
      <c r="E319" s="159"/>
      <c r="F319" s="160"/>
      <c r="G319" s="159"/>
      <c r="H319" s="159"/>
      <c r="I319" s="167"/>
    </row>
    <row r="320" spans="1:9" x14ac:dyDescent="0.25">
      <c r="A320" s="145"/>
      <c r="B320" s="153"/>
      <c r="C320" s="165"/>
      <c r="D320" s="166"/>
      <c r="E320" s="159"/>
      <c r="F320" s="160"/>
      <c r="G320" s="159"/>
      <c r="H320" s="159"/>
      <c r="I320" s="167"/>
    </row>
    <row r="321" spans="1:9" x14ac:dyDescent="0.25">
      <c r="A321" s="145"/>
      <c r="B321" s="153"/>
      <c r="C321" s="165"/>
      <c r="D321" s="166"/>
      <c r="E321" s="159"/>
      <c r="F321" s="160"/>
      <c r="G321" s="159"/>
      <c r="H321" s="159"/>
      <c r="I321" s="167"/>
    </row>
    <row r="322" spans="1:9" x14ac:dyDescent="0.25">
      <c r="A322" s="145"/>
      <c r="B322" s="153"/>
      <c r="C322" s="165"/>
      <c r="D322" s="166"/>
      <c r="E322" s="159"/>
      <c r="F322" s="160"/>
      <c r="G322" s="159"/>
      <c r="H322" s="159"/>
      <c r="I322" s="167"/>
    </row>
    <row r="323" spans="1:9" x14ac:dyDescent="0.25">
      <c r="A323" s="145"/>
      <c r="B323" s="153"/>
      <c r="C323" s="165"/>
      <c r="D323" s="166"/>
      <c r="E323" s="159"/>
      <c r="F323" s="160"/>
      <c r="G323" s="159"/>
      <c r="H323" s="159"/>
      <c r="I323" s="167"/>
    </row>
    <row r="324" spans="1:9" x14ac:dyDescent="0.25">
      <c r="A324" s="145"/>
      <c r="B324" s="153"/>
      <c r="C324" s="165"/>
      <c r="D324" s="166"/>
      <c r="E324" s="159"/>
      <c r="F324" s="160"/>
      <c r="G324" s="159"/>
      <c r="H324" s="159"/>
      <c r="I324" s="167"/>
    </row>
    <row r="325" spans="1:9" x14ac:dyDescent="0.25">
      <c r="A325" s="145"/>
      <c r="B325" s="153"/>
      <c r="C325" s="165"/>
      <c r="D325" s="166"/>
      <c r="E325" s="159"/>
      <c r="F325" s="160"/>
      <c r="G325" s="159"/>
      <c r="H325" s="159"/>
      <c r="I325" s="167"/>
    </row>
    <row r="326" spans="1:9" x14ac:dyDescent="0.25">
      <c r="A326" s="145"/>
      <c r="B326" s="153"/>
      <c r="C326" s="165"/>
      <c r="D326" s="166"/>
      <c r="E326" s="159"/>
      <c r="F326" s="160"/>
      <c r="G326" s="159"/>
      <c r="H326" s="159"/>
      <c r="I326" s="167"/>
    </row>
    <row r="327" spans="1:9" x14ac:dyDescent="0.25">
      <c r="A327" s="145"/>
      <c r="B327" s="153"/>
      <c r="C327" s="165"/>
      <c r="D327" s="166"/>
      <c r="E327" s="159"/>
      <c r="F327" s="160"/>
      <c r="G327" s="159"/>
      <c r="H327" s="159"/>
      <c r="I327" s="167"/>
    </row>
    <row r="328" spans="1:9" x14ac:dyDescent="0.25">
      <c r="A328" s="145"/>
      <c r="B328" s="153"/>
      <c r="C328" s="165"/>
      <c r="D328" s="166"/>
      <c r="E328" s="159"/>
      <c r="F328" s="160"/>
      <c r="G328" s="159"/>
      <c r="H328" s="159"/>
      <c r="I328" s="167"/>
    </row>
    <row r="329" spans="1:9" x14ac:dyDescent="0.25">
      <c r="A329" s="145"/>
      <c r="B329" s="153"/>
      <c r="C329" s="165"/>
      <c r="D329" s="166"/>
      <c r="E329" s="159"/>
      <c r="F329" s="160"/>
      <c r="G329" s="159"/>
      <c r="H329" s="159"/>
      <c r="I329" s="167"/>
    </row>
    <row r="330" spans="1:9" x14ac:dyDescent="0.25">
      <c r="A330" s="145"/>
      <c r="B330" s="153"/>
      <c r="C330" s="165"/>
      <c r="D330" s="166"/>
      <c r="E330" s="159"/>
      <c r="F330" s="160"/>
      <c r="G330" s="159"/>
      <c r="H330" s="159"/>
      <c r="I330" s="167"/>
    </row>
    <row r="331" spans="1:9" x14ac:dyDescent="0.25">
      <c r="A331" s="145"/>
      <c r="B331" s="153"/>
      <c r="C331" s="165"/>
      <c r="D331" s="166"/>
      <c r="E331" s="159"/>
      <c r="F331" s="160"/>
      <c r="G331" s="159"/>
      <c r="H331" s="159"/>
      <c r="I331" s="167"/>
    </row>
    <row r="332" spans="1:9" x14ac:dyDescent="0.25">
      <c r="A332" s="145"/>
      <c r="B332" s="153"/>
      <c r="C332" s="165"/>
      <c r="D332" s="166"/>
      <c r="E332" s="159"/>
      <c r="F332" s="160"/>
      <c r="G332" s="159"/>
      <c r="H332" s="159"/>
      <c r="I332" s="167"/>
    </row>
    <row r="333" spans="1:9" x14ac:dyDescent="0.25">
      <c r="A333" s="145"/>
      <c r="B333" s="153"/>
      <c r="C333" s="165"/>
      <c r="D333" s="166"/>
      <c r="E333" s="159"/>
      <c r="F333" s="160"/>
      <c r="G333" s="159"/>
      <c r="H333" s="159"/>
      <c r="I333" s="167"/>
    </row>
    <row r="334" spans="1:9" x14ac:dyDescent="0.25">
      <c r="A334" s="145"/>
      <c r="B334" s="153"/>
      <c r="C334" s="165"/>
      <c r="D334" s="166"/>
      <c r="E334" s="159"/>
      <c r="F334" s="160"/>
      <c r="G334" s="159"/>
      <c r="H334" s="159"/>
      <c r="I334" s="167"/>
    </row>
    <row r="335" spans="1:9" x14ac:dyDescent="0.25">
      <c r="A335" s="145"/>
      <c r="B335" s="153"/>
      <c r="C335" s="165"/>
      <c r="D335" s="166"/>
      <c r="E335" s="159"/>
      <c r="F335" s="160"/>
      <c r="G335" s="159"/>
      <c r="H335" s="159"/>
      <c r="I335" s="167"/>
    </row>
    <row r="336" spans="1:9" x14ac:dyDescent="0.25">
      <c r="A336" s="145"/>
      <c r="B336" s="153"/>
      <c r="C336" s="165"/>
      <c r="D336" s="166"/>
      <c r="E336" s="159"/>
      <c r="F336" s="160"/>
      <c r="G336" s="159"/>
      <c r="H336" s="159"/>
      <c r="I336" s="167"/>
    </row>
    <row r="337" spans="1:9" x14ac:dyDescent="0.25">
      <c r="A337" s="145"/>
      <c r="B337" s="153"/>
      <c r="C337" s="165"/>
      <c r="D337" s="166"/>
      <c r="E337" s="159"/>
      <c r="F337" s="160"/>
      <c r="G337" s="159"/>
      <c r="H337" s="159"/>
      <c r="I337" s="167"/>
    </row>
    <row r="338" spans="1:9" x14ac:dyDescent="0.25">
      <c r="A338" s="145"/>
      <c r="B338" s="153"/>
      <c r="C338" s="165"/>
      <c r="D338" s="166"/>
      <c r="E338" s="159"/>
      <c r="F338" s="160"/>
      <c r="G338" s="159"/>
      <c r="H338" s="159"/>
      <c r="I338" s="167"/>
    </row>
    <row r="339" spans="1:9" x14ac:dyDescent="0.25">
      <c r="A339" s="145"/>
      <c r="B339" s="153"/>
      <c r="C339" s="165"/>
      <c r="D339" s="166"/>
      <c r="E339" s="159"/>
      <c r="F339" s="160"/>
      <c r="G339" s="159"/>
      <c r="H339" s="159"/>
      <c r="I339" s="167"/>
    </row>
    <row r="340" spans="1:9" ht="15.75" x14ac:dyDescent="0.25">
      <c r="A340" s="145"/>
      <c r="B340" s="153"/>
      <c r="C340" s="165"/>
      <c r="D340" s="166"/>
      <c r="E340" s="159"/>
      <c r="F340" s="160"/>
      <c r="G340" s="159"/>
      <c r="H340" s="159"/>
      <c r="I340" s="167"/>
    </row>
    <row r="341" spans="1:9" ht="15.75" x14ac:dyDescent="0.25">
      <c r="A341" s="145"/>
      <c r="B341" s="153"/>
      <c r="C341" s="165"/>
      <c r="D341" s="166"/>
      <c r="E341" s="159"/>
      <c r="F341" s="160"/>
      <c r="G341" s="159"/>
      <c r="H341" s="159"/>
      <c r="I341" s="167"/>
    </row>
    <row r="342" spans="1:9" x14ac:dyDescent="0.25">
      <c r="A342" s="145"/>
      <c r="B342" s="153"/>
      <c r="C342" s="165"/>
      <c r="D342" s="166"/>
      <c r="E342" s="159"/>
      <c r="F342" s="160"/>
      <c r="G342" s="159"/>
      <c r="H342" s="159"/>
      <c r="I342" s="167"/>
    </row>
    <row r="343" spans="1:9" x14ac:dyDescent="0.25">
      <c r="A343" s="145"/>
      <c r="B343" s="153"/>
      <c r="C343" s="165"/>
      <c r="D343" s="166"/>
      <c r="E343" s="159"/>
      <c r="F343" s="160"/>
      <c r="G343" s="159"/>
      <c r="H343" s="159"/>
      <c r="I343" s="167"/>
    </row>
    <row r="344" spans="1:9" x14ac:dyDescent="0.25">
      <c r="A344" s="145"/>
      <c r="B344" s="153"/>
      <c r="C344" s="165"/>
      <c r="D344" s="166"/>
      <c r="E344" s="159"/>
      <c r="F344" s="160"/>
      <c r="G344" s="159"/>
      <c r="H344" s="159"/>
      <c r="I344" s="167"/>
    </row>
    <row r="345" spans="1:9" x14ac:dyDescent="0.25">
      <c r="A345" s="145"/>
      <c r="B345" s="153"/>
      <c r="C345" s="165"/>
      <c r="D345" s="166"/>
      <c r="E345" s="159"/>
      <c r="F345" s="160"/>
      <c r="G345" s="159"/>
      <c r="H345" s="159"/>
      <c r="I345" s="167"/>
    </row>
    <row r="346" spans="1:9" x14ac:dyDescent="0.25">
      <c r="A346" s="145"/>
      <c r="B346" s="153"/>
      <c r="C346" s="165"/>
      <c r="D346" s="166"/>
      <c r="E346" s="159"/>
      <c r="F346" s="160"/>
      <c r="G346" s="159"/>
      <c r="H346" s="159"/>
      <c r="I346" s="167"/>
    </row>
    <row r="347" spans="1:9" x14ac:dyDescent="0.25">
      <c r="A347" s="145"/>
      <c r="B347" s="153"/>
      <c r="C347" s="165"/>
      <c r="D347" s="166"/>
      <c r="E347" s="159"/>
      <c r="F347" s="160"/>
      <c r="G347" s="159"/>
      <c r="H347" s="159"/>
      <c r="I347" s="167"/>
    </row>
    <row r="348" spans="1:9" x14ac:dyDescent="0.25">
      <c r="A348" s="145"/>
      <c r="B348" s="153"/>
      <c r="C348" s="165"/>
      <c r="D348" s="166"/>
      <c r="E348" s="159"/>
      <c r="F348" s="160"/>
      <c r="G348" s="159"/>
      <c r="H348" s="159"/>
      <c r="I348" s="167"/>
    </row>
    <row r="349" spans="1:9" x14ac:dyDescent="0.25">
      <c r="A349" s="145"/>
      <c r="B349" s="153"/>
      <c r="C349" s="165"/>
      <c r="D349" s="166"/>
      <c r="E349" s="159"/>
      <c r="F349" s="160"/>
      <c r="G349" s="159"/>
      <c r="H349" s="159"/>
      <c r="I349" s="167"/>
    </row>
    <row r="350" spans="1:9" x14ac:dyDescent="0.25">
      <c r="A350" s="145"/>
      <c r="B350" s="153"/>
      <c r="C350" s="165"/>
      <c r="D350" s="166"/>
      <c r="E350" s="159"/>
      <c r="F350" s="160"/>
      <c r="G350" s="159"/>
      <c r="H350" s="159"/>
      <c r="I350" s="167"/>
    </row>
    <row r="351" spans="1:9" x14ac:dyDescent="0.25">
      <c r="A351" s="145"/>
      <c r="B351" s="153"/>
      <c r="C351" s="165"/>
      <c r="D351" s="166"/>
      <c r="E351" s="159"/>
      <c r="F351" s="160"/>
      <c r="G351" s="159"/>
      <c r="H351" s="159"/>
      <c r="I351" s="167"/>
    </row>
    <row r="352" spans="1:9" x14ac:dyDescent="0.25">
      <c r="A352" s="145"/>
      <c r="B352" s="153"/>
      <c r="C352" s="165"/>
      <c r="D352" s="166"/>
      <c r="E352" s="159"/>
      <c r="F352" s="160"/>
      <c r="G352" s="159"/>
      <c r="H352" s="159"/>
      <c r="I352" s="167"/>
    </row>
    <row r="353" spans="1:9" x14ac:dyDescent="0.25">
      <c r="A353" s="145"/>
      <c r="B353" s="153"/>
      <c r="C353" s="165"/>
      <c r="D353" s="166"/>
      <c r="E353" s="159"/>
      <c r="F353" s="160"/>
      <c r="G353" s="159"/>
      <c r="H353" s="159"/>
      <c r="I353" s="167"/>
    </row>
    <row r="354" spans="1:9" x14ac:dyDescent="0.25">
      <c r="A354" s="145"/>
      <c r="B354" s="153"/>
      <c r="C354" s="165"/>
      <c r="D354" s="166"/>
      <c r="E354" s="159"/>
      <c r="F354" s="160"/>
      <c r="G354" s="159"/>
      <c r="H354" s="159"/>
      <c r="I354" s="167"/>
    </row>
    <row r="355" spans="1:9" x14ac:dyDescent="0.25">
      <c r="A355" s="145"/>
      <c r="B355" s="153"/>
      <c r="C355" s="165"/>
      <c r="D355" s="166"/>
      <c r="E355" s="159"/>
      <c r="F355" s="160"/>
      <c r="G355" s="159"/>
      <c r="H355" s="159"/>
      <c r="I355" s="167"/>
    </row>
    <row r="356" spans="1:9" x14ac:dyDescent="0.25">
      <c r="A356" s="145"/>
      <c r="B356" s="153"/>
      <c r="C356" s="165"/>
      <c r="D356" s="166"/>
      <c r="E356" s="159"/>
      <c r="F356" s="160"/>
      <c r="G356" s="159"/>
      <c r="H356" s="159"/>
      <c r="I356" s="167"/>
    </row>
    <row r="357" spans="1:9" x14ac:dyDescent="0.25">
      <c r="A357" s="145"/>
      <c r="B357" s="153"/>
      <c r="C357" s="165"/>
      <c r="D357" s="166"/>
      <c r="E357" s="159"/>
      <c r="F357" s="160"/>
      <c r="G357" s="159"/>
      <c r="H357" s="159"/>
      <c r="I357" s="167"/>
    </row>
    <row r="358" spans="1:9" x14ac:dyDescent="0.25">
      <c r="A358" s="145"/>
      <c r="B358" s="153"/>
      <c r="C358" s="165"/>
      <c r="D358" s="166"/>
      <c r="E358" s="159"/>
      <c r="F358" s="160"/>
      <c r="G358" s="159"/>
      <c r="H358" s="159"/>
      <c r="I358" s="167"/>
    </row>
    <row r="359" spans="1:9" x14ac:dyDescent="0.25">
      <c r="A359" s="145"/>
      <c r="B359" s="153"/>
      <c r="C359" s="165"/>
      <c r="D359" s="166"/>
      <c r="E359" s="159"/>
      <c r="F359" s="160"/>
      <c r="G359" s="159"/>
      <c r="H359" s="159"/>
      <c r="I359" s="167"/>
    </row>
    <row r="360" spans="1:9" x14ac:dyDescent="0.25">
      <c r="A360" s="145"/>
      <c r="B360" s="153"/>
      <c r="C360" s="165"/>
      <c r="D360" s="166"/>
      <c r="E360" s="159"/>
      <c r="F360" s="160"/>
      <c r="G360" s="159"/>
      <c r="H360" s="159"/>
      <c r="I360" s="167"/>
    </row>
    <row r="361" spans="1:9" x14ac:dyDescent="0.25">
      <c r="A361" s="145"/>
      <c r="B361" s="153"/>
      <c r="C361" s="165"/>
      <c r="D361" s="166"/>
      <c r="E361" s="159"/>
      <c r="F361" s="160"/>
      <c r="G361" s="159"/>
      <c r="H361" s="159"/>
      <c r="I361" s="167"/>
    </row>
    <row r="362" spans="1:9" x14ac:dyDescent="0.25">
      <c r="A362" s="145"/>
      <c r="B362" s="153"/>
      <c r="C362" s="165"/>
      <c r="D362" s="166"/>
      <c r="E362" s="159"/>
      <c r="F362" s="160"/>
      <c r="G362" s="159"/>
      <c r="H362" s="159"/>
      <c r="I362" s="167"/>
    </row>
    <row r="363" spans="1:9" x14ac:dyDescent="0.25">
      <c r="A363" s="145"/>
      <c r="B363" s="153"/>
      <c r="C363" s="165"/>
      <c r="D363" s="166"/>
      <c r="E363" s="159"/>
      <c r="F363" s="160"/>
      <c r="G363" s="159"/>
      <c r="H363" s="159"/>
      <c r="I363" s="167"/>
    </row>
    <row r="364" spans="1:9" x14ac:dyDescent="0.25">
      <c r="A364" s="145"/>
      <c r="B364" s="153"/>
      <c r="C364" s="165"/>
      <c r="D364" s="166"/>
      <c r="E364" s="159"/>
      <c r="F364" s="160"/>
      <c r="G364" s="159"/>
      <c r="H364" s="159"/>
      <c r="I364" s="167"/>
    </row>
    <row r="365" spans="1:9" x14ac:dyDescent="0.25">
      <c r="A365" s="145"/>
      <c r="B365" s="153"/>
      <c r="C365" s="165"/>
      <c r="D365" s="166"/>
      <c r="E365" s="159"/>
      <c r="F365" s="160"/>
      <c r="G365" s="159"/>
      <c r="H365" s="159"/>
      <c r="I365" s="167"/>
    </row>
    <row r="366" spans="1:9" x14ac:dyDescent="0.25">
      <c r="A366" s="145"/>
      <c r="B366" s="153"/>
      <c r="C366" s="165"/>
      <c r="D366" s="166"/>
      <c r="E366" s="159"/>
      <c r="F366" s="160"/>
      <c r="G366" s="159"/>
      <c r="H366" s="159"/>
      <c r="I366" s="167"/>
    </row>
    <row r="367" spans="1:9" x14ac:dyDescent="0.25">
      <c r="A367" s="145"/>
      <c r="B367" s="153"/>
      <c r="C367" s="165"/>
      <c r="D367" s="166"/>
      <c r="E367" s="159"/>
      <c r="F367" s="160"/>
      <c r="G367" s="159"/>
      <c r="H367" s="159"/>
      <c r="I367" s="167"/>
    </row>
    <row r="368" spans="1:9" x14ac:dyDescent="0.25">
      <c r="A368" s="145"/>
      <c r="B368" s="153"/>
      <c r="C368" s="165"/>
      <c r="D368" s="166"/>
      <c r="E368" s="159"/>
      <c r="F368" s="160"/>
      <c r="G368" s="159"/>
      <c r="H368" s="159"/>
      <c r="I368" s="167"/>
    </row>
    <row r="369" spans="1:9" x14ac:dyDescent="0.25">
      <c r="A369" s="145"/>
      <c r="B369" s="153"/>
      <c r="C369" s="165"/>
      <c r="D369" s="166"/>
      <c r="E369" s="159"/>
      <c r="F369" s="160"/>
      <c r="G369" s="159"/>
      <c r="H369" s="159"/>
      <c r="I369" s="167"/>
    </row>
    <row r="370" spans="1:9" x14ac:dyDescent="0.25">
      <c r="A370" s="145"/>
      <c r="B370" s="153"/>
      <c r="C370" s="165"/>
      <c r="D370" s="166"/>
      <c r="E370" s="159"/>
      <c r="F370" s="160"/>
      <c r="G370" s="159"/>
      <c r="H370" s="159"/>
      <c r="I370" s="167"/>
    </row>
    <row r="371" spans="1:9" x14ac:dyDescent="0.25">
      <c r="A371" s="145"/>
      <c r="B371" s="153"/>
      <c r="C371" s="165"/>
      <c r="D371" s="166"/>
      <c r="E371" s="159"/>
      <c r="F371" s="160"/>
      <c r="G371" s="159"/>
      <c r="H371" s="159"/>
      <c r="I371" s="167"/>
    </row>
    <row r="372" spans="1:9" x14ac:dyDescent="0.25">
      <c r="A372" s="145"/>
      <c r="B372" s="153"/>
      <c r="C372" s="165"/>
      <c r="D372" s="166"/>
      <c r="E372" s="159"/>
      <c r="F372" s="160"/>
      <c r="G372" s="159"/>
      <c r="H372" s="159"/>
      <c r="I372" s="167"/>
    </row>
    <row r="373" spans="1:9" x14ac:dyDescent="0.25">
      <c r="A373" s="145"/>
      <c r="B373" s="153"/>
      <c r="C373" s="165"/>
      <c r="D373" s="166"/>
      <c r="E373" s="159"/>
      <c r="F373" s="160"/>
      <c r="G373" s="159"/>
      <c r="H373" s="159"/>
      <c r="I373" s="167"/>
    </row>
    <row r="374" spans="1:9" x14ac:dyDescent="0.25">
      <c r="A374" s="145"/>
      <c r="B374" s="153"/>
      <c r="C374" s="165"/>
      <c r="D374" s="166"/>
      <c r="E374" s="159"/>
      <c r="F374" s="160"/>
      <c r="G374" s="159"/>
      <c r="H374" s="159"/>
      <c r="I374" s="167"/>
    </row>
    <row r="375" spans="1:9" x14ac:dyDescent="0.25">
      <c r="A375" s="145"/>
      <c r="B375" s="153"/>
      <c r="C375" s="165"/>
      <c r="D375" s="166"/>
      <c r="E375" s="159"/>
      <c r="F375" s="160"/>
      <c r="G375" s="159"/>
      <c r="H375" s="159"/>
      <c r="I375" s="167"/>
    </row>
    <row r="376" spans="1:9" x14ac:dyDescent="0.25">
      <c r="A376" s="145"/>
      <c r="B376" s="153"/>
      <c r="C376" s="165"/>
      <c r="D376" s="166"/>
      <c r="E376" s="159"/>
      <c r="F376" s="160"/>
      <c r="G376" s="159"/>
      <c r="H376" s="159"/>
      <c r="I376" s="167"/>
    </row>
    <row r="377" spans="1:9" x14ac:dyDescent="0.25">
      <c r="A377" s="145"/>
      <c r="B377" s="153"/>
      <c r="C377" s="165"/>
      <c r="D377" s="166"/>
      <c r="E377" s="159"/>
      <c r="F377" s="160"/>
      <c r="G377" s="159"/>
      <c r="H377" s="159"/>
      <c r="I377" s="167"/>
    </row>
    <row r="378" spans="1:9" x14ac:dyDescent="0.25">
      <c r="A378" s="145"/>
      <c r="B378" s="153"/>
      <c r="C378" s="165"/>
      <c r="D378" s="166"/>
      <c r="E378" s="159"/>
      <c r="F378" s="160"/>
      <c r="G378" s="159"/>
      <c r="H378" s="159"/>
      <c r="I378" s="167"/>
    </row>
    <row r="379" spans="1:9" x14ac:dyDescent="0.25">
      <c r="A379" s="145"/>
      <c r="B379" s="153"/>
      <c r="C379" s="165"/>
      <c r="D379" s="166"/>
      <c r="E379" s="159"/>
      <c r="F379" s="160"/>
      <c r="G379" s="159"/>
      <c r="H379" s="159"/>
      <c r="I379" s="167"/>
    </row>
    <row r="380" spans="1:9" x14ac:dyDescent="0.25">
      <c r="A380" s="145"/>
      <c r="B380" s="153"/>
      <c r="C380" s="165"/>
      <c r="D380" s="166"/>
      <c r="E380" s="159"/>
      <c r="F380" s="160"/>
      <c r="G380" s="159"/>
      <c r="H380" s="159"/>
      <c r="I380" s="167"/>
    </row>
    <row r="381" spans="1:9" x14ac:dyDescent="0.25">
      <c r="A381" s="145"/>
      <c r="B381" s="153"/>
      <c r="C381" s="165"/>
      <c r="D381" s="166"/>
      <c r="E381" s="159"/>
      <c r="F381" s="160"/>
      <c r="G381" s="159"/>
      <c r="H381" s="159"/>
      <c r="I381" s="167"/>
    </row>
    <row r="382" spans="1:9" x14ac:dyDescent="0.25">
      <c r="A382" s="145"/>
      <c r="B382" s="153"/>
      <c r="C382" s="165"/>
      <c r="D382" s="166"/>
      <c r="E382" s="159"/>
      <c r="F382" s="160"/>
      <c r="G382" s="159"/>
      <c r="H382" s="159"/>
      <c r="I382" s="167"/>
    </row>
    <row r="383" spans="1:9" ht="15.75" x14ac:dyDescent="0.25">
      <c r="A383" s="145"/>
      <c r="B383" s="153"/>
      <c r="C383" s="165"/>
      <c r="D383" s="166"/>
      <c r="E383" s="159"/>
      <c r="F383" s="160"/>
      <c r="G383" s="159"/>
      <c r="H383" s="159"/>
      <c r="I383" s="167"/>
    </row>
    <row r="384" spans="1:9" x14ac:dyDescent="0.25">
      <c r="A384" s="145"/>
      <c r="B384" s="153"/>
      <c r="C384" s="165"/>
      <c r="D384" s="166"/>
      <c r="E384" s="159"/>
      <c r="F384" s="160"/>
      <c r="G384" s="159"/>
      <c r="H384" s="159"/>
      <c r="I384" s="167"/>
    </row>
    <row r="385" spans="1:9" x14ac:dyDescent="0.25">
      <c r="A385" s="145"/>
      <c r="B385" s="153"/>
      <c r="C385" s="165"/>
      <c r="D385" s="166"/>
      <c r="E385" s="159"/>
      <c r="F385" s="160"/>
      <c r="G385" s="159"/>
      <c r="H385" s="159"/>
      <c r="I385" s="167"/>
    </row>
    <row r="386" spans="1:9" x14ac:dyDescent="0.25">
      <c r="A386" s="145"/>
      <c r="B386" s="153"/>
      <c r="C386" s="165"/>
      <c r="D386" s="166"/>
      <c r="E386" s="159"/>
      <c r="F386" s="160"/>
      <c r="G386" s="159"/>
      <c r="H386" s="159"/>
      <c r="I386" s="167"/>
    </row>
    <row r="387" spans="1:9" x14ac:dyDescent="0.25">
      <c r="A387" s="145"/>
      <c r="B387" s="153"/>
      <c r="C387" s="165"/>
      <c r="D387" s="166"/>
      <c r="E387" s="159"/>
      <c r="F387" s="160"/>
      <c r="G387" s="159"/>
      <c r="H387" s="159"/>
      <c r="I387" s="167"/>
    </row>
    <row r="388" spans="1:9" x14ac:dyDescent="0.25">
      <c r="A388" s="145"/>
      <c r="B388" s="153"/>
      <c r="C388" s="165"/>
      <c r="D388" s="166"/>
      <c r="E388" s="159"/>
      <c r="F388" s="160"/>
      <c r="G388" s="159"/>
      <c r="H388" s="159"/>
      <c r="I388" s="167"/>
    </row>
    <row r="389" spans="1:9" x14ac:dyDescent="0.25">
      <c r="A389" s="145"/>
      <c r="B389" s="153"/>
      <c r="C389" s="165"/>
      <c r="D389" s="166"/>
      <c r="E389" s="159"/>
      <c r="F389" s="160"/>
      <c r="G389" s="159"/>
      <c r="H389" s="159"/>
      <c r="I389" s="167"/>
    </row>
    <row r="390" spans="1:9" x14ac:dyDescent="0.25">
      <c r="A390" s="145"/>
      <c r="B390" s="153"/>
      <c r="C390" s="165"/>
      <c r="D390" s="166"/>
      <c r="E390" s="159"/>
      <c r="F390" s="160"/>
      <c r="G390" s="159"/>
      <c r="H390" s="159"/>
      <c r="I390" s="167"/>
    </row>
    <row r="391" spans="1:9" x14ac:dyDescent="0.25">
      <c r="A391" s="145"/>
      <c r="B391" s="153"/>
      <c r="C391" s="165"/>
      <c r="D391" s="166"/>
      <c r="E391" s="159"/>
      <c r="F391" s="160"/>
      <c r="G391" s="159"/>
      <c r="H391" s="159"/>
      <c r="I391" s="167"/>
    </row>
    <row r="392" spans="1:9" x14ac:dyDescent="0.25">
      <c r="A392" s="145"/>
      <c r="B392" s="153"/>
      <c r="C392" s="165"/>
      <c r="D392" s="166"/>
      <c r="E392" s="159"/>
      <c r="F392" s="160"/>
      <c r="G392" s="159"/>
      <c r="H392" s="159"/>
      <c r="I392" s="167"/>
    </row>
    <row r="393" spans="1:9" x14ac:dyDescent="0.25">
      <c r="A393" s="145"/>
      <c r="B393" s="153"/>
      <c r="C393" s="165"/>
      <c r="D393" s="166"/>
      <c r="E393" s="159"/>
      <c r="F393" s="160"/>
      <c r="G393" s="159"/>
      <c r="H393" s="159"/>
      <c r="I393" s="167"/>
    </row>
    <row r="394" spans="1:9" x14ac:dyDescent="0.25">
      <c r="A394" s="145"/>
      <c r="B394" s="153"/>
      <c r="C394" s="165"/>
      <c r="D394" s="166"/>
      <c r="E394" s="159"/>
      <c r="F394" s="160"/>
      <c r="G394" s="159"/>
      <c r="H394" s="159"/>
      <c r="I394" s="167"/>
    </row>
    <row r="395" spans="1:9" x14ac:dyDescent="0.25">
      <c r="A395" s="145"/>
      <c r="B395" s="153"/>
      <c r="C395" s="165"/>
      <c r="D395" s="166"/>
      <c r="E395" s="159"/>
      <c r="F395" s="160"/>
      <c r="G395" s="159"/>
      <c r="H395" s="159"/>
      <c r="I395" s="167"/>
    </row>
    <row r="396" spans="1:9" x14ac:dyDescent="0.25">
      <c r="A396" s="145"/>
      <c r="B396" s="153"/>
      <c r="C396" s="165"/>
      <c r="D396" s="166"/>
      <c r="E396" s="159"/>
      <c r="F396" s="160"/>
      <c r="G396" s="159"/>
      <c r="H396" s="159"/>
      <c r="I396" s="167"/>
    </row>
    <row r="397" spans="1:9" x14ac:dyDescent="0.25">
      <c r="A397" s="145"/>
      <c r="B397" s="153"/>
      <c r="C397" s="165"/>
      <c r="D397" s="166"/>
      <c r="E397" s="159"/>
      <c r="F397" s="160"/>
      <c r="G397" s="159"/>
      <c r="H397" s="159"/>
      <c r="I397" s="167"/>
    </row>
    <row r="398" spans="1:9" x14ac:dyDescent="0.25">
      <c r="A398" s="145"/>
      <c r="B398" s="153"/>
      <c r="C398" s="165"/>
      <c r="D398" s="166"/>
      <c r="E398" s="159"/>
      <c r="F398" s="160"/>
      <c r="G398" s="159"/>
      <c r="H398" s="159"/>
      <c r="I398" s="167"/>
    </row>
    <row r="399" spans="1:9" x14ac:dyDescent="0.25">
      <c r="A399" s="145"/>
      <c r="B399" s="153"/>
      <c r="C399" s="165"/>
      <c r="D399" s="166"/>
      <c r="E399" s="159"/>
      <c r="F399" s="160"/>
      <c r="G399" s="159"/>
      <c r="H399" s="159"/>
      <c r="I399" s="167"/>
    </row>
    <row r="400" spans="1:9" x14ac:dyDescent="0.25">
      <c r="A400" s="145"/>
      <c r="B400" s="153"/>
      <c r="C400" s="165"/>
      <c r="D400" s="166"/>
      <c r="E400" s="159"/>
      <c r="F400" s="160"/>
      <c r="G400" s="159"/>
      <c r="H400" s="159"/>
      <c r="I400" s="167"/>
    </row>
    <row r="401" spans="1:9" x14ac:dyDescent="0.25">
      <c r="A401" s="145"/>
      <c r="B401" s="153"/>
      <c r="C401" s="165"/>
      <c r="D401" s="166"/>
      <c r="E401" s="159"/>
      <c r="F401" s="160"/>
      <c r="G401" s="159"/>
      <c r="H401" s="159"/>
      <c r="I401" s="167"/>
    </row>
    <row r="402" spans="1:9" x14ac:dyDescent="0.25">
      <c r="A402" s="145"/>
      <c r="B402" s="153"/>
      <c r="C402" s="165"/>
      <c r="D402" s="166"/>
      <c r="E402" s="159"/>
      <c r="F402" s="160"/>
      <c r="G402" s="159"/>
      <c r="H402" s="159"/>
      <c r="I402" s="167"/>
    </row>
    <row r="403" spans="1:9" x14ac:dyDescent="0.25">
      <c r="A403" s="145"/>
      <c r="B403" s="153"/>
      <c r="C403" s="165"/>
      <c r="D403" s="166"/>
      <c r="E403" s="159"/>
      <c r="F403" s="160"/>
      <c r="G403" s="159"/>
      <c r="H403" s="159"/>
      <c r="I403" s="167"/>
    </row>
    <row r="404" spans="1:9" x14ac:dyDescent="0.25">
      <c r="A404" s="145"/>
      <c r="B404" s="153"/>
      <c r="C404" s="165"/>
      <c r="D404" s="166"/>
      <c r="E404" s="159"/>
      <c r="F404" s="160"/>
      <c r="G404" s="159"/>
      <c r="H404" s="159"/>
      <c r="I404" s="167"/>
    </row>
    <row r="405" spans="1:9" x14ac:dyDescent="0.25">
      <c r="A405" s="145"/>
      <c r="B405" s="153"/>
      <c r="C405" s="165"/>
      <c r="D405" s="166"/>
      <c r="E405" s="159"/>
      <c r="F405" s="160"/>
      <c r="G405" s="159"/>
      <c r="H405" s="159"/>
      <c r="I405" s="167"/>
    </row>
    <row r="406" spans="1:9" ht="30" x14ac:dyDescent="0.25">
      <c r="A406" s="145"/>
      <c r="B406" s="153"/>
      <c r="C406" s="165"/>
      <c r="D406" s="166"/>
      <c r="E406" s="159"/>
      <c r="F406" s="160"/>
      <c r="G406" s="159"/>
      <c r="H406" s="159"/>
      <c r="I406" s="167"/>
    </row>
    <row r="407" spans="1:9" ht="30" x14ac:dyDescent="0.25">
      <c r="A407" s="145"/>
      <c r="B407" s="153"/>
      <c r="C407" s="165"/>
      <c r="D407" s="166"/>
      <c r="E407" s="159"/>
      <c r="F407" s="160"/>
      <c r="G407" s="159"/>
      <c r="H407" s="159"/>
      <c r="I407" s="167"/>
    </row>
    <row r="408" spans="1:9" x14ac:dyDescent="0.25">
      <c r="A408" s="145"/>
      <c r="B408" s="153"/>
      <c r="C408" s="165"/>
      <c r="D408" s="166"/>
      <c r="E408" s="159"/>
      <c r="F408" s="160"/>
      <c r="G408" s="159"/>
      <c r="H408" s="159"/>
      <c r="I408" s="167"/>
    </row>
    <row r="409" spans="1:9" x14ac:dyDescent="0.25">
      <c r="A409" s="145"/>
      <c r="B409" s="153"/>
      <c r="C409" s="165"/>
      <c r="D409" s="166"/>
      <c r="E409" s="159"/>
      <c r="F409" s="160"/>
      <c r="G409" s="159"/>
      <c r="H409" s="159"/>
      <c r="I409" s="167"/>
    </row>
    <row r="410" spans="1:9" x14ac:dyDescent="0.25">
      <c r="A410" s="145"/>
      <c r="B410" s="153"/>
      <c r="C410" s="165"/>
      <c r="D410" s="166"/>
      <c r="E410" s="159"/>
      <c r="F410" s="160"/>
      <c r="G410" s="159"/>
      <c r="H410" s="159"/>
      <c r="I410" s="167"/>
    </row>
    <row r="411" spans="1:9" x14ac:dyDescent="0.25">
      <c r="A411" s="145"/>
      <c r="B411" s="153"/>
      <c r="C411" s="165"/>
      <c r="D411" s="166"/>
      <c r="E411" s="159"/>
      <c r="F411" s="160"/>
      <c r="G411" s="159"/>
      <c r="H411" s="159"/>
      <c r="I411" s="167"/>
    </row>
    <row r="412" spans="1:9" x14ac:dyDescent="0.25">
      <c r="A412" s="145"/>
      <c r="B412" s="153"/>
      <c r="C412" s="165"/>
      <c r="D412" s="166"/>
      <c r="E412" s="159"/>
      <c r="F412" s="160"/>
      <c r="G412" s="159"/>
      <c r="H412" s="159"/>
      <c r="I412" s="167"/>
    </row>
    <row r="413" spans="1:9" x14ac:dyDescent="0.25">
      <c r="A413" s="145"/>
      <c r="B413" s="153"/>
      <c r="C413" s="165"/>
      <c r="D413" s="166"/>
      <c r="E413" s="159"/>
      <c r="F413" s="160"/>
      <c r="G413" s="159"/>
      <c r="H413" s="159"/>
      <c r="I413" s="167"/>
    </row>
    <row r="414" spans="1:9" x14ac:dyDescent="0.25">
      <c r="A414" s="145"/>
      <c r="B414" s="153"/>
      <c r="C414" s="165"/>
      <c r="D414" s="166"/>
      <c r="E414" s="159"/>
      <c r="F414" s="160"/>
      <c r="G414" s="159"/>
      <c r="H414" s="159"/>
      <c r="I414" s="167"/>
    </row>
    <row r="415" spans="1:9" x14ac:dyDescent="0.25">
      <c r="A415" s="145"/>
      <c r="B415" s="153"/>
      <c r="C415" s="165"/>
      <c r="D415" s="166"/>
      <c r="E415" s="159"/>
      <c r="F415" s="160"/>
      <c r="G415" s="159"/>
      <c r="H415" s="159"/>
      <c r="I415" s="167"/>
    </row>
    <row r="416" spans="1:9" x14ac:dyDescent="0.25">
      <c r="A416" s="145"/>
      <c r="B416" s="153"/>
      <c r="C416" s="165"/>
      <c r="D416" s="166"/>
      <c r="E416" s="159"/>
      <c r="F416" s="160"/>
      <c r="G416" s="159"/>
      <c r="H416" s="159"/>
      <c r="I416" s="167"/>
    </row>
    <row r="417" spans="1:9" x14ac:dyDescent="0.25">
      <c r="A417" s="145"/>
      <c r="B417" s="153"/>
      <c r="C417" s="165"/>
      <c r="D417" s="166"/>
      <c r="E417" s="159"/>
      <c r="F417" s="160"/>
      <c r="G417" s="159"/>
      <c r="H417" s="159"/>
      <c r="I417" s="167"/>
    </row>
    <row r="418" spans="1:9" x14ac:dyDescent="0.25">
      <c r="A418" s="145"/>
      <c r="B418" s="153"/>
      <c r="C418" s="165"/>
      <c r="D418" s="166"/>
      <c r="E418" s="159"/>
      <c r="F418" s="160"/>
      <c r="G418" s="159"/>
      <c r="H418" s="159"/>
      <c r="I418" s="167"/>
    </row>
    <row r="419" spans="1:9" x14ac:dyDescent="0.25">
      <c r="A419" s="145"/>
      <c r="B419" s="153"/>
      <c r="C419" s="165"/>
      <c r="D419" s="166"/>
      <c r="E419" s="159"/>
      <c r="F419" s="160"/>
      <c r="G419" s="159"/>
      <c r="H419" s="159"/>
      <c r="I419" s="167"/>
    </row>
    <row r="420" spans="1:9" x14ac:dyDescent="0.25">
      <c r="A420" s="145"/>
      <c r="B420" s="153"/>
      <c r="C420" s="165"/>
      <c r="D420" s="166"/>
      <c r="E420" s="159"/>
      <c r="F420" s="160"/>
      <c r="G420" s="159"/>
      <c r="H420" s="159"/>
      <c r="I420" s="167"/>
    </row>
    <row r="421" spans="1:9" ht="15.75" x14ac:dyDescent="0.25">
      <c r="A421" s="145"/>
      <c r="B421" s="153"/>
      <c r="C421" s="165"/>
      <c r="D421" s="166"/>
      <c r="E421" s="159"/>
      <c r="F421" s="160"/>
      <c r="G421" s="159"/>
      <c r="H421" s="159"/>
      <c r="I421" s="167"/>
    </row>
    <row r="422" spans="1:9" x14ac:dyDescent="0.25">
      <c r="A422" s="145"/>
      <c r="B422" s="153"/>
      <c r="C422" s="165"/>
      <c r="D422" s="166"/>
      <c r="E422" s="159"/>
      <c r="F422" s="160"/>
      <c r="G422" s="159"/>
      <c r="H422" s="159"/>
      <c r="I422" s="167"/>
    </row>
    <row r="423" spans="1:9" x14ac:dyDescent="0.25">
      <c r="A423" s="145"/>
      <c r="B423" s="153"/>
      <c r="C423" s="165"/>
      <c r="D423" s="166"/>
      <c r="E423" s="159"/>
      <c r="F423" s="160"/>
      <c r="G423" s="159"/>
      <c r="H423" s="159"/>
      <c r="I423" s="167"/>
    </row>
    <row r="424" spans="1:9" x14ac:dyDescent="0.25">
      <c r="A424" s="145"/>
      <c r="B424" s="153"/>
      <c r="C424" s="165"/>
      <c r="D424" s="166"/>
      <c r="E424" s="159"/>
      <c r="F424" s="160"/>
      <c r="G424" s="159"/>
      <c r="H424" s="159"/>
      <c r="I424" s="167"/>
    </row>
    <row r="425" spans="1:9" x14ac:dyDescent="0.25">
      <c r="A425" s="145"/>
      <c r="B425" s="153"/>
      <c r="C425" s="165"/>
      <c r="D425" s="166"/>
      <c r="E425" s="159"/>
      <c r="F425" s="160"/>
      <c r="G425" s="159"/>
      <c r="H425" s="159"/>
      <c r="I425" s="167"/>
    </row>
    <row r="426" spans="1:9" x14ac:dyDescent="0.25">
      <c r="A426" s="145"/>
      <c r="B426" s="153"/>
      <c r="C426" s="165"/>
      <c r="D426" s="166"/>
      <c r="E426" s="159"/>
      <c r="F426" s="160"/>
      <c r="G426" s="159"/>
      <c r="H426" s="159"/>
      <c r="I426" s="167"/>
    </row>
    <row r="427" spans="1:9" x14ac:dyDescent="0.25">
      <c r="A427" s="145"/>
      <c r="B427" s="153"/>
      <c r="C427" s="165"/>
      <c r="D427" s="166"/>
      <c r="E427" s="159"/>
      <c r="F427" s="160"/>
      <c r="G427" s="159"/>
      <c r="H427" s="159"/>
      <c r="I427" s="167"/>
    </row>
    <row r="428" spans="1:9" x14ac:dyDescent="0.25">
      <c r="A428" s="145"/>
      <c r="B428" s="153"/>
      <c r="C428" s="165"/>
      <c r="D428" s="166"/>
      <c r="E428" s="159"/>
      <c r="F428" s="160"/>
      <c r="G428" s="159"/>
      <c r="H428" s="159"/>
      <c r="I428" s="167"/>
    </row>
    <row r="429" spans="1:9" x14ac:dyDescent="0.25">
      <c r="A429" s="145"/>
      <c r="B429" s="153"/>
      <c r="C429" s="165"/>
      <c r="D429" s="166"/>
      <c r="E429" s="159"/>
      <c r="F429" s="160"/>
      <c r="G429" s="159"/>
      <c r="H429" s="159"/>
      <c r="I429" s="167"/>
    </row>
    <row r="430" spans="1:9" x14ac:dyDescent="0.25">
      <c r="A430" s="145"/>
      <c r="B430" s="153"/>
      <c r="C430" s="165"/>
      <c r="D430" s="166"/>
      <c r="E430" s="159"/>
      <c r="F430" s="160"/>
      <c r="G430" s="159"/>
      <c r="H430" s="159"/>
      <c r="I430" s="167"/>
    </row>
    <row r="431" spans="1:9" x14ac:dyDescent="0.25">
      <c r="A431" s="145"/>
      <c r="B431" s="153"/>
      <c r="C431" s="165"/>
      <c r="D431" s="166"/>
      <c r="E431" s="159"/>
      <c r="F431" s="160"/>
      <c r="G431" s="159"/>
      <c r="H431" s="159"/>
      <c r="I431" s="167"/>
    </row>
    <row r="432" spans="1:9" x14ac:dyDescent="0.25">
      <c r="A432" s="145"/>
      <c r="B432" s="153"/>
      <c r="C432" s="165"/>
      <c r="D432" s="166"/>
      <c r="E432" s="159"/>
      <c r="F432" s="160"/>
      <c r="G432" s="159"/>
      <c r="H432" s="159"/>
      <c r="I432" s="167"/>
    </row>
    <row r="433" spans="1:9" x14ac:dyDescent="0.25">
      <c r="A433" s="145"/>
      <c r="B433" s="153"/>
      <c r="C433" s="165"/>
      <c r="D433" s="166"/>
      <c r="E433" s="159"/>
      <c r="F433" s="160"/>
      <c r="G433" s="159"/>
      <c r="H433" s="159"/>
      <c r="I433" s="167"/>
    </row>
    <row r="434" spans="1:9" x14ac:dyDescent="0.25">
      <c r="A434" s="145"/>
      <c r="B434" s="153"/>
      <c r="C434" s="165"/>
      <c r="D434" s="166"/>
      <c r="E434" s="159"/>
      <c r="F434" s="160"/>
      <c r="G434" s="159"/>
      <c r="H434" s="159"/>
      <c r="I434" s="167"/>
    </row>
    <row r="435" spans="1:9" x14ac:dyDescent="0.25">
      <c r="A435" s="145"/>
      <c r="B435" s="153"/>
      <c r="C435" s="165"/>
      <c r="D435" s="166"/>
      <c r="E435" s="159"/>
      <c r="F435" s="160"/>
      <c r="G435" s="159"/>
      <c r="H435" s="159"/>
      <c r="I435" s="167"/>
    </row>
    <row r="436" spans="1:9" x14ac:dyDescent="0.25">
      <c r="A436" s="145"/>
      <c r="B436" s="153"/>
      <c r="C436" s="165"/>
      <c r="D436" s="166"/>
      <c r="E436" s="159"/>
      <c r="F436" s="160"/>
      <c r="G436" s="159"/>
      <c r="H436" s="159"/>
      <c r="I436" s="167"/>
    </row>
    <row r="437" spans="1:9" x14ac:dyDescent="0.25">
      <c r="A437" s="145"/>
      <c r="B437" s="153"/>
      <c r="C437" s="165"/>
      <c r="D437" s="166"/>
      <c r="E437" s="159"/>
      <c r="F437" s="160"/>
      <c r="G437" s="159"/>
      <c r="H437" s="159"/>
      <c r="I437" s="167"/>
    </row>
    <row r="438" spans="1:9" x14ac:dyDescent="0.25">
      <c r="A438" s="145"/>
      <c r="B438" s="153"/>
      <c r="C438" s="165"/>
      <c r="D438" s="166"/>
      <c r="E438" s="159"/>
      <c r="F438" s="160"/>
      <c r="G438" s="159"/>
      <c r="H438" s="159"/>
      <c r="I438" s="167"/>
    </row>
    <row r="439" spans="1:9" x14ac:dyDescent="0.25">
      <c r="A439" s="145"/>
      <c r="B439" s="153"/>
      <c r="C439" s="165"/>
      <c r="D439" s="166"/>
      <c r="E439" s="159"/>
      <c r="F439" s="160"/>
      <c r="G439" s="159"/>
      <c r="H439" s="159"/>
      <c r="I439" s="167"/>
    </row>
    <row r="440" spans="1:9" x14ac:dyDescent="0.25">
      <c r="A440" s="145"/>
      <c r="B440" s="153"/>
      <c r="C440" s="165"/>
      <c r="D440" s="166"/>
      <c r="E440" s="159"/>
      <c r="F440" s="160"/>
      <c r="G440" s="159"/>
      <c r="H440" s="159"/>
      <c r="I440" s="167"/>
    </row>
    <row r="441" spans="1:9" x14ac:dyDescent="0.25">
      <c r="A441" s="145"/>
      <c r="B441" s="153"/>
      <c r="C441" s="165"/>
      <c r="D441" s="166"/>
      <c r="E441" s="159"/>
      <c r="F441" s="160"/>
      <c r="G441" s="159"/>
      <c r="H441" s="159"/>
      <c r="I441" s="167"/>
    </row>
    <row r="442" spans="1:9" x14ac:dyDescent="0.25">
      <c r="A442" s="145"/>
      <c r="B442" s="153"/>
      <c r="C442" s="165"/>
      <c r="D442" s="166"/>
      <c r="E442" s="159"/>
      <c r="F442" s="160"/>
      <c r="G442" s="159"/>
      <c r="H442" s="159"/>
      <c r="I442" s="167"/>
    </row>
    <row r="443" spans="1:9" x14ac:dyDescent="0.25">
      <c r="A443" s="145"/>
      <c r="B443" s="153"/>
      <c r="C443" s="165"/>
      <c r="D443" s="166"/>
      <c r="E443" s="159"/>
      <c r="F443" s="160"/>
      <c r="G443" s="159"/>
      <c r="H443" s="159"/>
      <c r="I443" s="167"/>
    </row>
    <row r="444" spans="1:9" x14ac:dyDescent="0.25">
      <c r="A444" s="145"/>
      <c r="B444" s="153"/>
      <c r="C444" s="165"/>
      <c r="D444" s="166"/>
      <c r="E444" s="159"/>
      <c r="F444" s="160"/>
      <c r="G444" s="159"/>
      <c r="H444" s="159"/>
      <c r="I444" s="167"/>
    </row>
    <row r="445" spans="1:9" x14ac:dyDescent="0.25">
      <c r="A445" s="145"/>
      <c r="B445" s="153"/>
      <c r="C445" s="165"/>
      <c r="D445" s="166"/>
      <c r="E445" s="159"/>
      <c r="F445" s="160"/>
      <c r="G445" s="159"/>
      <c r="H445" s="159"/>
      <c r="I445" s="167"/>
    </row>
    <row r="446" spans="1:9" x14ac:dyDescent="0.25">
      <c r="A446" s="145"/>
      <c r="B446" s="153"/>
      <c r="C446" s="165"/>
      <c r="D446" s="166"/>
      <c r="E446" s="159"/>
      <c r="F446" s="160"/>
      <c r="G446" s="159"/>
      <c r="H446" s="159"/>
      <c r="I446" s="167"/>
    </row>
    <row r="447" spans="1:9" x14ac:dyDescent="0.25">
      <c r="A447" s="145"/>
      <c r="B447" s="153"/>
      <c r="C447" s="165"/>
      <c r="D447" s="166"/>
      <c r="E447" s="159"/>
      <c r="F447" s="160"/>
      <c r="G447" s="159"/>
      <c r="H447" s="159"/>
      <c r="I447" s="167"/>
    </row>
    <row r="448" spans="1:9" x14ac:dyDescent="0.25">
      <c r="A448" s="145"/>
      <c r="B448" s="153"/>
      <c r="C448" s="165"/>
      <c r="D448" s="166"/>
      <c r="E448" s="159"/>
      <c r="F448" s="160"/>
      <c r="G448" s="159"/>
      <c r="H448" s="159"/>
      <c r="I448" s="167"/>
    </row>
    <row r="449" spans="1:9" x14ac:dyDescent="0.25">
      <c r="A449" s="145"/>
      <c r="B449" s="153"/>
      <c r="C449" s="165"/>
      <c r="D449" s="166"/>
      <c r="E449" s="159"/>
      <c r="F449" s="160"/>
      <c r="G449" s="159"/>
      <c r="H449" s="159"/>
      <c r="I449" s="167"/>
    </row>
    <row r="450" spans="1:9" x14ac:dyDescent="0.25">
      <c r="A450" s="145"/>
      <c r="B450" s="153"/>
      <c r="C450" s="165"/>
      <c r="D450" s="166"/>
      <c r="E450" s="159"/>
      <c r="F450" s="160"/>
      <c r="G450" s="159"/>
      <c r="H450" s="159"/>
      <c r="I450" s="167"/>
    </row>
    <row r="451" spans="1:9" x14ac:dyDescent="0.25">
      <c r="A451" s="145"/>
      <c r="B451" s="153"/>
      <c r="C451" s="165"/>
      <c r="D451" s="166"/>
      <c r="E451" s="159"/>
      <c r="F451" s="160"/>
      <c r="G451" s="159"/>
      <c r="H451" s="159"/>
      <c r="I451" s="167"/>
    </row>
    <row r="452" spans="1:9" x14ac:dyDescent="0.25">
      <c r="A452" s="145"/>
      <c r="B452" s="153"/>
      <c r="C452" s="165"/>
      <c r="D452" s="166"/>
      <c r="E452" s="159"/>
      <c r="F452" s="160"/>
      <c r="G452" s="159"/>
      <c r="H452" s="159"/>
      <c r="I452" s="167"/>
    </row>
    <row r="453" spans="1:9" x14ac:dyDescent="0.25">
      <c r="A453" s="145"/>
      <c r="B453" s="153"/>
      <c r="C453" s="165"/>
      <c r="D453" s="166"/>
      <c r="E453" s="159"/>
      <c r="F453" s="160"/>
      <c r="G453" s="159"/>
      <c r="H453" s="159"/>
      <c r="I453" s="167"/>
    </row>
    <row r="454" spans="1:9" x14ac:dyDescent="0.25">
      <c r="A454" s="145"/>
      <c r="B454" s="153"/>
      <c r="C454" s="165"/>
      <c r="D454" s="166"/>
      <c r="E454" s="159"/>
      <c r="F454" s="160"/>
      <c r="G454" s="159"/>
      <c r="H454" s="159"/>
      <c r="I454" s="167"/>
    </row>
    <row r="455" spans="1:9" x14ac:dyDescent="0.25">
      <c r="A455" s="145"/>
      <c r="B455" s="153"/>
      <c r="C455" s="165"/>
      <c r="D455" s="166"/>
      <c r="E455" s="159"/>
      <c r="F455" s="160"/>
      <c r="G455" s="159"/>
      <c r="H455" s="159"/>
      <c r="I455" s="167"/>
    </row>
    <row r="456" spans="1:9" x14ac:dyDescent="0.25">
      <c r="A456" s="145"/>
      <c r="B456" s="153"/>
      <c r="C456" s="165"/>
      <c r="D456" s="166"/>
      <c r="E456" s="159"/>
      <c r="F456" s="160"/>
      <c r="G456" s="159"/>
      <c r="H456" s="159"/>
      <c r="I456" s="167"/>
    </row>
    <row r="457" spans="1:9" x14ac:dyDescent="0.25">
      <c r="A457" s="145"/>
      <c r="B457" s="153"/>
      <c r="C457" s="165"/>
      <c r="D457" s="166"/>
      <c r="E457" s="159"/>
      <c r="F457" s="160"/>
      <c r="G457" s="159"/>
      <c r="H457" s="159"/>
      <c r="I457" s="167"/>
    </row>
    <row r="458" spans="1:9" x14ac:dyDescent="0.25">
      <c r="A458" s="145"/>
      <c r="B458" s="153"/>
      <c r="C458" s="165"/>
      <c r="D458" s="166"/>
      <c r="E458" s="159"/>
      <c r="F458" s="160"/>
      <c r="G458" s="159"/>
      <c r="H458" s="159"/>
      <c r="I458" s="167"/>
    </row>
    <row r="459" spans="1:9" x14ac:dyDescent="0.25">
      <c r="A459" s="145"/>
      <c r="B459" s="153"/>
      <c r="C459" s="165"/>
      <c r="D459" s="166"/>
      <c r="E459" s="159"/>
      <c r="F459" s="160"/>
      <c r="G459" s="159"/>
      <c r="H459" s="159"/>
      <c r="I459" s="167"/>
    </row>
    <row r="460" spans="1:9" x14ac:dyDescent="0.25">
      <c r="A460" s="145"/>
      <c r="B460" s="153"/>
      <c r="C460" s="165"/>
      <c r="D460" s="166"/>
      <c r="E460" s="159"/>
      <c r="F460" s="160"/>
      <c r="G460" s="159"/>
      <c r="H460" s="159"/>
      <c r="I460" s="167"/>
    </row>
    <row r="461" spans="1:9" x14ac:dyDescent="0.25">
      <c r="A461" s="145"/>
      <c r="B461" s="153"/>
      <c r="C461" s="165"/>
      <c r="D461" s="166"/>
      <c r="E461" s="159"/>
      <c r="F461" s="160"/>
      <c r="G461" s="159"/>
      <c r="H461" s="159"/>
      <c r="I461" s="167"/>
    </row>
    <row r="462" spans="1:9" x14ac:dyDescent="0.25">
      <c r="A462" s="145"/>
      <c r="B462" s="153"/>
      <c r="C462" s="165"/>
      <c r="D462" s="166"/>
      <c r="E462" s="159"/>
      <c r="F462" s="160"/>
      <c r="G462" s="159"/>
      <c r="H462" s="159"/>
      <c r="I462" s="167"/>
    </row>
    <row r="463" spans="1:9" x14ac:dyDescent="0.25">
      <c r="A463" s="145"/>
      <c r="B463" s="153"/>
      <c r="C463" s="165"/>
      <c r="D463" s="166"/>
      <c r="E463" s="159"/>
      <c r="F463" s="160"/>
      <c r="G463" s="159"/>
      <c r="H463" s="159"/>
      <c r="I463" s="167"/>
    </row>
    <row r="464" spans="1:9" x14ac:dyDescent="0.25">
      <c r="A464" s="145"/>
      <c r="B464" s="153"/>
      <c r="C464" s="165"/>
      <c r="D464" s="166"/>
      <c r="E464" s="159"/>
      <c r="F464" s="160"/>
      <c r="G464" s="159"/>
      <c r="H464" s="159"/>
      <c r="I464" s="167"/>
    </row>
    <row r="465" spans="1:9" x14ac:dyDescent="0.25">
      <c r="A465" s="145"/>
      <c r="B465" s="153"/>
      <c r="C465" s="165"/>
      <c r="D465" s="166"/>
      <c r="E465" s="159"/>
      <c r="F465" s="160"/>
      <c r="G465" s="159"/>
      <c r="H465" s="159"/>
      <c r="I465" s="167"/>
    </row>
    <row r="466" spans="1:9" x14ac:dyDescent="0.25">
      <c r="A466" s="145"/>
      <c r="B466" s="153"/>
      <c r="C466" s="165"/>
      <c r="D466" s="166"/>
      <c r="E466" s="159"/>
      <c r="F466" s="160"/>
      <c r="G466" s="159"/>
      <c r="H466" s="159"/>
      <c r="I466" s="167"/>
    </row>
    <row r="467" spans="1:9" x14ac:dyDescent="0.25">
      <c r="A467" s="145"/>
      <c r="B467" s="153"/>
      <c r="C467" s="165"/>
      <c r="D467" s="166"/>
      <c r="E467" s="159"/>
      <c r="F467" s="160"/>
      <c r="G467" s="159"/>
      <c r="H467" s="159"/>
      <c r="I467" s="167"/>
    </row>
    <row r="468" spans="1:9" ht="30" x14ac:dyDescent="0.25">
      <c r="A468" s="145"/>
      <c r="B468" s="153"/>
      <c r="C468" s="165"/>
      <c r="D468" s="166"/>
      <c r="E468" s="159"/>
      <c r="F468" s="160"/>
      <c r="G468" s="159"/>
      <c r="H468" s="159"/>
      <c r="I468" s="167"/>
    </row>
    <row r="469" spans="1:9" x14ac:dyDescent="0.25">
      <c r="A469" s="145"/>
      <c r="B469" s="153"/>
      <c r="C469" s="165"/>
      <c r="D469" s="166"/>
      <c r="E469" s="159"/>
      <c r="F469" s="160"/>
      <c r="G469" s="159"/>
      <c r="H469" s="159"/>
      <c r="I469" s="167"/>
    </row>
    <row r="470" spans="1:9" ht="15.75" x14ac:dyDescent="0.25">
      <c r="A470" s="145"/>
      <c r="B470" s="153"/>
      <c r="C470" s="165"/>
      <c r="D470" s="166"/>
      <c r="E470" s="159"/>
      <c r="F470" s="160"/>
      <c r="G470" s="159"/>
      <c r="H470" s="159"/>
      <c r="I470" s="167"/>
    </row>
    <row r="471" spans="1:9" x14ac:dyDescent="0.25">
      <c r="A471" s="145"/>
      <c r="B471" s="153"/>
      <c r="C471" s="165"/>
      <c r="D471" s="166"/>
      <c r="E471" s="159"/>
      <c r="F471" s="160"/>
      <c r="G471" s="159"/>
      <c r="H471" s="159"/>
      <c r="I471" s="167"/>
    </row>
    <row r="472" spans="1:9" x14ac:dyDescent="0.25">
      <c r="A472" s="145"/>
      <c r="B472" s="153"/>
      <c r="C472" s="165"/>
      <c r="D472" s="166"/>
      <c r="E472" s="159"/>
      <c r="F472" s="160"/>
      <c r="G472" s="159"/>
      <c r="H472" s="159"/>
      <c r="I472" s="167"/>
    </row>
    <row r="473" spans="1:9" x14ac:dyDescent="0.25">
      <c r="A473" s="145"/>
      <c r="B473" s="153"/>
      <c r="C473" s="165"/>
      <c r="D473" s="166"/>
      <c r="E473" s="159"/>
      <c r="F473" s="160"/>
      <c r="G473" s="159"/>
      <c r="H473" s="159"/>
      <c r="I473" s="167"/>
    </row>
    <row r="474" spans="1:9" x14ac:dyDescent="0.25">
      <c r="A474" s="145"/>
      <c r="B474" s="153"/>
      <c r="C474" s="165"/>
      <c r="D474" s="166"/>
      <c r="E474" s="159"/>
      <c r="F474" s="160"/>
      <c r="G474" s="159"/>
      <c r="H474" s="159"/>
      <c r="I474" s="167"/>
    </row>
    <row r="475" spans="1:9" x14ac:dyDescent="0.25">
      <c r="A475" s="145"/>
      <c r="B475" s="153"/>
      <c r="C475" s="165"/>
      <c r="D475" s="166"/>
      <c r="E475" s="159"/>
      <c r="F475" s="160"/>
      <c r="G475" s="159"/>
      <c r="H475" s="159"/>
      <c r="I475" s="167"/>
    </row>
    <row r="476" spans="1:9" x14ac:dyDescent="0.25">
      <c r="A476" s="145"/>
      <c r="B476" s="153"/>
      <c r="C476" s="165"/>
      <c r="D476" s="166"/>
      <c r="E476" s="159"/>
      <c r="F476" s="160"/>
      <c r="G476" s="159"/>
      <c r="H476" s="159"/>
      <c r="I476" s="167"/>
    </row>
    <row r="477" spans="1:9" x14ac:dyDescent="0.25">
      <c r="A477" s="145"/>
      <c r="B477" s="153"/>
      <c r="C477" s="165"/>
      <c r="D477" s="166"/>
      <c r="E477" s="159"/>
      <c r="F477" s="160"/>
      <c r="G477" s="159"/>
      <c r="H477" s="159"/>
      <c r="I477" s="167"/>
    </row>
    <row r="478" spans="1:9" x14ac:dyDescent="0.25">
      <c r="A478" s="145"/>
      <c r="B478" s="153"/>
      <c r="C478" s="165"/>
      <c r="D478" s="166"/>
      <c r="E478" s="159"/>
      <c r="F478" s="160"/>
      <c r="G478" s="159"/>
      <c r="H478" s="159"/>
      <c r="I478" s="167"/>
    </row>
    <row r="479" spans="1:9" x14ac:dyDescent="0.25">
      <c r="A479" s="145"/>
      <c r="B479" s="153"/>
      <c r="C479" s="165"/>
      <c r="D479" s="166"/>
      <c r="E479" s="159"/>
      <c r="F479" s="160"/>
      <c r="G479" s="159"/>
      <c r="H479" s="159"/>
      <c r="I479" s="167"/>
    </row>
    <row r="480" spans="1:9" x14ac:dyDescent="0.25">
      <c r="A480" s="145"/>
      <c r="B480" s="153"/>
      <c r="C480" s="165"/>
      <c r="D480" s="166"/>
      <c r="E480" s="159"/>
      <c r="F480" s="160"/>
      <c r="G480" s="159"/>
      <c r="H480" s="159"/>
      <c r="I480" s="167"/>
    </row>
    <row r="481" spans="1:9" x14ac:dyDescent="0.25">
      <c r="A481" s="145"/>
      <c r="B481" s="153"/>
      <c r="C481" s="165"/>
      <c r="D481" s="166"/>
      <c r="E481" s="159"/>
      <c r="F481" s="160"/>
      <c r="G481" s="159"/>
      <c r="H481" s="159"/>
      <c r="I481" s="167"/>
    </row>
    <row r="482" spans="1:9" x14ac:dyDescent="0.25">
      <c r="A482" s="145"/>
      <c r="B482" s="153"/>
      <c r="C482" s="165"/>
      <c r="D482" s="166"/>
      <c r="E482" s="159"/>
      <c r="F482" s="160"/>
      <c r="G482" s="159"/>
      <c r="H482" s="159"/>
      <c r="I482" s="167"/>
    </row>
    <row r="483" spans="1:9" x14ac:dyDescent="0.25">
      <c r="A483" s="145"/>
      <c r="B483" s="153"/>
      <c r="C483" s="165"/>
      <c r="D483" s="166"/>
      <c r="E483" s="159"/>
      <c r="F483" s="160"/>
      <c r="G483" s="159"/>
      <c r="H483" s="159"/>
      <c r="I483" s="167"/>
    </row>
    <row r="484" spans="1:9" x14ac:dyDescent="0.25">
      <c r="A484" s="145"/>
      <c r="B484" s="153"/>
      <c r="C484" s="165"/>
      <c r="D484" s="166"/>
      <c r="E484" s="159"/>
      <c r="F484" s="160"/>
      <c r="G484" s="159"/>
      <c r="H484" s="159"/>
      <c r="I484" s="167"/>
    </row>
    <row r="485" spans="1:9" x14ac:dyDescent="0.25">
      <c r="A485" s="145"/>
      <c r="B485" s="153"/>
      <c r="C485" s="165"/>
      <c r="D485" s="166"/>
      <c r="E485" s="159"/>
      <c r="F485" s="160"/>
      <c r="G485" s="159"/>
      <c r="H485" s="159"/>
      <c r="I485" s="167"/>
    </row>
    <row r="486" spans="1:9" x14ac:dyDescent="0.25">
      <c r="A486" s="145"/>
      <c r="B486" s="153"/>
      <c r="C486" s="165"/>
      <c r="D486" s="166"/>
      <c r="E486" s="159"/>
      <c r="F486" s="160"/>
      <c r="G486" s="159"/>
      <c r="H486" s="159"/>
      <c r="I486" s="167"/>
    </row>
    <row r="487" spans="1:9" x14ac:dyDescent="0.25">
      <c r="A487" s="145"/>
      <c r="B487" s="153"/>
      <c r="C487" s="165"/>
      <c r="D487" s="166"/>
      <c r="E487" s="159"/>
      <c r="F487" s="160"/>
      <c r="G487" s="159"/>
      <c r="H487" s="159"/>
      <c r="I487" s="167"/>
    </row>
    <row r="488" spans="1:9" x14ac:dyDescent="0.25">
      <c r="A488" s="145"/>
      <c r="B488" s="153"/>
      <c r="C488" s="165"/>
      <c r="D488" s="166"/>
      <c r="E488" s="159"/>
      <c r="F488" s="160"/>
      <c r="G488" s="159"/>
      <c r="H488" s="159"/>
      <c r="I488" s="167"/>
    </row>
    <row r="489" spans="1:9" x14ac:dyDescent="0.25">
      <c r="A489" s="145"/>
      <c r="B489" s="153"/>
      <c r="C489" s="165"/>
      <c r="D489" s="166"/>
      <c r="E489" s="159"/>
      <c r="F489" s="160"/>
      <c r="G489" s="159"/>
      <c r="H489" s="159"/>
      <c r="I489" s="167"/>
    </row>
    <row r="490" spans="1:9" x14ac:dyDescent="0.25">
      <c r="A490" s="145"/>
      <c r="B490" s="153"/>
      <c r="C490" s="165"/>
      <c r="D490" s="166"/>
      <c r="E490" s="159"/>
      <c r="F490" s="160"/>
      <c r="G490" s="159"/>
      <c r="H490" s="159"/>
      <c r="I490" s="167"/>
    </row>
    <row r="491" spans="1:9" x14ac:dyDescent="0.25">
      <c r="A491" s="145"/>
      <c r="B491" s="153"/>
      <c r="C491" s="165"/>
      <c r="D491" s="166"/>
      <c r="E491" s="159"/>
      <c r="F491" s="160"/>
      <c r="G491" s="159"/>
      <c r="H491" s="159"/>
      <c r="I491" s="167"/>
    </row>
    <row r="492" spans="1:9" x14ac:dyDescent="0.25">
      <c r="A492" s="145"/>
      <c r="B492" s="153"/>
      <c r="C492" s="165"/>
      <c r="D492" s="166"/>
      <c r="E492" s="159"/>
      <c r="F492" s="160"/>
      <c r="G492" s="159"/>
      <c r="H492" s="159"/>
      <c r="I492" s="167"/>
    </row>
    <row r="493" spans="1:9" x14ac:dyDescent="0.25">
      <c r="A493" s="145"/>
      <c r="B493" s="153"/>
      <c r="C493" s="165"/>
      <c r="D493" s="166"/>
      <c r="E493" s="159"/>
      <c r="F493" s="160"/>
      <c r="G493" s="159"/>
      <c r="H493" s="159"/>
      <c r="I493" s="167"/>
    </row>
    <row r="494" spans="1:9" x14ac:dyDescent="0.25">
      <c r="A494" s="145"/>
      <c r="B494" s="153"/>
      <c r="C494" s="165"/>
      <c r="D494" s="166"/>
      <c r="E494" s="159"/>
      <c r="F494" s="160"/>
      <c r="G494" s="159"/>
      <c r="H494" s="159"/>
      <c r="I494" s="167"/>
    </row>
    <row r="495" spans="1:9" x14ac:dyDescent="0.25">
      <c r="A495" s="145"/>
      <c r="B495" s="153"/>
      <c r="C495" s="165"/>
      <c r="D495" s="166"/>
      <c r="E495" s="159"/>
      <c r="F495" s="160"/>
      <c r="G495" s="159"/>
      <c r="H495" s="159"/>
      <c r="I495" s="167"/>
    </row>
    <row r="496" spans="1:9" x14ac:dyDescent="0.25">
      <c r="A496" s="145"/>
      <c r="B496" s="153"/>
      <c r="C496" s="165"/>
      <c r="D496" s="166"/>
      <c r="E496" s="159"/>
      <c r="F496" s="160"/>
      <c r="G496" s="159"/>
      <c r="H496" s="159"/>
      <c r="I496" s="167"/>
    </row>
    <row r="497" spans="1:9" x14ac:dyDescent="0.25">
      <c r="A497" s="145"/>
      <c r="B497" s="153"/>
      <c r="C497" s="165"/>
      <c r="D497" s="166"/>
      <c r="E497" s="159"/>
      <c r="F497" s="160"/>
      <c r="G497" s="159"/>
      <c r="H497" s="159"/>
      <c r="I497" s="167"/>
    </row>
    <row r="498" spans="1:9" x14ac:dyDescent="0.25">
      <c r="A498" s="145"/>
      <c r="B498" s="153"/>
      <c r="C498" s="165"/>
      <c r="D498" s="166"/>
      <c r="E498" s="159"/>
      <c r="F498" s="160"/>
      <c r="G498" s="159"/>
      <c r="H498" s="159"/>
      <c r="I498" s="167"/>
    </row>
    <row r="499" spans="1:9" ht="15.75" x14ac:dyDescent="0.25">
      <c r="A499" s="145"/>
      <c r="B499" s="153"/>
      <c r="C499" s="165"/>
      <c r="D499" s="166"/>
      <c r="E499" s="159"/>
      <c r="F499" s="160"/>
      <c r="G499" s="159"/>
      <c r="H499" s="159"/>
      <c r="I499" s="167"/>
    </row>
    <row r="500" spans="1:9" x14ac:dyDescent="0.25">
      <c r="A500" s="145"/>
      <c r="B500" s="153"/>
      <c r="C500" s="165"/>
      <c r="D500" s="166"/>
      <c r="E500" s="159"/>
      <c r="F500" s="160"/>
      <c r="G500" s="159"/>
      <c r="H500" s="159"/>
      <c r="I500" s="167"/>
    </row>
    <row r="501" spans="1:9" x14ac:dyDescent="0.25">
      <c r="A501" s="145"/>
      <c r="B501" s="153"/>
      <c r="C501" s="165"/>
      <c r="D501" s="166"/>
      <c r="E501" s="159"/>
      <c r="F501" s="160"/>
      <c r="G501" s="159"/>
      <c r="H501" s="159"/>
      <c r="I501" s="167"/>
    </row>
    <row r="502" spans="1:9" x14ac:dyDescent="0.25">
      <c r="A502" s="145"/>
      <c r="B502" s="153"/>
      <c r="C502" s="165"/>
      <c r="D502" s="166"/>
      <c r="E502" s="159"/>
      <c r="F502" s="160"/>
      <c r="G502" s="159"/>
      <c r="H502" s="159"/>
      <c r="I502" s="167"/>
    </row>
    <row r="503" spans="1:9" x14ac:dyDescent="0.25">
      <c r="A503" s="145"/>
      <c r="B503" s="153"/>
      <c r="C503" s="165"/>
      <c r="D503" s="166"/>
      <c r="E503" s="159"/>
      <c r="F503" s="160"/>
      <c r="G503" s="159"/>
      <c r="H503" s="159"/>
      <c r="I503" s="167"/>
    </row>
    <row r="504" spans="1:9" x14ac:dyDescent="0.25">
      <c r="A504" s="145"/>
      <c r="B504" s="153"/>
      <c r="C504" s="165"/>
      <c r="D504" s="166"/>
      <c r="E504" s="159"/>
      <c r="F504" s="160"/>
      <c r="G504" s="159"/>
      <c r="H504" s="159"/>
      <c r="I504" s="167"/>
    </row>
    <row r="505" spans="1:9" x14ac:dyDescent="0.25">
      <c r="A505" s="145"/>
      <c r="B505" s="153"/>
      <c r="C505" s="165"/>
      <c r="D505" s="166"/>
      <c r="E505" s="159"/>
      <c r="F505" s="160"/>
      <c r="G505" s="159"/>
      <c r="H505" s="159"/>
      <c r="I505" s="167"/>
    </row>
    <row r="506" spans="1:9" x14ac:dyDescent="0.25">
      <c r="A506" s="145"/>
      <c r="B506" s="153"/>
      <c r="C506" s="165"/>
      <c r="D506" s="166"/>
      <c r="E506" s="159"/>
      <c r="F506" s="160"/>
      <c r="G506" s="159"/>
      <c r="H506" s="159"/>
      <c r="I506" s="167"/>
    </row>
    <row r="507" spans="1:9" ht="30" x14ac:dyDescent="0.25">
      <c r="A507" s="145"/>
      <c r="B507" s="153"/>
      <c r="C507" s="165"/>
      <c r="D507" s="166"/>
      <c r="E507" s="159"/>
      <c r="F507" s="160"/>
      <c r="G507" s="159"/>
      <c r="H507" s="159"/>
      <c r="I507" s="167"/>
    </row>
    <row r="508" spans="1:9" x14ac:dyDescent="0.25">
      <c r="A508" s="145"/>
      <c r="B508" s="153"/>
      <c r="C508" s="165"/>
      <c r="D508" s="166"/>
      <c r="E508" s="159"/>
      <c r="F508" s="160"/>
      <c r="G508" s="159"/>
      <c r="H508" s="159"/>
      <c r="I508" s="167"/>
    </row>
    <row r="509" spans="1:9" x14ac:dyDescent="0.25">
      <c r="A509" s="145"/>
      <c r="B509" s="153"/>
      <c r="C509" s="165"/>
      <c r="D509" s="166"/>
      <c r="E509" s="159"/>
      <c r="F509" s="160"/>
      <c r="G509" s="159"/>
      <c r="H509" s="159"/>
      <c r="I509" s="167"/>
    </row>
    <row r="510" spans="1:9" x14ac:dyDescent="0.25">
      <c r="A510" s="145"/>
      <c r="B510" s="153"/>
      <c r="C510" s="165"/>
      <c r="D510" s="166"/>
      <c r="E510" s="159"/>
      <c r="F510" s="160"/>
      <c r="G510" s="159"/>
      <c r="H510" s="159"/>
      <c r="I510" s="167"/>
    </row>
    <row r="511" spans="1:9" x14ac:dyDescent="0.25">
      <c r="A511" s="145"/>
      <c r="B511" s="153"/>
      <c r="C511" s="165"/>
      <c r="D511" s="166"/>
      <c r="E511" s="159"/>
      <c r="F511" s="160"/>
      <c r="G511" s="159"/>
      <c r="H511" s="159"/>
      <c r="I511" s="167"/>
    </row>
    <row r="512" spans="1:9" x14ac:dyDescent="0.25">
      <c r="A512" s="145"/>
      <c r="B512" s="153"/>
      <c r="C512" s="165"/>
      <c r="D512" s="166"/>
      <c r="E512" s="159"/>
      <c r="F512" s="160"/>
      <c r="G512" s="159"/>
      <c r="H512" s="159"/>
      <c r="I512" s="167"/>
    </row>
    <row r="513" spans="1:9" x14ac:dyDescent="0.25">
      <c r="A513" s="145"/>
      <c r="B513" s="153"/>
      <c r="C513" s="165"/>
      <c r="D513" s="166"/>
      <c r="E513" s="159"/>
      <c r="F513" s="160"/>
      <c r="G513" s="159"/>
      <c r="H513" s="159"/>
      <c r="I513" s="167"/>
    </row>
    <row r="514" spans="1:9" x14ac:dyDescent="0.25">
      <c r="A514" s="145"/>
      <c r="B514" s="153"/>
      <c r="C514" s="165"/>
      <c r="D514" s="166"/>
      <c r="E514" s="159"/>
      <c r="F514" s="160"/>
      <c r="G514" s="159"/>
      <c r="H514" s="159"/>
      <c r="I514" s="167"/>
    </row>
    <row r="515" spans="1:9" x14ac:dyDescent="0.25">
      <c r="A515" s="145"/>
      <c r="B515" s="153"/>
      <c r="C515" s="165"/>
      <c r="D515" s="166"/>
      <c r="E515" s="159"/>
      <c r="F515" s="160"/>
      <c r="G515" s="159"/>
      <c r="H515" s="159"/>
      <c r="I515" s="167"/>
    </row>
    <row r="516" spans="1:9" x14ac:dyDescent="0.25">
      <c r="A516" s="145"/>
      <c r="B516" s="153"/>
      <c r="C516" s="165"/>
      <c r="D516" s="166"/>
      <c r="E516" s="159"/>
      <c r="F516" s="160"/>
      <c r="G516" s="159"/>
      <c r="H516" s="159"/>
      <c r="I516" s="167"/>
    </row>
    <row r="517" spans="1:9" x14ac:dyDescent="0.25">
      <c r="A517" s="145"/>
      <c r="B517" s="153"/>
      <c r="C517" s="165"/>
      <c r="D517" s="166"/>
      <c r="E517" s="159"/>
      <c r="F517" s="160"/>
      <c r="G517" s="159"/>
      <c r="H517" s="159"/>
      <c r="I517" s="167"/>
    </row>
    <row r="518" spans="1:9" x14ac:dyDescent="0.25">
      <c r="A518" s="145"/>
      <c r="B518" s="153"/>
      <c r="C518" s="165"/>
      <c r="D518" s="166"/>
      <c r="E518" s="159"/>
      <c r="F518" s="160"/>
      <c r="G518" s="159"/>
      <c r="H518" s="159"/>
      <c r="I518" s="167"/>
    </row>
    <row r="519" spans="1:9" x14ac:dyDescent="0.25">
      <c r="A519" s="145"/>
      <c r="B519" s="153"/>
      <c r="C519" s="165"/>
      <c r="D519" s="166"/>
      <c r="E519" s="159"/>
      <c r="F519" s="160"/>
      <c r="G519" s="159"/>
      <c r="H519" s="159"/>
      <c r="I519" s="167"/>
    </row>
    <row r="520" spans="1:9" x14ac:dyDescent="0.25">
      <c r="A520" s="145"/>
      <c r="B520" s="153"/>
      <c r="C520" s="165"/>
      <c r="D520" s="166"/>
      <c r="E520" s="159"/>
      <c r="F520" s="160"/>
      <c r="G520" s="159"/>
      <c r="H520" s="159"/>
      <c r="I520" s="167"/>
    </row>
    <row r="521" spans="1:9" x14ac:dyDescent="0.25">
      <c r="A521" s="145"/>
      <c r="B521" s="153"/>
      <c r="C521" s="165"/>
      <c r="D521" s="166"/>
      <c r="E521" s="159"/>
      <c r="F521" s="160"/>
      <c r="G521" s="159"/>
      <c r="H521" s="159"/>
      <c r="I521" s="167"/>
    </row>
    <row r="522" spans="1:9" x14ac:dyDescent="0.25">
      <c r="A522" s="145"/>
      <c r="B522" s="153"/>
      <c r="C522" s="165"/>
      <c r="D522" s="166"/>
      <c r="E522" s="159"/>
      <c r="F522" s="160"/>
      <c r="G522" s="159"/>
      <c r="H522" s="159"/>
      <c r="I522" s="167"/>
    </row>
    <row r="523" spans="1:9" x14ac:dyDescent="0.25">
      <c r="A523" s="145"/>
      <c r="B523" s="153"/>
      <c r="C523" s="165"/>
      <c r="D523" s="166"/>
      <c r="E523" s="159"/>
      <c r="F523" s="160"/>
      <c r="G523" s="159"/>
      <c r="H523" s="159"/>
      <c r="I523" s="167"/>
    </row>
    <row r="524" spans="1:9" x14ac:dyDescent="0.25">
      <c r="A524" s="145"/>
      <c r="B524" s="153"/>
      <c r="C524" s="165"/>
      <c r="D524" s="166"/>
      <c r="E524" s="159"/>
      <c r="F524" s="160"/>
      <c r="G524" s="159"/>
      <c r="H524" s="159"/>
      <c r="I524" s="167"/>
    </row>
    <row r="525" spans="1:9" x14ac:dyDescent="0.25">
      <c r="A525" s="145"/>
      <c r="B525" s="153"/>
      <c r="C525" s="165"/>
      <c r="D525" s="166"/>
      <c r="E525" s="159"/>
      <c r="F525" s="160"/>
      <c r="G525" s="159"/>
      <c r="H525" s="159"/>
      <c r="I525" s="167"/>
    </row>
    <row r="526" spans="1:9" x14ac:dyDescent="0.25">
      <c r="A526" s="145"/>
      <c r="B526" s="153"/>
      <c r="C526" s="165"/>
      <c r="D526" s="166"/>
      <c r="E526" s="159"/>
      <c r="F526" s="160"/>
      <c r="G526" s="159"/>
      <c r="H526" s="159"/>
      <c r="I526" s="167"/>
    </row>
    <row r="527" spans="1:9" x14ac:dyDescent="0.25">
      <c r="A527" s="145"/>
      <c r="B527" s="153"/>
      <c r="C527" s="165"/>
      <c r="D527" s="166"/>
      <c r="E527" s="159"/>
      <c r="F527" s="160"/>
      <c r="G527" s="159"/>
      <c r="H527" s="159"/>
      <c r="I527" s="167"/>
    </row>
    <row r="528" spans="1:9" x14ac:dyDescent="0.25">
      <c r="A528" s="145"/>
      <c r="B528" s="153"/>
      <c r="C528" s="165"/>
      <c r="D528" s="166"/>
      <c r="E528" s="159"/>
      <c r="F528" s="160"/>
      <c r="G528" s="159"/>
      <c r="H528" s="159"/>
      <c r="I528" s="167"/>
    </row>
    <row r="529" spans="1:9" ht="30" x14ac:dyDescent="0.25">
      <c r="A529" s="145"/>
      <c r="B529" s="153"/>
      <c r="C529" s="165"/>
      <c r="D529" s="166"/>
      <c r="E529" s="159"/>
      <c r="F529" s="160"/>
      <c r="G529" s="159"/>
      <c r="H529" s="159"/>
      <c r="I529" s="167"/>
    </row>
    <row r="530" spans="1:9" x14ac:dyDescent="0.25">
      <c r="A530" s="145"/>
      <c r="B530" s="153"/>
      <c r="C530" s="165"/>
      <c r="D530" s="166"/>
      <c r="E530" s="159"/>
      <c r="F530" s="160"/>
      <c r="G530" s="159"/>
      <c r="H530" s="159"/>
      <c r="I530" s="167"/>
    </row>
    <row r="531" spans="1:9" x14ac:dyDescent="0.25">
      <c r="A531" s="145"/>
      <c r="B531" s="153"/>
      <c r="C531" s="165"/>
      <c r="D531" s="166"/>
      <c r="E531" s="159"/>
      <c r="F531" s="160"/>
      <c r="G531" s="159"/>
      <c r="H531" s="159"/>
      <c r="I531" s="167"/>
    </row>
    <row r="532" spans="1:9" x14ac:dyDescent="0.25">
      <c r="A532" s="145"/>
      <c r="B532" s="153"/>
      <c r="C532" s="165"/>
      <c r="D532" s="166"/>
      <c r="E532" s="159"/>
      <c r="F532" s="160"/>
      <c r="G532" s="159"/>
      <c r="H532" s="159"/>
      <c r="I532" s="167"/>
    </row>
    <row r="533" spans="1:9" x14ac:dyDescent="0.25">
      <c r="A533" s="145"/>
      <c r="B533" s="153"/>
      <c r="C533" s="165"/>
      <c r="D533" s="166"/>
      <c r="E533" s="159"/>
      <c r="F533" s="160"/>
      <c r="G533" s="159"/>
      <c r="H533" s="159"/>
      <c r="I533" s="167"/>
    </row>
    <row r="534" spans="1:9" x14ac:dyDescent="0.25">
      <c r="A534" s="145"/>
      <c r="B534" s="153"/>
      <c r="C534" s="165"/>
      <c r="D534" s="166"/>
      <c r="E534" s="159"/>
      <c r="F534" s="160"/>
      <c r="G534" s="159"/>
      <c r="H534" s="159"/>
      <c r="I534" s="167"/>
    </row>
    <row r="535" spans="1:9" x14ac:dyDescent="0.25">
      <c r="A535" s="145"/>
      <c r="B535" s="153"/>
      <c r="C535" s="165"/>
      <c r="D535" s="166"/>
      <c r="E535" s="159"/>
      <c r="F535" s="160"/>
      <c r="G535" s="159"/>
      <c r="H535" s="159"/>
      <c r="I535" s="167"/>
    </row>
    <row r="536" spans="1:9" x14ac:dyDescent="0.25">
      <c r="A536" s="145"/>
      <c r="B536" s="153"/>
      <c r="C536" s="165"/>
      <c r="D536" s="166"/>
      <c r="E536" s="159"/>
      <c r="F536" s="160"/>
      <c r="G536" s="159"/>
      <c r="H536" s="159"/>
      <c r="I536" s="167"/>
    </row>
    <row r="537" spans="1:9" x14ac:dyDescent="0.25">
      <c r="A537" s="145"/>
      <c r="B537" s="153"/>
      <c r="C537" s="165"/>
      <c r="D537" s="166"/>
      <c r="E537" s="159"/>
      <c r="F537" s="160"/>
      <c r="G537" s="159"/>
      <c r="H537" s="159"/>
      <c r="I537" s="167"/>
    </row>
    <row r="538" spans="1:9" x14ac:dyDescent="0.25">
      <c r="A538" s="145"/>
      <c r="B538" s="153"/>
      <c r="C538" s="165"/>
      <c r="D538" s="166"/>
      <c r="E538" s="159"/>
      <c r="F538" s="160"/>
      <c r="G538" s="159"/>
      <c r="H538" s="159"/>
      <c r="I538" s="167"/>
    </row>
    <row r="539" spans="1:9" x14ac:dyDescent="0.25">
      <c r="A539" s="145"/>
      <c r="B539" s="153"/>
      <c r="C539" s="165"/>
      <c r="D539" s="166"/>
      <c r="E539" s="159"/>
      <c r="F539" s="160"/>
      <c r="G539" s="159"/>
      <c r="H539" s="159"/>
      <c r="I539" s="167"/>
    </row>
    <row r="540" spans="1:9" x14ac:dyDescent="0.25">
      <c r="A540" s="145"/>
      <c r="B540" s="153"/>
      <c r="C540" s="165"/>
      <c r="D540" s="166"/>
      <c r="E540" s="159"/>
      <c r="F540" s="160"/>
      <c r="G540" s="159"/>
      <c r="H540" s="159"/>
      <c r="I540" s="167"/>
    </row>
    <row r="541" spans="1:9" x14ac:dyDescent="0.25">
      <c r="A541" s="145"/>
      <c r="B541" s="153"/>
      <c r="C541" s="165"/>
      <c r="D541" s="166"/>
      <c r="E541" s="159"/>
      <c r="F541" s="160"/>
      <c r="G541" s="159"/>
      <c r="H541" s="159"/>
      <c r="I541" s="167"/>
    </row>
    <row r="542" spans="1:9" x14ac:dyDescent="0.25">
      <c r="A542" s="145"/>
      <c r="B542" s="153"/>
      <c r="C542" s="165"/>
      <c r="D542" s="166"/>
      <c r="E542" s="159"/>
      <c r="F542" s="160"/>
      <c r="G542" s="159"/>
      <c r="H542" s="159"/>
      <c r="I542" s="167"/>
    </row>
    <row r="543" spans="1:9" x14ac:dyDescent="0.25">
      <c r="A543" s="145"/>
      <c r="B543" s="153"/>
      <c r="C543" s="165"/>
      <c r="D543" s="166"/>
      <c r="E543" s="159"/>
      <c r="F543" s="160"/>
      <c r="G543" s="159"/>
      <c r="H543" s="159"/>
      <c r="I543" s="167"/>
    </row>
    <row r="544" spans="1:9" x14ac:dyDescent="0.25">
      <c r="A544" s="145"/>
      <c r="B544" s="153"/>
      <c r="C544" s="165"/>
      <c r="D544" s="166"/>
      <c r="E544" s="159"/>
      <c r="F544" s="160"/>
      <c r="G544" s="159"/>
      <c r="H544" s="159"/>
      <c r="I544" s="167"/>
    </row>
    <row r="545" spans="1:9" x14ac:dyDescent="0.25">
      <c r="A545" s="145"/>
      <c r="B545" s="153"/>
      <c r="C545" s="165"/>
      <c r="D545" s="166"/>
      <c r="E545" s="159"/>
      <c r="F545" s="160"/>
      <c r="G545" s="159"/>
      <c r="H545" s="159"/>
      <c r="I545" s="167"/>
    </row>
    <row r="546" spans="1:9" x14ac:dyDescent="0.25">
      <c r="A546" s="145"/>
      <c r="B546" s="153"/>
      <c r="C546" s="165"/>
      <c r="D546" s="166"/>
      <c r="E546" s="159"/>
      <c r="F546" s="160"/>
      <c r="G546" s="159"/>
      <c r="H546" s="159"/>
      <c r="I546" s="167"/>
    </row>
    <row r="547" spans="1:9" x14ac:dyDescent="0.25">
      <c r="A547" s="145"/>
      <c r="B547" s="153"/>
      <c r="C547" s="165"/>
      <c r="D547" s="166"/>
      <c r="E547" s="159"/>
      <c r="F547" s="160"/>
      <c r="G547" s="159"/>
      <c r="H547" s="159"/>
      <c r="I547" s="167"/>
    </row>
    <row r="548" spans="1:9" x14ac:dyDescent="0.25">
      <c r="A548" s="145"/>
      <c r="B548" s="153"/>
      <c r="C548" s="165"/>
      <c r="D548" s="166"/>
      <c r="E548" s="159"/>
      <c r="F548" s="160"/>
      <c r="G548" s="159"/>
      <c r="H548" s="159"/>
      <c r="I548" s="167"/>
    </row>
    <row r="549" spans="1:9" x14ac:dyDescent="0.25">
      <c r="A549" s="145"/>
      <c r="B549" s="153"/>
      <c r="C549" s="165"/>
      <c r="D549" s="166"/>
      <c r="E549" s="159"/>
      <c r="F549" s="160"/>
      <c r="G549" s="159"/>
      <c r="H549" s="159"/>
      <c r="I549" s="167"/>
    </row>
    <row r="550" spans="1:9" x14ac:dyDescent="0.25">
      <c r="A550" s="145"/>
      <c r="B550" s="153"/>
      <c r="C550" s="165"/>
      <c r="D550" s="166"/>
      <c r="E550" s="159"/>
      <c r="F550" s="160"/>
      <c r="G550" s="159"/>
      <c r="H550" s="159"/>
      <c r="I550" s="167"/>
    </row>
    <row r="551" spans="1:9" x14ac:dyDescent="0.25">
      <c r="A551" s="145"/>
      <c r="B551" s="153"/>
      <c r="C551" s="165"/>
      <c r="D551" s="166"/>
      <c r="E551" s="159"/>
      <c r="F551" s="160"/>
      <c r="G551" s="159"/>
      <c r="H551" s="159"/>
      <c r="I551" s="167"/>
    </row>
    <row r="552" spans="1:9" x14ac:dyDescent="0.25">
      <c r="A552" s="145"/>
      <c r="B552" s="153"/>
      <c r="C552" s="165"/>
      <c r="D552" s="166"/>
      <c r="E552" s="159"/>
      <c r="F552" s="160"/>
      <c r="G552" s="159"/>
      <c r="H552" s="159"/>
      <c r="I552" s="167"/>
    </row>
    <row r="553" spans="1:9" x14ac:dyDescent="0.25">
      <c r="A553" s="145"/>
      <c r="B553" s="153"/>
      <c r="C553" s="165"/>
      <c r="D553" s="166"/>
      <c r="E553" s="159"/>
      <c r="F553" s="160"/>
      <c r="G553" s="159"/>
      <c r="H553" s="159"/>
      <c r="I553" s="167"/>
    </row>
    <row r="554" spans="1:9" x14ac:dyDescent="0.25">
      <c r="A554" s="145"/>
      <c r="B554" s="153"/>
      <c r="C554" s="165"/>
      <c r="D554" s="166"/>
      <c r="E554" s="159"/>
      <c r="F554" s="160"/>
      <c r="G554" s="159"/>
      <c r="H554" s="159"/>
      <c r="I554" s="167"/>
    </row>
    <row r="555" spans="1:9" x14ac:dyDescent="0.25">
      <c r="A555" s="145"/>
      <c r="B555" s="153"/>
      <c r="C555" s="165"/>
      <c r="D555" s="166"/>
      <c r="E555" s="159"/>
      <c r="F555" s="160"/>
      <c r="G555" s="159"/>
      <c r="H555" s="159"/>
      <c r="I555" s="167"/>
    </row>
    <row r="556" spans="1:9" x14ac:dyDescent="0.25">
      <c r="A556" s="145"/>
      <c r="B556" s="153"/>
      <c r="C556" s="165"/>
      <c r="D556" s="166"/>
      <c r="E556" s="159"/>
      <c r="F556" s="160"/>
      <c r="G556" s="159"/>
      <c r="H556" s="159"/>
      <c r="I556" s="167"/>
    </row>
    <row r="557" spans="1:9" x14ac:dyDescent="0.25">
      <c r="A557" s="145"/>
      <c r="B557" s="153"/>
      <c r="C557" s="165"/>
      <c r="D557" s="166"/>
      <c r="E557" s="159"/>
      <c r="F557" s="160"/>
      <c r="G557" s="159"/>
      <c r="H557" s="159"/>
      <c r="I557" s="167"/>
    </row>
    <row r="558" spans="1:9" x14ac:dyDescent="0.25">
      <c r="A558" s="145"/>
      <c r="B558" s="153"/>
      <c r="C558" s="165"/>
      <c r="D558" s="166"/>
      <c r="E558" s="159"/>
      <c r="F558" s="160"/>
      <c r="G558" s="159"/>
      <c r="H558" s="159"/>
      <c r="I558" s="167"/>
    </row>
    <row r="559" spans="1:9" x14ac:dyDescent="0.25">
      <c r="A559" s="145"/>
      <c r="B559" s="153"/>
      <c r="C559" s="165"/>
      <c r="D559" s="166"/>
      <c r="E559" s="159"/>
      <c r="F559" s="169"/>
      <c r="G559" s="159"/>
      <c r="H559" s="159"/>
      <c r="I559" s="167"/>
    </row>
    <row r="560" spans="1:9" x14ac:dyDescent="0.25">
      <c r="A560" s="145"/>
      <c r="B560" s="153"/>
      <c r="C560" s="165"/>
      <c r="D560" s="166"/>
      <c r="E560" s="159"/>
      <c r="F560" s="160"/>
      <c r="G560" s="159"/>
      <c r="H560" s="159"/>
      <c r="I560" s="167"/>
    </row>
    <row r="561" spans="1:9" x14ac:dyDescent="0.25">
      <c r="A561" s="145"/>
      <c r="B561" s="153"/>
      <c r="C561" s="165"/>
      <c r="D561" s="166"/>
      <c r="E561" s="159"/>
      <c r="F561" s="160"/>
      <c r="G561" s="159"/>
      <c r="H561" s="159"/>
      <c r="I561" s="167"/>
    </row>
    <row r="562" spans="1:9" x14ac:dyDescent="0.25">
      <c r="A562" s="145"/>
      <c r="B562" s="153"/>
      <c r="C562" s="165"/>
      <c r="D562" s="166"/>
      <c r="E562" s="159"/>
      <c r="F562" s="160"/>
      <c r="G562" s="159"/>
      <c r="H562" s="159"/>
      <c r="I562" s="167"/>
    </row>
    <row r="563" spans="1:9" x14ac:dyDescent="0.25">
      <c r="A563" s="145"/>
      <c r="B563" s="153"/>
      <c r="C563" s="165"/>
      <c r="D563" s="166"/>
      <c r="E563" s="159"/>
      <c r="F563" s="160"/>
      <c r="G563" s="159"/>
      <c r="H563" s="159"/>
      <c r="I563" s="167"/>
    </row>
    <row r="564" spans="1:9" x14ac:dyDescent="0.25">
      <c r="A564" s="145"/>
      <c r="B564" s="153"/>
      <c r="C564" s="165"/>
      <c r="D564" s="166"/>
      <c r="E564" s="159"/>
      <c r="F564" s="160"/>
      <c r="G564" s="159"/>
      <c r="H564" s="159"/>
      <c r="I564" s="167"/>
    </row>
    <row r="565" spans="1:9" x14ac:dyDescent="0.25">
      <c r="A565" s="145"/>
      <c r="B565" s="153"/>
      <c r="C565" s="165"/>
      <c r="D565" s="166"/>
      <c r="E565" s="159"/>
      <c r="F565" s="160"/>
      <c r="G565" s="159"/>
      <c r="H565" s="159"/>
      <c r="I565" s="167"/>
    </row>
    <row r="566" spans="1:9" x14ac:dyDescent="0.25">
      <c r="A566" s="145"/>
      <c r="B566" s="153"/>
      <c r="C566" s="165"/>
      <c r="D566" s="166"/>
      <c r="E566" s="159"/>
      <c r="F566" s="160"/>
      <c r="G566" s="159"/>
      <c r="H566" s="159"/>
      <c r="I566" s="167"/>
    </row>
    <row r="567" spans="1:9" x14ac:dyDescent="0.25">
      <c r="A567" s="145"/>
      <c r="B567" s="153"/>
      <c r="C567" s="165"/>
      <c r="D567" s="166"/>
      <c r="E567" s="159"/>
      <c r="F567" s="160"/>
      <c r="G567" s="159"/>
      <c r="H567" s="159"/>
      <c r="I567" s="167"/>
    </row>
    <row r="568" spans="1:9" x14ac:dyDescent="0.25">
      <c r="A568" s="145"/>
      <c r="B568" s="153"/>
      <c r="C568" s="165"/>
      <c r="D568" s="166"/>
      <c r="E568" s="159"/>
      <c r="F568" s="160"/>
      <c r="G568" s="159"/>
      <c r="H568" s="159"/>
      <c r="I568" s="167"/>
    </row>
    <row r="569" spans="1:9" x14ac:dyDescent="0.25">
      <c r="A569" s="145"/>
      <c r="B569" s="153"/>
      <c r="C569" s="165"/>
      <c r="D569" s="166"/>
      <c r="E569" s="159"/>
      <c r="F569" s="160"/>
      <c r="G569" s="159"/>
      <c r="H569" s="159"/>
      <c r="I569" s="167"/>
    </row>
    <row r="570" spans="1:9" x14ac:dyDescent="0.25">
      <c r="A570" s="145"/>
      <c r="B570" s="153"/>
      <c r="C570" s="165"/>
      <c r="D570" s="166"/>
      <c r="E570" s="159"/>
      <c r="F570" s="160"/>
      <c r="G570" s="159"/>
      <c r="H570" s="159"/>
      <c r="I570" s="167"/>
    </row>
    <row r="571" spans="1:9" x14ac:dyDescent="0.25">
      <c r="A571" s="145"/>
      <c r="B571" s="153"/>
      <c r="C571" s="165"/>
      <c r="D571" s="166"/>
      <c r="E571" s="159"/>
      <c r="F571" s="160"/>
      <c r="G571" s="159"/>
      <c r="H571" s="159"/>
      <c r="I571" s="167"/>
    </row>
    <row r="572" spans="1:9" x14ac:dyDescent="0.25">
      <c r="A572" s="145"/>
      <c r="B572" s="153"/>
      <c r="C572" s="165"/>
      <c r="D572" s="166"/>
      <c r="E572" s="159"/>
      <c r="F572" s="160"/>
      <c r="G572" s="159"/>
      <c r="H572" s="159"/>
      <c r="I572" s="167"/>
    </row>
    <row r="573" spans="1:9" x14ac:dyDescent="0.25">
      <c r="A573" s="145"/>
      <c r="B573" s="153"/>
      <c r="C573" s="165"/>
      <c r="D573" s="166"/>
      <c r="E573" s="159"/>
      <c r="F573" s="160"/>
      <c r="G573" s="159"/>
      <c r="H573" s="159"/>
      <c r="I573" s="167"/>
    </row>
    <row r="574" spans="1:9" x14ac:dyDescent="0.25">
      <c r="A574" s="145"/>
      <c r="B574" s="153"/>
      <c r="C574" s="165"/>
      <c r="D574" s="166"/>
      <c r="E574" s="159"/>
      <c r="F574" s="160"/>
      <c r="G574" s="159"/>
      <c r="H574" s="159"/>
      <c r="I574" s="167"/>
    </row>
    <row r="575" spans="1:9" x14ac:dyDescent="0.25">
      <c r="A575" s="145"/>
      <c r="B575" s="153"/>
      <c r="C575" s="165"/>
      <c r="D575" s="166"/>
      <c r="E575" s="159"/>
      <c r="F575" s="160"/>
      <c r="G575" s="159"/>
      <c r="H575" s="159"/>
      <c r="I575" s="167"/>
    </row>
    <row r="576" spans="1:9" x14ac:dyDescent="0.25">
      <c r="A576" s="145"/>
      <c r="B576" s="153"/>
      <c r="C576" s="165"/>
      <c r="D576" s="166"/>
      <c r="E576" s="159"/>
      <c r="F576" s="160"/>
      <c r="G576" s="159"/>
      <c r="H576" s="159"/>
      <c r="I576" s="167"/>
    </row>
    <row r="577" spans="1:9" x14ac:dyDescent="0.25">
      <c r="A577" s="145"/>
      <c r="B577" s="153"/>
      <c r="C577" s="165"/>
      <c r="D577" s="166"/>
      <c r="E577" s="159"/>
      <c r="F577" s="160"/>
      <c r="G577" s="159"/>
      <c r="H577" s="159"/>
      <c r="I577" s="167"/>
    </row>
    <row r="578" spans="1:9" x14ac:dyDescent="0.25">
      <c r="A578" s="145"/>
      <c r="B578" s="153"/>
      <c r="C578" s="165"/>
      <c r="D578" s="166"/>
      <c r="E578" s="159"/>
      <c r="F578" s="160"/>
      <c r="G578" s="159"/>
      <c r="H578" s="159"/>
      <c r="I578" s="167"/>
    </row>
    <row r="579" spans="1:9" x14ac:dyDescent="0.25">
      <c r="A579" s="145"/>
      <c r="B579" s="153"/>
      <c r="C579" s="165"/>
      <c r="D579" s="166"/>
      <c r="E579" s="159"/>
      <c r="F579" s="160"/>
      <c r="G579" s="159"/>
      <c r="H579" s="159"/>
      <c r="I579" s="167"/>
    </row>
    <row r="580" spans="1:9" x14ac:dyDescent="0.25">
      <c r="A580" s="145"/>
      <c r="B580" s="153"/>
      <c r="C580" s="165"/>
      <c r="D580" s="166"/>
      <c r="E580" s="159"/>
      <c r="F580" s="160"/>
      <c r="G580" s="159"/>
      <c r="H580" s="159"/>
      <c r="I580" s="167"/>
    </row>
    <row r="581" spans="1:9" x14ac:dyDescent="0.25">
      <c r="A581" s="145"/>
      <c r="B581" s="153"/>
      <c r="C581" s="165"/>
      <c r="D581" s="166"/>
      <c r="E581" s="159"/>
      <c r="F581" s="160"/>
      <c r="G581" s="159"/>
      <c r="H581" s="159"/>
      <c r="I581" s="167"/>
    </row>
    <row r="582" spans="1:9" x14ac:dyDescent="0.25">
      <c r="A582" s="145"/>
      <c r="B582" s="153"/>
      <c r="C582" s="165"/>
      <c r="D582" s="166"/>
      <c r="E582" s="159"/>
      <c r="F582" s="160"/>
      <c r="G582" s="159"/>
      <c r="H582" s="159"/>
      <c r="I582" s="167"/>
    </row>
    <row r="583" spans="1:9" x14ac:dyDescent="0.25">
      <c r="A583" s="145"/>
      <c r="B583" s="153"/>
      <c r="C583" s="165"/>
      <c r="D583" s="166"/>
      <c r="E583" s="159"/>
      <c r="F583" s="160"/>
      <c r="G583" s="159"/>
      <c r="H583" s="159"/>
      <c r="I583" s="167"/>
    </row>
    <row r="584" spans="1:9" x14ac:dyDescent="0.25">
      <c r="A584" s="145"/>
      <c r="B584" s="153"/>
      <c r="C584" s="165"/>
      <c r="D584" s="166"/>
      <c r="E584" s="159"/>
      <c r="F584" s="160"/>
      <c r="G584" s="159"/>
      <c r="H584" s="159"/>
      <c r="I584" s="167"/>
    </row>
    <row r="585" spans="1:9" x14ac:dyDescent="0.25">
      <c r="A585" s="145"/>
      <c r="B585" s="153"/>
      <c r="C585" s="165"/>
      <c r="D585" s="166"/>
      <c r="E585" s="159"/>
      <c r="F585" s="160"/>
      <c r="G585" s="159"/>
      <c r="H585" s="159"/>
      <c r="I585" s="167"/>
    </row>
    <row r="586" spans="1:9" x14ac:dyDescent="0.25">
      <c r="A586" s="145"/>
      <c r="B586" s="153"/>
      <c r="C586" s="165"/>
      <c r="D586" s="166"/>
      <c r="E586" s="159"/>
      <c r="F586" s="160"/>
      <c r="G586" s="159"/>
      <c r="H586" s="159"/>
      <c r="I586" s="167"/>
    </row>
    <row r="587" spans="1:9" x14ac:dyDescent="0.25">
      <c r="A587" s="145"/>
      <c r="B587" s="153"/>
      <c r="C587" s="165"/>
      <c r="D587" s="166"/>
      <c r="E587" s="159"/>
      <c r="F587" s="160"/>
      <c r="G587" s="159"/>
      <c r="H587" s="159"/>
      <c r="I587" s="167"/>
    </row>
    <row r="588" spans="1:9" x14ac:dyDescent="0.25">
      <c r="A588" s="145"/>
      <c r="B588" s="153"/>
      <c r="C588" s="165"/>
      <c r="D588" s="166"/>
      <c r="E588" s="159"/>
      <c r="F588" s="160"/>
      <c r="G588" s="159"/>
      <c r="H588" s="159"/>
      <c r="I588" s="167"/>
    </row>
    <row r="589" spans="1:9" x14ac:dyDescent="0.25">
      <c r="A589" s="145"/>
      <c r="B589" s="153"/>
      <c r="C589" s="165"/>
      <c r="D589" s="166"/>
      <c r="E589" s="159"/>
      <c r="F589" s="160"/>
      <c r="G589" s="159"/>
      <c r="H589" s="159"/>
      <c r="I589" s="167"/>
    </row>
    <row r="590" spans="1:9" x14ac:dyDescent="0.25">
      <c r="A590" s="145"/>
      <c r="B590" s="153"/>
      <c r="C590" s="165"/>
      <c r="D590" s="166"/>
      <c r="E590" s="159"/>
      <c r="F590" s="160"/>
      <c r="G590" s="159"/>
      <c r="H590" s="159"/>
      <c r="I590" s="167"/>
    </row>
    <row r="591" spans="1:9" x14ac:dyDescent="0.25">
      <c r="A591" s="145"/>
      <c r="B591" s="153"/>
      <c r="C591" s="165"/>
      <c r="D591" s="166"/>
      <c r="E591" s="159"/>
      <c r="F591" s="160"/>
      <c r="G591" s="159"/>
      <c r="H591" s="159"/>
      <c r="I591" s="167"/>
    </row>
    <row r="592" spans="1:9" x14ac:dyDescent="0.25">
      <c r="A592" s="145"/>
      <c r="B592" s="153"/>
      <c r="C592" s="165"/>
      <c r="D592" s="166"/>
      <c r="E592" s="159"/>
      <c r="F592" s="160"/>
      <c r="G592" s="159"/>
      <c r="H592" s="159"/>
      <c r="I592" s="167"/>
    </row>
    <row r="593" spans="1:9" x14ac:dyDescent="0.25">
      <c r="A593" s="145"/>
      <c r="B593" s="153"/>
      <c r="C593" s="165"/>
      <c r="D593" s="166"/>
      <c r="E593" s="159"/>
      <c r="F593" s="160"/>
      <c r="G593" s="159"/>
      <c r="H593" s="159"/>
      <c r="I593" s="167"/>
    </row>
    <row r="594" spans="1:9" x14ac:dyDescent="0.25">
      <c r="A594" s="145"/>
      <c r="B594" s="153"/>
      <c r="C594" s="165"/>
      <c r="D594" s="166"/>
      <c r="E594" s="159"/>
      <c r="F594" s="160"/>
      <c r="G594" s="159"/>
      <c r="H594" s="159"/>
      <c r="I594" s="167"/>
    </row>
    <row r="595" spans="1:9" x14ac:dyDescent="0.25">
      <c r="A595" s="145"/>
      <c r="B595" s="153"/>
      <c r="C595" s="165"/>
      <c r="D595" s="166"/>
      <c r="E595" s="159"/>
      <c r="F595" s="160"/>
      <c r="G595" s="159"/>
      <c r="H595" s="159"/>
      <c r="I595" s="167"/>
    </row>
    <row r="596" spans="1:9" x14ac:dyDescent="0.25">
      <c r="A596" s="145"/>
      <c r="B596" s="153"/>
      <c r="C596" s="165"/>
      <c r="D596" s="166"/>
      <c r="E596" s="159"/>
      <c r="F596" s="160"/>
      <c r="G596" s="159"/>
      <c r="H596" s="159"/>
      <c r="I596" s="167"/>
    </row>
    <row r="597" spans="1:9" x14ac:dyDescent="0.25">
      <c r="A597" s="145"/>
      <c r="B597" s="153"/>
      <c r="C597" s="165"/>
      <c r="D597" s="166"/>
      <c r="E597" s="159"/>
      <c r="F597" s="160"/>
      <c r="G597" s="159"/>
      <c r="H597" s="159"/>
      <c r="I597" s="167"/>
    </row>
    <row r="598" spans="1:9" x14ac:dyDescent="0.25">
      <c r="A598" s="145"/>
      <c r="B598" s="153"/>
      <c r="C598" s="165"/>
      <c r="D598" s="166"/>
      <c r="E598" s="159"/>
      <c r="F598" s="160"/>
      <c r="G598" s="159"/>
      <c r="H598" s="159"/>
      <c r="I598" s="167"/>
    </row>
    <row r="599" spans="1:9" x14ac:dyDescent="0.25">
      <c r="A599" s="145"/>
      <c r="B599" s="153"/>
      <c r="C599" s="165"/>
      <c r="D599" s="166"/>
      <c r="E599" s="159"/>
      <c r="F599" s="160"/>
      <c r="G599" s="159"/>
      <c r="H599" s="159"/>
      <c r="I599" s="167"/>
    </row>
    <row r="600" spans="1:9" x14ac:dyDescent="0.25">
      <c r="A600" s="145"/>
      <c r="B600" s="153"/>
      <c r="C600" s="165"/>
      <c r="D600" s="166"/>
      <c r="E600" s="159"/>
      <c r="F600" s="160"/>
      <c r="G600" s="159"/>
      <c r="H600" s="159"/>
      <c r="I600" s="167"/>
    </row>
    <row r="601" spans="1:9" x14ac:dyDescent="0.25">
      <c r="A601" s="145"/>
      <c r="B601" s="153"/>
      <c r="C601" s="165"/>
      <c r="D601" s="166"/>
      <c r="E601" s="159"/>
      <c r="F601" s="160"/>
      <c r="G601" s="159"/>
      <c r="H601" s="159"/>
      <c r="I601" s="167"/>
    </row>
    <row r="602" spans="1:9" x14ac:dyDescent="0.25">
      <c r="A602" s="145"/>
      <c r="B602" s="153"/>
      <c r="C602" s="165"/>
      <c r="D602" s="166"/>
      <c r="E602" s="159"/>
      <c r="F602" s="160"/>
      <c r="G602" s="159"/>
      <c r="H602" s="159"/>
      <c r="I602" s="167"/>
    </row>
    <row r="603" spans="1:9" x14ac:dyDescent="0.25">
      <c r="A603" s="145"/>
      <c r="B603" s="153"/>
      <c r="C603" s="165"/>
      <c r="D603" s="166"/>
      <c r="E603" s="159"/>
      <c r="F603" s="160"/>
      <c r="G603" s="159"/>
      <c r="H603" s="159"/>
      <c r="I603" s="167"/>
    </row>
    <row r="604" spans="1:9" x14ac:dyDescent="0.25">
      <c r="A604" s="145"/>
      <c r="B604" s="153"/>
      <c r="C604" s="165"/>
      <c r="D604" s="166"/>
      <c r="E604" s="159"/>
      <c r="F604" s="160"/>
      <c r="G604" s="159"/>
      <c r="H604" s="159"/>
      <c r="I604" s="167"/>
    </row>
    <row r="605" spans="1:9" x14ac:dyDescent="0.25">
      <c r="A605" s="145"/>
      <c r="B605" s="153"/>
      <c r="C605" s="165"/>
      <c r="D605" s="166"/>
      <c r="E605" s="159"/>
      <c r="F605" s="160"/>
      <c r="G605" s="159"/>
      <c r="H605" s="159"/>
      <c r="I605" s="167"/>
    </row>
    <row r="606" spans="1:9" x14ac:dyDescent="0.25">
      <c r="A606" s="145"/>
      <c r="B606" s="153"/>
      <c r="C606" s="165"/>
      <c r="D606" s="166"/>
      <c r="E606" s="159"/>
      <c r="F606" s="160"/>
      <c r="G606" s="159"/>
      <c r="H606" s="159"/>
      <c r="I606" s="167"/>
    </row>
    <row r="607" spans="1:9" x14ac:dyDescent="0.25">
      <c r="A607" s="145"/>
      <c r="B607" s="153"/>
      <c r="C607" s="165"/>
      <c r="D607" s="166"/>
      <c r="E607" s="159"/>
      <c r="F607" s="160"/>
      <c r="G607" s="159"/>
      <c r="H607" s="159"/>
      <c r="I607" s="167"/>
    </row>
    <row r="608" spans="1:9" x14ac:dyDescent="0.25">
      <c r="A608" s="145"/>
      <c r="B608" s="153"/>
      <c r="C608" s="165"/>
      <c r="D608" s="166"/>
      <c r="E608" s="159"/>
      <c r="F608" s="160"/>
      <c r="G608" s="159"/>
      <c r="H608" s="159"/>
      <c r="I608" s="167"/>
    </row>
    <row r="609" spans="1:9" x14ac:dyDescent="0.25">
      <c r="A609" s="145"/>
      <c r="B609" s="153"/>
      <c r="C609" s="165"/>
      <c r="D609" s="166"/>
      <c r="E609" s="159"/>
      <c r="F609" s="160"/>
      <c r="G609" s="159"/>
      <c r="H609" s="159"/>
      <c r="I609" s="167"/>
    </row>
    <row r="610" spans="1:9" x14ac:dyDescent="0.25">
      <c r="A610" s="145"/>
      <c r="B610" s="153"/>
      <c r="C610" s="165"/>
      <c r="D610" s="166"/>
      <c r="E610" s="159"/>
      <c r="F610" s="160"/>
      <c r="G610" s="159"/>
      <c r="H610" s="159"/>
      <c r="I610" s="167"/>
    </row>
    <row r="611" spans="1:9" x14ac:dyDescent="0.25">
      <c r="A611" s="145"/>
      <c r="B611" s="153"/>
      <c r="C611" s="165"/>
      <c r="D611" s="166"/>
      <c r="E611" s="159"/>
      <c r="F611" s="160"/>
      <c r="G611" s="159"/>
      <c r="H611" s="159"/>
      <c r="I611" s="167"/>
    </row>
    <row r="612" spans="1:9" x14ac:dyDescent="0.25">
      <c r="A612" s="145"/>
      <c r="B612" s="153"/>
      <c r="C612" s="165"/>
      <c r="D612" s="166"/>
      <c r="E612" s="159"/>
      <c r="F612" s="160"/>
      <c r="G612" s="159"/>
      <c r="H612" s="159"/>
      <c r="I612" s="167"/>
    </row>
    <row r="613" spans="1:9" x14ac:dyDescent="0.25">
      <c r="A613" s="145"/>
      <c r="B613" s="153"/>
      <c r="C613" s="165"/>
      <c r="D613" s="166"/>
      <c r="E613" s="159"/>
      <c r="F613" s="160"/>
      <c r="G613" s="159"/>
      <c r="H613" s="159"/>
      <c r="I613" s="167"/>
    </row>
    <row r="614" spans="1:9" x14ac:dyDescent="0.25">
      <c r="A614" s="145"/>
      <c r="B614" s="153"/>
      <c r="C614" s="165"/>
      <c r="D614" s="166"/>
      <c r="E614" s="159"/>
      <c r="F614" s="160"/>
      <c r="G614" s="159"/>
      <c r="H614" s="159"/>
      <c r="I614" s="167"/>
    </row>
    <row r="615" spans="1:9" x14ac:dyDescent="0.25">
      <c r="A615" s="145"/>
      <c r="B615" s="153"/>
      <c r="C615" s="165"/>
      <c r="D615" s="166"/>
      <c r="E615" s="159"/>
      <c r="F615" s="160"/>
      <c r="G615" s="159"/>
      <c r="H615" s="159"/>
      <c r="I615" s="167"/>
    </row>
    <row r="616" spans="1:9" ht="15.75" x14ac:dyDescent="0.25">
      <c r="A616" s="145"/>
      <c r="B616" s="153"/>
      <c r="C616" s="165"/>
      <c r="D616" s="166"/>
      <c r="E616" s="159"/>
      <c r="F616" s="160"/>
      <c r="G616" s="159"/>
      <c r="H616" s="159"/>
      <c r="I616" s="167"/>
    </row>
    <row r="617" spans="1:9" x14ac:dyDescent="0.25">
      <c r="A617" s="145"/>
      <c r="B617" s="153"/>
      <c r="C617" s="165"/>
      <c r="D617" s="166"/>
      <c r="E617" s="159"/>
      <c r="F617" s="160"/>
      <c r="G617" s="159"/>
      <c r="H617" s="159"/>
      <c r="I617" s="167"/>
    </row>
    <row r="618" spans="1:9" x14ac:dyDescent="0.25">
      <c r="A618" s="145"/>
      <c r="B618" s="153"/>
      <c r="C618" s="165"/>
      <c r="D618" s="166"/>
      <c r="E618" s="159"/>
      <c r="F618" s="160"/>
      <c r="G618" s="159"/>
      <c r="H618" s="159"/>
      <c r="I618" s="167"/>
    </row>
    <row r="619" spans="1:9" x14ac:dyDescent="0.25">
      <c r="A619" s="145"/>
      <c r="B619" s="153"/>
      <c r="C619" s="165"/>
      <c r="D619" s="166"/>
      <c r="E619" s="159"/>
      <c r="F619" s="160"/>
      <c r="G619" s="159"/>
      <c r="H619" s="159"/>
      <c r="I619" s="167"/>
    </row>
    <row r="620" spans="1:9" x14ac:dyDescent="0.25">
      <c r="A620" s="145"/>
      <c r="B620" s="153"/>
      <c r="C620" s="165"/>
      <c r="D620" s="166"/>
      <c r="E620" s="159"/>
      <c r="F620" s="160"/>
      <c r="G620" s="159"/>
      <c r="H620" s="159"/>
      <c r="I620" s="167"/>
    </row>
    <row r="621" spans="1:9" x14ac:dyDescent="0.25">
      <c r="A621" s="145"/>
      <c r="B621" s="153"/>
      <c r="C621" s="165"/>
      <c r="D621" s="166"/>
      <c r="E621" s="159"/>
      <c r="F621" s="160"/>
      <c r="G621" s="159"/>
      <c r="H621" s="159"/>
      <c r="I621" s="167"/>
    </row>
    <row r="622" spans="1:9" x14ac:dyDescent="0.25">
      <c r="A622" s="145"/>
      <c r="B622" s="153"/>
      <c r="C622" s="165"/>
      <c r="D622" s="166"/>
      <c r="E622" s="159"/>
      <c r="F622" s="160"/>
      <c r="G622" s="159"/>
      <c r="H622" s="159"/>
      <c r="I622" s="167"/>
    </row>
    <row r="623" spans="1:9" x14ac:dyDescent="0.25">
      <c r="A623" s="145"/>
      <c r="B623" s="153"/>
      <c r="C623" s="165"/>
      <c r="D623" s="166"/>
      <c r="E623" s="159"/>
      <c r="F623" s="160"/>
      <c r="G623" s="159"/>
      <c r="H623" s="159"/>
      <c r="I623" s="167"/>
    </row>
    <row r="624" spans="1:9" x14ac:dyDescent="0.25">
      <c r="A624" s="145"/>
      <c r="B624" s="153"/>
      <c r="C624" s="165"/>
      <c r="D624" s="166"/>
      <c r="E624" s="159"/>
      <c r="F624" s="160"/>
      <c r="G624" s="159"/>
      <c r="H624" s="159"/>
      <c r="I624" s="167"/>
    </row>
    <row r="625" spans="1:9" x14ac:dyDescent="0.25">
      <c r="A625" s="145"/>
      <c r="B625" s="153"/>
      <c r="C625" s="165"/>
      <c r="D625" s="166"/>
      <c r="E625" s="159"/>
      <c r="F625" s="160"/>
      <c r="G625" s="159"/>
      <c r="H625" s="159"/>
      <c r="I625" s="167"/>
    </row>
    <row r="626" spans="1:9" x14ac:dyDescent="0.25">
      <c r="A626" s="145"/>
      <c r="B626" s="153"/>
      <c r="C626" s="165"/>
      <c r="D626" s="166"/>
      <c r="E626" s="159"/>
      <c r="F626" s="160"/>
      <c r="G626" s="159"/>
      <c r="H626" s="159"/>
      <c r="I626" s="167"/>
    </row>
    <row r="627" spans="1:9" x14ac:dyDescent="0.25">
      <c r="A627" s="145"/>
      <c r="B627" s="153"/>
      <c r="C627" s="165"/>
      <c r="D627" s="166"/>
      <c r="E627" s="159"/>
      <c r="F627" s="160"/>
      <c r="G627" s="159"/>
      <c r="H627" s="159"/>
      <c r="I627" s="167"/>
    </row>
    <row r="628" spans="1:9" x14ac:dyDescent="0.25">
      <c r="A628" s="145"/>
      <c r="B628" s="153"/>
      <c r="C628" s="165"/>
      <c r="D628" s="166"/>
      <c r="E628" s="159"/>
      <c r="F628" s="160"/>
      <c r="G628" s="159"/>
      <c r="H628" s="159"/>
      <c r="I628" s="167"/>
    </row>
    <row r="629" spans="1:9" x14ac:dyDescent="0.25">
      <c r="A629" s="145"/>
      <c r="B629" s="153"/>
      <c r="C629" s="165"/>
      <c r="D629" s="166"/>
      <c r="E629" s="159"/>
      <c r="F629" s="160"/>
      <c r="G629" s="159"/>
      <c r="H629" s="159"/>
      <c r="I629" s="167"/>
    </row>
    <row r="630" spans="1:9" x14ac:dyDescent="0.25">
      <c r="A630" s="145"/>
      <c r="B630" s="153"/>
      <c r="C630" s="165"/>
      <c r="D630" s="166"/>
      <c r="E630" s="159"/>
      <c r="F630" s="160"/>
      <c r="G630" s="159"/>
      <c r="H630" s="159"/>
      <c r="I630" s="167"/>
    </row>
    <row r="631" spans="1:9" ht="15.75" x14ac:dyDescent="0.25">
      <c r="A631" s="145"/>
      <c r="B631" s="153"/>
      <c r="C631" s="165"/>
      <c r="D631" s="166"/>
      <c r="E631" s="159"/>
      <c r="F631" s="160"/>
      <c r="G631" s="159"/>
      <c r="H631" s="159"/>
      <c r="I631" s="167"/>
    </row>
    <row r="632" spans="1:9" x14ac:dyDescent="0.25">
      <c r="A632" s="145"/>
      <c r="B632" s="153"/>
      <c r="C632" s="165"/>
      <c r="D632" s="166"/>
      <c r="E632" s="159"/>
      <c r="F632" s="160"/>
      <c r="G632" s="159"/>
      <c r="H632" s="159"/>
      <c r="I632" s="167"/>
    </row>
    <row r="633" spans="1:9" x14ac:dyDescent="0.25">
      <c r="A633" s="145"/>
      <c r="B633" s="153"/>
      <c r="C633" s="165"/>
      <c r="D633" s="166"/>
      <c r="E633" s="159"/>
      <c r="F633" s="160"/>
      <c r="G633" s="159"/>
      <c r="H633" s="159"/>
      <c r="I633" s="167"/>
    </row>
    <row r="634" spans="1:9" x14ac:dyDescent="0.25">
      <c r="A634" s="145"/>
      <c r="B634" s="153"/>
      <c r="C634" s="165"/>
      <c r="D634" s="166"/>
      <c r="E634" s="159"/>
      <c r="F634" s="160"/>
      <c r="G634" s="159"/>
      <c r="H634" s="159"/>
      <c r="I634" s="167"/>
    </row>
    <row r="635" spans="1:9" x14ac:dyDescent="0.25">
      <c r="A635" s="145"/>
      <c r="B635" s="153"/>
      <c r="C635" s="165"/>
      <c r="D635" s="166"/>
      <c r="E635" s="159"/>
      <c r="F635" s="160"/>
      <c r="G635" s="159"/>
      <c r="H635" s="159"/>
      <c r="I635" s="167"/>
    </row>
    <row r="636" spans="1:9" x14ac:dyDescent="0.25">
      <c r="A636" s="145"/>
      <c r="B636" s="153"/>
      <c r="C636" s="165"/>
      <c r="D636" s="166"/>
      <c r="E636" s="159"/>
      <c r="F636" s="160"/>
      <c r="G636" s="159"/>
      <c r="H636" s="159"/>
      <c r="I636" s="167"/>
    </row>
    <row r="637" spans="1:9" x14ac:dyDescent="0.25">
      <c r="A637" s="145"/>
      <c r="B637" s="153"/>
      <c r="C637" s="165"/>
      <c r="D637" s="166"/>
      <c r="E637" s="159"/>
      <c r="F637" s="160"/>
      <c r="G637" s="159"/>
      <c r="H637" s="159"/>
      <c r="I637" s="167"/>
    </row>
    <row r="638" spans="1:9" x14ac:dyDescent="0.25">
      <c r="A638" s="145"/>
      <c r="B638" s="153"/>
      <c r="C638" s="165"/>
      <c r="D638" s="166"/>
      <c r="E638" s="159"/>
      <c r="F638" s="160"/>
      <c r="G638" s="159"/>
      <c r="H638" s="159"/>
      <c r="I638" s="167"/>
    </row>
    <row r="639" spans="1:9" x14ac:dyDescent="0.25">
      <c r="A639" s="145"/>
      <c r="B639" s="153"/>
      <c r="C639" s="165"/>
      <c r="D639" s="166"/>
      <c r="E639" s="159"/>
      <c r="F639" s="160"/>
      <c r="G639" s="159"/>
      <c r="H639" s="159"/>
      <c r="I639" s="167"/>
    </row>
    <row r="640" spans="1:9" x14ac:dyDescent="0.25">
      <c r="A640" s="145"/>
      <c r="B640" s="153"/>
      <c r="C640" s="165"/>
      <c r="D640" s="166"/>
      <c r="E640" s="159"/>
      <c r="F640" s="160"/>
      <c r="G640" s="159"/>
      <c r="H640" s="159"/>
      <c r="I640" s="167"/>
    </row>
    <row r="641" spans="1:9" x14ac:dyDescent="0.25">
      <c r="A641" s="145"/>
      <c r="B641" s="153"/>
      <c r="C641" s="165"/>
      <c r="D641" s="166"/>
      <c r="E641" s="159"/>
      <c r="F641" s="160"/>
      <c r="G641" s="159"/>
      <c r="H641" s="159"/>
      <c r="I641" s="167"/>
    </row>
    <row r="642" spans="1:9" x14ac:dyDescent="0.25">
      <c r="A642" s="145"/>
      <c r="B642" s="153"/>
      <c r="C642" s="165"/>
      <c r="D642" s="166"/>
      <c r="E642" s="159"/>
      <c r="F642" s="160"/>
      <c r="G642" s="159"/>
      <c r="H642" s="159"/>
      <c r="I642" s="167"/>
    </row>
    <row r="643" spans="1:9" x14ac:dyDescent="0.25">
      <c r="A643" s="145"/>
      <c r="B643" s="153"/>
      <c r="C643" s="165"/>
      <c r="D643" s="166"/>
      <c r="E643" s="159"/>
      <c r="F643" s="160"/>
      <c r="G643" s="159"/>
      <c r="H643" s="159"/>
      <c r="I643" s="167"/>
    </row>
    <row r="644" spans="1:9" x14ac:dyDescent="0.25">
      <c r="A644" s="145"/>
      <c r="B644" s="153"/>
      <c r="C644" s="165"/>
      <c r="D644" s="166"/>
      <c r="E644" s="159"/>
      <c r="F644" s="160"/>
      <c r="G644" s="159"/>
      <c r="H644" s="159"/>
      <c r="I644" s="167"/>
    </row>
    <row r="645" spans="1:9" x14ac:dyDescent="0.25">
      <c r="A645" s="145"/>
      <c r="B645" s="153"/>
      <c r="C645" s="165"/>
      <c r="D645" s="166"/>
      <c r="E645" s="159"/>
      <c r="F645" s="160"/>
      <c r="G645" s="159"/>
      <c r="H645" s="159"/>
      <c r="I645" s="167"/>
    </row>
    <row r="646" spans="1:9" ht="30" x14ac:dyDescent="0.25">
      <c r="A646" s="145"/>
      <c r="B646" s="153"/>
      <c r="C646" s="165"/>
      <c r="D646" s="166"/>
      <c r="E646" s="159"/>
      <c r="F646" s="160"/>
      <c r="G646" s="159"/>
      <c r="H646" s="159"/>
      <c r="I646" s="167"/>
    </row>
    <row r="647" spans="1:9" x14ac:dyDescent="0.25">
      <c r="A647" s="145"/>
      <c r="B647" s="153"/>
      <c r="C647" s="165"/>
      <c r="D647" s="166"/>
      <c r="E647" s="159"/>
      <c r="F647" s="160"/>
      <c r="G647" s="159"/>
      <c r="H647" s="159"/>
      <c r="I647" s="167"/>
    </row>
    <row r="648" spans="1:9" ht="30" x14ac:dyDescent="0.25">
      <c r="A648" s="145"/>
      <c r="B648" s="153"/>
      <c r="C648" s="165"/>
      <c r="D648" s="166"/>
      <c r="E648" s="159"/>
      <c r="F648" s="160"/>
      <c r="G648" s="159"/>
      <c r="H648" s="159"/>
      <c r="I648" s="167"/>
    </row>
    <row r="649" spans="1:9" x14ac:dyDescent="0.25">
      <c r="A649" s="145"/>
      <c r="B649" s="153"/>
      <c r="C649" s="165"/>
      <c r="D649" s="166"/>
      <c r="E649" s="159"/>
      <c r="F649" s="160"/>
      <c r="G649" s="159"/>
      <c r="H649" s="159"/>
      <c r="I649" s="167"/>
    </row>
    <row r="650" spans="1:9" x14ac:dyDescent="0.25">
      <c r="A650" s="145"/>
      <c r="B650" s="153"/>
      <c r="C650" s="165"/>
      <c r="D650" s="166"/>
      <c r="E650" s="159"/>
      <c r="F650" s="160"/>
      <c r="G650" s="159"/>
      <c r="H650" s="159"/>
      <c r="I650" s="167"/>
    </row>
    <row r="651" spans="1:9" x14ac:dyDescent="0.25">
      <c r="A651" s="145"/>
      <c r="B651" s="153"/>
      <c r="C651" s="165"/>
      <c r="D651" s="166"/>
      <c r="E651" s="159"/>
      <c r="F651" s="160"/>
      <c r="G651" s="159"/>
      <c r="H651" s="159"/>
      <c r="I651" s="167"/>
    </row>
    <row r="652" spans="1:9" ht="30" x14ac:dyDescent="0.25">
      <c r="A652" s="145"/>
      <c r="B652" s="153"/>
      <c r="C652" s="165"/>
      <c r="D652" s="166"/>
      <c r="E652" s="159"/>
      <c r="F652" s="160"/>
      <c r="G652" s="159"/>
      <c r="H652" s="159"/>
      <c r="I652" s="167"/>
    </row>
    <row r="653" spans="1:9" x14ac:dyDescent="0.25">
      <c r="A653" s="145"/>
      <c r="B653" s="153"/>
      <c r="C653" s="165"/>
      <c r="D653" s="166"/>
      <c r="E653" s="159"/>
      <c r="F653" s="160"/>
      <c r="G653" s="159"/>
      <c r="H653" s="159"/>
      <c r="I653" s="167"/>
    </row>
    <row r="654" spans="1:9" x14ac:dyDescent="0.25">
      <c r="A654" s="145"/>
      <c r="B654" s="153"/>
      <c r="C654" s="165"/>
      <c r="D654" s="166"/>
      <c r="E654" s="159"/>
      <c r="F654" s="160"/>
      <c r="G654" s="159"/>
      <c r="H654" s="159"/>
      <c r="I654" s="167"/>
    </row>
    <row r="655" spans="1:9" x14ac:dyDescent="0.25">
      <c r="A655" s="145"/>
      <c r="B655" s="153"/>
      <c r="C655" s="165"/>
      <c r="D655" s="166"/>
      <c r="E655" s="159"/>
      <c r="F655" s="160"/>
      <c r="G655" s="159"/>
      <c r="H655" s="159"/>
      <c r="I655" s="167"/>
    </row>
    <row r="656" spans="1:9" x14ac:dyDescent="0.25">
      <c r="A656" s="145"/>
      <c r="B656" s="153"/>
      <c r="C656" s="165"/>
      <c r="D656" s="166"/>
      <c r="E656" s="159"/>
      <c r="F656" s="160"/>
      <c r="G656" s="159"/>
      <c r="H656" s="159"/>
      <c r="I656" s="167"/>
    </row>
    <row r="657" spans="1:9" x14ac:dyDescent="0.25">
      <c r="A657" s="145"/>
      <c r="B657" s="153"/>
      <c r="C657" s="165"/>
      <c r="D657" s="166"/>
      <c r="E657" s="159"/>
      <c r="F657" s="160"/>
      <c r="G657" s="159"/>
      <c r="H657" s="159"/>
      <c r="I657" s="167"/>
    </row>
    <row r="658" spans="1:9" x14ac:dyDescent="0.25">
      <c r="A658" s="145"/>
      <c r="B658" s="153"/>
      <c r="C658" s="165"/>
      <c r="D658" s="166"/>
      <c r="E658" s="159"/>
      <c r="F658" s="160"/>
      <c r="G658" s="159"/>
      <c r="H658" s="159"/>
      <c r="I658" s="167"/>
    </row>
    <row r="659" spans="1:9" x14ac:dyDescent="0.25">
      <c r="A659" s="145"/>
      <c r="B659" s="153"/>
      <c r="C659" s="165"/>
      <c r="D659" s="166"/>
      <c r="E659" s="159"/>
      <c r="F659" s="160"/>
      <c r="G659" s="159"/>
      <c r="H659" s="159"/>
      <c r="I659" s="167"/>
    </row>
    <row r="660" spans="1:9" x14ac:dyDescent="0.25">
      <c r="A660" s="145"/>
      <c r="B660" s="153"/>
      <c r="C660" s="165"/>
      <c r="D660" s="166"/>
      <c r="E660" s="159"/>
      <c r="F660" s="160"/>
      <c r="G660" s="159"/>
      <c r="H660" s="159"/>
      <c r="I660" s="167"/>
    </row>
    <row r="661" spans="1:9" x14ac:dyDescent="0.25">
      <c r="A661" s="145"/>
      <c r="B661" s="153"/>
      <c r="C661" s="165"/>
      <c r="D661" s="166"/>
      <c r="E661" s="159"/>
      <c r="F661" s="160"/>
      <c r="G661" s="159"/>
      <c r="H661" s="159"/>
      <c r="I661" s="167"/>
    </row>
    <row r="662" spans="1:9" x14ac:dyDescent="0.25">
      <c r="A662" s="145"/>
      <c r="B662" s="153"/>
      <c r="C662" s="165"/>
      <c r="D662" s="166"/>
      <c r="E662" s="159"/>
      <c r="F662" s="160"/>
      <c r="G662" s="159"/>
      <c r="H662" s="159"/>
      <c r="I662" s="167"/>
    </row>
    <row r="663" spans="1:9" x14ac:dyDescent="0.25">
      <c r="A663" s="145"/>
      <c r="B663" s="153"/>
      <c r="C663" s="165"/>
      <c r="D663" s="166"/>
      <c r="E663" s="159"/>
      <c r="F663" s="160"/>
      <c r="G663" s="159"/>
      <c r="H663" s="159"/>
      <c r="I663" s="167"/>
    </row>
    <row r="664" spans="1:9" x14ac:dyDescent="0.25">
      <c r="A664" s="145"/>
      <c r="B664" s="153"/>
      <c r="C664" s="165"/>
      <c r="D664" s="166"/>
      <c r="E664" s="159"/>
      <c r="F664" s="160"/>
      <c r="G664" s="159"/>
      <c r="H664" s="159"/>
      <c r="I664" s="167"/>
    </row>
    <row r="665" spans="1:9" x14ac:dyDescent="0.25">
      <c r="A665" s="145"/>
      <c r="B665" s="153"/>
      <c r="C665" s="165"/>
      <c r="D665" s="166"/>
      <c r="E665" s="159"/>
      <c r="F665" s="160"/>
      <c r="G665" s="159"/>
      <c r="H665" s="159"/>
      <c r="I665" s="167"/>
    </row>
    <row r="666" spans="1:9" x14ac:dyDescent="0.25">
      <c r="A666" s="145"/>
      <c r="B666" s="153"/>
      <c r="C666" s="165"/>
      <c r="D666" s="166"/>
      <c r="E666" s="159"/>
      <c r="F666" s="160"/>
      <c r="G666" s="159"/>
      <c r="H666" s="159"/>
      <c r="I666" s="167"/>
    </row>
    <row r="667" spans="1:9" x14ac:dyDescent="0.25">
      <c r="A667" s="145"/>
      <c r="B667" s="153"/>
      <c r="C667" s="165"/>
      <c r="D667" s="166"/>
      <c r="E667" s="159"/>
      <c r="F667" s="160"/>
      <c r="G667" s="159"/>
      <c r="H667" s="159"/>
      <c r="I667" s="167"/>
    </row>
    <row r="668" spans="1:9" x14ac:dyDescent="0.25">
      <c r="A668" s="145"/>
      <c r="B668" s="153"/>
      <c r="C668" s="165"/>
      <c r="D668" s="166"/>
      <c r="E668" s="159"/>
      <c r="F668" s="160"/>
      <c r="G668" s="159"/>
      <c r="H668" s="159"/>
      <c r="I668" s="167"/>
    </row>
    <row r="669" spans="1:9" x14ac:dyDescent="0.25">
      <c r="A669" s="145"/>
      <c r="B669" s="153"/>
      <c r="C669" s="165"/>
      <c r="D669" s="166"/>
      <c r="E669" s="159"/>
      <c r="F669" s="160"/>
      <c r="G669" s="159"/>
      <c r="H669" s="159"/>
      <c r="I669" s="167"/>
    </row>
    <row r="670" spans="1:9" x14ac:dyDescent="0.25">
      <c r="A670" s="145"/>
      <c r="B670" s="153"/>
      <c r="C670" s="165"/>
      <c r="D670" s="166"/>
      <c r="E670" s="159"/>
      <c r="F670" s="160"/>
      <c r="G670" s="159"/>
      <c r="H670" s="159"/>
      <c r="I670" s="167"/>
    </row>
    <row r="671" spans="1:9" x14ac:dyDescent="0.25">
      <c r="A671" s="145"/>
      <c r="B671" s="153"/>
      <c r="C671" s="165"/>
      <c r="D671" s="166"/>
      <c r="E671" s="159"/>
      <c r="F671" s="160"/>
      <c r="G671" s="159"/>
      <c r="H671" s="159"/>
      <c r="I671" s="167"/>
    </row>
    <row r="672" spans="1:9" x14ac:dyDescent="0.25">
      <c r="A672" s="145"/>
      <c r="B672" s="153"/>
      <c r="C672" s="165"/>
      <c r="D672" s="166"/>
      <c r="E672" s="159"/>
      <c r="F672" s="160"/>
      <c r="G672" s="159"/>
      <c r="H672" s="159"/>
      <c r="I672" s="167"/>
    </row>
    <row r="673" spans="1:9" x14ac:dyDescent="0.25">
      <c r="A673" s="145"/>
      <c r="B673" s="153"/>
      <c r="C673" s="165"/>
      <c r="D673" s="166"/>
      <c r="E673" s="159"/>
      <c r="F673" s="160"/>
      <c r="G673" s="159"/>
      <c r="H673" s="159"/>
      <c r="I673" s="167"/>
    </row>
    <row r="674" spans="1:9" x14ac:dyDescent="0.25">
      <c r="A674" s="145"/>
      <c r="B674" s="153"/>
      <c r="C674" s="165"/>
      <c r="D674" s="166"/>
      <c r="E674" s="159"/>
      <c r="F674" s="160"/>
      <c r="G674" s="159"/>
      <c r="H674" s="159"/>
      <c r="I674" s="167"/>
    </row>
    <row r="675" spans="1:9" x14ac:dyDescent="0.25">
      <c r="A675" s="145"/>
      <c r="B675" s="153"/>
      <c r="C675" s="165"/>
      <c r="D675" s="166"/>
      <c r="E675" s="159"/>
      <c r="F675" s="160"/>
      <c r="G675" s="159"/>
      <c r="H675" s="159"/>
      <c r="I675" s="167"/>
    </row>
    <row r="676" spans="1:9" x14ac:dyDescent="0.25">
      <c r="A676" s="145"/>
      <c r="B676" s="153"/>
      <c r="C676" s="165"/>
      <c r="D676" s="166"/>
      <c r="E676" s="159"/>
      <c r="F676" s="160"/>
      <c r="G676" s="159"/>
      <c r="H676" s="159"/>
      <c r="I676" s="167"/>
    </row>
    <row r="677" spans="1:9" x14ac:dyDescent="0.25">
      <c r="A677" s="145"/>
      <c r="B677" s="153"/>
      <c r="C677" s="165"/>
      <c r="D677" s="166"/>
      <c r="E677" s="159"/>
      <c r="F677" s="160"/>
      <c r="G677" s="159"/>
      <c r="H677" s="159"/>
      <c r="I677" s="167"/>
    </row>
    <row r="678" spans="1:9" x14ac:dyDescent="0.25">
      <c r="A678" s="145"/>
      <c r="B678" s="153"/>
      <c r="C678" s="165"/>
      <c r="D678" s="166"/>
      <c r="E678" s="159"/>
      <c r="F678" s="160"/>
      <c r="G678" s="159"/>
      <c r="H678" s="159"/>
      <c r="I678" s="167"/>
    </row>
    <row r="679" spans="1:9" x14ac:dyDescent="0.25">
      <c r="A679" s="145"/>
      <c r="B679" s="153"/>
      <c r="C679" s="165"/>
      <c r="D679" s="166"/>
      <c r="E679" s="159"/>
      <c r="F679" s="160"/>
      <c r="G679" s="159"/>
      <c r="H679" s="159"/>
      <c r="I679" s="167"/>
    </row>
    <row r="680" spans="1:9" x14ac:dyDescent="0.25">
      <c r="A680" s="145"/>
      <c r="B680" s="153"/>
      <c r="C680" s="165"/>
      <c r="D680" s="166"/>
      <c r="E680" s="159"/>
      <c r="F680" s="160"/>
      <c r="G680" s="159"/>
      <c r="H680" s="159"/>
      <c r="I680" s="167"/>
    </row>
    <row r="681" spans="1:9" x14ac:dyDescent="0.25">
      <c r="A681" s="145"/>
      <c r="B681" s="153"/>
      <c r="C681" s="165"/>
      <c r="D681" s="166"/>
      <c r="E681" s="159"/>
      <c r="F681" s="160"/>
      <c r="G681" s="159"/>
      <c r="H681" s="159"/>
      <c r="I681" s="167"/>
    </row>
    <row r="682" spans="1:9" x14ac:dyDescent="0.25">
      <c r="A682" s="145"/>
      <c r="B682" s="153"/>
      <c r="C682" s="165"/>
      <c r="D682" s="166"/>
      <c r="E682" s="159"/>
      <c r="F682" s="160"/>
      <c r="G682" s="159"/>
      <c r="H682" s="159"/>
      <c r="I682" s="167"/>
    </row>
    <row r="683" spans="1:9" x14ac:dyDescent="0.25">
      <c r="A683" s="145"/>
      <c r="B683" s="153"/>
      <c r="C683" s="165"/>
      <c r="D683" s="166"/>
      <c r="E683" s="159"/>
      <c r="F683" s="160"/>
      <c r="G683" s="159"/>
      <c r="H683" s="159"/>
      <c r="I683" s="167"/>
    </row>
    <row r="684" spans="1:9" x14ac:dyDescent="0.25">
      <c r="A684" s="145"/>
      <c r="B684" s="153"/>
      <c r="C684" s="165"/>
      <c r="D684" s="166"/>
      <c r="E684" s="159"/>
      <c r="F684" s="160"/>
      <c r="G684" s="159"/>
      <c r="H684" s="159"/>
      <c r="I684" s="167"/>
    </row>
    <row r="685" spans="1:9" x14ac:dyDescent="0.25">
      <c r="A685" s="145"/>
      <c r="B685" s="153"/>
      <c r="C685" s="165"/>
      <c r="D685" s="166"/>
      <c r="E685" s="159"/>
      <c r="F685" s="160"/>
      <c r="G685" s="159"/>
      <c r="H685" s="159"/>
      <c r="I685" s="167"/>
    </row>
    <row r="686" spans="1:9" x14ac:dyDescent="0.25">
      <c r="A686" s="145"/>
      <c r="B686" s="153"/>
      <c r="C686" s="165"/>
      <c r="D686" s="166"/>
      <c r="E686" s="159"/>
      <c r="F686" s="160"/>
      <c r="G686" s="159"/>
      <c r="H686" s="159"/>
      <c r="I686" s="167"/>
    </row>
    <row r="687" spans="1:9" x14ac:dyDescent="0.25">
      <c r="A687" s="145"/>
      <c r="B687" s="153"/>
      <c r="C687" s="165"/>
      <c r="D687" s="166"/>
      <c r="E687" s="159"/>
      <c r="F687" s="160"/>
      <c r="G687" s="159"/>
      <c r="H687" s="159"/>
      <c r="I687" s="167"/>
    </row>
    <row r="688" spans="1:9" x14ac:dyDescent="0.25">
      <c r="A688" s="145"/>
      <c r="B688" s="153"/>
      <c r="C688" s="165"/>
      <c r="D688" s="166"/>
      <c r="E688" s="159"/>
      <c r="F688" s="160"/>
      <c r="G688" s="159"/>
      <c r="H688" s="159"/>
      <c r="I688" s="167"/>
    </row>
    <row r="689" spans="1:9" x14ac:dyDescent="0.25">
      <c r="A689" s="145"/>
      <c r="B689" s="153"/>
      <c r="C689" s="165"/>
      <c r="D689" s="166"/>
      <c r="E689" s="159"/>
      <c r="F689" s="160"/>
      <c r="G689" s="159"/>
      <c r="H689" s="159"/>
      <c r="I689" s="167"/>
    </row>
    <row r="690" spans="1:9" x14ac:dyDescent="0.25">
      <c r="A690" s="145"/>
      <c r="B690" s="153"/>
      <c r="C690" s="165"/>
      <c r="D690" s="166"/>
      <c r="E690" s="159"/>
      <c r="F690" s="160"/>
      <c r="G690" s="159"/>
      <c r="H690" s="159"/>
      <c r="I690" s="167"/>
    </row>
    <row r="691" spans="1:9" x14ac:dyDescent="0.25">
      <c r="A691" s="145"/>
      <c r="B691" s="153"/>
      <c r="C691" s="165"/>
      <c r="D691" s="166"/>
      <c r="E691" s="159"/>
      <c r="F691" s="160"/>
      <c r="G691" s="159"/>
      <c r="H691" s="159"/>
      <c r="I691" s="167"/>
    </row>
    <row r="692" spans="1:9" x14ac:dyDescent="0.25">
      <c r="A692" s="145"/>
      <c r="B692" s="153"/>
      <c r="C692" s="165"/>
      <c r="D692" s="166"/>
      <c r="E692" s="159"/>
      <c r="F692" s="160"/>
      <c r="G692" s="159"/>
      <c r="H692" s="159"/>
      <c r="I692" s="167"/>
    </row>
    <row r="693" spans="1:9" x14ac:dyDescent="0.25">
      <c r="A693" s="145"/>
      <c r="B693" s="153"/>
      <c r="C693" s="165"/>
      <c r="D693" s="166"/>
      <c r="E693" s="159"/>
      <c r="F693" s="160"/>
      <c r="G693" s="159"/>
      <c r="H693" s="159"/>
      <c r="I693" s="167"/>
    </row>
    <row r="694" spans="1:9" x14ac:dyDescent="0.25">
      <c r="A694" s="145"/>
      <c r="B694" s="153"/>
      <c r="C694" s="165"/>
      <c r="D694" s="166"/>
      <c r="E694" s="159"/>
      <c r="F694" s="160"/>
      <c r="G694" s="159"/>
      <c r="H694" s="159"/>
      <c r="I694" s="167"/>
    </row>
    <row r="695" spans="1:9" x14ac:dyDescent="0.25">
      <c r="A695" s="145"/>
      <c r="B695" s="153"/>
      <c r="C695" s="165"/>
      <c r="D695" s="166"/>
      <c r="E695" s="159"/>
      <c r="F695" s="160"/>
      <c r="G695" s="159"/>
      <c r="H695" s="159"/>
      <c r="I695" s="167"/>
    </row>
    <row r="696" spans="1:9" x14ac:dyDescent="0.25">
      <c r="A696" s="145"/>
      <c r="B696" s="153"/>
      <c r="C696" s="165"/>
      <c r="D696" s="166"/>
      <c r="E696" s="159"/>
      <c r="F696" s="160"/>
      <c r="G696" s="159"/>
      <c r="H696" s="159"/>
      <c r="I696" s="167"/>
    </row>
    <row r="697" spans="1:9" x14ac:dyDescent="0.25">
      <c r="A697" s="145"/>
      <c r="B697" s="153"/>
      <c r="C697" s="165"/>
      <c r="D697" s="166"/>
      <c r="E697" s="159"/>
      <c r="F697" s="160"/>
      <c r="G697" s="159"/>
      <c r="H697" s="159"/>
      <c r="I697" s="167"/>
    </row>
    <row r="698" spans="1:9" x14ac:dyDescent="0.25">
      <c r="A698" s="145"/>
      <c r="B698" s="153"/>
      <c r="C698" s="165"/>
      <c r="D698" s="166"/>
      <c r="E698" s="159"/>
      <c r="F698" s="160"/>
      <c r="G698" s="159"/>
      <c r="H698" s="159"/>
      <c r="I698" s="167"/>
    </row>
    <row r="699" spans="1:9" x14ac:dyDescent="0.25">
      <c r="A699" s="145"/>
      <c r="B699" s="153"/>
      <c r="C699" s="165"/>
      <c r="D699" s="166"/>
      <c r="E699" s="159"/>
      <c r="F699" s="160"/>
      <c r="G699" s="159"/>
      <c r="H699" s="159"/>
      <c r="I699" s="167"/>
    </row>
    <row r="700" spans="1:9" x14ac:dyDescent="0.25">
      <c r="A700" s="145"/>
      <c r="B700" s="153"/>
      <c r="C700" s="165"/>
      <c r="D700" s="166"/>
      <c r="E700" s="159"/>
      <c r="F700" s="160"/>
      <c r="G700" s="159"/>
      <c r="H700" s="159"/>
      <c r="I700" s="167"/>
    </row>
    <row r="701" spans="1:9" x14ac:dyDescent="0.25">
      <c r="A701" s="145"/>
      <c r="B701" s="153"/>
      <c r="C701" s="165"/>
      <c r="D701" s="166"/>
      <c r="E701" s="159"/>
      <c r="F701" s="160"/>
      <c r="G701" s="159"/>
      <c r="H701" s="159"/>
      <c r="I701" s="167"/>
    </row>
    <row r="702" spans="1:9" x14ac:dyDescent="0.25">
      <c r="A702" s="145"/>
      <c r="B702" s="153"/>
      <c r="C702" s="165"/>
      <c r="D702" s="166"/>
      <c r="E702" s="159"/>
      <c r="F702" s="160"/>
      <c r="G702" s="159"/>
      <c r="H702" s="159"/>
      <c r="I702" s="167"/>
    </row>
    <row r="703" spans="1:9" x14ac:dyDescent="0.25">
      <c r="A703" s="145"/>
      <c r="B703" s="153"/>
      <c r="C703" s="165"/>
      <c r="D703" s="166"/>
      <c r="E703" s="159"/>
      <c r="F703" s="160"/>
      <c r="G703" s="159"/>
      <c r="H703" s="159"/>
      <c r="I703" s="167"/>
    </row>
    <row r="704" spans="1:9" x14ac:dyDescent="0.25">
      <c r="A704" s="145"/>
      <c r="B704" s="153"/>
      <c r="C704" s="165"/>
      <c r="D704" s="166"/>
      <c r="E704" s="159"/>
      <c r="F704" s="160"/>
      <c r="G704" s="159"/>
      <c r="H704" s="159"/>
      <c r="I704" s="167"/>
    </row>
    <row r="705" spans="1:9" x14ac:dyDescent="0.25">
      <c r="A705" s="145"/>
      <c r="B705" s="153"/>
      <c r="C705" s="165"/>
      <c r="D705" s="166"/>
      <c r="E705" s="159"/>
      <c r="F705" s="160"/>
      <c r="G705" s="159"/>
      <c r="H705" s="159"/>
      <c r="I705" s="167"/>
    </row>
    <row r="706" spans="1:9" x14ac:dyDescent="0.25">
      <c r="A706" s="145"/>
      <c r="B706" s="153"/>
      <c r="C706" s="165"/>
      <c r="D706" s="166"/>
      <c r="E706" s="159"/>
      <c r="F706" s="160"/>
      <c r="G706" s="159"/>
      <c r="H706" s="159"/>
      <c r="I706" s="167"/>
    </row>
    <row r="707" spans="1:9" x14ac:dyDescent="0.25">
      <c r="A707" s="145"/>
      <c r="B707" s="153"/>
      <c r="C707" s="165"/>
      <c r="D707" s="166"/>
      <c r="E707" s="159"/>
      <c r="F707" s="160"/>
      <c r="G707" s="159"/>
      <c r="H707" s="159"/>
      <c r="I707" s="167"/>
    </row>
    <row r="708" spans="1:9" x14ac:dyDescent="0.25">
      <c r="A708" s="145"/>
      <c r="B708" s="153"/>
      <c r="C708" s="165"/>
      <c r="D708" s="166"/>
      <c r="E708" s="159"/>
      <c r="F708" s="160"/>
      <c r="G708" s="159"/>
      <c r="H708" s="159"/>
      <c r="I708" s="167"/>
    </row>
    <row r="709" spans="1:9" x14ac:dyDescent="0.25">
      <c r="A709" s="145"/>
      <c r="B709" s="153"/>
      <c r="C709" s="165"/>
      <c r="D709" s="166"/>
      <c r="E709" s="159"/>
      <c r="F709" s="160"/>
      <c r="G709" s="159"/>
      <c r="H709" s="159"/>
      <c r="I709" s="167"/>
    </row>
    <row r="710" spans="1:9" x14ac:dyDescent="0.25">
      <c r="A710" s="145"/>
      <c r="B710" s="153"/>
      <c r="C710" s="165"/>
      <c r="D710" s="166"/>
      <c r="E710" s="159"/>
      <c r="F710" s="160"/>
      <c r="G710" s="159"/>
      <c r="H710" s="159"/>
      <c r="I710" s="167"/>
    </row>
    <row r="711" spans="1:9" x14ac:dyDescent="0.25">
      <c r="A711" s="145"/>
      <c r="B711" s="153"/>
      <c r="C711" s="165"/>
      <c r="D711" s="166"/>
      <c r="E711" s="159"/>
      <c r="F711" s="160"/>
      <c r="G711" s="159"/>
      <c r="H711" s="159"/>
      <c r="I711" s="167"/>
    </row>
    <row r="712" spans="1:9" x14ac:dyDescent="0.25">
      <c r="A712" s="145"/>
      <c r="B712" s="153"/>
      <c r="C712" s="165"/>
      <c r="D712" s="166"/>
      <c r="E712" s="159"/>
      <c r="F712" s="160"/>
      <c r="G712" s="159"/>
      <c r="H712" s="159"/>
      <c r="I712" s="167"/>
    </row>
    <row r="713" spans="1:9" x14ac:dyDescent="0.25">
      <c r="A713" s="145"/>
      <c r="B713" s="153"/>
      <c r="C713" s="165"/>
      <c r="D713" s="166"/>
      <c r="E713" s="159"/>
      <c r="F713" s="160"/>
      <c r="G713" s="159"/>
      <c r="H713" s="159"/>
      <c r="I713" s="167"/>
    </row>
    <row r="714" spans="1:9" x14ac:dyDescent="0.25">
      <c r="A714" s="145"/>
      <c r="B714" s="153"/>
      <c r="C714" s="165"/>
      <c r="D714" s="166"/>
      <c r="E714" s="159"/>
      <c r="F714" s="160"/>
      <c r="G714" s="159"/>
      <c r="H714" s="159"/>
      <c r="I714" s="167"/>
    </row>
    <row r="715" spans="1:9" x14ac:dyDescent="0.25">
      <c r="A715" s="145"/>
      <c r="B715" s="153"/>
      <c r="C715" s="165"/>
      <c r="D715" s="166"/>
      <c r="E715" s="159"/>
      <c r="F715" s="160"/>
      <c r="G715" s="159"/>
      <c r="H715" s="159"/>
      <c r="I715" s="167"/>
    </row>
    <row r="716" spans="1:9" x14ac:dyDescent="0.25">
      <c r="A716" s="145"/>
      <c r="B716" s="153"/>
      <c r="C716" s="165"/>
      <c r="D716" s="166"/>
      <c r="E716" s="159"/>
      <c r="F716" s="160"/>
      <c r="G716" s="159"/>
      <c r="H716" s="159"/>
      <c r="I716" s="167"/>
    </row>
    <row r="717" spans="1:9" x14ac:dyDescent="0.25">
      <c r="A717" s="145"/>
      <c r="B717" s="153"/>
      <c r="C717" s="165"/>
      <c r="D717" s="166"/>
      <c r="E717" s="159"/>
      <c r="F717" s="160"/>
      <c r="G717" s="159"/>
      <c r="H717" s="159"/>
      <c r="I717" s="167"/>
    </row>
    <row r="718" spans="1:9" x14ac:dyDescent="0.25">
      <c r="A718" s="145"/>
      <c r="B718" s="153"/>
      <c r="C718" s="165"/>
      <c r="D718" s="166"/>
      <c r="E718" s="159"/>
      <c r="F718" s="160"/>
      <c r="G718" s="159"/>
      <c r="H718" s="159"/>
      <c r="I718" s="167"/>
    </row>
    <row r="719" spans="1:9" x14ac:dyDescent="0.25">
      <c r="A719" s="145"/>
      <c r="B719" s="153"/>
      <c r="C719" s="165"/>
      <c r="D719" s="166"/>
      <c r="E719" s="159"/>
      <c r="F719" s="160"/>
      <c r="G719" s="159"/>
      <c r="H719" s="159"/>
      <c r="I719" s="167"/>
    </row>
    <row r="720" spans="1:9" x14ac:dyDescent="0.25">
      <c r="A720" s="145"/>
      <c r="B720" s="153"/>
      <c r="C720" s="165"/>
      <c r="D720" s="166"/>
      <c r="E720" s="159"/>
      <c r="F720" s="160"/>
      <c r="G720" s="159"/>
      <c r="H720" s="159"/>
      <c r="I720" s="167"/>
    </row>
    <row r="721" spans="1:9" x14ac:dyDescent="0.25">
      <c r="A721" s="145"/>
      <c r="B721" s="153"/>
      <c r="C721" s="165"/>
      <c r="D721" s="166"/>
      <c r="E721" s="159"/>
      <c r="F721" s="160"/>
      <c r="G721" s="159"/>
      <c r="H721" s="159"/>
      <c r="I721" s="167"/>
    </row>
    <row r="722" spans="1:9" x14ac:dyDescent="0.25">
      <c r="A722" s="145"/>
      <c r="B722" s="153"/>
      <c r="C722" s="165"/>
      <c r="D722" s="166"/>
      <c r="E722" s="159"/>
      <c r="F722" s="160"/>
      <c r="G722" s="159"/>
      <c r="H722" s="159"/>
      <c r="I722" s="167"/>
    </row>
    <row r="723" spans="1:9" x14ac:dyDescent="0.25">
      <c r="A723" s="145"/>
      <c r="B723" s="153"/>
      <c r="C723" s="165"/>
      <c r="D723" s="166"/>
      <c r="E723" s="159"/>
      <c r="F723" s="160"/>
      <c r="G723" s="159"/>
      <c r="H723" s="159"/>
      <c r="I723" s="167"/>
    </row>
    <row r="724" spans="1:9" x14ac:dyDescent="0.25">
      <c r="A724" s="145"/>
      <c r="B724" s="153"/>
      <c r="C724" s="165"/>
      <c r="D724" s="166"/>
      <c r="E724" s="159"/>
      <c r="F724" s="160"/>
      <c r="G724" s="159"/>
      <c r="H724" s="159"/>
      <c r="I724" s="167"/>
    </row>
    <row r="725" spans="1:9" x14ac:dyDescent="0.25">
      <c r="A725" s="145"/>
      <c r="B725" s="153"/>
      <c r="C725" s="165"/>
      <c r="D725" s="166"/>
      <c r="E725" s="159"/>
      <c r="F725" s="160"/>
      <c r="G725" s="159"/>
      <c r="H725" s="159"/>
      <c r="I725" s="167"/>
    </row>
    <row r="726" spans="1:9" x14ac:dyDescent="0.25">
      <c r="A726" s="145"/>
      <c r="B726" s="153"/>
      <c r="C726" s="165"/>
      <c r="D726" s="166"/>
      <c r="E726" s="159"/>
      <c r="F726" s="160"/>
      <c r="G726" s="159"/>
      <c r="H726" s="159"/>
      <c r="I726" s="167"/>
    </row>
    <row r="727" spans="1:9" x14ac:dyDescent="0.25">
      <c r="A727" s="145"/>
      <c r="B727" s="153"/>
      <c r="C727" s="165"/>
      <c r="D727" s="166"/>
      <c r="E727" s="159"/>
      <c r="F727" s="160"/>
      <c r="G727" s="159"/>
      <c r="H727" s="159"/>
      <c r="I727" s="167"/>
    </row>
    <row r="728" spans="1:9" x14ac:dyDescent="0.25">
      <c r="A728" s="145"/>
      <c r="B728" s="153"/>
      <c r="C728" s="165"/>
      <c r="D728" s="166"/>
      <c r="E728" s="159"/>
      <c r="F728" s="160"/>
      <c r="G728" s="159"/>
      <c r="H728" s="159"/>
      <c r="I728" s="167"/>
    </row>
    <row r="729" spans="1:9" x14ac:dyDescent="0.25">
      <c r="A729" s="145"/>
      <c r="B729" s="153"/>
      <c r="C729" s="165"/>
      <c r="D729" s="166"/>
      <c r="E729" s="159"/>
      <c r="F729" s="160"/>
      <c r="G729" s="159"/>
      <c r="H729" s="159"/>
      <c r="I729" s="167"/>
    </row>
    <row r="730" spans="1:9" x14ac:dyDescent="0.25">
      <c r="A730" s="145"/>
      <c r="B730" s="153"/>
      <c r="C730" s="165"/>
      <c r="D730" s="166"/>
      <c r="E730" s="159"/>
      <c r="F730" s="160"/>
      <c r="G730" s="159"/>
      <c r="H730" s="159"/>
      <c r="I730" s="167"/>
    </row>
    <row r="731" spans="1:9" x14ac:dyDescent="0.25">
      <c r="A731" s="145"/>
      <c r="B731" s="153"/>
      <c r="C731" s="165"/>
      <c r="D731" s="166"/>
      <c r="E731" s="159"/>
      <c r="F731" s="160"/>
      <c r="G731" s="159"/>
      <c r="H731" s="159"/>
      <c r="I731" s="167"/>
    </row>
    <row r="732" spans="1:9" x14ac:dyDescent="0.25">
      <c r="A732" s="145"/>
      <c r="B732" s="153"/>
      <c r="C732" s="165"/>
      <c r="D732" s="166"/>
      <c r="E732" s="159"/>
      <c r="F732" s="160"/>
      <c r="G732" s="159"/>
      <c r="H732" s="159"/>
      <c r="I732" s="167"/>
    </row>
    <row r="733" spans="1:9" x14ac:dyDescent="0.25">
      <c r="A733" s="145"/>
      <c r="B733" s="153"/>
      <c r="C733" s="165"/>
      <c r="D733" s="166"/>
      <c r="E733" s="159"/>
      <c r="F733" s="160"/>
      <c r="G733" s="159"/>
      <c r="H733" s="159"/>
      <c r="I733" s="167"/>
    </row>
    <row r="734" spans="1:9" x14ac:dyDescent="0.25">
      <c r="A734" s="145"/>
      <c r="B734" s="153"/>
      <c r="C734" s="165"/>
      <c r="D734" s="166"/>
      <c r="E734" s="159"/>
      <c r="F734" s="160"/>
      <c r="G734" s="159"/>
      <c r="H734" s="159"/>
      <c r="I734" s="167"/>
    </row>
    <row r="735" spans="1:9" x14ac:dyDescent="0.25">
      <c r="A735" s="145"/>
      <c r="B735" s="153"/>
      <c r="C735" s="165"/>
      <c r="D735" s="166"/>
      <c r="E735" s="159"/>
      <c r="F735" s="160"/>
      <c r="G735" s="159"/>
      <c r="H735" s="159"/>
      <c r="I735" s="167"/>
    </row>
    <row r="736" spans="1:9" x14ac:dyDescent="0.25">
      <c r="A736" s="145"/>
      <c r="B736" s="153"/>
      <c r="C736" s="165"/>
      <c r="D736" s="166"/>
      <c r="E736" s="159"/>
      <c r="F736" s="160"/>
      <c r="G736" s="159"/>
      <c r="H736" s="159"/>
      <c r="I736" s="167"/>
    </row>
    <row r="737" spans="1:9" x14ac:dyDescent="0.25">
      <c r="A737" s="145"/>
      <c r="B737" s="153"/>
      <c r="C737" s="165"/>
      <c r="D737" s="166"/>
      <c r="E737" s="159"/>
      <c r="F737" s="160"/>
      <c r="G737" s="159"/>
      <c r="H737" s="159"/>
      <c r="I737" s="167"/>
    </row>
    <row r="738" spans="1:9" x14ac:dyDescent="0.25">
      <c r="A738" s="145"/>
      <c r="B738" s="153"/>
      <c r="C738" s="165"/>
      <c r="D738" s="166"/>
      <c r="E738" s="159"/>
      <c r="F738" s="160"/>
      <c r="G738" s="159"/>
      <c r="H738" s="159"/>
      <c r="I738" s="167"/>
    </row>
    <row r="739" spans="1:9" x14ac:dyDescent="0.25">
      <c r="A739" s="145"/>
      <c r="B739" s="153"/>
      <c r="C739" s="165"/>
      <c r="D739" s="166"/>
      <c r="E739" s="159"/>
      <c r="F739" s="160"/>
      <c r="G739" s="159"/>
      <c r="H739" s="159"/>
      <c r="I739" s="167"/>
    </row>
    <row r="740" spans="1:9" x14ac:dyDescent="0.25">
      <c r="A740" s="145"/>
      <c r="B740" s="153"/>
      <c r="C740" s="165"/>
      <c r="D740" s="166"/>
      <c r="E740" s="159"/>
      <c r="F740" s="160"/>
      <c r="G740" s="159"/>
      <c r="H740" s="159"/>
      <c r="I740" s="167"/>
    </row>
    <row r="741" spans="1:9" x14ac:dyDescent="0.25">
      <c r="A741" s="145"/>
      <c r="B741" s="153"/>
      <c r="C741" s="165"/>
      <c r="D741" s="166"/>
      <c r="E741" s="159"/>
      <c r="F741" s="160"/>
      <c r="G741" s="159"/>
      <c r="H741" s="159"/>
      <c r="I741" s="167"/>
    </row>
    <row r="742" spans="1:9" x14ac:dyDescent="0.25">
      <c r="A742" s="145"/>
      <c r="B742" s="153"/>
      <c r="C742" s="165"/>
      <c r="D742" s="166"/>
      <c r="E742" s="159"/>
      <c r="F742" s="160"/>
      <c r="G742" s="159"/>
      <c r="H742" s="159"/>
      <c r="I742" s="167"/>
    </row>
    <row r="743" spans="1:9" x14ac:dyDescent="0.25">
      <c r="A743" s="145"/>
      <c r="B743" s="153"/>
      <c r="C743" s="165"/>
      <c r="D743" s="166"/>
      <c r="E743" s="159"/>
      <c r="F743" s="160"/>
      <c r="G743" s="159"/>
      <c r="H743" s="159"/>
      <c r="I743" s="167"/>
    </row>
    <row r="744" spans="1:9" x14ac:dyDescent="0.25">
      <c r="A744" s="145"/>
      <c r="B744" s="153"/>
      <c r="C744" s="165"/>
      <c r="D744" s="166"/>
      <c r="E744" s="159"/>
      <c r="F744" s="160"/>
      <c r="G744" s="159"/>
      <c r="H744" s="159"/>
      <c r="I744" s="167"/>
    </row>
    <row r="745" spans="1:9" x14ac:dyDescent="0.25">
      <c r="A745" s="145"/>
      <c r="B745" s="153"/>
      <c r="C745" s="165"/>
      <c r="D745" s="166"/>
      <c r="E745" s="159"/>
      <c r="F745" s="160"/>
      <c r="G745" s="159"/>
      <c r="H745" s="159"/>
      <c r="I745" s="167"/>
    </row>
    <row r="746" spans="1:9" x14ac:dyDescent="0.25">
      <c r="A746" s="145"/>
      <c r="B746" s="153"/>
      <c r="C746" s="165"/>
      <c r="D746" s="166"/>
      <c r="E746" s="159"/>
      <c r="F746" s="160"/>
      <c r="G746" s="159"/>
      <c r="H746" s="159"/>
      <c r="I746" s="167"/>
    </row>
    <row r="747" spans="1:9" x14ac:dyDescent="0.25">
      <c r="A747" s="145"/>
      <c r="B747" s="153"/>
      <c r="C747" s="165"/>
      <c r="D747" s="166"/>
      <c r="E747" s="159"/>
      <c r="F747" s="160"/>
      <c r="G747" s="159"/>
      <c r="H747" s="159"/>
      <c r="I747" s="167"/>
    </row>
    <row r="748" spans="1:9" x14ac:dyDescent="0.25">
      <c r="A748" s="145"/>
      <c r="B748" s="153"/>
      <c r="C748" s="165"/>
      <c r="D748" s="166"/>
      <c r="E748" s="159"/>
      <c r="F748" s="160"/>
      <c r="G748" s="159"/>
      <c r="H748" s="159"/>
      <c r="I748" s="167"/>
    </row>
    <row r="749" spans="1:9" x14ac:dyDescent="0.25">
      <c r="A749" s="145"/>
      <c r="B749" s="153"/>
      <c r="C749" s="165"/>
      <c r="D749" s="166"/>
      <c r="E749" s="159"/>
      <c r="F749" s="160"/>
      <c r="G749" s="159"/>
      <c r="H749" s="159"/>
      <c r="I749" s="167"/>
    </row>
    <row r="750" spans="1:9" x14ac:dyDescent="0.25">
      <c r="A750" s="145"/>
      <c r="B750" s="153"/>
      <c r="C750" s="165"/>
      <c r="D750" s="166"/>
      <c r="E750" s="159"/>
      <c r="F750" s="160"/>
      <c r="G750" s="159"/>
      <c r="H750" s="159"/>
      <c r="I750" s="167"/>
    </row>
    <row r="751" spans="1:9" x14ac:dyDescent="0.25">
      <c r="A751" s="145"/>
      <c r="B751" s="153"/>
      <c r="C751" s="165"/>
      <c r="D751" s="166"/>
      <c r="E751" s="159"/>
      <c r="F751" s="160"/>
      <c r="G751" s="159"/>
      <c r="H751" s="159"/>
      <c r="I751" s="167"/>
    </row>
    <row r="752" spans="1:9" x14ac:dyDescent="0.25">
      <c r="A752" s="145"/>
      <c r="B752" s="153"/>
      <c r="C752" s="165"/>
      <c r="D752" s="166"/>
      <c r="E752" s="159"/>
      <c r="F752" s="160"/>
      <c r="G752" s="159"/>
      <c r="H752" s="159"/>
      <c r="I752" s="167"/>
    </row>
    <row r="753" spans="1:9" x14ac:dyDescent="0.25">
      <c r="A753" s="145"/>
      <c r="B753" s="153"/>
      <c r="C753" s="165"/>
      <c r="D753" s="166"/>
      <c r="E753" s="159"/>
      <c r="F753" s="160"/>
      <c r="G753" s="159"/>
      <c r="H753" s="159"/>
      <c r="I753" s="167"/>
    </row>
    <row r="754" spans="1:9" x14ac:dyDescent="0.25">
      <c r="A754" s="145"/>
      <c r="B754" s="153"/>
      <c r="C754" s="165"/>
      <c r="D754" s="166"/>
      <c r="E754" s="159"/>
      <c r="F754" s="160"/>
      <c r="G754" s="159"/>
      <c r="H754" s="159"/>
      <c r="I754" s="167"/>
    </row>
    <row r="755" spans="1:9" x14ac:dyDescent="0.25">
      <c r="A755" s="145"/>
      <c r="B755" s="153"/>
      <c r="C755" s="165"/>
      <c r="D755" s="166"/>
      <c r="E755" s="159"/>
      <c r="F755" s="160"/>
      <c r="G755" s="159"/>
      <c r="H755" s="159"/>
      <c r="I755" s="167"/>
    </row>
    <row r="756" spans="1:9" x14ac:dyDescent="0.25">
      <c r="A756" s="145"/>
      <c r="B756" s="153"/>
      <c r="C756" s="165"/>
      <c r="D756" s="166"/>
      <c r="E756" s="159"/>
      <c r="F756" s="160"/>
      <c r="G756" s="159"/>
      <c r="H756" s="159"/>
      <c r="I756" s="167"/>
    </row>
    <row r="757" spans="1:9" x14ac:dyDescent="0.25">
      <c r="A757" s="145"/>
      <c r="B757" s="153"/>
      <c r="C757" s="165"/>
      <c r="D757" s="166"/>
      <c r="E757" s="159"/>
      <c r="F757" s="160"/>
      <c r="G757" s="159"/>
      <c r="H757" s="159"/>
      <c r="I757" s="167"/>
    </row>
    <row r="758" spans="1:9" x14ac:dyDescent="0.25">
      <c r="A758" s="145"/>
      <c r="B758" s="153"/>
      <c r="C758" s="165"/>
      <c r="D758" s="166"/>
      <c r="E758" s="159"/>
      <c r="F758" s="160"/>
      <c r="G758" s="159"/>
      <c r="H758" s="159"/>
      <c r="I758" s="167"/>
    </row>
    <row r="759" spans="1:9" x14ac:dyDescent="0.25">
      <c r="A759" s="145"/>
      <c r="B759" s="153"/>
      <c r="C759" s="165"/>
      <c r="D759" s="166"/>
      <c r="E759" s="159"/>
      <c r="F759" s="160"/>
      <c r="G759" s="159"/>
      <c r="H759" s="159"/>
      <c r="I759" s="167"/>
    </row>
    <row r="760" spans="1:9" x14ac:dyDescent="0.25">
      <c r="A760" s="145"/>
      <c r="B760" s="153"/>
      <c r="C760" s="165"/>
      <c r="D760" s="166"/>
      <c r="E760" s="159"/>
      <c r="F760" s="160"/>
      <c r="G760" s="159"/>
      <c r="H760" s="159"/>
      <c r="I760" s="167"/>
    </row>
    <row r="761" spans="1:9" x14ac:dyDescent="0.25">
      <c r="A761" s="145"/>
      <c r="B761" s="153"/>
      <c r="C761" s="165"/>
      <c r="D761" s="166"/>
      <c r="E761" s="159"/>
      <c r="F761" s="160"/>
      <c r="G761" s="159"/>
      <c r="H761" s="159"/>
      <c r="I761" s="167"/>
    </row>
    <row r="762" spans="1:9" x14ac:dyDescent="0.25">
      <c r="A762" s="145"/>
      <c r="B762" s="153"/>
      <c r="C762" s="165"/>
      <c r="D762" s="166"/>
      <c r="E762" s="159"/>
      <c r="F762" s="160"/>
      <c r="G762" s="159"/>
      <c r="H762" s="159"/>
      <c r="I762" s="167"/>
    </row>
    <row r="763" spans="1:9" x14ac:dyDescent="0.25">
      <c r="A763" s="145"/>
      <c r="B763" s="153"/>
      <c r="C763" s="165"/>
      <c r="D763" s="166"/>
      <c r="E763" s="159"/>
      <c r="F763" s="160"/>
      <c r="G763" s="159"/>
      <c r="H763" s="159"/>
      <c r="I763" s="167"/>
    </row>
    <row r="764" spans="1:9" x14ac:dyDescent="0.25">
      <c r="A764" s="145"/>
      <c r="B764" s="153"/>
      <c r="C764" s="165"/>
      <c r="D764" s="166"/>
      <c r="E764" s="159"/>
      <c r="F764" s="160"/>
      <c r="G764" s="159"/>
      <c r="H764" s="159"/>
      <c r="I764" s="167"/>
    </row>
    <row r="765" spans="1:9" x14ac:dyDescent="0.25">
      <c r="A765" s="145"/>
      <c r="B765" s="153"/>
      <c r="C765" s="165"/>
      <c r="D765" s="166"/>
      <c r="E765" s="159"/>
      <c r="F765" s="160"/>
      <c r="G765" s="159"/>
      <c r="H765" s="159"/>
      <c r="I765" s="167"/>
    </row>
    <row r="766" spans="1:9" x14ac:dyDescent="0.25">
      <c r="A766" s="145"/>
      <c r="B766" s="153"/>
      <c r="C766" s="165"/>
      <c r="D766" s="166"/>
      <c r="E766" s="159"/>
      <c r="F766" s="160"/>
      <c r="G766" s="159"/>
      <c r="H766" s="159"/>
      <c r="I766" s="167"/>
    </row>
    <row r="767" spans="1:9" x14ac:dyDescent="0.25">
      <c r="A767" s="145"/>
      <c r="B767" s="153"/>
      <c r="C767" s="165"/>
      <c r="D767" s="166"/>
      <c r="E767" s="159"/>
      <c r="F767" s="160"/>
      <c r="G767" s="159"/>
      <c r="H767" s="159"/>
      <c r="I767" s="167"/>
    </row>
    <row r="768" spans="1:9" x14ac:dyDescent="0.25">
      <c r="A768" s="145"/>
      <c r="B768" s="153"/>
      <c r="C768" s="165"/>
      <c r="D768" s="166"/>
      <c r="E768" s="159"/>
      <c r="F768" s="160"/>
      <c r="G768" s="159"/>
      <c r="H768" s="159"/>
      <c r="I768" s="167"/>
    </row>
    <row r="769" spans="1:9" x14ac:dyDescent="0.25">
      <c r="A769" s="145"/>
      <c r="B769" s="153"/>
      <c r="C769" s="165"/>
      <c r="D769" s="166"/>
      <c r="E769" s="159"/>
      <c r="F769" s="160"/>
      <c r="G769" s="159"/>
      <c r="H769" s="159"/>
      <c r="I769" s="167"/>
    </row>
    <row r="770" spans="1:9" x14ac:dyDescent="0.25">
      <c r="A770" s="145"/>
      <c r="B770" s="153"/>
      <c r="C770" s="165"/>
      <c r="D770" s="166"/>
      <c r="E770" s="159"/>
      <c r="F770" s="160"/>
      <c r="G770" s="159"/>
      <c r="H770" s="159"/>
      <c r="I770" s="167"/>
    </row>
    <row r="771" spans="1:9" x14ac:dyDescent="0.25">
      <c r="A771" s="145"/>
      <c r="B771" s="153"/>
      <c r="C771" s="165"/>
      <c r="D771" s="166"/>
      <c r="E771" s="159"/>
      <c r="F771" s="160"/>
      <c r="G771" s="159"/>
      <c r="H771" s="159"/>
      <c r="I771" s="167"/>
    </row>
    <row r="772" spans="1:9" x14ac:dyDescent="0.25">
      <c r="A772" s="145"/>
      <c r="B772" s="153"/>
      <c r="C772" s="165"/>
      <c r="D772" s="166"/>
      <c r="E772" s="159"/>
      <c r="F772" s="160"/>
      <c r="G772" s="159"/>
      <c r="H772" s="159"/>
      <c r="I772" s="167"/>
    </row>
    <row r="773" spans="1:9" x14ac:dyDescent="0.25">
      <c r="A773" s="145"/>
      <c r="B773" s="153"/>
      <c r="C773" s="165"/>
      <c r="D773" s="166"/>
      <c r="E773" s="159"/>
      <c r="F773" s="160"/>
      <c r="G773" s="159"/>
      <c r="H773" s="159"/>
      <c r="I773" s="167"/>
    </row>
    <row r="774" spans="1:9" x14ac:dyDescent="0.25">
      <c r="A774" s="145"/>
      <c r="B774" s="153"/>
      <c r="C774" s="165"/>
      <c r="D774" s="166"/>
      <c r="E774" s="159"/>
      <c r="F774" s="160"/>
      <c r="G774" s="159"/>
      <c r="H774" s="159"/>
      <c r="I774" s="167"/>
    </row>
    <row r="775" spans="1:9" x14ac:dyDescent="0.25">
      <c r="A775" s="145"/>
      <c r="B775" s="153"/>
      <c r="C775" s="165"/>
      <c r="D775" s="166"/>
      <c r="E775" s="159"/>
      <c r="F775" s="160"/>
      <c r="G775" s="159"/>
      <c r="H775" s="159"/>
      <c r="I775" s="167"/>
    </row>
    <row r="776" spans="1:9" x14ac:dyDescent="0.25">
      <c r="A776" s="145"/>
      <c r="B776" s="153"/>
      <c r="C776" s="165"/>
      <c r="D776" s="166"/>
      <c r="E776" s="159"/>
      <c r="F776" s="160"/>
      <c r="G776" s="159"/>
      <c r="H776" s="159"/>
      <c r="I776" s="167"/>
    </row>
    <row r="777" spans="1:9" x14ac:dyDescent="0.25">
      <c r="A777" s="145"/>
      <c r="B777" s="153"/>
      <c r="C777" s="165"/>
      <c r="D777" s="166"/>
      <c r="E777" s="159"/>
      <c r="F777" s="160"/>
      <c r="G777" s="159"/>
      <c r="H777" s="159"/>
      <c r="I777" s="167"/>
    </row>
    <row r="778" spans="1:9" x14ac:dyDescent="0.25">
      <c r="A778" s="145"/>
      <c r="B778" s="153"/>
      <c r="C778" s="165"/>
      <c r="D778" s="166"/>
      <c r="E778" s="159"/>
      <c r="F778" s="160"/>
      <c r="G778" s="159"/>
      <c r="H778" s="159"/>
      <c r="I778" s="167"/>
    </row>
    <row r="779" spans="1:9" x14ac:dyDescent="0.25">
      <c r="A779" s="145"/>
      <c r="B779" s="153"/>
      <c r="C779" s="165"/>
      <c r="D779" s="166"/>
      <c r="E779" s="159"/>
      <c r="F779" s="160"/>
      <c r="G779" s="159"/>
      <c r="H779" s="159"/>
      <c r="I779" s="167"/>
    </row>
    <row r="780" spans="1:9" x14ac:dyDescent="0.25">
      <c r="A780" s="145"/>
      <c r="B780" s="153"/>
      <c r="C780" s="165"/>
      <c r="D780" s="166"/>
      <c r="E780" s="159"/>
      <c r="F780" s="160"/>
      <c r="G780" s="159"/>
      <c r="H780" s="159"/>
      <c r="I780" s="167"/>
    </row>
    <row r="781" spans="1:9" x14ac:dyDescent="0.25">
      <c r="A781" s="145"/>
      <c r="B781" s="153"/>
      <c r="C781" s="165"/>
      <c r="D781" s="166"/>
      <c r="E781" s="159"/>
      <c r="F781" s="160"/>
      <c r="G781" s="159"/>
      <c r="H781" s="159"/>
      <c r="I781" s="167"/>
    </row>
    <row r="782" spans="1:9" x14ac:dyDescent="0.25">
      <c r="A782" s="145"/>
      <c r="B782" s="153"/>
      <c r="C782" s="165"/>
      <c r="D782" s="166"/>
      <c r="E782" s="159"/>
      <c r="F782" s="160"/>
      <c r="G782" s="159"/>
      <c r="H782" s="159"/>
      <c r="I782" s="167"/>
    </row>
    <row r="783" spans="1:9" x14ac:dyDescent="0.25">
      <c r="A783" s="145"/>
      <c r="B783" s="153"/>
      <c r="C783" s="165"/>
      <c r="D783" s="166"/>
      <c r="E783" s="159"/>
      <c r="F783" s="160"/>
      <c r="G783" s="159"/>
      <c r="H783" s="159"/>
      <c r="I783" s="167"/>
    </row>
    <row r="784" spans="1:9" x14ac:dyDescent="0.25">
      <c r="A784" s="145"/>
      <c r="B784" s="153"/>
      <c r="C784" s="165"/>
      <c r="D784" s="166"/>
      <c r="E784" s="159"/>
      <c r="F784" s="160"/>
      <c r="G784" s="159"/>
      <c r="H784" s="159"/>
      <c r="I784" s="167"/>
    </row>
    <row r="785" spans="1:9" x14ac:dyDescent="0.25">
      <c r="A785" s="145"/>
      <c r="B785" s="153"/>
      <c r="C785" s="165"/>
      <c r="D785" s="166"/>
      <c r="E785" s="159"/>
      <c r="F785" s="160"/>
      <c r="G785" s="159"/>
      <c r="H785" s="159"/>
      <c r="I785" s="167"/>
    </row>
    <row r="786" spans="1:9" x14ac:dyDescent="0.25">
      <c r="A786" s="145"/>
      <c r="B786" s="153"/>
      <c r="C786" s="165"/>
      <c r="D786" s="166"/>
      <c r="E786" s="159"/>
      <c r="F786" s="160"/>
      <c r="G786" s="159"/>
      <c r="H786" s="159"/>
      <c r="I786" s="167"/>
    </row>
    <row r="787" spans="1:9" x14ac:dyDescent="0.25">
      <c r="A787" s="145"/>
      <c r="B787" s="153"/>
      <c r="C787" s="165"/>
      <c r="D787" s="166"/>
      <c r="E787" s="159"/>
      <c r="F787" s="160"/>
      <c r="G787" s="159"/>
      <c r="H787" s="159"/>
      <c r="I787" s="167"/>
    </row>
    <row r="788" spans="1:9" x14ac:dyDescent="0.25">
      <c r="A788" s="145"/>
      <c r="B788" s="153"/>
      <c r="C788" s="165"/>
      <c r="D788" s="166"/>
      <c r="E788" s="159"/>
      <c r="F788" s="160"/>
      <c r="G788" s="159"/>
      <c r="H788" s="159"/>
      <c r="I788" s="167"/>
    </row>
    <row r="789" spans="1:9" x14ac:dyDescent="0.25">
      <c r="A789" s="145"/>
      <c r="B789" s="153"/>
      <c r="C789" s="165"/>
      <c r="D789" s="166"/>
      <c r="E789" s="159"/>
      <c r="F789" s="160"/>
      <c r="G789" s="159"/>
      <c r="H789" s="159"/>
      <c r="I789" s="167"/>
    </row>
    <row r="790" spans="1:9" x14ac:dyDescent="0.25">
      <c r="A790" s="145"/>
      <c r="B790" s="153"/>
      <c r="C790" s="165"/>
      <c r="D790" s="166"/>
      <c r="E790" s="159"/>
      <c r="F790" s="160"/>
      <c r="G790" s="159"/>
      <c r="H790" s="159"/>
      <c r="I790" s="167"/>
    </row>
    <row r="791" spans="1:9" x14ac:dyDescent="0.25">
      <c r="A791" s="145"/>
      <c r="B791" s="153"/>
      <c r="C791" s="165"/>
      <c r="D791" s="166"/>
      <c r="E791" s="159"/>
      <c r="F791" s="160"/>
      <c r="G791" s="159"/>
      <c r="H791" s="159"/>
      <c r="I791" s="167"/>
    </row>
    <row r="792" spans="1:9" x14ac:dyDescent="0.25">
      <c r="A792" s="145"/>
      <c r="B792" s="153"/>
      <c r="C792" s="165"/>
      <c r="D792" s="166"/>
      <c r="E792" s="159"/>
      <c r="F792" s="160"/>
      <c r="G792" s="159"/>
      <c r="H792" s="159"/>
      <c r="I792" s="167"/>
    </row>
    <row r="793" spans="1:9" x14ac:dyDescent="0.25">
      <c r="A793" s="145"/>
      <c r="B793" s="153"/>
      <c r="C793" s="165"/>
      <c r="D793" s="166"/>
      <c r="E793" s="159"/>
      <c r="F793" s="160"/>
      <c r="G793" s="159"/>
      <c r="H793" s="159"/>
      <c r="I793" s="167"/>
    </row>
    <row r="794" spans="1:9" x14ac:dyDescent="0.25">
      <c r="A794" s="145"/>
      <c r="B794" s="153"/>
      <c r="C794" s="165"/>
      <c r="D794" s="166"/>
      <c r="E794" s="159"/>
      <c r="F794" s="160"/>
      <c r="G794" s="159"/>
      <c r="H794" s="159"/>
      <c r="I794" s="167"/>
    </row>
    <row r="795" spans="1:9" x14ac:dyDescent="0.25">
      <c r="A795" s="145"/>
      <c r="B795" s="153"/>
      <c r="C795" s="165"/>
      <c r="D795" s="166"/>
      <c r="E795" s="159"/>
      <c r="F795" s="160"/>
      <c r="G795" s="159"/>
      <c r="H795" s="159"/>
      <c r="I795" s="167"/>
    </row>
    <row r="796" spans="1:9" x14ac:dyDescent="0.25">
      <c r="A796" s="145"/>
      <c r="B796" s="153"/>
      <c r="C796" s="165"/>
      <c r="D796" s="166"/>
      <c r="E796" s="159"/>
      <c r="F796" s="160"/>
      <c r="G796" s="159"/>
      <c r="H796" s="159"/>
      <c r="I796" s="167"/>
    </row>
    <row r="797" spans="1:9" x14ac:dyDescent="0.25">
      <c r="A797" s="145"/>
      <c r="B797" s="153"/>
      <c r="C797" s="165"/>
      <c r="D797" s="166"/>
      <c r="E797" s="159"/>
      <c r="F797" s="160"/>
      <c r="G797" s="159"/>
      <c r="H797" s="159"/>
      <c r="I797" s="167"/>
    </row>
    <row r="798" spans="1:9" x14ac:dyDescent="0.25">
      <c r="A798" s="145"/>
      <c r="B798" s="153"/>
      <c r="C798" s="165"/>
      <c r="D798" s="166"/>
      <c r="E798" s="159"/>
      <c r="F798" s="160"/>
      <c r="G798" s="159"/>
      <c r="H798" s="159"/>
      <c r="I798" s="167"/>
    </row>
    <row r="799" spans="1:9" x14ac:dyDescent="0.25">
      <c r="A799" s="145"/>
      <c r="B799" s="153"/>
      <c r="C799" s="165"/>
      <c r="D799" s="166"/>
      <c r="E799" s="159"/>
      <c r="F799" s="160"/>
      <c r="G799" s="159"/>
      <c r="H799" s="159"/>
      <c r="I799" s="167"/>
    </row>
    <row r="800" spans="1:9" x14ac:dyDescent="0.25">
      <c r="A800" s="145"/>
      <c r="B800" s="153"/>
      <c r="C800" s="165"/>
      <c r="D800" s="166"/>
      <c r="E800" s="159"/>
      <c r="F800" s="160"/>
      <c r="G800" s="159"/>
      <c r="H800" s="159"/>
      <c r="I800" s="167"/>
    </row>
    <row r="801" spans="1:9" x14ac:dyDescent="0.25">
      <c r="A801" s="145"/>
      <c r="B801" s="153"/>
      <c r="C801" s="165"/>
      <c r="D801" s="166"/>
      <c r="E801" s="159"/>
      <c r="F801" s="160"/>
      <c r="G801" s="159"/>
      <c r="H801" s="159"/>
      <c r="I801" s="167"/>
    </row>
    <row r="802" spans="1:9" x14ac:dyDescent="0.25">
      <c r="A802" s="145"/>
      <c r="B802" s="153"/>
      <c r="C802" s="165"/>
      <c r="D802" s="166"/>
      <c r="E802" s="159"/>
      <c r="F802" s="160"/>
      <c r="G802" s="159"/>
      <c r="H802" s="159"/>
      <c r="I802" s="167"/>
    </row>
    <row r="803" spans="1:9" x14ac:dyDescent="0.25">
      <c r="A803" s="145"/>
      <c r="B803" s="153"/>
      <c r="C803" s="165"/>
      <c r="D803" s="166"/>
      <c r="E803" s="159"/>
      <c r="F803" s="160"/>
      <c r="G803" s="159"/>
      <c r="H803" s="159"/>
      <c r="I803" s="167"/>
    </row>
    <row r="804" spans="1:9" x14ac:dyDescent="0.25">
      <c r="A804" s="145"/>
      <c r="B804" s="153"/>
      <c r="C804" s="165"/>
      <c r="D804" s="166"/>
      <c r="E804" s="159"/>
      <c r="F804" s="160"/>
      <c r="G804" s="159"/>
      <c r="H804" s="159"/>
      <c r="I804" s="167"/>
    </row>
    <row r="805" spans="1:9" x14ac:dyDescent="0.25">
      <c r="A805" s="145"/>
      <c r="B805" s="153"/>
      <c r="C805" s="165"/>
      <c r="D805" s="166"/>
      <c r="E805" s="159"/>
      <c r="F805" s="160"/>
      <c r="G805" s="159"/>
      <c r="H805" s="159"/>
      <c r="I805" s="167"/>
    </row>
    <row r="806" spans="1:9" x14ac:dyDescent="0.25">
      <c r="A806" s="145"/>
      <c r="B806" s="153"/>
      <c r="C806" s="165"/>
      <c r="D806" s="166"/>
      <c r="E806" s="159"/>
      <c r="F806" s="160"/>
      <c r="G806" s="159"/>
      <c r="H806" s="159"/>
      <c r="I806" s="167"/>
    </row>
    <row r="807" spans="1:9" x14ac:dyDescent="0.25">
      <c r="A807" s="145"/>
      <c r="B807" s="153"/>
      <c r="C807" s="165"/>
      <c r="D807" s="166"/>
      <c r="E807" s="159"/>
      <c r="F807" s="160"/>
      <c r="G807" s="159"/>
      <c r="H807" s="159"/>
      <c r="I807" s="167"/>
    </row>
    <row r="808" spans="1:9" x14ac:dyDescent="0.25">
      <c r="A808" s="145"/>
      <c r="B808" s="153"/>
      <c r="C808" s="165"/>
      <c r="D808" s="166"/>
      <c r="E808" s="159"/>
      <c r="F808" s="160"/>
      <c r="G808" s="159"/>
      <c r="H808" s="159"/>
      <c r="I808" s="167"/>
    </row>
    <row r="809" spans="1:9" x14ac:dyDescent="0.25">
      <c r="A809" s="145"/>
      <c r="B809" s="153"/>
      <c r="C809" s="165"/>
      <c r="D809" s="166"/>
      <c r="E809" s="159"/>
      <c r="F809" s="160"/>
      <c r="G809" s="159"/>
      <c r="H809" s="159"/>
      <c r="I809" s="167"/>
    </row>
    <row r="810" spans="1:9" x14ac:dyDescent="0.25">
      <c r="A810" s="145"/>
      <c r="B810" s="153"/>
      <c r="C810" s="165"/>
      <c r="D810" s="166"/>
      <c r="E810" s="159"/>
      <c r="F810" s="160"/>
      <c r="G810" s="159"/>
      <c r="H810" s="159"/>
      <c r="I810" s="167"/>
    </row>
    <row r="811" spans="1:9" x14ac:dyDescent="0.25">
      <c r="A811" s="145"/>
      <c r="B811" s="153"/>
      <c r="C811" s="165"/>
      <c r="D811" s="166"/>
      <c r="E811" s="159"/>
      <c r="F811" s="160"/>
      <c r="G811" s="159"/>
      <c r="H811" s="159"/>
      <c r="I811" s="167"/>
    </row>
    <row r="812" spans="1:9" x14ac:dyDescent="0.25">
      <c r="A812" s="145"/>
      <c r="B812" s="153"/>
      <c r="C812" s="165"/>
      <c r="D812" s="166"/>
      <c r="E812" s="159"/>
      <c r="F812" s="160"/>
      <c r="G812" s="159"/>
      <c r="H812" s="159"/>
      <c r="I812" s="167"/>
    </row>
    <row r="813" spans="1:9" x14ac:dyDescent="0.25">
      <c r="A813" s="145"/>
      <c r="B813" s="153"/>
      <c r="C813" s="165"/>
      <c r="D813" s="166"/>
      <c r="E813" s="159"/>
      <c r="F813" s="160"/>
      <c r="G813" s="159"/>
      <c r="H813" s="159"/>
      <c r="I813" s="167"/>
    </row>
    <row r="814" spans="1:9" x14ac:dyDescent="0.25">
      <c r="A814" s="145"/>
      <c r="B814" s="153"/>
      <c r="C814" s="165"/>
      <c r="D814" s="166"/>
      <c r="E814" s="159"/>
      <c r="F814" s="160"/>
      <c r="G814" s="159"/>
      <c r="H814" s="159"/>
      <c r="I814" s="167"/>
    </row>
    <row r="815" spans="1:9" x14ac:dyDescent="0.25">
      <c r="A815" s="145"/>
      <c r="B815" s="153"/>
      <c r="C815" s="165"/>
      <c r="D815" s="166"/>
      <c r="E815" s="159"/>
      <c r="F815" s="160"/>
      <c r="G815" s="159"/>
      <c r="H815" s="159"/>
      <c r="I815" s="167"/>
    </row>
    <row r="816" spans="1:9" x14ac:dyDescent="0.25">
      <c r="A816" s="145"/>
      <c r="B816" s="153"/>
      <c r="C816" s="165"/>
      <c r="D816" s="166"/>
      <c r="E816" s="159"/>
      <c r="F816" s="160"/>
      <c r="G816" s="159"/>
      <c r="H816" s="159"/>
      <c r="I816" s="167"/>
    </row>
    <row r="817" spans="1:9" x14ac:dyDescent="0.25">
      <c r="A817" s="145"/>
      <c r="B817" s="153"/>
      <c r="C817" s="165"/>
      <c r="D817" s="166"/>
      <c r="E817" s="159"/>
      <c r="F817" s="160"/>
      <c r="G817" s="159"/>
      <c r="H817" s="159"/>
      <c r="I817" s="167"/>
    </row>
    <row r="818" spans="1:9" x14ac:dyDescent="0.25">
      <c r="A818" s="145"/>
      <c r="B818" s="153"/>
      <c r="C818" s="165"/>
      <c r="D818" s="166"/>
      <c r="E818" s="159"/>
      <c r="F818" s="160"/>
      <c r="G818" s="159"/>
      <c r="H818" s="159"/>
      <c r="I818" s="167"/>
    </row>
    <row r="819" spans="1:9" x14ac:dyDescent="0.25">
      <c r="A819" s="145"/>
      <c r="B819" s="153"/>
      <c r="C819" s="165"/>
      <c r="D819" s="166"/>
      <c r="E819" s="159"/>
      <c r="F819" s="160"/>
      <c r="G819" s="159"/>
      <c r="H819" s="159"/>
      <c r="I819" s="167"/>
    </row>
    <row r="820" spans="1:9" x14ac:dyDescent="0.25">
      <c r="A820" s="145"/>
      <c r="B820" s="153"/>
      <c r="C820" s="165"/>
      <c r="D820" s="166"/>
      <c r="E820" s="159"/>
      <c r="F820" s="160"/>
      <c r="G820" s="159"/>
      <c r="H820" s="159"/>
      <c r="I820" s="167"/>
    </row>
    <row r="821" spans="1:9" x14ac:dyDescent="0.25">
      <c r="A821" s="145"/>
      <c r="B821" s="153"/>
      <c r="C821" s="165"/>
      <c r="D821" s="166"/>
      <c r="E821" s="159"/>
      <c r="F821" s="160"/>
      <c r="G821" s="159"/>
      <c r="H821" s="159"/>
      <c r="I821" s="167"/>
    </row>
    <row r="822" spans="1:9" x14ac:dyDescent="0.25">
      <c r="A822" s="145"/>
      <c r="B822" s="153"/>
      <c r="C822" s="165"/>
      <c r="D822" s="166"/>
      <c r="E822" s="159"/>
      <c r="F822" s="160"/>
      <c r="G822" s="159"/>
      <c r="H822" s="159"/>
      <c r="I822" s="167"/>
    </row>
    <row r="823" spans="1:9" x14ac:dyDescent="0.25">
      <c r="A823" s="145"/>
      <c r="B823" s="153"/>
      <c r="C823" s="165"/>
      <c r="D823" s="166"/>
      <c r="E823" s="159"/>
      <c r="F823" s="160"/>
      <c r="G823" s="159"/>
      <c r="H823" s="159"/>
      <c r="I823" s="167"/>
    </row>
    <row r="824" spans="1:9" x14ac:dyDescent="0.25">
      <c r="A824" s="145"/>
      <c r="B824" s="153"/>
      <c r="C824" s="165"/>
      <c r="D824" s="166"/>
      <c r="E824" s="159"/>
      <c r="F824" s="160"/>
      <c r="G824" s="159"/>
      <c r="H824" s="159"/>
      <c r="I824" s="167"/>
    </row>
    <row r="825" spans="1:9" x14ac:dyDescent="0.25">
      <c r="A825" s="145"/>
      <c r="B825" s="153"/>
      <c r="C825" s="165"/>
      <c r="D825" s="166"/>
      <c r="E825" s="159"/>
      <c r="F825" s="160"/>
      <c r="G825" s="159"/>
      <c r="H825" s="159"/>
      <c r="I825" s="167"/>
    </row>
    <row r="826" spans="1:9" x14ac:dyDescent="0.25">
      <c r="A826" s="145"/>
      <c r="B826" s="153"/>
      <c r="C826" s="165"/>
      <c r="D826" s="166"/>
      <c r="E826" s="159"/>
      <c r="F826" s="160"/>
      <c r="G826" s="159"/>
      <c r="H826" s="159"/>
      <c r="I826" s="167"/>
    </row>
    <row r="827" spans="1:9" x14ac:dyDescent="0.25">
      <c r="A827" s="145"/>
      <c r="B827" s="153"/>
      <c r="C827" s="165"/>
      <c r="D827" s="166"/>
      <c r="E827" s="159"/>
      <c r="F827" s="160"/>
      <c r="G827" s="159"/>
      <c r="H827" s="159"/>
      <c r="I827" s="167"/>
    </row>
    <row r="828" spans="1:9" x14ac:dyDescent="0.25">
      <c r="A828" s="145"/>
      <c r="B828" s="153"/>
      <c r="C828" s="165"/>
      <c r="D828" s="166"/>
      <c r="E828" s="159"/>
      <c r="F828" s="160"/>
      <c r="G828" s="159"/>
      <c r="H828" s="159"/>
      <c r="I828" s="167"/>
    </row>
    <row r="829" spans="1:9" x14ac:dyDescent="0.25">
      <c r="A829" s="145"/>
      <c r="B829" s="153"/>
      <c r="C829" s="165"/>
      <c r="D829" s="166"/>
      <c r="E829" s="159"/>
      <c r="F829" s="160"/>
      <c r="G829" s="159"/>
      <c r="H829" s="159"/>
      <c r="I829" s="167"/>
    </row>
    <row r="830" spans="1:9" x14ac:dyDescent="0.25">
      <c r="A830" s="145"/>
      <c r="B830" s="153"/>
      <c r="C830" s="165"/>
      <c r="D830" s="166"/>
      <c r="E830" s="159"/>
      <c r="F830" s="160"/>
      <c r="G830" s="159"/>
      <c r="H830" s="159"/>
      <c r="I830" s="167"/>
    </row>
    <row r="831" spans="1:9" x14ac:dyDescent="0.25">
      <c r="A831" s="145"/>
      <c r="B831" s="153"/>
      <c r="C831" s="165"/>
      <c r="D831" s="166"/>
      <c r="E831" s="159"/>
      <c r="F831" s="160"/>
      <c r="G831" s="159"/>
      <c r="H831" s="159"/>
      <c r="I831" s="167"/>
    </row>
    <row r="832" spans="1:9" x14ac:dyDescent="0.25">
      <c r="A832" s="145"/>
      <c r="B832" s="153"/>
      <c r="C832" s="165"/>
      <c r="D832" s="166"/>
      <c r="E832" s="159"/>
      <c r="F832" s="160"/>
      <c r="G832" s="159"/>
      <c r="H832" s="159"/>
      <c r="I832" s="167"/>
    </row>
    <row r="833" spans="1:9" x14ac:dyDescent="0.25">
      <c r="A833" s="145"/>
      <c r="B833" s="153"/>
      <c r="C833" s="165"/>
      <c r="D833" s="166"/>
      <c r="E833" s="159"/>
      <c r="F833" s="160"/>
      <c r="G833" s="159"/>
      <c r="H833" s="159"/>
      <c r="I833" s="167"/>
    </row>
    <row r="834" spans="1:9" x14ac:dyDescent="0.25">
      <c r="A834" s="145"/>
      <c r="B834" s="153"/>
      <c r="C834" s="165"/>
      <c r="D834" s="166"/>
      <c r="E834" s="159"/>
      <c r="F834" s="160"/>
      <c r="G834" s="159"/>
      <c r="H834" s="159"/>
      <c r="I834" s="167"/>
    </row>
    <row r="835" spans="1:9" x14ac:dyDescent="0.25">
      <c r="A835" s="145"/>
      <c r="B835" s="153"/>
      <c r="C835" s="165"/>
      <c r="D835" s="166"/>
      <c r="E835" s="159"/>
      <c r="F835" s="160"/>
      <c r="G835" s="159"/>
      <c r="H835" s="159"/>
      <c r="I835" s="167"/>
    </row>
    <row r="836" spans="1:9" x14ac:dyDescent="0.25">
      <c r="A836" s="145"/>
      <c r="B836" s="153"/>
      <c r="C836" s="165"/>
      <c r="D836" s="166"/>
      <c r="E836" s="159"/>
      <c r="F836" s="160"/>
      <c r="G836" s="159"/>
      <c r="H836" s="159"/>
      <c r="I836" s="167"/>
    </row>
    <row r="837" spans="1:9" x14ac:dyDescent="0.25">
      <c r="A837" s="145"/>
      <c r="B837" s="153"/>
      <c r="C837" s="165"/>
      <c r="D837" s="166"/>
      <c r="E837" s="159"/>
      <c r="F837" s="160"/>
      <c r="G837" s="159"/>
      <c r="H837" s="159"/>
      <c r="I837" s="167"/>
    </row>
    <row r="838" spans="1:9" x14ac:dyDescent="0.25">
      <c r="A838" s="145"/>
      <c r="B838" s="153"/>
      <c r="C838" s="165"/>
      <c r="D838" s="166"/>
      <c r="E838" s="159"/>
      <c r="F838" s="160"/>
      <c r="G838" s="159"/>
      <c r="H838" s="159"/>
      <c r="I838" s="167"/>
    </row>
    <row r="839" spans="1:9" x14ac:dyDescent="0.25">
      <c r="A839" s="145"/>
      <c r="B839" s="153"/>
      <c r="C839" s="165"/>
      <c r="D839" s="166"/>
      <c r="E839" s="159"/>
      <c r="F839" s="160"/>
      <c r="G839" s="159"/>
      <c r="H839" s="159"/>
      <c r="I839" s="167"/>
    </row>
    <row r="840" spans="1:9" x14ac:dyDescent="0.25">
      <c r="A840" s="145"/>
      <c r="B840" s="153"/>
      <c r="C840" s="165"/>
      <c r="D840" s="166"/>
      <c r="E840" s="159"/>
      <c r="F840" s="160"/>
      <c r="G840" s="159"/>
      <c r="H840" s="159"/>
      <c r="I840" s="167"/>
    </row>
    <row r="841" spans="1:9" x14ac:dyDescent="0.25">
      <c r="A841" s="145"/>
      <c r="B841" s="153"/>
      <c r="C841" s="165"/>
      <c r="D841" s="166"/>
      <c r="E841" s="159"/>
      <c r="F841" s="160"/>
      <c r="G841" s="159"/>
      <c r="H841" s="159"/>
      <c r="I841" s="167"/>
    </row>
    <row r="842" spans="1:9" x14ac:dyDescent="0.25">
      <c r="A842" s="145"/>
      <c r="B842" s="153"/>
      <c r="C842" s="165"/>
      <c r="D842" s="166"/>
      <c r="E842" s="159"/>
      <c r="F842" s="160"/>
      <c r="G842" s="159"/>
      <c r="H842" s="159"/>
      <c r="I842" s="167"/>
    </row>
    <row r="843" spans="1:9" x14ac:dyDescent="0.25">
      <c r="A843" s="145"/>
      <c r="B843" s="153"/>
      <c r="C843" s="165"/>
      <c r="D843" s="166"/>
      <c r="E843" s="159"/>
      <c r="F843" s="160"/>
      <c r="G843" s="159"/>
      <c r="H843" s="159"/>
      <c r="I843" s="167"/>
    </row>
    <row r="844" spans="1:9" x14ac:dyDescent="0.25">
      <c r="A844" s="145"/>
      <c r="B844" s="153"/>
      <c r="C844" s="165"/>
      <c r="D844" s="166"/>
      <c r="E844" s="159"/>
      <c r="F844" s="160"/>
      <c r="G844" s="159"/>
      <c r="H844" s="159"/>
      <c r="I844" s="167"/>
    </row>
    <row r="845" spans="1:9" x14ac:dyDescent="0.25">
      <c r="A845" s="145"/>
      <c r="B845" s="153"/>
      <c r="C845" s="165"/>
      <c r="D845" s="166"/>
      <c r="E845" s="159"/>
      <c r="F845" s="169"/>
      <c r="G845" s="159"/>
      <c r="H845" s="159"/>
      <c r="I845" s="167"/>
    </row>
    <row r="846" spans="1:9" x14ac:dyDescent="0.25">
      <c r="A846" s="145"/>
      <c r="B846" s="153"/>
      <c r="C846" s="165"/>
      <c r="D846" s="166"/>
      <c r="E846" s="159"/>
      <c r="F846" s="169"/>
      <c r="G846" s="159"/>
      <c r="H846" s="159"/>
      <c r="I846" s="167"/>
    </row>
    <row r="847" spans="1:9" x14ac:dyDescent="0.25">
      <c r="A847" s="145"/>
      <c r="B847" s="153"/>
      <c r="C847" s="165"/>
      <c r="D847" s="166"/>
      <c r="E847" s="159"/>
      <c r="F847" s="160"/>
      <c r="G847" s="159"/>
      <c r="H847" s="159"/>
      <c r="I847" s="167"/>
    </row>
    <row r="848" spans="1:9" x14ac:dyDescent="0.25">
      <c r="A848" s="145"/>
      <c r="B848" s="153"/>
      <c r="C848" s="165"/>
      <c r="D848" s="166"/>
      <c r="E848" s="159"/>
      <c r="F848" s="160"/>
      <c r="G848" s="159"/>
      <c r="H848" s="159"/>
      <c r="I848" s="167"/>
    </row>
    <row r="849" spans="1:9" x14ac:dyDescent="0.25">
      <c r="A849" s="145"/>
      <c r="B849" s="153"/>
      <c r="C849" s="165"/>
      <c r="D849" s="166"/>
      <c r="E849" s="159"/>
      <c r="F849" s="160"/>
      <c r="G849" s="159"/>
      <c r="H849" s="159"/>
      <c r="I849" s="167"/>
    </row>
    <row r="850" spans="1:9" x14ac:dyDescent="0.25">
      <c r="A850" s="145"/>
      <c r="B850" s="153"/>
      <c r="C850" s="165"/>
      <c r="D850" s="166"/>
      <c r="E850" s="159"/>
      <c r="F850" s="160"/>
      <c r="G850" s="159"/>
      <c r="H850" s="159"/>
      <c r="I850" s="167"/>
    </row>
    <row r="851" spans="1:9" x14ac:dyDescent="0.25">
      <c r="A851" s="145"/>
      <c r="B851" s="153"/>
      <c r="C851" s="165"/>
      <c r="D851" s="166"/>
      <c r="E851" s="159"/>
      <c r="F851" s="160"/>
      <c r="G851" s="159"/>
      <c r="H851" s="159"/>
      <c r="I851" s="167"/>
    </row>
    <row r="852" spans="1:9" x14ac:dyDescent="0.25">
      <c r="A852" s="145"/>
      <c r="B852" s="153"/>
      <c r="C852" s="165"/>
      <c r="D852" s="166"/>
      <c r="E852" s="159"/>
      <c r="F852" s="160"/>
      <c r="G852" s="159"/>
      <c r="H852" s="159"/>
      <c r="I852" s="167"/>
    </row>
    <row r="853" spans="1:9" x14ac:dyDescent="0.25">
      <c r="A853" s="145"/>
      <c r="B853" s="153"/>
      <c r="C853" s="165"/>
      <c r="D853" s="166"/>
      <c r="E853" s="159"/>
      <c r="F853" s="160"/>
      <c r="G853" s="159"/>
      <c r="H853" s="159"/>
      <c r="I853" s="167"/>
    </row>
    <row r="854" spans="1:9" x14ac:dyDescent="0.25">
      <c r="A854" s="145"/>
      <c r="B854" s="153"/>
      <c r="C854" s="165"/>
      <c r="D854" s="166"/>
      <c r="E854" s="159"/>
      <c r="F854" s="160"/>
      <c r="G854" s="159"/>
      <c r="H854" s="159"/>
      <c r="I854" s="167"/>
    </row>
    <row r="855" spans="1:9" x14ac:dyDescent="0.25">
      <c r="A855" s="145"/>
      <c r="B855" s="153"/>
      <c r="C855" s="165"/>
      <c r="D855" s="166"/>
      <c r="E855" s="159"/>
      <c r="F855" s="160"/>
      <c r="G855" s="159"/>
      <c r="H855" s="159"/>
      <c r="I855" s="167"/>
    </row>
    <row r="856" spans="1:9" x14ac:dyDescent="0.25">
      <c r="A856" s="145"/>
      <c r="B856" s="153"/>
      <c r="C856" s="165"/>
      <c r="D856" s="166"/>
      <c r="E856" s="159"/>
      <c r="F856" s="160"/>
      <c r="G856" s="159"/>
      <c r="H856" s="159"/>
      <c r="I856" s="167"/>
    </row>
    <row r="857" spans="1:9" x14ac:dyDescent="0.25">
      <c r="A857" s="145"/>
      <c r="B857" s="153"/>
      <c r="C857" s="165"/>
      <c r="D857" s="166"/>
      <c r="E857" s="159"/>
      <c r="F857" s="160"/>
      <c r="G857" s="159"/>
      <c r="H857" s="159"/>
      <c r="I857" s="167"/>
    </row>
    <row r="858" spans="1:9" x14ac:dyDescent="0.25">
      <c r="A858" s="145"/>
      <c r="B858" s="153"/>
      <c r="C858" s="165"/>
      <c r="D858" s="166"/>
      <c r="E858" s="159"/>
      <c r="F858" s="160"/>
      <c r="G858" s="159"/>
      <c r="H858" s="159"/>
      <c r="I858" s="167"/>
    </row>
    <row r="859" spans="1:9" x14ac:dyDescent="0.25">
      <c r="A859" s="145"/>
      <c r="B859" s="153"/>
      <c r="C859" s="165"/>
      <c r="D859" s="166"/>
      <c r="E859" s="159"/>
      <c r="F859" s="160"/>
      <c r="G859" s="159"/>
      <c r="H859" s="159"/>
      <c r="I859" s="167"/>
    </row>
    <row r="860" spans="1:9" x14ac:dyDescent="0.25">
      <c r="A860" s="145"/>
      <c r="B860" s="153"/>
      <c r="C860" s="165"/>
      <c r="D860" s="166"/>
      <c r="E860" s="159"/>
      <c r="F860" s="160"/>
      <c r="G860" s="159"/>
      <c r="H860" s="159"/>
      <c r="I860" s="167"/>
    </row>
    <row r="861" spans="1:9" x14ac:dyDescent="0.25">
      <c r="A861" s="145"/>
      <c r="B861" s="153"/>
      <c r="C861" s="165"/>
      <c r="D861" s="166"/>
      <c r="E861" s="159"/>
      <c r="F861" s="160"/>
      <c r="G861" s="159"/>
      <c r="H861" s="159"/>
      <c r="I861" s="167"/>
    </row>
    <row r="862" spans="1:9" x14ac:dyDescent="0.25">
      <c r="A862" s="145"/>
      <c r="B862" s="153"/>
      <c r="C862" s="165"/>
      <c r="D862" s="166"/>
      <c r="E862" s="159"/>
      <c r="F862" s="160"/>
      <c r="G862" s="159"/>
      <c r="H862" s="159"/>
      <c r="I862" s="167"/>
    </row>
    <row r="863" spans="1:9" x14ac:dyDescent="0.25">
      <c r="A863" s="145"/>
      <c r="B863" s="153"/>
      <c r="C863" s="165"/>
      <c r="D863" s="166"/>
      <c r="E863" s="159"/>
      <c r="F863" s="160"/>
      <c r="G863" s="159"/>
      <c r="H863" s="159"/>
      <c r="I863" s="167"/>
    </row>
    <row r="864" spans="1:9" x14ac:dyDescent="0.25">
      <c r="A864" s="145"/>
      <c r="B864" s="153"/>
      <c r="C864" s="165"/>
      <c r="D864" s="166"/>
      <c r="E864" s="159"/>
      <c r="F864" s="160"/>
      <c r="G864" s="159"/>
      <c r="H864" s="159"/>
      <c r="I864" s="167"/>
    </row>
    <row r="865" spans="1:9" x14ac:dyDescent="0.25">
      <c r="A865" s="145"/>
      <c r="B865" s="153"/>
      <c r="C865" s="165"/>
      <c r="D865" s="166"/>
      <c r="E865" s="159"/>
      <c r="F865" s="160"/>
      <c r="G865" s="159"/>
      <c r="H865" s="159"/>
      <c r="I865" s="167"/>
    </row>
    <row r="866" spans="1:9" x14ac:dyDescent="0.25">
      <c r="A866" s="145"/>
      <c r="B866" s="153"/>
      <c r="C866" s="165"/>
      <c r="D866" s="166"/>
      <c r="E866" s="159"/>
      <c r="F866" s="160"/>
      <c r="G866" s="159"/>
      <c r="H866" s="159"/>
      <c r="I866" s="167"/>
    </row>
    <row r="867" spans="1:9" x14ac:dyDescent="0.25">
      <c r="A867" s="145"/>
      <c r="B867" s="153"/>
      <c r="C867" s="165"/>
      <c r="D867" s="166"/>
      <c r="E867" s="159"/>
      <c r="F867" s="160"/>
      <c r="G867" s="159"/>
      <c r="H867" s="159"/>
      <c r="I867" s="167"/>
    </row>
    <row r="868" spans="1:9" x14ac:dyDescent="0.25">
      <c r="A868" s="145"/>
      <c r="B868" s="153"/>
      <c r="C868" s="165"/>
      <c r="D868" s="166"/>
      <c r="E868" s="159"/>
      <c r="F868" s="160"/>
      <c r="G868" s="159"/>
      <c r="H868" s="159"/>
      <c r="I868" s="167"/>
    </row>
    <row r="869" spans="1:9" x14ac:dyDescent="0.25">
      <c r="A869" s="145"/>
      <c r="B869" s="153"/>
      <c r="C869" s="165"/>
      <c r="D869" s="166"/>
      <c r="E869" s="159"/>
      <c r="F869" s="160"/>
      <c r="G869" s="159"/>
      <c r="H869" s="159"/>
      <c r="I869" s="167"/>
    </row>
    <row r="870" spans="1:9" x14ac:dyDescent="0.25">
      <c r="A870" s="145"/>
      <c r="B870" s="153"/>
      <c r="C870" s="165"/>
      <c r="D870" s="166"/>
      <c r="E870" s="159"/>
      <c r="F870" s="160"/>
      <c r="G870" s="159"/>
      <c r="H870" s="159"/>
      <c r="I870" s="167"/>
    </row>
    <row r="871" spans="1:9" x14ac:dyDescent="0.25">
      <c r="A871" s="145"/>
      <c r="B871" s="153"/>
      <c r="C871" s="165"/>
      <c r="D871" s="166"/>
      <c r="E871" s="159"/>
      <c r="F871" s="160"/>
      <c r="G871" s="159"/>
      <c r="H871" s="159"/>
      <c r="I871" s="167"/>
    </row>
    <row r="872" spans="1:9" x14ac:dyDescent="0.25">
      <c r="A872" s="145"/>
      <c r="B872" s="153"/>
      <c r="C872" s="165"/>
      <c r="D872" s="166"/>
      <c r="E872" s="159"/>
      <c r="F872" s="160"/>
      <c r="G872" s="159"/>
      <c r="H872" s="159"/>
      <c r="I872" s="167"/>
    </row>
    <row r="873" spans="1:9" x14ac:dyDescent="0.25">
      <c r="A873" s="145"/>
      <c r="B873" s="153"/>
      <c r="C873" s="165"/>
      <c r="D873" s="166"/>
      <c r="E873" s="159"/>
      <c r="F873" s="160"/>
      <c r="G873" s="159"/>
      <c r="H873" s="159"/>
      <c r="I873" s="167"/>
    </row>
    <row r="874" spans="1:9" x14ac:dyDescent="0.25">
      <c r="A874" s="145"/>
      <c r="B874" s="153"/>
      <c r="C874" s="165"/>
      <c r="D874" s="166"/>
      <c r="E874" s="159"/>
      <c r="F874" s="160"/>
      <c r="G874" s="159"/>
      <c r="H874" s="159"/>
      <c r="I874" s="167"/>
    </row>
    <row r="875" spans="1:9" x14ac:dyDescent="0.25">
      <c r="A875" s="145"/>
      <c r="B875" s="153"/>
      <c r="C875" s="165"/>
      <c r="D875" s="166"/>
      <c r="E875" s="159"/>
      <c r="F875" s="160"/>
      <c r="G875" s="159"/>
      <c r="H875" s="159"/>
      <c r="I875" s="167"/>
    </row>
    <row r="876" spans="1:9" x14ac:dyDescent="0.25">
      <c r="A876" s="145"/>
      <c r="B876" s="153"/>
      <c r="C876" s="165"/>
      <c r="D876" s="166"/>
      <c r="E876" s="159"/>
      <c r="F876" s="160"/>
      <c r="G876" s="159"/>
      <c r="H876" s="159"/>
      <c r="I876" s="167"/>
    </row>
    <row r="877" spans="1:9" x14ac:dyDescent="0.25">
      <c r="A877" s="145"/>
      <c r="B877" s="153"/>
      <c r="C877" s="165"/>
      <c r="D877" s="166"/>
      <c r="E877" s="159"/>
      <c r="F877" s="160"/>
      <c r="G877" s="159"/>
      <c r="H877" s="159"/>
      <c r="I877" s="167"/>
    </row>
    <row r="878" spans="1:9" x14ac:dyDescent="0.25">
      <c r="A878" s="145"/>
      <c r="B878" s="153"/>
      <c r="C878" s="165"/>
      <c r="D878" s="166"/>
      <c r="E878" s="159"/>
      <c r="F878" s="160"/>
      <c r="G878" s="159"/>
      <c r="H878" s="159"/>
      <c r="I878" s="167"/>
    </row>
    <row r="879" spans="1:9" x14ac:dyDescent="0.25">
      <c r="A879" s="145"/>
      <c r="B879" s="153"/>
      <c r="C879" s="165"/>
      <c r="D879" s="166"/>
      <c r="E879" s="159"/>
      <c r="F879" s="160"/>
      <c r="G879" s="159"/>
      <c r="H879" s="159"/>
      <c r="I879" s="167"/>
    </row>
    <row r="880" spans="1:9" x14ac:dyDescent="0.25">
      <c r="A880" s="145"/>
      <c r="B880" s="153"/>
      <c r="C880" s="165"/>
      <c r="D880" s="166"/>
      <c r="E880" s="159"/>
      <c r="F880" s="160"/>
      <c r="G880" s="159"/>
      <c r="H880" s="159"/>
      <c r="I880" s="167"/>
    </row>
    <row r="881" spans="1:9" x14ac:dyDescent="0.25">
      <c r="A881" s="145"/>
      <c r="B881" s="153"/>
      <c r="C881" s="165"/>
      <c r="D881" s="166"/>
      <c r="E881" s="159"/>
      <c r="F881" s="160"/>
      <c r="G881" s="159"/>
      <c r="H881" s="159"/>
      <c r="I881" s="167"/>
    </row>
    <row r="882" spans="1:9" x14ac:dyDescent="0.25">
      <c r="A882" s="145"/>
      <c r="B882" s="153"/>
      <c r="C882" s="165"/>
      <c r="D882" s="166"/>
      <c r="E882" s="159"/>
      <c r="F882" s="160"/>
      <c r="G882" s="159"/>
      <c r="H882" s="159"/>
      <c r="I882" s="167"/>
    </row>
    <row r="883" spans="1:9" x14ac:dyDescent="0.25">
      <c r="A883" s="145"/>
      <c r="B883" s="153"/>
      <c r="C883" s="165"/>
      <c r="D883" s="166"/>
      <c r="E883" s="159"/>
      <c r="F883" s="160"/>
      <c r="G883" s="159"/>
      <c r="H883" s="159"/>
      <c r="I883" s="167"/>
    </row>
    <row r="884" spans="1:9" x14ac:dyDescent="0.25">
      <c r="A884" s="145"/>
      <c r="B884" s="153"/>
      <c r="C884" s="165"/>
      <c r="D884" s="166"/>
      <c r="E884" s="159"/>
      <c r="F884" s="160"/>
      <c r="G884" s="159"/>
      <c r="H884" s="159"/>
      <c r="I884" s="167"/>
    </row>
    <row r="885" spans="1:9" x14ac:dyDescent="0.25">
      <c r="A885" s="145"/>
      <c r="B885" s="153"/>
      <c r="C885" s="165"/>
      <c r="D885" s="166"/>
      <c r="E885" s="159"/>
      <c r="F885" s="160"/>
      <c r="G885" s="159"/>
      <c r="H885" s="159"/>
      <c r="I885" s="167"/>
    </row>
    <row r="886" spans="1:9" x14ac:dyDescent="0.25">
      <c r="A886" s="145"/>
      <c r="B886" s="153"/>
      <c r="C886" s="165"/>
      <c r="D886" s="166"/>
      <c r="E886" s="159"/>
      <c r="F886" s="160"/>
      <c r="G886" s="159"/>
      <c r="H886" s="159"/>
      <c r="I886" s="167"/>
    </row>
    <row r="887" spans="1:9" x14ac:dyDescent="0.25">
      <c r="A887" s="145"/>
      <c r="B887" s="153"/>
      <c r="C887" s="165"/>
      <c r="D887" s="166"/>
      <c r="E887" s="159"/>
      <c r="F887" s="160"/>
      <c r="G887" s="159"/>
      <c r="H887" s="159"/>
      <c r="I887" s="167"/>
    </row>
    <row r="888" spans="1:9" x14ac:dyDescent="0.25">
      <c r="A888" s="145"/>
      <c r="B888" s="153"/>
      <c r="C888" s="165"/>
      <c r="D888" s="166"/>
      <c r="E888" s="159"/>
      <c r="F888" s="160"/>
      <c r="G888" s="159"/>
      <c r="H888" s="159"/>
      <c r="I888" s="167"/>
    </row>
    <row r="889" spans="1:9" x14ac:dyDescent="0.25">
      <c r="A889" s="145"/>
      <c r="B889" s="153"/>
      <c r="C889" s="165"/>
      <c r="D889" s="166"/>
      <c r="E889" s="159"/>
      <c r="F889" s="160"/>
      <c r="G889" s="159"/>
      <c r="H889" s="159"/>
      <c r="I889" s="167"/>
    </row>
    <row r="890" spans="1:9" x14ac:dyDescent="0.25">
      <c r="A890" s="145"/>
      <c r="B890" s="153"/>
      <c r="C890" s="165"/>
      <c r="D890" s="166"/>
      <c r="E890" s="159"/>
      <c r="F890" s="160"/>
      <c r="G890" s="159"/>
      <c r="H890" s="159"/>
      <c r="I890" s="167"/>
    </row>
    <row r="891" spans="1:9" x14ac:dyDescent="0.25">
      <c r="A891" s="145"/>
      <c r="B891" s="153"/>
      <c r="C891" s="165"/>
      <c r="D891" s="166"/>
      <c r="E891" s="159"/>
      <c r="F891" s="160"/>
      <c r="G891" s="159"/>
      <c r="H891" s="159"/>
      <c r="I891" s="167"/>
    </row>
    <row r="892" spans="1:9" x14ac:dyDescent="0.25">
      <c r="A892" s="145"/>
      <c r="B892" s="153"/>
      <c r="C892" s="165"/>
      <c r="D892" s="166"/>
      <c r="E892" s="159"/>
      <c r="F892" s="160"/>
      <c r="G892" s="159"/>
      <c r="H892" s="159"/>
      <c r="I892" s="167"/>
    </row>
    <row r="893" spans="1:9" x14ac:dyDescent="0.25">
      <c r="A893" s="145"/>
      <c r="B893" s="153"/>
      <c r="C893" s="165"/>
      <c r="D893" s="166"/>
      <c r="E893" s="159"/>
      <c r="F893" s="160"/>
      <c r="G893" s="159"/>
      <c r="H893" s="159"/>
      <c r="I893" s="167"/>
    </row>
    <row r="894" spans="1:9" x14ac:dyDescent="0.25">
      <c r="A894" s="145"/>
      <c r="B894" s="153"/>
      <c r="C894" s="165"/>
      <c r="D894" s="166"/>
      <c r="E894" s="159"/>
      <c r="F894" s="160"/>
      <c r="G894" s="159"/>
      <c r="H894" s="159"/>
      <c r="I894" s="167"/>
    </row>
    <row r="895" spans="1:9" x14ac:dyDescent="0.25">
      <c r="A895" s="145"/>
      <c r="B895" s="153"/>
      <c r="C895" s="165"/>
      <c r="D895" s="166"/>
      <c r="E895" s="159"/>
      <c r="F895" s="160"/>
      <c r="G895" s="159"/>
      <c r="H895" s="159"/>
      <c r="I895" s="167"/>
    </row>
    <row r="896" spans="1:9" x14ac:dyDescent="0.25">
      <c r="A896" s="145"/>
      <c r="B896" s="153"/>
      <c r="C896" s="165"/>
      <c r="D896" s="166"/>
      <c r="E896" s="159"/>
      <c r="F896" s="160"/>
      <c r="G896" s="159"/>
      <c r="H896" s="159"/>
      <c r="I896" s="167"/>
    </row>
    <row r="897" spans="1:9" x14ac:dyDescent="0.25">
      <c r="A897" s="145"/>
      <c r="B897" s="153"/>
      <c r="C897" s="165"/>
      <c r="D897" s="166"/>
      <c r="E897" s="159"/>
      <c r="F897" s="160"/>
      <c r="G897" s="159"/>
      <c r="H897" s="159"/>
      <c r="I897" s="167"/>
    </row>
    <row r="898" spans="1:9" x14ac:dyDescent="0.25">
      <c r="A898" s="145"/>
      <c r="B898" s="153"/>
      <c r="C898" s="165"/>
      <c r="D898" s="166"/>
      <c r="E898" s="159"/>
      <c r="F898" s="160"/>
      <c r="G898" s="159"/>
      <c r="H898" s="159"/>
      <c r="I898" s="167"/>
    </row>
    <row r="899" spans="1:9" x14ac:dyDescent="0.25">
      <c r="A899" s="145"/>
      <c r="B899" s="153"/>
      <c r="C899" s="165"/>
      <c r="D899" s="166"/>
      <c r="E899" s="159"/>
      <c r="F899" s="160"/>
      <c r="G899" s="159"/>
      <c r="H899" s="159"/>
      <c r="I899" s="167"/>
    </row>
    <row r="900" spans="1:9" x14ac:dyDescent="0.25">
      <c r="A900" s="145"/>
      <c r="B900" s="153"/>
      <c r="C900" s="165"/>
      <c r="D900" s="166"/>
      <c r="E900" s="159"/>
      <c r="F900" s="160"/>
      <c r="G900" s="159"/>
      <c r="H900" s="159"/>
      <c r="I900" s="167"/>
    </row>
    <row r="901" spans="1:9" x14ac:dyDescent="0.25">
      <c r="A901" s="145"/>
      <c r="B901" s="153"/>
      <c r="C901" s="165"/>
      <c r="D901" s="166"/>
      <c r="E901" s="159"/>
      <c r="F901" s="160"/>
      <c r="G901" s="159"/>
      <c r="H901" s="159"/>
      <c r="I901" s="167"/>
    </row>
    <row r="902" spans="1:9" x14ac:dyDescent="0.25">
      <c r="A902" s="145"/>
      <c r="B902" s="153"/>
      <c r="C902" s="165"/>
      <c r="D902" s="166"/>
      <c r="E902" s="159"/>
      <c r="F902" s="160"/>
      <c r="G902" s="159"/>
      <c r="H902" s="159"/>
      <c r="I902" s="167"/>
    </row>
    <row r="903" spans="1:9" x14ac:dyDescent="0.25">
      <c r="A903" s="145"/>
      <c r="B903" s="153"/>
      <c r="C903" s="165"/>
      <c r="D903" s="166"/>
      <c r="E903" s="159"/>
      <c r="F903" s="160"/>
      <c r="G903" s="159"/>
      <c r="H903" s="159"/>
      <c r="I903" s="167"/>
    </row>
    <row r="904" spans="1:9" x14ac:dyDescent="0.25">
      <c r="A904" s="145"/>
      <c r="B904" s="153"/>
      <c r="C904" s="165"/>
      <c r="D904" s="166"/>
      <c r="E904" s="159"/>
      <c r="F904" s="160"/>
      <c r="G904" s="159"/>
      <c r="H904" s="159"/>
      <c r="I904" s="167"/>
    </row>
    <row r="905" spans="1:9" x14ac:dyDescent="0.25">
      <c r="A905" s="145"/>
      <c r="B905" s="153"/>
      <c r="C905" s="165"/>
      <c r="D905" s="166"/>
      <c r="E905" s="159"/>
      <c r="F905" s="160"/>
      <c r="G905" s="159"/>
      <c r="H905" s="159"/>
      <c r="I905" s="167"/>
    </row>
    <row r="906" spans="1:9" x14ac:dyDescent="0.25">
      <c r="A906" s="145"/>
      <c r="B906" s="153"/>
      <c r="C906" s="165"/>
      <c r="D906" s="166"/>
      <c r="E906" s="159"/>
      <c r="F906" s="160"/>
      <c r="G906" s="159"/>
      <c r="H906" s="159"/>
      <c r="I906" s="167"/>
    </row>
    <row r="907" spans="1:9" x14ac:dyDescent="0.25">
      <c r="A907" s="145"/>
      <c r="B907" s="153"/>
      <c r="C907" s="165"/>
      <c r="D907" s="166"/>
      <c r="E907" s="159"/>
      <c r="F907" s="160"/>
      <c r="G907" s="159"/>
      <c r="H907" s="159"/>
      <c r="I907" s="167"/>
    </row>
    <row r="908" spans="1:9" x14ac:dyDescent="0.25">
      <c r="A908" s="145"/>
      <c r="B908" s="153"/>
      <c r="C908" s="165"/>
      <c r="D908" s="166"/>
      <c r="E908" s="159"/>
      <c r="F908" s="160"/>
      <c r="G908" s="159"/>
      <c r="H908" s="159"/>
      <c r="I908" s="167"/>
    </row>
    <row r="909" spans="1:9" x14ac:dyDescent="0.25">
      <c r="A909" s="145"/>
      <c r="B909" s="153"/>
      <c r="C909" s="165"/>
      <c r="D909" s="166"/>
      <c r="E909" s="159"/>
      <c r="F909" s="160"/>
      <c r="G909" s="159"/>
      <c r="H909" s="159"/>
      <c r="I909" s="167"/>
    </row>
    <row r="910" spans="1:9" x14ac:dyDescent="0.25">
      <c r="A910" s="145"/>
      <c r="B910" s="153"/>
      <c r="C910" s="165"/>
      <c r="D910" s="166"/>
      <c r="E910" s="159"/>
      <c r="F910" s="160"/>
      <c r="G910" s="159"/>
      <c r="H910" s="159"/>
      <c r="I910" s="167"/>
    </row>
    <row r="911" spans="1:9" x14ac:dyDescent="0.25">
      <c r="A911" s="145"/>
      <c r="B911" s="153"/>
      <c r="C911" s="165"/>
      <c r="D911" s="166"/>
      <c r="E911" s="159"/>
      <c r="F911" s="160"/>
      <c r="G911" s="159"/>
      <c r="H911" s="159"/>
      <c r="I911" s="167"/>
    </row>
    <row r="912" spans="1:9" x14ac:dyDescent="0.25">
      <c r="A912" s="145"/>
      <c r="B912" s="153"/>
      <c r="C912" s="165"/>
      <c r="D912" s="166"/>
      <c r="E912" s="159"/>
      <c r="F912" s="160"/>
      <c r="G912" s="159"/>
      <c r="H912" s="159"/>
      <c r="I912" s="167"/>
    </row>
    <row r="913" spans="1:9" x14ac:dyDescent="0.25">
      <c r="A913" s="145"/>
      <c r="B913" s="153"/>
      <c r="C913" s="165"/>
      <c r="D913" s="166"/>
      <c r="E913" s="159"/>
      <c r="F913" s="160"/>
      <c r="G913" s="159"/>
      <c r="H913" s="159"/>
      <c r="I913" s="167"/>
    </row>
    <row r="914" spans="1:9" x14ac:dyDescent="0.25">
      <c r="A914" s="145"/>
      <c r="B914" s="153"/>
      <c r="C914" s="165"/>
      <c r="D914" s="166"/>
      <c r="E914" s="159"/>
      <c r="F914" s="160"/>
      <c r="G914" s="159"/>
      <c r="H914" s="159"/>
      <c r="I914" s="167"/>
    </row>
    <row r="915" spans="1:9" x14ac:dyDescent="0.25">
      <c r="A915" s="145"/>
      <c r="B915" s="153"/>
      <c r="C915" s="165"/>
      <c r="D915" s="166"/>
      <c r="E915" s="159"/>
      <c r="F915" s="160"/>
      <c r="G915" s="159"/>
      <c r="H915" s="159"/>
      <c r="I915" s="167"/>
    </row>
    <row r="916" spans="1:9" x14ac:dyDescent="0.25">
      <c r="A916" s="145"/>
      <c r="B916" s="153"/>
      <c r="C916" s="165"/>
      <c r="D916" s="166"/>
      <c r="E916" s="159"/>
      <c r="F916" s="160"/>
      <c r="G916" s="159"/>
      <c r="H916" s="159"/>
      <c r="I916" s="167"/>
    </row>
    <row r="917" spans="1:9" x14ac:dyDescent="0.25">
      <c r="A917" s="145"/>
      <c r="B917" s="153"/>
      <c r="C917" s="165"/>
      <c r="D917" s="166"/>
      <c r="E917" s="159"/>
      <c r="F917" s="160"/>
      <c r="G917" s="159"/>
      <c r="H917" s="159"/>
      <c r="I917" s="167"/>
    </row>
    <row r="918" spans="1:9" x14ac:dyDescent="0.25">
      <c r="A918" s="145"/>
      <c r="B918" s="153"/>
      <c r="C918" s="165"/>
      <c r="D918" s="166"/>
      <c r="E918" s="159"/>
      <c r="F918" s="160"/>
      <c r="G918" s="159"/>
      <c r="H918" s="159"/>
      <c r="I918" s="167"/>
    </row>
    <row r="919" spans="1:9" x14ac:dyDescent="0.25">
      <c r="A919" s="145"/>
      <c r="B919" s="153"/>
      <c r="C919" s="165"/>
      <c r="D919" s="166"/>
      <c r="E919" s="159"/>
      <c r="F919" s="160"/>
      <c r="G919" s="159"/>
      <c r="H919" s="159"/>
      <c r="I919" s="167"/>
    </row>
    <row r="920" spans="1:9" x14ac:dyDescent="0.25">
      <c r="A920" s="145"/>
      <c r="B920" s="153"/>
      <c r="C920" s="165"/>
      <c r="D920" s="166"/>
      <c r="E920" s="159"/>
      <c r="F920" s="160"/>
      <c r="G920" s="159"/>
      <c r="H920" s="159"/>
      <c r="I920" s="167"/>
    </row>
    <row r="921" spans="1:9" x14ac:dyDescent="0.25">
      <c r="A921" s="145"/>
      <c r="B921" s="153"/>
      <c r="C921" s="165"/>
      <c r="D921" s="166"/>
      <c r="E921" s="159"/>
      <c r="F921" s="160"/>
      <c r="G921" s="159"/>
      <c r="H921" s="159"/>
      <c r="I921" s="167"/>
    </row>
    <row r="922" spans="1:9" x14ac:dyDescent="0.25">
      <c r="A922" s="145"/>
      <c r="B922" s="153"/>
      <c r="C922" s="165"/>
      <c r="D922" s="166"/>
      <c r="E922" s="159"/>
      <c r="F922" s="160"/>
      <c r="G922" s="159"/>
      <c r="H922" s="159"/>
      <c r="I922" s="167"/>
    </row>
    <row r="923" spans="1:9" x14ac:dyDescent="0.25">
      <c r="A923" s="145"/>
      <c r="B923" s="153"/>
      <c r="C923" s="165"/>
      <c r="D923" s="166"/>
      <c r="E923" s="159"/>
      <c r="F923" s="160"/>
      <c r="G923" s="159"/>
      <c r="H923" s="159"/>
      <c r="I923" s="167"/>
    </row>
    <row r="924" spans="1:9" x14ac:dyDescent="0.25">
      <c r="A924" s="145"/>
      <c r="B924" s="153"/>
      <c r="C924" s="165"/>
      <c r="D924" s="166"/>
      <c r="E924" s="159"/>
      <c r="F924" s="160"/>
      <c r="G924" s="159"/>
      <c r="H924" s="159"/>
      <c r="I924" s="167"/>
    </row>
    <row r="925" spans="1:9" x14ac:dyDescent="0.25">
      <c r="A925" s="145"/>
      <c r="B925" s="153"/>
      <c r="C925" s="165"/>
      <c r="D925" s="166"/>
      <c r="E925" s="159"/>
      <c r="F925" s="160"/>
      <c r="G925" s="159"/>
      <c r="H925" s="159"/>
      <c r="I925" s="167"/>
    </row>
    <row r="926" spans="1:9" x14ac:dyDescent="0.25">
      <c r="A926" s="145"/>
      <c r="B926" s="153"/>
      <c r="C926" s="165"/>
      <c r="D926" s="166"/>
      <c r="E926" s="159"/>
      <c r="F926" s="160"/>
      <c r="G926" s="159"/>
      <c r="H926" s="159"/>
      <c r="I926" s="167"/>
    </row>
    <row r="927" spans="1:9" x14ac:dyDescent="0.25">
      <c r="A927" s="145"/>
      <c r="B927" s="153"/>
      <c r="C927" s="165"/>
      <c r="D927" s="166"/>
      <c r="E927" s="159"/>
      <c r="F927" s="160"/>
      <c r="G927" s="159"/>
      <c r="H927" s="159"/>
      <c r="I927" s="167"/>
    </row>
    <row r="928" spans="1:9" x14ac:dyDescent="0.25">
      <c r="A928" s="145"/>
      <c r="B928" s="153"/>
      <c r="C928" s="165"/>
      <c r="D928" s="166"/>
      <c r="E928" s="159"/>
      <c r="F928" s="160"/>
      <c r="G928" s="159"/>
      <c r="H928" s="159"/>
      <c r="I928" s="167"/>
    </row>
    <row r="929" spans="1:9" x14ac:dyDescent="0.25">
      <c r="A929" s="145"/>
      <c r="B929" s="153"/>
      <c r="C929" s="165"/>
      <c r="D929" s="166"/>
      <c r="E929" s="159"/>
      <c r="F929" s="160"/>
      <c r="G929" s="159"/>
      <c r="H929" s="159"/>
      <c r="I929" s="167"/>
    </row>
    <row r="930" spans="1:9" x14ac:dyDescent="0.25">
      <c r="A930" s="145"/>
      <c r="B930" s="153"/>
      <c r="C930" s="165"/>
      <c r="D930" s="166"/>
      <c r="E930" s="159"/>
      <c r="F930" s="160"/>
      <c r="G930" s="159"/>
      <c r="H930" s="159"/>
      <c r="I930" s="167"/>
    </row>
    <row r="931" spans="1:9" x14ac:dyDescent="0.25">
      <c r="A931" s="145"/>
      <c r="B931" s="153"/>
      <c r="C931" s="165"/>
      <c r="D931" s="166"/>
      <c r="E931" s="159"/>
      <c r="F931" s="160"/>
      <c r="G931" s="159"/>
      <c r="H931" s="159"/>
      <c r="I931" s="167"/>
    </row>
    <row r="932" spans="1:9" x14ac:dyDescent="0.25">
      <c r="A932" s="145"/>
      <c r="B932" s="153"/>
      <c r="C932" s="165"/>
      <c r="D932" s="166"/>
      <c r="E932" s="159"/>
      <c r="F932" s="160"/>
      <c r="G932" s="159"/>
      <c r="H932" s="159"/>
      <c r="I932" s="167"/>
    </row>
    <row r="933" spans="1:9" x14ac:dyDescent="0.25">
      <c r="A933" s="145"/>
      <c r="B933" s="153"/>
      <c r="C933" s="165"/>
      <c r="D933" s="166"/>
      <c r="E933" s="159"/>
      <c r="F933" s="160"/>
      <c r="G933" s="159"/>
      <c r="H933" s="159"/>
      <c r="I933" s="167"/>
    </row>
    <row r="934" spans="1:9" x14ac:dyDescent="0.25">
      <c r="A934" s="145"/>
      <c r="B934" s="153"/>
      <c r="C934" s="165"/>
      <c r="D934" s="166"/>
      <c r="E934" s="159"/>
      <c r="F934" s="160"/>
      <c r="G934" s="159"/>
      <c r="H934" s="159"/>
      <c r="I934" s="167"/>
    </row>
    <row r="935" spans="1:9" x14ac:dyDescent="0.25">
      <c r="A935" s="145"/>
      <c r="B935" s="153"/>
      <c r="C935" s="165"/>
      <c r="D935" s="166"/>
      <c r="E935" s="159"/>
      <c r="F935" s="160"/>
      <c r="G935" s="159"/>
      <c r="H935" s="159"/>
      <c r="I935" s="167"/>
    </row>
    <row r="936" spans="1:9" x14ac:dyDescent="0.25">
      <c r="A936" s="145"/>
      <c r="B936" s="153"/>
      <c r="C936" s="165"/>
      <c r="D936" s="166"/>
      <c r="E936" s="159"/>
      <c r="F936" s="160"/>
      <c r="G936" s="159"/>
      <c r="H936" s="159"/>
      <c r="I936" s="167"/>
    </row>
    <row r="937" spans="1:9" x14ac:dyDescent="0.25">
      <c r="A937" s="145"/>
      <c r="B937" s="153"/>
      <c r="C937" s="165"/>
      <c r="D937" s="166"/>
      <c r="E937" s="159"/>
      <c r="F937" s="160"/>
      <c r="G937" s="159"/>
      <c r="H937" s="159"/>
      <c r="I937" s="167"/>
    </row>
    <row r="938" spans="1:9" x14ac:dyDescent="0.25">
      <c r="A938" s="145"/>
      <c r="B938" s="153"/>
      <c r="C938" s="165"/>
      <c r="D938" s="166"/>
      <c r="E938" s="159"/>
      <c r="F938" s="160"/>
      <c r="G938" s="159"/>
      <c r="H938" s="159"/>
      <c r="I938" s="167"/>
    </row>
    <row r="939" spans="1:9" x14ac:dyDescent="0.25">
      <c r="A939" s="145"/>
      <c r="B939" s="153"/>
      <c r="C939" s="165"/>
      <c r="D939" s="166"/>
      <c r="E939" s="159"/>
      <c r="F939" s="160"/>
      <c r="G939" s="159"/>
      <c r="H939" s="159"/>
      <c r="I939" s="167"/>
    </row>
    <row r="940" spans="1:9" x14ac:dyDescent="0.25">
      <c r="A940" s="145"/>
      <c r="B940" s="153"/>
      <c r="C940" s="165"/>
      <c r="D940" s="166"/>
      <c r="E940" s="159"/>
      <c r="F940" s="160"/>
      <c r="G940" s="159"/>
      <c r="H940" s="159"/>
      <c r="I940" s="167"/>
    </row>
    <row r="941" spans="1:9" x14ac:dyDescent="0.25">
      <c r="A941" s="145"/>
      <c r="B941" s="153"/>
      <c r="C941" s="165"/>
      <c r="D941" s="166"/>
      <c r="E941" s="159"/>
      <c r="F941" s="160"/>
      <c r="G941" s="159"/>
      <c r="H941" s="159"/>
      <c r="I941" s="167"/>
    </row>
    <row r="942" spans="1:9" x14ac:dyDescent="0.25">
      <c r="A942" s="145"/>
      <c r="B942" s="153"/>
      <c r="C942" s="165"/>
      <c r="D942" s="166"/>
      <c r="E942" s="159"/>
      <c r="F942" s="160"/>
      <c r="G942" s="159"/>
      <c r="H942" s="159"/>
      <c r="I942" s="167"/>
    </row>
    <row r="943" spans="1:9" x14ac:dyDescent="0.25">
      <c r="A943" s="145"/>
      <c r="B943" s="153"/>
      <c r="C943" s="165"/>
      <c r="D943" s="166"/>
      <c r="E943" s="159"/>
      <c r="F943" s="160"/>
      <c r="G943" s="159"/>
      <c r="H943" s="159"/>
      <c r="I943" s="167"/>
    </row>
    <row r="944" spans="1:9" x14ac:dyDescent="0.25">
      <c r="A944" s="145"/>
      <c r="B944" s="153"/>
      <c r="C944" s="165"/>
      <c r="D944" s="166"/>
      <c r="E944" s="159"/>
      <c r="F944" s="160"/>
      <c r="G944" s="159"/>
      <c r="H944" s="159"/>
      <c r="I944" s="167"/>
    </row>
    <row r="945" spans="1:9" x14ac:dyDescent="0.25">
      <c r="A945" s="145"/>
      <c r="B945" s="153"/>
      <c r="C945" s="165"/>
      <c r="D945" s="166"/>
      <c r="E945" s="159"/>
      <c r="F945" s="160"/>
      <c r="G945" s="159"/>
      <c r="H945" s="159"/>
      <c r="I945" s="167"/>
    </row>
    <row r="946" spans="1:9" x14ac:dyDescent="0.25">
      <c r="A946" s="145"/>
      <c r="B946" s="153"/>
      <c r="C946" s="165"/>
      <c r="D946" s="166"/>
      <c r="E946" s="159"/>
      <c r="F946" s="160"/>
      <c r="G946" s="159"/>
      <c r="H946" s="159"/>
      <c r="I946" s="167"/>
    </row>
    <row r="947" spans="1:9" x14ac:dyDescent="0.25">
      <c r="A947" s="145"/>
      <c r="B947" s="153"/>
      <c r="C947" s="165"/>
      <c r="D947" s="166"/>
      <c r="E947" s="159"/>
      <c r="F947" s="160"/>
      <c r="G947" s="159"/>
      <c r="H947" s="159"/>
      <c r="I947" s="167"/>
    </row>
    <row r="948" spans="1:9" x14ac:dyDescent="0.25">
      <c r="A948" s="145"/>
      <c r="B948" s="153"/>
      <c r="C948" s="165"/>
      <c r="D948" s="166"/>
      <c r="E948" s="159"/>
      <c r="F948" s="160"/>
      <c r="G948" s="159"/>
      <c r="H948" s="159"/>
      <c r="I948" s="167"/>
    </row>
    <row r="949" spans="1:9" x14ac:dyDescent="0.25">
      <c r="A949" s="145"/>
      <c r="B949" s="153"/>
      <c r="C949" s="165"/>
      <c r="D949" s="166"/>
      <c r="E949" s="159"/>
      <c r="F949" s="160"/>
      <c r="G949" s="159"/>
      <c r="H949" s="159"/>
      <c r="I949" s="167"/>
    </row>
    <row r="950" spans="1:9" x14ac:dyDescent="0.25">
      <c r="A950" s="145"/>
      <c r="B950" s="153"/>
      <c r="C950" s="165"/>
      <c r="D950" s="166"/>
      <c r="E950" s="159"/>
      <c r="F950" s="160"/>
      <c r="G950" s="159"/>
      <c r="H950" s="159"/>
      <c r="I950" s="167"/>
    </row>
    <row r="951" spans="1:9" x14ac:dyDescent="0.25">
      <c r="A951" s="145"/>
      <c r="B951" s="153"/>
      <c r="C951" s="165"/>
      <c r="D951" s="166"/>
      <c r="E951" s="159"/>
      <c r="F951" s="160"/>
      <c r="G951" s="159"/>
      <c r="H951" s="159"/>
      <c r="I951" s="167"/>
    </row>
    <row r="952" spans="1:9" x14ac:dyDescent="0.25">
      <c r="A952" s="145"/>
      <c r="B952" s="153"/>
      <c r="C952" s="165"/>
      <c r="D952" s="166"/>
      <c r="E952" s="159"/>
      <c r="F952" s="160"/>
      <c r="G952" s="159"/>
      <c r="H952" s="159"/>
      <c r="I952" s="167"/>
    </row>
    <row r="953" spans="1:9" x14ac:dyDescent="0.25">
      <c r="A953" s="145"/>
      <c r="B953" s="153"/>
      <c r="C953" s="165"/>
      <c r="D953" s="166"/>
      <c r="E953" s="159"/>
      <c r="F953" s="160"/>
      <c r="G953" s="159"/>
      <c r="H953" s="159"/>
      <c r="I953" s="167"/>
    </row>
    <row r="954" spans="1:9" x14ac:dyDescent="0.25">
      <c r="A954" s="145"/>
      <c r="B954" s="153"/>
      <c r="C954" s="165"/>
      <c r="D954" s="166"/>
      <c r="E954" s="159"/>
      <c r="F954" s="160"/>
      <c r="G954" s="159"/>
      <c r="H954" s="159"/>
      <c r="I954" s="167"/>
    </row>
    <row r="955" spans="1:9" x14ac:dyDescent="0.25">
      <c r="A955" s="145"/>
      <c r="B955" s="153"/>
      <c r="C955" s="165"/>
      <c r="D955" s="166"/>
      <c r="E955" s="159"/>
      <c r="F955" s="160"/>
      <c r="G955" s="159"/>
      <c r="H955" s="159"/>
      <c r="I955" s="167"/>
    </row>
    <row r="956" spans="1:9" x14ac:dyDescent="0.25">
      <c r="A956" s="145"/>
      <c r="B956" s="153"/>
      <c r="C956" s="165"/>
      <c r="D956" s="166"/>
      <c r="E956" s="159"/>
      <c r="F956" s="160"/>
      <c r="G956" s="159"/>
      <c r="H956" s="159"/>
      <c r="I956" s="167"/>
    </row>
    <row r="957" spans="1:9" x14ac:dyDescent="0.25">
      <c r="A957" s="145"/>
      <c r="B957" s="153"/>
      <c r="C957" s="165"/>
      <c r="D957" s="166"/>
      <c r="E957" s="159"/>
      <c r="F957" s="160"/>
      <c r="G957" s="159"/>
      <c r="H957" s="159"/>
      <c r="I957" s="167"/>
    </row>
    <row r="958" spans="1:9" x14ac:dyDescent="0.25">
      <c r="A958" s="145"/>
      <c r="B958" s="153"/>
      <c r="C958" s="165"/>
      <c r="D958" s="166"/>
      <c r="E958" s="159"/>
      <c r="F958" s="160"/>
      <c r="G958" s="159"/>
      <c r="H958" s="159"/>
      <c r="I958" s="167"/>
    </row>
    <row r="959" spans="1:9" x14ac:dyDescent="0.25">
      <c r="A959" s="145"/>
      <c r="B959" s="153"/>
      <c r="C959" s="165"/>
      <c r="D959" s="166"/>
      <c r="E959" s="159"/>
      <c r="F959" s="160"/>
      <c r="G959" s="159"/>
      <c r="H959" s="159"/>
      <c r="I959" s="167"/>
    </row>
    <row r="960" spans="1:9" x14ac:dyDescent="0.25">
      <c r="A960" s="145"/>
      <c r="B960" s="153"/>
      <c r="C960" s="165"/>
      <c r="D960" s="166"/>
      <c r="E960" s="159"/>
      <c r="F960" s="160"/>
      <c r="G960" s="159"/>
      <c r="H960" s="159"/>
      <c r="I960" s="167"/>
    </row>
    <row r="961" spans="1:9" x14ac:dyDescent="0.25">
      <c r="A961" s="145"/>
      <c r="B961" s="153"/>
      <c r="C961" s="165"/>
      <c r="D961" s="166"/>
      <c r="E961" s="159"/>
      <c r="F961" s="160"/>
      <c r="G961" s="159"/>
      <c r="H961" s="159"/>
      <c r="I961" s="167"/>
    </row>
    <row r="962" spans="1:9" x14ac:dyDescent="0.25">
      <c r="A962" s="145"/>
      <c r="B962" s="153"/>
      <c r="C962" s="165"/>
      <c r="D962" s="166"/>
      <c r="E962" s="159"/>
      <c r="F962" s="160"/>
      <c r="G962" s="159"/>
      <c r="H962" s="159"/>
      <c r="I962" s="167"/>
    </row>
    <row r="963" spans="1:9" x14ac:dyDescent="0.25">
      <c r="A963" s="145"/>
      <c r="B963" s="153"/>
      <c r="C963" s="165"/>
      <c r="D963" s="166"/>
      <c r="E963" s="159"/>
      <c r="F963" s="160"/>
      <c r="G963" s="159"/>
      <c r="H963" s="159"/>
      <c r="I963" s="167"/>
    </row>
    <row r="964" spans="1:9" x14ac:dyDescent="0.25">
      <c r="A964" s="145"/>
      <c r="B964" s="153"/>
      <c r="C964" s="165"/>
      <c r="D964" s="166"/>
      <c r="E964" s="159"/>
      <c r="F964" s="160"/>
      <c r="G964" s="159"/>
      <c r="H964" s="159"/>
      <c r="I964" s="167"/>
    </row>
    <row r="965" spans="1:9" x14ac:dyDescent="0.25">
      <c r="A965" s="145"/>
      <c r="B965" s="153"/>
      <c r="C965" s="165"/>
      <c r="D965" s="166"/>
      <c r="E965" s="159"/>
      <c r="F965" s="160"/>
      <c r="G965" s="159"/>
      <c r="H965" s="159"/>
      <c r="I965" s="167"/>
    </row>
    <row r="966" spans="1:9" x14ac:dyDescent="0.25">
      <c r="A966" s="145"/>
      <c r="B966" s="153"/>
      <c r="C966" s="165"/>
      <c r="D966" s="166"/>
      <c r="E966" s="159"/>
      <c r="F966" s="160"/>
      <c r="G966" s="159"/>
      <c r="H966" s="159"/>
      <c r="I966" s="167"/>
    </row>
    <row r="967" spans="1:9" x14ac:dyDescent="0.25">
      <c r="A967" s="145"/>
      <c r="B967" s="153"/>
      <c r="C967" s="165"/>
      <c r="D967" s="166"/>
      <c r="E967" s="159"/>
      <c r="F967" s="160"/>
      <c r="G967" s="159"/>
      <c r="H967" s="159"/>
      <c r="I967" s="167"/>
    </row>
    <row r="968" spans="1:9" x14ac:dyDescent="0.25">
      <c r="A968" s="145"/>
      <c r="B968" s="153"/>
      <c r="C968" s="165"/>
      <c r="D968" s="166"/>
      <c r="E968" s="159"/>
      <c r="F968" s="160"/>
      <c r="G968" s="159"/>
      <c r="H968" s="159"/>
      <c r="I968" s="167"/>
    </row>
    <row r="969" spans="1:9" x14ac:dyDescent="0.25">
      <c r="A969" s="145"/>
      <c r="B969" s="153"/>
      <c r="C969" s="165"/>
      <c r="D969" s="166"/>
      <c r="E969" s="159"/>
      <c r="F969" s="160"/>
      <c r="G969" s="159"/>
      <c r="H969" s="159"/>
      <c r="I969" s="167"/>
    </row>
    <row r="970" spans="1:9" x14ac:dyDescent="0.25">
      <c r="A970" s="145"/>
      <c r="B970" s="153"/>
      <c r="C970" s="165"/>
      <c r="D970" s="166"/>
      <c r="E970" s="159"/>
      <c r="F970" s="160"/>
      <c r="G970" s="159"/>
      <c r="H970" s="159"/>
      <c r="I970" s="167"/>
    </row>
    <row r="971" spans="1:9" x14ac:dyDescent="0.25">
      <c r="A971" s="145"/>
      <c r="B971" s="153"/>
      <c r="C971" s="165"/>
      <c r="D971" s="166"/>
      <c r="E971" s="159"/>
      <c r="F971" s="160"/>
      <c r="G971" s="159"/>
      <c r="H971" s="159"/>
      <c r="I971" s="167"/>
    </row>
    <row r="972" spans="1:9" x14ac:dyDescent="0.25">
      <c r="A972" s="145"/>
      <c r="B972" s="153"/>
      <c r="C972" s="165"/>
      <c r="D972" s="166"/>
      <c r="E972" s="159"/>
      <c r="F972" s="160"/>
      <c r="G972" s="159"/>
      <c r="H972" s="159"/>
      <c r="I972" s="167"/>
    </row>
    <row r="973" spans="1:9" x14ac:dyDescent="0.25">
      <c r="A973" s="145"/>
      <c r="B973" s="153"/>
      <c r="C973" s="165"/>
      <c r="D973" s="166"/>
      <c r="E973" s="159"/>
      <c r="F973" s="160"/>
      <c r="G973" s="159"/>
      <c r="H973" s="159"/>
      <c r="I973" s="167"/>
    </row>
    <row r="974" spans="1:9" x14ac:dyDescent="0.25">
      <c r="A974" s="145"/>
      <c r="B974" s="153"/>
      <c r="C974" s="165"/>
      <c r="D974" s="166"/>
      <c r="E974" s="159"/>
      <c r="F974" s="160"/>
      <c r="G974" s="159"/>
      <c r="H974" s="159"/>
      <c r="I974" s="167"/>
    </row>
    <row r="975" spans="1:9" x14ac:dyDescent="0.25">
      <c r="A975" s="145"/>
      <c r="B975" s="153"/>
      <c r="C975" s="165"/>
      <c r="D975" s="166"/>
      <c r="E975" s="159"/>
      <c r="F975" s="160"/>
      <c r="G975" s="159"/>
      <c r="H975" s="159"/>
      <c r="I975" s="167"/>
    </row>
    <row r="976" spans="1:9" x14ac:dyDescent="0.25">
      <c r="A976" s="145"/>
      <c r="B976" s="153"/>
      <c r="C976" s="165"/>
      <c r="D976" s="166"/>
      <c r="E976" s="159"/>
      <c r="F976" s="160"/>
      <c r="G976" s="159"/>
      <c r="H976" s="159"/>
      <c r="I976" s="167"/>
    </row>
    <row r="977" spans="1:9" x14ac:dyDescent="0.25">
      <c r="A977" s="145"/>
      <c r="B977" s="153"/>
      <c r="C977" s="165"/>
      <c r="D977" s="166"/>
      <c r="E977" s="159"/>
      <c r="F977" s="160"/>
      <c r="G977" s="159"/>
      <c r="H977" s="159"/>
      <c r="I977" s="167"/>
    </row>
    <row r="978" spans="1:9" x14ac:dyDescent="0.25">
      <c r="A978" s="145"/>
      <c r="B978" s="153"/>
      <c r="C978" s="165"/>
      <c r="D978" s="166"/>
      <c r="E978" s="159"/>
      <c r="F978" s="160"/>
      <c r="G978" s="159"/>
      <c r="H978" s="159"/>
      <c r="I978" s="167"/>
    </row>
    <row r="979" spans="1:9" x14ac:dyDescent="0.25">
      <c r="A979" s="145"/>
      <c r="B979" s="153"/>
      <c r="C979" s="165"/>
      <c r="D979" s="166"/>
      <c r="E979" s="159"/>
      <c r="F979" s="160"/>
      <c r="G979" s="159"/>
      <c r="H979" s="159"/>
      <c r="I979" s="167"/>
    </row>
    <row r="980" spans="1:9" x14ac:dyDescent="0.25">
      <c r="A980" s="145"/>
      <c r="B980" s="153"/>
      <c r="C980" s="165"/>
      <c r="D980" s="166"/>
      <c r="E980" s="159"/>
      <c r="F980" s="160"/>
      <c r="G980" s="159"/>
      <c r="H980" s="159"/>
      <c r="I980" s="167"/>
    </row>
    <row r="981" spans="1:9" x14ac:dyDescent="0.25">
      <c r="A981" s="145"/>
      <c r="B981" s="153"/>
      <c r="C981" s="165"/>
      <c r="D981" s="166"/>
      <c r="E981" s="159"/>
      <c r="F981" s="160"/>
      <c r="G981" s="159"/>
      <c r="H981" s="159"/>
      <c r="I981" s="167"/>
    </row>
    <row r="982" spans="1:9" x14ac:dyDescent="0.25">
      <c r="A982" s="145"/>
      <c r="B982" s="153"/>
      <c r="C982" s="165"/>
      <c r="D982" s="166"/>
      <c r="E982" s="159"/>
      <c r="F982" s="160"/>
      <c r="G982" s="159"/>
      <c r="H982" s="159"/>
      <c r="I982" s="167"/>
    </row>
    <row r="983" spans="1:9" x14ac:dyDescent="0.25">
      <c r="A983" s="145"/>
      <c r="B983" s="153"/>
      <c r="C983" s="165"/>
      <c r="D983" s="166"/>
      <c r="E983" s="159"/>
      <c r="F983" s="160"/>
      <c r="G983" s="159"/>
      <c r="H983" s="159"/>
      <c r="I983" s="167"/>
    </row>
    <row r="984" spans="1:9" x14ac:dyDescent="0.25">
      <c r="A984" s="145"/>
      <c r="B984" s="153"/>
      <c r="C984" s="165"/>
      <c r="D984" s="166"/>
      <c r="E984" s="159"/>
      <c r="F984" s="160"/>
      <c r="G984" s="159"/>
      <c r="H984" s="159"/>
      <c r="I984" s="167"/>
    </row>
    <row r="985" spans="1:9" x14ac:dyDescent="0.25">
      <c r="A985" s="145"/>
      <c r="B985" s="153"/>
      <c r="C985" s="165"/>
      <c r="D985" s="166"/>
      <c r="E985" s="159"/>
      <c r="F985" s="160"/>
      <c r="G985" s="159"/>
      <c r="H985" s="159"/>
      <c r="I985" s="167"/>
    </row>
    <row r="986" spans="1:9" x14ac:dyDescent="0.25">
      <c r="A986" s="145"/>
      <c r="B986" s="153"/>
      <c r="C986" s="165"/>
      <c r="D986" s="166"/>
      <c r="E986" s="159"/>
      <c r="F986" s="160"/>
      <c r="G986" s="159"/>
      <c r="H986" s="159"/>
      <c r="I986" s="167"/>
    </row>
    <row r="987" spans="1:9" x14ac:dyDescent="0.25">
      <c r="A987" s="145"/>
      <c r="B987" s="153"/>
      <c r="C987" s="165"/>
      <c r="D987" s="166"/>
      <c r="E987" s="159"/>
      <c r="F987" s="160"/>
      <c r="G987" s="159"/>
      <c r="H987" s="159"/>
      <c r="I987" s="167"/>
    </row>
    <row r="988" spans="1:9" x14ac:dyDescent="0.25">
      <c r="A988" s="145"/>
      <c r="B988" s="153"/>
      <c r="C988" s="165"/>
      <c r="D988" s="166"/>
      <c r="E988" s="159"/>
      <c r="F988" s="160"/>
      <c r="G988" s="159"/>
      <c r="H988" s="159"/>
      <c r="I988" s="167"/>
    </row>
    <row r="989" spans="1:9" x14ac:dyDescent="0.25">
      <c r="A989" s="145"/>
      <c r="B989" s="153"/>
      <c r="C989" s="165"/>
      <c r="D989" s="166"/>
      <c r="E989" s="159"/>
      <c r="F989" s="160"/>
      <c r="G989" s="159"/>
      <c r="H989" s="159"/>
      <c r="I989" s="167"/>
    </row>
    <row r="990" spans="1:9" x14ac:dyDescent="0.25">
      <c r="A990" s="145"/>
      <c r="B990" s="153"/>
      <c r="C990" s="165"/>
      <c r="D990" s="166"/>
      <c r="E990" s="159"/>
      <c r="F990" s="160"/>
      <c r="G990" s="159"/>
      <c r="H990" s="159"/>
      <c r="I990" s="167"/>
    </row>
    <row r="991" spans="1:9" x14ac:dyDescent="0.25">
      <c r="A991" s="145"/>
      <c r="B991" s="153"/>
      <c r="C991" s="165"/>
      <c r="D991" s="166"/>
      <c r="E991" s="159"/>
      <c r="F991" s="160"/>
      <c r="G991" s="159"/>
      <c r="H991" s="159"/>
      <c r="I991" s="167"/>
    </row>
    <row r="992" spans="1:9" x14ac:dyDescent="0.25">
      <c r="A992" s="145"/>
      <c r="B992" s="153"/>
      <c r="C992" s="165"/>
      <c r="D992" s="166"/>
      <c r="E992" s="159"/>
      <c r="F992" s="160"/>
      <c r="G992" s="159"/>
      <c r="H992" s="159"/>
      <c r="I992" s="167"/>
    </row>
    <row r="993" spans="1:9" x14ac:dyDescent="0.25">
      <c r="A993" s="145"/>
      <c r="B993" s="153"/>
      <c r="C993" s="165"/>
      <c r="D993" s="166"/>
      <c r="E993" s="159"/>
      <c r="F993" s="160"/>
      <c r="G993" s="159"/>
      <c r="H993" s="159"/>
      <c r="I993" s="167"/>
    </row>
    <row r="994" spans="1:9" x14ac:dyDescent="0.25">
      <c r="A994" s="145"/>
      <c r="B994" s="153"/>
      <c r="C994" s="165"/>
      <c r="D994" s="166"/>
      <c r="E994" s="159"/>
      <c r="F994" s="160"/>
      <c r="G994" s="159"/>
      <c r="H994" s="159"/>
      <c r="I994" s="167"/>
    </row>
    <row r="995" spans="1:9" x14ac:dyDescent="0.25">
      <c r="A995" s="145"/>
      <c r="B995" s="153"/>
      <c r="C995" s="165"/>
      <c r="D995" s="166"/>
      <c r="E995" s="159"/>
      <c r="F995" s="160"/>
      <c r="G995" s="159"/>
      <c r="H995" s="159"/>
      <c r="I995" s="167"/>
    </row>
    <row r="996" spans="1:9" x14ac:dyDescent="0.25">
      <c r="A996" s="145"/>
      <c r="B996" s="153"/>
      <c r="C996" s="165"/>
      <c r="D996" s="166"/>
      <c r="E996" s="159"/>
      <c r="F996" s="160"/>
      <c r="G996" s="159"/>
      <c r="H996" s="159"/>
      <c r="I996" s="167"/>
    </row>
    <row r="997" spans="1:9" x14ac:dyDescent="0.25">
      <c r="A997" s="145"/>
      <c r="B997" s="153"/>
      <c r="C997" s="165"/>
      <c r="D997" s="166"/>
      <c r="E997" s="159"/>
      <c r="F997" s="160"/>
      <c r="G997" s="159"/>
      <c r="H997" s="159"/>
      <c r="I997" s="167"/>
    </row>
    <row r="998" spans="1:9" x14ac:dyDescent="0.25">
      <c r="A998" s="145"/>
      <c r="B998" s="153"/>
      <c r="C998" s="165"/>
      <c r="D998" s="166"/>
      <c r="E998" s="159"/>
      <c r="F998" s="160"/>
      <c r="G998" s="159"/>
      <c r="H998" s="159"/>
      <c r="I998" s="167"/>
    </row>
    <row r="999" spans="1:9" x14ac:dyDescent="0.25">
      <c r="A999" s="145"/>
      <c r="B999" s="153"/>
      <c r="C999" s="165"/>
      <c r="D999" s="166"/>
      <c r="E999" s="159"/>
      <c r="F999" s="160"/>
      <c r="G999" s="159"/>
      <c r="H999" s="159"/>
      <c r="I999" s="167"/>
    </row>
    <row r="1000" spans="1:9" x14ac:dyDescent="0.25">
      <c r="A1000" s="145"/>
      <c r="B1000" s="153"/>
      <c r="C1000" s="165"/>
      <c r="D1000" s="166"/>
      <c r="E1000" s="159"/>
      <c r="F1000" s="160"/>
      <c r="G1000" s="159"/>
      <c r="H1000" s="159"/>
      <c r="I1000" s="167"/>
    </row>
    <row r="1001" spans="1:9" x14ac:dyDescent="0.25">
      <c r="A1001" s="145"/>
      <c r="B1001" s="153"/>
      <c r="C1001" s="165"/>
      <c r="D1001" s="166"/>
      <c r="E1001" s="159"/>
      <c r="F1001" s="160"/>
      <c r="G1001" s="159"/>
      <c r="H1001" s="159"/>
      <c r="I1001" s="167"/>
    </row>
    <row r="1002" spans="1:9" x14ac:dyDescent="0.25">
      <c r="A1002" s="145"/>
      <c r="B1002" s="153"/>
      <c r="C1002" s="165"/>
      <c r="D1002" s="166"/>
      <c r="E1002" s="159"/>
      <c r="F1002" s="160"/>
      <c r="G1002" s="159"/>
      <c r="H1002" s="159"/>
      <c r="I1002" s="167"/>
    </row>
    <row r="1003" spans="1:9" x14ac:dyDescent="0.25">
      <c r="A1003" s="145"/>
      <c r="B1003" s="153"/>
      <c r="C1003" s="165"/>
      <c r="D1003" s="166"/>
      <c r="E1003" s="159"/>
      <c r="F1003" s="160"/>
      <c r="G1003" s="159"/>
      <c r="H1003" s="159"/>
      <c r="I1003" s="167"/>
    </row>
    <row r="1004" spans="1:9" x14ac:dyDescent="0.25">
      <c r="A1004" s="145"/>
      <c r="B1004" s="153"/>
      <c r="C1004" s="165"/>
      <c r="D1004" s="166"/>
      <c r="E1004" s="159"/>
      <c r="F1004" s="160"/>
      <c r="G1004" s="159"/>
      <c r="H1004" s="159"/>
      <c r="I1004" s="167"/>
    </row>
    <row r="1005" spans="1:9" x14ac:dyDescent="0.25">
      <c r="A1005" s="145"/>
      <c r="B1005" s="153"/>
      <c r="C1005" s="165"/>
      <c r="D1005" s="166"/>
      <c r="E1005" s="159"/>
      <c r="F1005" s="160"/>
      <c r="G1005" s="159"/>
      <c r="H1005" s="159"/>
      <c r="I1005" s="167"/>
    </row>
    <row r="1006" spans="1:9" x14ac:dyDescent="0.25">
      <c r="A1006" s="145"/>
      <c r="B1006" s="153"/>
      <c r="C1006" s="165"/>
      <c r="D1006" s="166"/>
      <c r="E1006" s="159"/>
      <c r="F1006" s="160"/>
      <c r="G1006" s="159"/>
      <c r="H1006" s="159"/>
      <c r="I1006" s="167"/>
    </row>
    <row r="1007" spans="1:9" x14ac:dyDescent="0.25">
      <c r="A1007" s="145"/>
      <c r="B1007" s="153"/>
      <c r="C1007" s="165"/>
      <c r="D1007" s="166"/>
      <c r="E1007" s="159"/>
      <c r="F1007" s="160"/>
      <c r="G1007" s="159"/>
      <c r="H1007" s="159"/>
      <c r="I1007" s="167"/>
    </row>
    <row r="1008" spans="1:9" x14ac:dyDescent="0.25">
      <c r="A1008" s="145"/>
      <c r="B1008" s="153"/>
      <c r="C1008" s="165"/>
      <c r="D1008" s="166"/>
      <c r="E1008" s="159"/>
      <c r="F1008" s="160"/>
      <c r="G1008" s="159"/>
      <c r="H1008" s="159"/>
      <c r="I1008" s="167"/>
    </row>
    <row r="1009" spans="1:9" x14ac:dyDescent="0.25">
      <c r="A1009" s="145"/>
      <c r="B1009" s="153"/>
      <c r="C1009" s="165"/>
      <c r="D1009" s="166"/>
      <c r="E1009" s="159"/>
      <c r="F1009" s="160"/>
      <c r="G1009" s="159"/>
      <c r="H1009" s="159"/>
      <c r="I1009" s="167"/>
    </row>
    <row r="1010" spans="1:9" x14ac:dyDescent="0.25">
      <c r="A1010" s="145"/>
      <c r="B1010" s="153"/>
      <c r="C1010" s="165"/>
      <c r="D1010" s="166"/>
      <c r="E1010" s="159"/>
      <c r="F1010" s="160"/>
      <c r="G1010" s="159"/>
      <c r="H1010" s="159"/>
      <c r="I1010" s="167"/>
    </row>
    <row r="1011" spans="1:9" x14ac:dyDescent="0.25">
      <c r="A1011" s="145"/>
      <c r="B1011" s="153"/>
      <c r="C1011" s="165"/>
      <c r="D1011" s="166"/>
      <c r="E1011" s="159"/>
      <c r="F1011" s="160"/>
      <c r="G1011" s="159"/>
      <c r="H1011" s="159"/>
      <c r="I1011" s="167"/>
    </row>
    <row r="1012" spans="1:9" x14ac:dyDescent="0.25">
      <c r="A1012" s="145"/>
      <c r="B1012" s="153"/>
      <c r="C1012" s="165"/>
      <c r="D1012" s="166"/>
      <c r="E1012" s="159"/>
      <c r="F1012" s="160"/>
      <c r="G1012" s="159"/>
      <c r="H1012" s="159"/>
      <c r="I1012" s="167"/>
    </row>
    <row r="1013" spans="1:9" x14ac:dyDescent="0.25">
      <c r="A1013" s="145"/>
      <c r="B1013" s="153"/>
      <c r="C1013" s="165"/>
      <c r="D1013" s="166"/>
      <c r="E1013" s="159"/>
      <c r="F1013" s="160"/>
      <c r="G1013" s="159"/>
      <c r="H1013" s="159"/>
      <c r="I1013" s="167"/>
    </row>
    <row r="1014" spans="1:9" x14ac:dyDescent="0.25">
      <c r="A1014" s="145"/>
      <c r="B1014" s="153"/>
      <c r="C1014" s="165"/>
      <c r="D1014" s="166"/>
      <c r="E1014" s="159"/>
      <c r="F1014" s="160"/>
      <c r="G1014" s="159"/>
      <c r="H1014" s="159"/>
      <c r="I1014" s="167"/>
    </row>
    <row r="1015" spans="1:9" x14ac:dyDescent="0.25">
      <c r="A1015" s="145"/>
      <c r="B1015" s="153"/>
      <c r="C1015" s="165"/>
      <c r="D1015" s="166"/>
      <c r="E1015" s="159"/>
      <c r="F1015" s="160"/>
      <c r="G1015" s="159"/>
      <c r="H1015" s="159"/>
      <c r="I1015" s="167"/>
    </row>
    <row r="1016" spans="1:9" x14ac:dyDescent="0.25">
      <c r="A1016" s="145"/>
      <c r="B1016" s="153"/>
      <c r="C1016" s="165"/>
      <c r="D1016" s="166"/>
      <c r="E1016" s="159"/>
      <c r="F1016" s="160"/>
      <c r="G1016" s="159"/>
      <c r="H1016" s="159"/>
      <c r="I1016" s="167"/>
    </row>
    <row r="1017" spans="1:9" x14ac:dyDescent="0.25">
      <c r="A1017" s="145"/>
      <c r="B1017" s="153"/>
      <c r="C1017" s="165"/>
      <c r="D1017" s="166"/>
      <c r="E1017" s="159"/>
      <c r="F1017" s="160"/>
      <c r="G1017" s="159"/>
      <c r="H1017" s="159"/>
      <c r="I1017" s="167"/>
    </row>
    <row r="1018" spans="1:9" x14ac:dyDescent="0.25">
      <c r="A1018" s="145"/>
      <c r="B1018" s="153"/>
      <c r="C1018" s="165"/>
      <c r="D1018" s="166"/>
      <c r="E1018" s="159"/>
      <c r="F1018" s="160"/>
      <c r="G1018" s="159"/>
      <c r="H1018" s="159"/>
      <c r="I1018" s="167"/>
    </row>
    <row r="1019" spans="1:9" x14ac:dyDescent="0.25">
      <c r="A1019" s="145"/>
      <c r="B1019" s="153"/>
      <c r="C1019" s="165"/>
      <c r="D1019" s="166"/>
      <c r="E1019" s="159"/>
      <c r="F1019" s="160"/>
      <c r="G1019" s="159"/>
      <c r="H1019" s="159"/>
      <c r="I1019" s="167"/>
    </row>
    <row r="1020" spans="1:9" x14ac:dyDescent="0.25">
      <c r="A1020" s="145"/>
      <c r="B1020" s="153"/>
      <c r="C1020" s="165"/>
      <c r="D1020" s="166"/>
      <c r="E1020" s="159"/>
      <c r="F1020" s="160"/>
      <c r="G1020" s="159"/>
      <c r="H1020" s="159"/>
      <c r="I1020" s="167"/>
    </row>
    <row r="1021" spans="1:9" x14ac:dyDescent="0.25">
      <c r="A1021" s="145"/>
      <c r="B1021" s="153"/>
      <c r="C1021" s="165"/>
      <c r="D1021" s="166"/>
      <c r="E1021" s="159"/>
      <c r="F1021" s="160"/>
      <c r="G1021" s="159"/>
      <c r="H1021" s="159"/>
      <c r="I1021" s="167"/>
    </row>
    <row r="1022" spans="1:9" x14ac:dyDescent="0.25">
      <c r="A1022" s="145"/>
      <c r="B1022" s="153"/>
      <c r="C1022" s="165"/>
      <c r="D1022" s="166"/>
      <c r="E1022" s="159"/>
      <c r="F1022" s="160"/>
      <c r="G1022" s="159"/>
      <c r="H1022" s="159"/>
      <c r="I1022" s="167"/>
    </row>
    <row r="1023" spans="1:9" x14ac:dyDescent="0.25">
      <c r="A1023" s="145"/>
      <c r="B1023" s="153"/>
      <c r="C1023" s="165"/>
      <c r="D1023" s="166"/>
      <c r="E1023" s="159"/>
      <c r="F1023" s="160"/>
      <c r="G1023" s="159"/>
      <c r="H1023" s="159"/>
      <c r="I1023" s="167"/>
    </row>
    <row r="1024" spans="1:9" x14ac:dyDescent="0.25">
      <c r="A1024" s="145"/>
      <c r="B1024" s="153"/>
      <c r="C1024" s="165"/>
      <c r="D1024" s="166"/>
      <c r="E1024" s="159"/>
      <c r="F1024" s="160"/>
      <c r="G1024" s="159"/>
      <c r="H1024" s="159"/>
      <c r="I1024" s="167"/>
    </row>
    <row r="1025" spans="1:9" x14ac:dyDescent="0.25">
      <c r="A1025" s="145"/>
      <c r="B1025" s="153"/>
      <c r="C1025" s="165"/>
      <c r="D1025" s="166"/>
      <c r="E1025" s="159"/>
      <c r="F1025" s="160"/>
      <c r="G1025" s="159"/>
      <c r="H1025" s="159"/>
      <c r="I1025" s="167"/>
    </row>
    <row r="1026" spans="1:9" x14ac:dyDescent="0.25">
      <c r="A1026" s="145"/>
      <c r="B1026" s="153"/>
      <c r="C1026" s="165"/>
      <c r="D1026" s="166"/>
      <c r="E1026" s="159"/>
      <c r="F1026" s="160"/>
      <c r="G1026" s="159"/>
      <c r="H1026" s="159"/>
      <c r="I1026" s="167"/>
    </row>
    <row r="1027" spans="1:9" x14ac:dyDescent="0.25">
      <c r="A1027" s="145"/>
      <c r="B1027" s="153"/>
      <c r="C1027" s="165"/>
      <c r="D1027" s="166"/>
      <c r="E1027" s="159"/>
      <c r="F1027" s="160"/>
      <c r="G1027" s="159"/>
      <c r="H1027" s="159"/>
      <c r="I1027" s="167"/>
    </row>
    <row r="1028" spans="1:9" x14ac:dyDescent="0.25">
      <c r="A1028" s="145"/>
      <c r="B1028" s="153"/>
      <c r="C1028" s="165"/>
      <c r="D1028" s="166"/>
      <c r="E1028" s="159"/>
      <c r="F1028" s="160"/>
      <c r="G1028" s="159"/>
      <c r="H1028" s="159"/>
      <c r="I1028" s="167"/>
    </row>
    <row r="1029" spans="1:9" x14ac:dyDescent="0.25">
      <c r="A1029" s="145"/>
      <c r="B1029" s="153"/>
      <c r="C1029" s="165"/>
      <c r="D1029" s="166"/>
      <c r="E1029" s="159"/>
      <c r="F1029" s="160"/>
      <c r="G1029" s="159"/>
      <c r="H1029" s="159"/>
      <c r="I1029" s="167"/>
    </row>
    <row r="1030" spans="1:9" x14ac:dyDescent="0.25">
      <c r="A1030" s="145"/>
      <c r="B1030" s="153"/>
      <c r="C1030" s="165"/>
      <c r="D1030" s="166"/>
      <c r="E1030" s="159"/>
      <c r="F1030" s="160"/>
      <c r="G1030" s="159"/>
      <c r="H1030" s="159"/>
      <c r="I1030" s="167"/>
    </row>
    <row r="1031" spans="1:9" x14ac:dyDescent="0.25">
      <c r="A1031" s="145"/>
      <c r="B1031" s="153"/>
      <c r="C1031" s="165"/>
      <c r="D1031" s="166"/>
      <c r="E1031" s="159"/>
      <c r="F1031" s="160"/>
      <c r="G1031" s="159"/>
      <c r="H1031" s="159"/>
      <c r="I1031" s="167"/>
    </row>
    <row r="1032" spans="1:9" x14ac:dyDescent="0.25">
      <c r="A1032" s="145"/>
      <c r="B1032" s="153"/>
      <c r="C1032" s="165"/>
      <c r="D1032" s="166"/>
      <c r="E1032" s="159"/>
      <c r="F1032" s="160"/>
      <c r="G1032" s="159"/>
      <c r="H1032" s="159"/>
      <c r="I1032" s="167"/>
    </row>
    <row r="1033" spans="1:9" x14ac:dyDescent="0.25">
      <c r="A1033" s="145"/>
      <c r="B1033" s="153"/>
      <c r="C1033" s="165"/>
      <c r="D1033" s="166"/>
      <c r="E1033" s="159"/>
      <c r="F1033" s="160"/>
      <c r="G1033" s="159"/>
      <c r="H1033" s="159"/>
      <c r="I1033" s="167"/>
    </row>
    <row r="1034" spans="1:9" x14ac:dyDescent="0.25">
      <c r="A1034" s="145"/>
      <c r="B1034" s="153"/>
      <c r="C1034" s="165"/>
      <c r="D1034" s="166"/>
      <c r="E1034" s="159"/>
      <c r="F1034" s="160"/>
      <c r="G1034" s="159"/>
      <c r="H1034" s="159"/>
      <c r="I1034" s="167"/>
    </row>
    <row r="1035" spans="1:9" x14ac:dyDescent="0.25">
      <c r="A1035" s="145"/>
      <c r="B1035" s="153"/>
      <c r="C1035" s="165"/>
      <c r="D1035" s="166"/>
      <c r="E1035" s="159"/>
      <c r="F1035" s="160"/>
      <c r="G1035" s="159"/>
      <c r="H1035" s="159"/>
      <c r="I1035" s="167"/>
    </row>
    <row r="1036" spans="1:9" x14ac:dyDescent="0.25">
      <c r="A1036" s="145"/>
      <c r="B1036" s="153"/>
      <c r="C1036" s="165"/>
      <c r="D1036" s="166"/>
      <c r="E1036" s="159"/>
      <c r="F1036" s="160"/>
      <c r="G1036" s="159"/>
      <c r="H1036" s="159"/>
      <c r="I1036" s="167"/>
    </row>
    <row r="1037" spans="1:9" x14ac:dyDescent="0.25">
      <c r="A1037" s="145"/>
      <c r="B1037" s="153"/>
      <c r="C1037" s="165"/>
      <c r="D1037" s="166"/>
      <c r="E1037" s="159"/>
      <c r="F1037" s="160"/>
      <c r="G1037" s="159"/>
      <c r="H1037" s="159"/>
      <c r="I1037" s="167"/>
    </row>
    <row r="1038" spans="1:9" x14ac:dyDescent="0.25">
      <c r="A1038" s="145"/>
      <c r="B1038" s="153"/>
      <c r="C1038" s="165"/>
      <c r="D1038" s="166"/>
      <c r="E1038" s="159"/>
      <c r="F1038" s="160"/>
      <c r="G1038" s="159"/>
      <c r="H1038" s="159"/>
      <c r="I1038" s="167"/>
    </row>
    <row r="1039" spans="1:9" x14ac:dyDescent="0.25">
      <c r="A1039" s="145"/>
      <c r="B1039" s="153"/>
      <c r="C1039" s="165"/>
      <c r="D1039" s="166"/>
      <c r="E1039" s="159"/>
      <c r="F1039" s="160"/>
      <c r="G1039" s="159"/>
      <c r="H1039" s="159"/>
      <c r="I1039" s="167"/>
    </row>
    <row r="1040" spans="1:9" x14ac:dyDescent="0.25">
      <c r="A1040" s="145"/>
      <c r="B1040" s="153"/>
      <c r="C1040" s="165"/>
      <c r="D1040" s="166"/>
      <c r="E1040" s="159"/>
      <c r="F1040" s="160"/>
      <c r="G1040" s="159"/>
      <c r="H1040" s="159"/>
      <c r="I1040" s="167"/>
    </row>
    <row r="1041" spans="1:9" x14ac:dyDescent="0.25">
      <c r="A1041" s="145"/>
      <c r="B1041" s="153"/>
      <c r="C1041" s="165"/>
      <c r="D1041" s="166"/>
      <c r="E1041" s="159"/>
      <c r="F1041" s="160"/>
      <c r="G1041" s="159"/>
      <c r="H1041" s="159"/>
      <c r="I1041" s="167"/>
    </row>
    <row r="1042" spans="1:9" x14ac:dyDescent="0.25">
      <c r="A1042" s="145"/>
      <c r="B1042" s="153"/>
      <c r="C1042" s="165"/>
      <c r="D1042" s="166"/>
      <c r="E1042" s="159"/>
      <c r="F1042" s="160"/>
      <c r="G1042" s="159"/>
      <c r="H1042" s="159"/>
      <c r="I1042" s="167"/>
    </row>
    <row r="1043" spans="1:9" x14ac:dyDescent="0.25">
      <c r="A1043" s="145"/>
      <c r="B1043" s="153"/>
      <c r="C1043" s="165"/>
      <c r="D1043" s="166"/>
      <c r="E1043" s="159"/>
      <c r="F1043" s="160"/>
      <c r="G1043" s="159"/>
      <c r="H1043" s="159"/>
      <c r="I1043" s="167"/>
    </row>
    <row r="1044" spans="1:9" x14ac:dyDescent="0.25">
      <c r="A1044" s="145"/>
      <c r="B1044" s="153"/>
      <c r="C1044" s="165"/>
      <c r="D1044" s="166"/>
      <c r="E1044" s="159"/>
      <c r="F1044" s="160"/>
      <c r="G1044" s="159"/>
      <c r="H1044" s="159"/>
      <c r="I1044" s="167"/>
    </row>
    <row r="1045" spans="1:9" x14ac:dyDescent="0.25">
      <c r="A1045" s="145"/>
      <c r="B1045" s="153"/>
      <c r="C1045" s="165"/>
      <c r="D1045" s="166"/>
      <c r="E1045" s="159"/>
      <c r="F1045" s="160"/>
      <c r="G1045" s="159"/>
      <c r="H1045" s="159"/>
      <c r="I1045" s="167"/>
    </row>
    <row r="1046" spans="1:9" x14ac:dyDescent="0.25">
      <c r="A1046" s="145"/>
      <c r="B1046" s="153"/>
      <c r="C1046" s="165"/>
      <c r="D1046" s="166"/>
      <c r="E1046" s="159"/>
      <c r="F1046" s="160"/>
      <c r="G1046" s="159"/>
      <c r="H1046" s="159"/>
      <c r="I1046" s="167"/>
    </row>
    <row r="1047" spans="1:9" x14ac:dyDescent="0.25">
      <c r="A1047" s="145"/>
      <c r="B1047" s="153"/>
      <c r="C1047" s="165"/>
      <c r="D1047" s="166"/>
      <c r="E1047" s="159"/>
      <c r="F1047" s="160"/>
      <c r="G1047" s="159"/>
      <c r="H1047" s="159"/>
      <c r="I1047" s="167"/>
    </row>
    <row r="1048" spans="1:9" x14ac:dyDescent="0.25">
      <c r="A1048" s="145"/>
      <c r="B1048" s="153"/>
      <c r="C1048" s="165"/>
      <c r="D1048" s="166"/>
      <c r="E1048" s="159"/>
      <c r="F1048" s="160"/>
      <c r="G1048" s="159"/>
      <c r="H1048" s="159"/>
      <c r="I1048" s="167"/>
    </row>
    <row r="1049" spans="1:9" x14ac:dyDescent="0.25">
      <c r="A1049" s="145"/>
      <c r="B1049" s="153"/>
      <c r="C1049" s="165"/>
      <c r="D1049" s="166"/>
      <c r="E1049" s="159"/>
      <c r="F1049" s="160"/>
      <c r="G1049" s="159"/>
      <c r="H1049" s="159"/>
      <c r="I1049" s="167"/>
    </row>
    <row r="1050" spans="1:9" x14ac:dyDescent="0.25">
      <c r="A1050" s="145"/>
      <c r="B1050" s="153"/>
      <c r="C1050" s="165"/>
      <c r="D1050" s="166"/>
      <c r="E1050" s="159"/>
      <c r="F1050" s="160"/>
      <c r="G1050" s="159"/>
      <c r="H1050" s="159"/>
      <c r="I1050" s="167"/>
    </row>
    <row r="1051" spans="1:9" x14ac:dyDescent="0.25">
      <c r="A1051" s="145"/>
      <c r="B1051" s="153"/>
      <c r="C1051" s="165"/>
      <c r="D1051" s="166"/>
      <c r="E1051" s="159"/>
      <c r="F1051" s="160"/>
      <c r="G1051" s="159"/>
      <c r="H1051" s="159"/>
      <c r="I1051" s="167"/>
    </row>
    <row r="1052" spans="1:9" x14ac:dyDescent="0.25">
      <c r="A1052" s="145"/>
      <c r="B1052" s="153"/>
      <c r="C1052" s="165"/>
      <c r="D1052" s="166"/>
      <c r="E1052" s="159"/>
      <c r="F1052" s="160"/>
      <c r="G1052" s="159"/>
      <c r="H1052" s="159"/>
      <c r="I1052" s="167"/>
    </row>
    <row r="1053" spans="1:9" x14ac:dyDescent="0.25">
      <c r="A1053" s="145"/>
      <c r="B1053" s="153"/>
      <c r="C1053" s="165"/>
      <c r="D1053" s="166"/>
      <c r="E1053" s="159"/>
      <c r="F1053" s="160"/>
      <c r="G1053" s="159"/>
      <c r="H1053" s="159"/>
      <c r="I1053" s="167"/>
    </row>
    <row r="1054" spans="1:9" x14ac:dyDescent="0.25">
      <c r="A1054" s="145"/>
      <c r="B1054" s="153"/>
      <c r="C1054" s="165"/>
      <c r="D1054" s="166"/>
      <c r="E1054" s="159"/>
      <c r="F1054" s="160"/>
      <c r="G1054" s="159"/>
      <c r="H1054" s="159"/>
      <c r="I1054" s="167"/>
    </row>
    <row r="1055" spans="1:9" x14ac:dyDescent="0.25">
      <c r="A1055" s="145"/>
      <c r="B1055" s="153"/>
      <c r="C1055" s="165"/>
      <c r="D1055" s="166"/>
      <c r="E1055" s="159"/>
      <c r="F1055" s="160"/>
      <c r="G1055" s="159"/>
      <c r="H1055" s="159"/>
      <c r="I1055" s="167"/>
    </row>
    <row r="1056" spans="1:9" x14ac:dyDescent="0.25">
      <c r="A1056" s="145"/>
      <c r="B1056" s="153"/>
      <c r="C1056" s="165"/>
      <c r="D1056" s="166"/>
      <c r="E1056" s="159"/>
      <c r="F1056" s="160"/>
      <c r="G1056" s="159"/>
      <c r="H1056" s="159"/>
      <c r="I1056" s="167"/>
    </row>
    <row r="1057" spans="1:9" x14ac:dyDescent="0.25">
      <c r="A1057" s="145"/>
      <c r="B1057" s="153"/>
      <c r="C1057" s="165"/>
      <c r="D1057" s="166"/>
      <c r="E1057" s="159"/>
      <c r="F1057" s="160"/>
      <c r="G1057" s="159"/>
      <c r="H1057" s="159"/>
      <c r="I1057" s="167"/>
    </row>
    <row r="1058" spans="1:9" x14ac:dyDescent="0.25">
      <c r="A1058" s="145"/>
      <c r="B1058" s="153"/>
      <c r="C1058" s="165"/>
      <c r="D1058" s="166"/>
      <c r="E1058" s="159"/>
      <c r="F1058" s="160"/>
      <c r="G1058" s="159"/>
      <c r="H1058" s="159"/>
      <c r="I1058" s="167"/>
    </row>
    <row r="1059" spans="1:9" x14ac:dyDescent="0.25">
      <c r="A1059" s="145"/>
      <c r="B1059" s="153"/>
      <c r="C1059" s="165"/>
      <c r="D1059" s="166"/>
      <c r="E1059" s="159"/>
      <c r="F1059" s="160"/>
      <c r="G1059" s="159"/>
      <c r="H1059" s="159"/>
      <c r="I1059" s="167"/>
    </row>
    <row r="1060" spans="1:9" x14ac:dyDescent="0.25">
      <c r="A1060" s="145"/>
      <c r="B1060" s="153"/>
      <c r="C1060" s="165"/>
      <c r="D1060" s="166"/>
      <c r="E1060" s="159"/>
      <c r="F1060" s="160"/>
      <c r="G1060" s="159"/>
      <c r="H1060" s="159"/>
      <c r="I1060" s="167"/>
    </row>
    <row r="1061" spans="1:9" x14ac:dyDescent="0.25">
      <c r="A1061" s="145"/>
      <c r="B1061" s="153"/>
      <c r="C1061" s="165"/>
      <c r="D1061" s="166"/>
      <c r="E1061" s="159"/>
      <c r="F1061" s="160"/>
      <c r="G1061" s="159"/>
      <c r="H1061" s="159"/>
      <c r="I1061" s="167"/>
    </row>
    <row r="1062" spans="1:9" x14ac:dyDescent="0.25">
      <c r="A1062" s="145"/>
      <c r="B1062" s="153"/>
      <c r="C1062" s="165"/>
      <c r="D1062" s="166"/>
      <c r="E1062" s="159"/>
      <c r="F1062" s="160"/>
      <c r="G1062" s="159"/>
      <c r="H1062" s="159"/>
      <c r="I1062" s="167"/>
    </row>
    <row r="1063" spans="1:9" x14ac:dyDescent="0.25">
      <c r="A1063" s="145"/>
      <c r="B1063" s="153"/>
      <c r="C1063" s="165"/>
      <c r="D1063" s="166"/>
      <c r="E1063" s="159"/>
      <c r="F1063" s="160"/>
      <c r="G1063" s="159"/>
      <c r="H1063" s="159"/>
      <c r="I1063" s="167"/>
    </row>
    <row r="1064" spans="1:9" x14ac:dyDescent="0.25">
      <c r="A1064" s="145"/>
      <c r="B1064" s="153"/>
      <c r="C1064" s="165"/>
      <c r="D1064" s="166"/>
      <c r="E1064" s="159"/>
      <c r="F1064" s="160"/>
      <c r="G1064" s="159"/>
      <c r="H1064" s="159"/>
      <c r="I1064" s="167"/>
    </row>
    <row r="1065" spans="1:9" x14ac:dyDescent="0.25">
      <c r="A1065" s="145"/>
      <c r="B1065" s="153"/>
      <c r="C1065" s="165"/>
      <c r="D1065" s="166"/>
      <c r="E1065" s="159"/>
      <c r="F1065" s="160"/>
      <c r="G1065" s="159"/>
      <c r="H1065" s="159"/>
      <c r="I1065" s="167"/>
    </row>
    <row r="1066" spans="1:9" x14ac:dyDescent="0.25">
      <c r="A1066" s="145"/>
      <c r="B1066" s="153"/>
      <c r="C1066" s="165"/>
      <c r="D1066" s="166"/>
      <c r="E1066" s="159"/>
      <c r="F1066" s="160"/>
      <c r="G1066" s="159"/>
      <c r="H1066" s="159"/>
      <c r="I1066" s="167"/>
    </row>
    <row r="1067" spans="1:9" x14ac:dyDescent="0.25">
      <c r="A1067" s="145"/>
      <c r="B1067" s="153"/>
      <c r="C1067" s="165"/>
      <c r="D1067" s="166"/>
      <c r="E1067" s="159"/>
      <c r="F1067" s="160"/>
      <c r="G1067" s="159"/>
      <c r="H1067" s="159"/>
      <c r="I1067" s="167"/>
    </row>
    <row r="1068" spans="1:9" x14ac:dyDescent="0.25">
      <c r="A1068" s="145"/>
      <c r="B1068" s="153"/>
      <c r="C1068" s="165"/>
      <c r="D1068" s="166"/>
      <c r="E1068" s="159"/>
      <c r="F1068" s="160"/>
      <c r="G1068" s="159"/>
      <c r="H1068" s="159"/>
      <c r="I1068" s="167"/>
    </row>
    <row r="1069" spans="1:9" x14ac:dyDescent="0.25">
      <c r="A1069" s="145"/>
      <c r="B1069" s="153"/>
      <c r="C1069" s="165"/>
      <c r="D1069" s="166"/>
      <c r="E1069" s="159"/>
      <c r="F1069" s="160"/>
      <c r="G1069" s="159"/>
      <c r="H1069" s="159"/>
      <c r="I1069" s="167"/>
    </row>
    <row r="1070" spans="1:9" x14ac:dyDescent="0.25">
      <c r="A1070" s="145"/>
      <c r="B1070" s="153"/>
      <c r="C1070" s="165"/>
      <c r="D1070" s="166"/>
      <c r="E1070" s="159"/>
      <c r="F1070" s="160"/>
      <c r="G1070" s="159"/>
      <c r="H1070" s="159"/>
      <c r="I1070" s="167"/>
    </row>
    <row r="1071" spans="1:9" x14ac:dyDescent="0.25">
      <c r="A1071" s="145"/>
      <c r="B1071" s="153"/>
      <c r="C1071" s="165"/>
      <c r="D1071" s="166"/>
      <c r="E1071" s="159"/>
      <c r="F1071" s="160"/>
      <c r="G1071" s="159"/>
      <c r="H1071" s="159"/>
      <c r="I1071" s="167"/>
    </row>
    <row r="1072" spans="1:9" x14ac:dyDescent="0.25">
      <c r="A1072" s="145"/>
      <c r="B1072" s="153"/>
      <c r="C1072" s="165"/>
      <c r="D1072" s="166"/>
      <c r="E1072" s="159"/>
      <c r="F1072" s="160"/>
      <c r="G1072" s="159"/>
      <c r="H1072" s="159"/>
      <c r="I1072" s="167"/>
    </row>
    <row r="1073" spans="1:9" x14ac:dyDescent="0.25">
      <c r="A1073" s="145"/>
      <c r="B1073" s="153"/>
      <c r="C1073" s="165"/>
      <c r="D1073" s="166"/>
      <c r="E1073" s="159"/>
      <c r="F1073" s="160"/>
      <c r="G1073" s="159"/>
      <c r="H1073" s="159"/>
      <c r="I1073" s="167"/>
    </row>
    <row r="1074" spans="1:9" x14ac:dyDescent="0.25">
      <c r="A1074" s="145"/>
      <c r="B1074" s="153"/>
      <c r="C1074" s="165"/>
      <c r="D1074" s="166"/>
      <c r="E1074" s="159"/>
      <c r="F1074" s="160"/>
      <c r="G1074" s="159"/>
      <c r="H1074" s="159"/>
      <c r="I1074" s="167"/>
    </row>
    <row r="1075" spans="1:9" x14ac:dyDescent="0.25">
      <c r="A1075" s="145"/>
      <c r="B1075" s="153"/>
      <c r="C1075" s="165"/>
      <c r="D1075" s="166"/>
      <c r="E1075" s="159"/>
      <c r="F1075" s="160"/>
      <c r="G1075" s="159"/>
      <c r="H1075" s="159"/>
      <c r="I1075" s="167"/>
    </row>
    <row r="1076" spans="1:9" x14ac:dyDescent="0.25">
      <c r="A1076" s="145"/>
      <c r="B1076" s="153"/>
      <c r="C1076" s="165"/>
      <c r="D1076" s="166"/>
      <c r="E1076" s="159"/>
      <c r="F1076" s="160"/>
      <c r="G1076" s="159"/>
      <c r="H1076" s="159"/>
      <c r="I1076" s="167"/>
    </row>
    <row r="1077" spans="1:9" x14ac:dyDescent="0.25">
      <c r="A1077" s="145"/>
      <c r="B1077" s="153"/>
      <c r="C1077" s="165"/>
      <c r="D1077" s="166"/>
      <c r="E1077" s="159"/>
      <c r="F1077" s="160"/>
      <c r="G1077" s="159"/>
      <c r="H1077" s="159"/>
      <c r="I1077" s="167"/>
    </row>
    <row r="1078" spans="1:9" x14ac:dyDescent="0.25">
      <c r="A1078" s="145"/>
      <c r="B1078" s="153"/>
      <c r="C1078" s="165"/>
      <c r="D1078" s="166"/>
      <c r="E1078" s="159"/>
      <c r="F1078" s="160"/>
      <c r="G1078" s="159"/>
      <c r="H1078" s="159"/>
      <c r="I1078" s="167"/>
    </row>
    <row r="1079" spans="1:9" x14ac:dyDescent="0.25">
      <c r="A1079" s="145"/>
      <c r="B1079" s="153"/>
      <c r="C1079" s="165"/>
      <c r="D1079" s="166"/>
      <c r="E1079" s="159"/>
      <c r="F1079" s="160"/>
      <c r="G1079" s="159"/>
      <c r="H1079" s="159"/>
      <c r="I1079" s="167"/>
    </row>
    <row r="1080" spans="1:9" x14ac:dyDescent="0.25">
      <c r="A1080" s="145"/>
      <c r="B1080" s="153"/>
      <c r="C1080" s="165"/>
      <c r="D1080" s="166"/>
      <c r="E1080" s="159"/>
      <c r="F1080" s="160"/>
      <c r="G1080" s="159"/>
      <c r="H1080" s="159"/>
      <c r="I1080" s="167"/>
    </row>
    <row r="1081" spans="1:9" x14ac:dyDescent="0.25">
      <c r="A1081" s="145"/>
      <c r="B1081" s="153"/>
      <c r="C1081" s="165"/>
      <c r="D1081" s="166"/>
      <c r="E1081" s="159"/>
      <c r="F1081" s="160"/>
      <c r="G1081" s="159"/>
      <c r="H1081" s="159"/>
      <c r="I1081" s="167"/>
    </row>
    <row r="1082" spans="1:9" x14ac:dyDescent="0.25">
      <c r="A1082" s="145"/>
      <c r="B1082" s="153"/>
      <c r="C1082" s="165"/>
      <c r="D1082" s="166"/>
      <c r="E1082" s="159"/>
      <c r="F1082" s="160"/>
      <c r="G1082" s="159"/>
      <c r="H1082" s="159"/>
      <c r="I1082" s="167"/>
    </row>
    <row r="1083" spans="1:9" x14ac:dyDescent="0.25">
      <c r="A1083" s="145"/>
      <c r="B1083" s="153"/>
      <c r="C1083" s="165"/>
      <c r="D1083" s="166"/>
      <c r="E1083" s="159"/>
      <c r="F1083" s="160"/>
      <c r="G1083" s="159"/>
      <c r="H1083" s="159"/>
      <c r="I1083" s="167"/>
    </row>
    <row r="1084" spans="1:9" x14ac:dyDescent="0.25">
      <c r="A1084" s="145"/>
      <c r="B1084" s="153"/>
      <c r="C1084" s="165"/>
      <c r="D1084" s="166"/>
      <c r="E1084" s="159"/>
      <c r="F1084" s="160"/>
      <c r="G1084" s="159"/>
      <c r="H1084" s="159"/>
      <c r="I1084" s="167"/>
    </row>
    <row r="1085" spans="1:9" x14ac:dyDescent="0.25">
      <c r="A1085" s="145"/>
      <c r="B1085" s="153"/>
      <c r="C1085" s="165"/>
      <c r="D1085" s="166"/>
      <c r="E1085" s="159"/>
      <c r="F1085" s="160"/>
      <c r="G1085" s="159"/>
      <c r="H1085" s="159"/>
      <c r="I1085" s="167"/>
    </row>
    <row r="1086" spans="1:9" x14ac:dyDescent="0.25">
      <c r="A1086" s="145"/>
      <c r="B1086" s="153"/>
      <c r="C1086" s="165"/>
      <c r="D1086" s="166"/>
      <c r="E1086" s="159"/>
      <c r="F1086" s="160"/>
      <c r="G1086" s="159"/>
      <c r="H1086" s="159"/>
      <c r="I1086" s="167"/>
    </row>
    <row r="1087" spans="1:9" x14ac:dyDescent="0.25">
      <c r="A1087" s="145"/>
      <c r="B1087" s="153"/>
      <c r="C1087" s="165"/>
      <c r="D1087" s="166"/>
      <c r="E1087" s="159"/>
      <c r="F1087" s="160"/>
      <c r="G1087" s="159"/>
      <c r="H1087" s="159"/>
      <c r="I1087" s="167"/>
    </row>
    <row r="1088" spans="1:9" x14ac:dyDescent="0.25">
      <c r="A1088" s="145"/>
      <c r="B1088" s="153"/>
      <c r="C1088" s="165"/>
      <c r="D1088" s="166"/>
      <c r="E1088" s="159"/>
      <c r="F1088" s="160"/>
      <c r="G1088" s="159"/>
      <c r="H1088" s="159"/>
      <c r="I1088" s="167"/>
    </row>
    <row r="1089" spans="1:9" x14ac:dyDescent="0.25">
      <c r="A1089" s="145"/>
      <c r="B1089" s="153"/>
      <c r="C1089" s="165"/>
      <c r="D1089" s="166"/>
      <c r="E1089" s="159"/>
      <c r="F1089" s="160"/>
      <c r="G1089" s="159"/>
      <c r="H1089" s="159"/>
      <c r="I1089" s="167"/>
    </row>
    <row r="1090" spans="1:9" x14ac:dyDescent="0.25">
      <c r="A1090" s="145"/>
      <c r="B1090" s="153"/>
      <c r="C1090" s="165"/>
      <c r="D1090" s="166"/>
      <c r="E1090" s="159"/>
      <c r="F1090" s="160"/>
      <c r="G1090" s="159"/>
      <c r="H1090" s="159"/>
      <c r="I1090" s="167"/>
    </row>
    <row r="1091" spans="1:9" x14ac:dyDescent="0.25">
      <c r="A1091" s="145"/>
      <c r="B1091" s="153"/>
      <c r="C1091" s="165"/>
      <c r="D1091" s="166"/>
      <c r="E1091" s="159"/>
      <c r="F1091" s="160"/>
      <c r="G1091" s="159"/>
      <c r="H1091" s="159"/>
      <c r="I1091" s="167"/>
    </row>
    <row r="1092" spans="1:9" x14ac:dyDescent="0.25">
      <c r="A1092" s="145"/>
      <c r="B1092" s="153"/>
      <c r="C1092" s="165"/>
      <c r="D1092" s="166"/>
      <c r="E1092" s="159"/>
      <c r="F1092" s="160"/>
      <c r="G1092" s="159"/>
      <c r="H1092" s="159"/>
      <c r="I1092" s="167"/>
    </row>
    <row r="1093" spans="1:9" x14ac:dyDescent="0.25">
      <c r="A1093" s="145"/>
      <c r="B1093" s="153"/>
      <c r="C1093" s="165"/>
      <c r="D1093" s="166"/>
      <c r="E1093" s="159"/>
      <c r="F1093" s="160"/>
      <c r="G1093" s="159"/>
      <c r="H1093" s="159"/>
      <c r="I1093" s="167"/>
    </row>
    <row r="1094" spans="1:9" x14ac:dyDescent="0.25">
      <c r="A1094" s="145"/>
      <c r="B1094" s="153"/>
      <c r="C1094" s="165"/>
      <c r="D1094" s="166"/>
      <c r="E1094" s="159"/>
      <c r="F1094" s="160"/>
      <c r="G1094" s="159"/>
      <c r="H1094" s="159"/>
      <c r="I1094" s="167"/>
    </row>
    <row r="1095" spans="1:9" x14ac:dyDescent="0.25">
      <c r="A1095" s="145"/>
      <c r="B1095" s="153"/>
      <c r="C1095" s="165"/>
      <c r="D1095" s="166"/>
      <c r="E1095" s="159"/>
      <c r="F1095" s="160"/>
      <c r="G1095" s="159"/>
      <c r="H1095" s="159"/>
      <c r="I1095" s="167"/>
    </row>
    <row r="1096" spans="1:9" x14ac:dyDescent="0.25">
      <c r="A1096" s="145"/>
      <c r="B1096" s="153"/>
      <c r="C1096" s="165"/>
      <c r="D1096" s="166"/>
      <c r="E1096" s="159"/>
      <c r="F1096" s="160"/>
      <c r="G1096" s="159"/>
      <c r="H1096" s="159"/>
      <c r="I1096" s="167"/>
    </row>
    <row r="1097" spans="1:9" x14ac:dyDescent="0.25">
      <c r="A1097" s="145"/>
      <c r="B1097" s="153"/>
      <c r="C1097" s="165"/>
      <c r="D1097" s="166"/>
      <c r="E1097" s="159"/>
      <c r="F1097" s="160"/>
      <c r="G1097" s="159"/>
      <c r="H1097" s="159"/>
      <c r="I1097" s="167"/>
    </row>
    <row r="1098" spans="1:9" x14ac:dyDescent="0.25">
      <c r="A1098" s="145"/>
      <c r="B1098" s="153"/>
      <c r="C1098" s="165"/>
      <c r="D1098" s="166"/>
      <c r="E1098" s="159"/>
      <c r="F1098" s="160"/>
      <c r="G1098" s="159"/>
      <c r="H1098" s="159"/>
      <c r="I1098" s="167"/>
    </row>
    <row r="1099" spans="1:9" x14ac:dyDescent="0.25">
      <c r="A1099" s="145"/>
      <c r="B1099" s="153"/>
      <c r="C1099" s="165"/>
      <c r="D1099" s="166"/>
      <c r="E1099" s="159"/>
      <c r="F1099" s="160"/>
      <c r="G1099" s="159"/>
      <c r="H1099" s="159"/>
      <c r="I1099" s="167"/>
    </row>
    <row r="1100" spans="1:9" x14ac:dyDescent="0.25">
      <c r="A1100" s="145"/>
      <c r="B1100" s="153"/>
      <c r="C1100" s="165"/>
      <c r="D1100" s="166"/>
      <c r="E1100" s="159"/>
      <c r="F1100" s="160"/>
      <c r="G1100" s="159"/>
      <c r="H1100" s="159"/>
      <c r="I1100" s="167"/>
    </row>
    <row r="1101" spans="1:9" x14ac:dyDescent="0.25">
      <c r="A1101" s="145"/>
      <c r="B1101" s="153"/>
      <c r="C1101" s="165"/>
      <c r="D1101" s="166"/>
      <c r="E1101" s="159"/>
      <c r="F1101" s="160"/>
      <c r="G1101" s="159"/>
      <c r="H1101" s="159"/>
      <c r="I1101" s="167"/>
    </row>
    <row r="1102" spans="1:9" x14ac:dyDescent="0.25">
      <c r="A1102" s="145"/>
      <c r="B1102" s="153"/>
      <c r="C1102" s="165"/>
      <c r="D1102" s="166"/>
      <c r="E1102" s="159"/>
      <c r="F1102" s="160"/>
      <c r="G1102" s="159"/>
      <c r="H1102" s="159"/>
      <c r="I1102" s="167"/>
    </row>
    <row r="1103" spans="1:9" x14ac:dyDescent="0.25">
      <c r="A1103" s="145"/>
      <c r="B1103" s="153"/>
      <c r="C1103" s="165"/>
      <c r="D1103" s="166"/>
      <c r="E1103" s="159"/>
      <c r="F1103" s="160"/>
      <c r="G1103" s="159"/>
      <c r="H1103" s="159"/>
      <c r="I1103" s="167"/>
    </row>
    <row r="1104" spans="1:9" x14ac:dyDescent="0.25">
      <c r="A1104" s="145"/>
      <c r="B1104" s="153"/>
      <c r="C1104" s="165"/>
      <c r="D1104" s="166"/>
      <c r="E1104" s="159"/>
      <c r="F1104" s="160"/>
      <c r="G1104" s="159"/>
      <c r="H1104" s="159"/>
      <c r="I1104" s="167"/>
    </row>
    <row r="1105" spans="1:9" x14ac:dyDescent="0.25">
      <c r="A1105" s="145"/>
      <c r="B1105" s="153"/>
      <c r="C1105" s="165"/>
      <c r="D1105" s="166"/>
      <c r="E1105" s="159"/>
      <c r="F1105" s="160"/>
      <c r="G1105" s="159"/>
      <c r="H1105" s="159"/>
      <c r="I1105" s="167"/>
    </row>
    <row r="1106" spans="1:9" x14ac:dyDescent="0.25">
      <c r="A1106" s="145"/>
      <c r="B1106" s="153"/>
      <c r="C1106" s="165"/>
      <c r="D1106" s="166"/>
      <c r="E1106" s="159"/>
      <c r="F1106" s="160"/>
      <c r="G1106" s="159"/>
      <c r="H1106" s="159"/>
      <c r="I1106" s="167"/>
    </row>
    <row r="1107" spans="1:9" x14ac:dyDescent="0.25">
      <c r="A1107" s="145"/>
      <c r="B1107" s="153"/>
      <c r="C1107" s="165"/>
      <c r="D1107" s="166"/>
      <c r="E1107" s="159"/>
      <c r="F1107" s="160"/>
      <c r="G1107" s="159"/>
      <c r="H1107" s="159"/>
      <c r="I1107" s="167"/>
    </row>
    <row r="1108" spans="1:9" x14ac:dyDescent="0.25">
      <c r="A1108" s="145"/>
      <c r="B1108" s="153"/>
      <c r="C1108" s="165"/>
      <c r="D1108" s="166"/>
      <c r="E1108" s="159"/>
      <c r="F1108" s="160"/>
      <c r="G1108" s="159"/>
      <c r="H1108" s="159"/>
      <c r="I1108" s="167"/>
    </row>
    <row r="1109" spans="1:9" x14ac:dyDescent="0.25">
      <c r="A1109" s="145"/>
      <c r="B1109" s="153"/>
      <c r="C1109" s="165"/>
      <c r="D1109" s="166"/>
      <c r="E1109" s="159"/>
      <c r="F1109" s="160"/>
      <c r="G1109" s="159"/>
      <c r="H1109" s="159"/>
      <c r="I1109" s="167"/>
    </row>
    <row r="1110" spans="1:9" x14ac:dyDescent="0.25">
      <c r="A1110" s="145"/>
      <c r="B1110" s="153"/>
      <c r="C1110" s="165"/>
      <c r="D1110" s="166"/>
      <c r="E1110" s="159"/>
      <c r="F1110" s="160"/>
      <c r="G1110" s="159"/>
      <c r="H1110" s="159"/>
      <c r="I1110" s="167"/>
    </row>
    <row r="1111" spans="1:9" x14ac:dyDescent="0.25">
      <c r="A1111" s="145"/>
      <c r="B1111" s="153"/>
      <c r="C1111" s="165"/>
      <c r="D1111" s="166"/>
      <c r="E1111" s="159"/>
      <c r="F1111" s="160"/>
      <c r="G1111" s="159"/>
      <c r="H1111" s="159"/>
      <c r="I1111" s="167"/>
    </row>
    <row r="1112" spans="1:9" x14ac:dyDescent="0.25">
      <c r="A1112" s="145"/>
      <c r="B1112" s="153"/>
      <c r="C1112" s="165"/>
      <c r="D1112" s="166"/>
      <c r="E1112" s="159"/>
      <c r="F1112" s="160"/>
      <c r="G1112" s="159"/>
      <c r="H1112" s="159"/>
      <c r="I1112" s="167"/>
    </row>
    <row r="1113" spans="1:9" x14ac:dyDescent="0.25">
      <c r="A1113" s="145"/>
      <c r="B1113" s="153"/>
      <c r="C1113" s="165"/>
      <c r="D1113" s="166"/>
      <c r="E1113" s="159"/>
      <c r="F1113" s="160"/>
      <c r="G1113" s="159"/>
      <c r="H1113" s="159"/>
      <c r="I1113" s="167"/>
    </row>
    <row r="1114" spans="1:9" x14ac:dyDescent="0.25">
      <c r="A1114" s="145"/>
      <c r="B1114" s="153"/>
      <c r="C1114" s="165"/>
      <c r="D1114" s="166"/>
      <c r="E1114" s="159"/>
      <c r="F1114" s="160"/>
      <c r="G1114" s="159"/>
      <c r="H1114" s="159"/>
      <c r="I1114" s="167"/>
    </row>
    <row r="1115" spans="1:9" x14ac:dyDescent="0.25">
      <c r="A1115" s="145"/>
      <c r="B1115" s="153"/>
      <c r="C1115" s="165"/>
      <c r="D1115" s="166"/>
      <c r="E1115" s="159"/>
      <c r="F1115" s="160"/>
      <c r="G1115" s="159"/>
      <c r="H1115" s="159"/>
      <c r="I1115" s="167"/>
    </row>
    <row r="1116" spans="1:9" x14ac:dyDescent="0.25">
      <c r="A1116" s="145"/>
      <c r="B1116" s="153"/>
      <c r="C1116" s="165"/>
      <c r="D1116" s="166"/>
      <c r="E1116" s="159"/>
      <c r="F1116" s="160"/>
      <c r="G1116" s="159"/>
      <c r="H1116" s="159"/>
      <c r="I1116" s="167"/>
    </row>
    <row r="1117" spans="1:9" x14ac:dyDescent="0.25">
      <c r="A1117" s="145"/>
      <c r="B1117" s="153"/>
      <c r="C1117" s="165"/>
      <c r="D1117" s="166"/>
      <c r="E1117" s="159"/>
      <c r="F1117" s="160"/>
      <c r="G1117" s="159"/>
      <c r="H1117" s="159"/>
      <c r="I1117" s="167"/>
    </row>
    <row r="1118" spans="1:9" x14ac:dyDescent="0.25">
      <c r="A1118" s="145"/>
      <c r="B1118" s="153"/>
      <c r="C1118" s="165"/>
      <c r="D1118" s="166"/>
      <c r="E1118" s="159"/>
      <c r="F1118" s="160"/>
      <c r="G1118" s="159"/>
      <c r="H1118" s="159"/>
      <c r="I1118" s="167"/>
    </row>
    <row r="1119" spans="1:9" x14ac:dyDescent="0.25">
      <c r="A1119" s="145"/>
      <c r="B1119" s="153"/>
      <c r="C1119" s="165"/>
      <c r="D1119" s="166"/>
      <c r="E1119" s="159"/>
      <c r="F1119" s="160"/>
      <c r="G1119" s="159"/>
      <c r="H1119" s="159"/>
      <c r="I1119" s="167"/>
    </row>
    <row r="1120" spans="1:9" x14ac:dyDescent="0.25">
      <c r="A1120" s="145"/>
      <c r="B1120" s="153"/>
      <c r="C1120" s="165"/>
      <c r="D1120" s="166"/>
      <c r="E1120" s="159"/>
      <c r="F1120" s="160"/>
      <c r="G1120" s="159"/>
      <c r="H1120" s="159"/>
      <c r="I1120" s="167"/>
    </row>
    <row r="1121" spans="1:9" x14ac:dyDescent="0.25">
      <c r="A1121" s="145"/>
      <c r="B1121" s="153"/>
      <c r="C1121" s="165"/>
      <c r="D1121" s="166"/>
      <c r="E1121" s="159"/>
      <c r="F1121" s="160"/>
      <c r="G1121" s="159"/>
      <c r="H1121" s="159"/>
      <c r="I1121" s="167"/>
    </row>
    <row r="1122" spans="1:9" x14ac:dyDescent="0.25">
      <c r="A1122" s="145"/>
      <c r="B1122" s="153"/>
      <c r="C1122" s="165"/>
      <c r="D1122" s="166"/>
      <c r="E1122" s="159"/>
      <c r="F1122" s="160"/>
      <c r="G1122" s="159"/>
      <c r="H1122" s="159"/>
      <c r="I1122" s="167"/>
    </row>
    <row r="1123" spans="1:9" x14ac:dyDescent="0.25">
      <c r="A1123" s="145"/>
      <c r="B1123" s="153"/>
      <c r="C1123" s="165"/>
      <c r="D1123" s="166"/>
      <c r="E1123" s="159"/>
      <c r="F1123" s="160"/>
      <c r="G1123" s="159"/>
      <c r="H1123" s="159"/>
      <c r="I1123" s="167"/>
    </row>
    <row r="1124" spans="1:9" x14ac:dyDescent="0.25">
      <c r="A1124" s="145"/>
      <c r="B1124" s="153"/>
      <c r="C1124" s="165"/>
      <c r="D1124" s="166"/>
      <c r="E1124" s="159"/>
      <c r="F1124" s="160"/>
      <c r="G1124" s="159"/>
      <c r="H1124" s="159"/>
      <c r="I1124" s="167"/>
    </row>
    <row r="1125" spans="1:9" x14ac:dyDescent="0.25">
      <c r="A1125" s="145"/>
      <c r="B1125" s="153"/>
      <c r="C1125" s="165"/>
      <c r="D1125" s="166"/>
      <c r="E1125" s="159"/>
      <c r="F1125" s="160"/>
      <c r="G1125" s="159"/>
      <c r="H1125" s="159"/>
      <c r="I1125" s="167"/>
    </row>
    <row r="1126" spans="1:9" x14ac:dyDescent="0.25">
      <c r="A1126" s="145"/>
      <c r="B1126" s="153"/>
      <c r="C1126" s="165"/>
      <c r="D1126" s="166"/>
      <c r="E1126" s="159"/>
      <c r="F1126" s="160"/>
      <c r="G1126" s="159"/>
      <c r="H1126" s="159"/>
      <c r="I1126" s="167"/>
    </row>
    <row r="1127" spans="1:9" x14ac:dyDescent="0.25">
      <c r="A1127" s="145"/>
      <c r="B1127" s="153"/>
      <c r="C1127" s="165"/>
      <c r="D1127" s="166"/>
      <c r="E1127" s="159"/>
      <c r="F1127" s="160"/>
      <c r="G1127" s="159"/>
      <c r="H1127" s="159"/>
      <c r="I1127" s="167"/>
    </row>
    <row r="1128" spans="1:9" x14ac:dyDescent="0.25">
      <c r="A1128" s="145"/>
      <c r="B1128" s="153"/>
      <c r="C1128" s="165"/>
      <c r="D1128" s="166"/>
      <c r="E1128" s="159"/>
      <c r="F1128" s="160"/>
      <c r="G1128" s="159"/>
      <c r="H1128" s="159"/>
      <c r="I1128" s="167"/>
    </row>
    <row r="1129" spans="1:9" x14ac:dyDescent="0.25">
      <c r="A1129" s="145"/>
      <c r="B1129" s="153"/>
      <c r="C1129" s="165"/>
      <c r="D1129" s="166"/>
      <c r="E1129" s="159"/>
      <c r="F1129" s="160"/>
      <c r="G1129" s="159"/>
      <c r="H1129" s="159"/>
      <c r="I1129" s="167"/>
    </row>
    <row r="1130" spans="1:9" x14ac:dyDescent="0.25">
      <c r="A1130" s="145"/>
      <c r="B1130" s="153"/>
      <c r="C1130" s="165"/>
      <c r="D1130" s="166"/>
      <c r="E1130" s="159"/>
      <c r="F1130" s="160"/>
      <c r="G1130" s="159"/>
      <c r="H1130" s="159"/>
      <c r="I1130" s="167"/>
    </row>
    <row r="1131" spans="1:9" x14ac:dyDescent="0.25">
      <c r="A1131" s="145"/>
      <c r="B1131" s="153"/>
      <c r="C1131" s="165"/>
      <c r="D1131" s="166"/>
      <c r="E1131" s="159"/>
      <c r="F1131" s="169"/>
      <c r="G1131" s="159"/>
      <c r="H1131" s="159"/>
      <c r="I1131" s="167"/>
    </row>
    <row r="1132" spans="1:9" x14ac:dyDescent="0.25">
      <c r="A1132" s="145"/>
      <c r="B1132" s="153"/>
      <c r="C1132" s="165"/>
      <c r="D1132" s="166"/>
      <c r="E1132" s="159"/>
      <c r="F1132" s="160"/>
      <c r="G1132" s="159"/>
      <c r="H1132" s="159"/>
      <c r="I1132" s="167"/>
    </row>
    <row r="1133" spans="1:9" x14ac:dyDescent="0.25">
      <c r="A1133" s="145"/>
      <c r="B1133" s="153"/>
      <c r="C1133" s="165"/>
      <c r="D1133" s="166"/>
      <c r="E1133" s="159"/>
      <c r="F1133" s="160"/>
      <c r="G1133" s="159"/>
      <c r="H1133" s="159"/>
      <c r="I1133" s="167"/>
    </row>
    <row r="1134" spans="1:9" x14ac:dyDescent="0.25">
      <c r="A1134" s="145"/>
      <c r="B1134" s="153"/>
      <c r="C1134" s="165"/>
      <c r="D1134" s="166"/>
      <c r="E1134" s="159"/>
      <c r="F1134" s="160"/>
      <c r="G1134" s="159"/>
      <c r="H1134" s="159"/>
      <c r="I1134" s="167"/>
    </row>
    <row r="1135" spans="1:9" x14ac:dyDescent="0.25">
      <c r="A1135" s="145"/>
      <c r="B1135" s="153"/>
      <c r="C1135" s="165"/>
      <c r="D1135" s="166"/>
      <c r="E1135" s="159"/>
      <c r="F1135" s="160"/>
      <c r="G1135" s="159"/>
      <c r="H1135" s="159"/>
      <c r="I1135" s="167"/>
    </row>
    <row r="1136" spans="1:9" x14ac:dyDescent="0.25">
      <c r="A1136" s="145"/>
      <c r="B1136" s="153"/>
      <c r="C1136" s="165"/>
      <c r="D1136" s="166"/>
      <c r="E1136" s="159"/>
      <c r="F1136" s="160"/>
      <c r="G1136" s="159"/>
      <c r="H1136" s="159"/>
      <c r="I1136" s="167"/>
    </row>
    <row r="1137" spans="1:9" x14ac:dyDescent="0.25">
      <c r="A1137" s="145"/>
      <c r="B1137" s="153"/>
      <c r="C1137" s="165"/>
      <c r="D1137" s="166"/>
      <c r="E1137" s="159"/>
      <c r="F1137" s="160"/>
      <c r="G1137" s="159"/>
      <c r="H1137" s="159"/>
      <c r="I1137" s="167"/>
    </row>
    <row r="1138" spans="1:9" x14ac:dyDescent="0.25">
      <c r="A1138" s="145"/>
      <c r="B1138" s="153"/>
      <c r="C1138" s="165"/>
      <c r="D1138" s="166"/>
      <c r="E1138" s="159"/>
      <c r="F1138" s="160"/>
      <c r="G1138" s="159"/>
      <c r="H1138" s="159"/>
      <c r="I1138" s="167"/>
    </row>
    <row r="1139" spans="1:9" x14ac:dyDescent="0.25">
      <c r="A1139" s="145"/>
      <c r="B1139" s="153"/>
      <c r="C1139" s="165"/>
      <c r="D1139" s="166"/>
      <c r="E1139" s="159"/>
      <c r="F1139" s="160"/>
      <c r="G1139" s="159"/>
      <c r="H1139" s="159"/>
      <c r="I1139" s="167"/>
    </row>
    <row r="1140" spans="1:9" x14ac:dyDescent="0.25">
      <c r="A1140" s="145"/>
      <c r="B1140" s="153"/>
      <c r="C1140" s="165"/>
      <c r="D1140" s="166"/>
      <c r="E1140" s="159"/>
      <c r="F1140" s="160"/>
      <c r="G1140" s="159"/>
      <c r="H1140" s="159"/>
      <c r="I1140" s="167"/>
    </row>
    <row r="1141" spans="1:9" x14ac:dyDescent="0.25">
      <c r="A1141" s="145"/>
      <c r="B1141" s="153"/>
      <c r="C1141" s="165"/>
      <c r="D1141" s="166"/>
      <c r="E1141" s="159"/>
      <c r="F1141" s="160"/>
      <c r="G1141" s="159"/>
      <c r="H1141" s="159"/>
      <c r="I1141" s="167"/>
    </row>
    <row r="1142" spans="1:9" x14ac:dyDescent="0.25">
      <c r="A1142" s="145"/>
      <c r="B1142" s="153"/>
      <c r="C1142" s="165"/>
      <c r="D1142" s="166"/>
      <c r="E1142" s="159"/>
      <c r="F1142" s="160"/>
      <c r="G1142" s="159"/>
      <c r="H1142" s="159"/>
      <c r="I1142" s="167"/>
    </row>
    <row r="1143" spans="1:9" x14ac:dyDescent="0.25">
      <c r="A1143" s="145"/>
      <c r="B1143" s="153"/>
      <c r="C1143" s="165"/>
      <c r="D1143" s="166"/>
      <c r="E1143" s="159"/>
      <c r="F1143" s="160"/>
      <c r="G1143" s="159"/>
      <c r="H1143" s="159"/>
      <c r="I1143" s="167"/>
    </row>
    <row r="1144" spans="1:9" x14ac:dyDescent="0.25">
      <c r="A1144" s="145"/>
      <c r="B1144" s="153"/>
      <c r="C1144" s="165"/>
      <c r="D1144" s="166"/>
      <c r="E1144" s="159"/>
      <c r="F1144" s="160"/>
      <c r="G1144" s="159"/>
      <c r="H1144" s="159"/>
      <c r="I1144" s="167"/>
    </row>
    <row r="1145" spans="1:9" x14ac:dyDescent="0.25">
      <c r="A1145" s="145"/>
      <c r="B1145" s="153"/>
      <c r="C1145" s="165"/>
      <c r="D1145" s="166"/>
      <c r="E1145" s="159"/>
      <c r="F1145" s="160"/>
      <c r="G1145" s="159"/>
      <c r="H1145" s="159"/>
      <c r="I1145" s="167"/>
    </row>
    <row r="1146" spans="1:9" x14ac:dyDescent="0.25">
      <c r="A1146" s="145"/>
      <c r="B1146" s="153"/>
      <c r="C1146" s="165"/>
      <c r="D1146" s="166"/>
      <c r="E1146" s="159"/>
      <c r="F1146" s="160"/>
      <c r="G1146" s="159"/>
      <c r="H1146" s="159"/>
      <c r="I1146" s="167"/>
    </row>
    <row r="1147" spans="1:9" x14ac:dyDescent="0.25">
      <c r="A1147" s="145"/>
      <c r="B1147" s="153"/>
      <c r="C1147" s="165"/>
      <c r="D1147" s="166"/>
      <c r="E1147" s="159"/>
      <c r="F1147" s="160"/>
      <c r="G1147" s="159"/>
      <c r="H1147" s="159"/>
      <c r="I1147" s="167"/>
    </row>
    <row r="1148" spans="1:9" x14ac:dyDescent="0.25">
      <c r="A1148" s="145"/>
      <c r="B1148" s="153"/>
      <c r="C1148" s="165"/>
      <c r="D1148" s="166"/>
      <c r="E1148" s="159"/>
      <c r="F1148" s="160"/>
      <c r="G1148" s="159"/>
      <c r="H1148" s="159"/>
      <c r="I1148" s="167"/>
    </row>
    <row r="1149" spans="1:9" x14ac:dyDescent="0.25">
      <c r="A1149" s="145"/>
      <c r="B1149" s="153"/>
      <c r="C1149" s="165"/>
      <c r="D1149" s="166"/>
      <c r="E1149" s="159"/>
      <c r="F1149" s="160"/>
      <c r="G1149" s="159"/>
      <c r="H1149" s="159"/>
      <c r="I1149" s="167"/>
    </row>
    <row r="1150" spans="1:9" x14ac:dyDescent="0.25">
      <c r="A1150" s="145"/>
      <c r="B1150" s="153"/>
      <c r="C1150" s="165"/>
      <c r="D1150" s="166"/>
      <c r="E1150" s="159"/>
      <c r="F1150" s="160"/>
      <c r="G1150" s="159"/>
      <c r="H1150" s="159"/>
      <c r="I1150" s="167"/>
    </row>
    <row r="1151" spans="1:9" x14ac:dyDescent="0.25">
      <c r="A1151" s="145"/>
      <c r="B1151" s="153"/>
      <c r="C1151" s="165"/>
      <c r="D1151" s="166"/>
      <c r="E1151" s="159"/>
      <c r="F1151" s="160"/>
      <c r="G1151" s="159"/>
      <c r="H1151" s="159"/>
      <c r="I1151" s="167"/>
    </row>
    <row r="1152" spans="1:9" x14ac:dyDescent="0.25">
      <c r="A1152" s="145"/>
      <c r="B1152" s="153"/>
      <c r="C1152" s="165"/>
      <c r="D1152" s="166"/>
      <c r="E1152" s="159"/>
      <c r="F1152" s="160"/>
      <c r="G1152" s="159"/>
      <c r="H1152" s="159"/>
      <c r="I1152" s="167"/>
    </row>
    <row r="1153" spans="1:9" x14ac:dyDescent="0.25">
      <c r="A1153" s="145"/>
      <c r="B1153" s="153"/>
      <c r="C1153" s="165"/>
      <c r="D1153" s="166"/>
      <c r="E1153" s="159"/>
      <c r="F1153" s="160"/>
      <c r="G1153" s="159"/>
      <c r="H1153" s="159"/>
      <c r="I1153" s="167"/>
    </row>
    <row r="1154" spans="1:9" x14ac:dyDescent="0.25">
      <c r="A1154" s="145"/>
      <c r="B1154" s="153"/>
      <c r="C1154" s="165"/>
      <c r="D1154" s="166"/>
      <c r="E1154" s="159"/>
      <c r="F1154" s="160"/>
      <c r="G1154" s="159"/>
      <c r="H1154" s="159"/>
      <c r="I1154" s="167"/>
    </row>
    <row r="1155" spans="1:9" x14ac:dyDescent="0.25">
      <c r="A1155" s="145"/>
      <c r="B1155" s="153"/>
      <c r="C1155" s="165"/>
      <c r="D1155" s="166"/>
      <c r="E1155" s="159"/>
      <c r="F1155" s="160"/>
      <c r="G1155" s="159"/>
      <c r="H1155" s="159"/>
      <c r="I1155" s="167"/>
    </row>
    <row r="1156" spans="1:9" x14ac:dyDescent="0.25">
      <c r="A1156" s="145"/>
      <c r="B1156" s="153"/>
      <c r="C1156" s="165"/>
      <c r="D1156" s="166"/>
      <c r="E1156" s="159"/>
      <c r="F1156" s="160"/>
      <c r="G1156" s="159"/>
      <c r="H1156" s="159"/>
      <c r="I1156" s="167"/>
    </row>
    <row r="1157" spans="1:9" x14ac:dyDescent="0.25">
      <c r="A1157" s="145"/>
      <c r="B1157" s="153"/>
      <c r="C1157" s="165"/>
      <c r="D1157" s="166"/>
      <c r="E1157" s="159"/>
      <c r="F1157" s="160"/>
      <c r="G1157" s="159"/>
      <c r="H1157" s="159"/>
      <c r="I1157" s="167"/>
    </row>
    <row r="1158" spans="1:9" x14ac:dyDescent="0.25">
      <c r="A1158" s="145"/>
      <c r="B1158" s="153"/>
      <c r="C1158" s="165"/>
      <c r="D1158" s="166"/>
      <c r="E1158" s="159"/>
      <c r="F1158" s="160"/>
      <c r="G1158" s="159"/>
      <c r="H1158" s="159"/>
      <c r="I1158" s="167"/>
    </row>
    <row r="1159" spans="1:9" x14ac:dyDescent="0.25">
      <c r="A1159" s="145"/>
      <c r="B1159" s="153"/>
      <c r="C1159" s="165"/>
      <c r="D1159" s="166"/>
      <c r="E1159" s="159"/>
      <c r="F1159" s="160"/>
      <c r="G1159" s="159"/>
      <c r="H1159" s="159"/>
      <c r="I1159" s="167"/>
    </row>
    <row r="1160" spans="1:9" x14ac:dyDescent="0.25">
      <c r="A1160" s="145"/>
      <c r="B1160" s="153"/>
      <c r="C1160" s="165"/>
      <c r="D1160" s="166"/>
      <c r="E1160" s="159"/>
      <c r="F1160" s="160"/>
      <c r="G1160" s="159"/>
      <c r="H1160" s="159"/>
      <c r="I1160" s="167"/>
    </row>
    <row r="1161" spans="1:9" x14ac:dyDescent="0.25">
      <c r="A1161" s="145"/>
      <c r="B1161" s="153"/>
      <c r="C1161" s="165"/>
      <c r="D1161" s="166"/>
      <c r="E1161" s="159"/>
      <c r="F1161" s="160"/>
      <c r="G1161" s="159"/>
      <c r="H1161" s="159"/>
      <c r="I1161" s="167"/>
    </row>
    <row r="1162" spans="1:9" x14ac:dyDescent="0.25">
      <c r="A1162" s="145"/>
      <c r="B1162" s="153"/>
      <c r="C1162" s="165"/>
      <c r="D1162" s="166"/>
      <c r="E1162" s="159"/>
      <c r="F1162" s="160"/>
      <c r="G1162" s="159"/>
      <c r="H1162" s="159"/>
      <c r="I1162" s="167"/>
    </row>
    <row r="1163" spans="1:9" x14ac:dyDescent="0.25">
      <c r="A1163" s="145"/>
      <c r="B1163" s="153"/>
      <c r="C1163" s="165"/>
      <c r="D1163" s="166"/>
      <c r="E1163" s="159"/>
      <c r="F1163" s="160"/>
      <c r="G1163" s="159"/>
      <c r="H1163" s="159"/>
      <c r="I1163" s="167"/>
    </row>
    <row r="1164" spans="1:9" x14ac:dyDescent="0.25">
      <c r="A1164" s="145"/>
      <c r="B1164" s="153"/>
      <c r="C1164" s="165"/>
      <c r="D1164" s="166"/>
      <c r="E1164" s="159"/>
      <c r="F1164" s="160"/>
      <c r="G1164" s="159"/>
      <c r="H1164" s="159"/>
      <c r="I1164" s="167"/>
    </row>
    <row r="1165" spans="1:9" x14ac:dyDescent="0.25">
      <c r="A1165" s="145"/>
      <c r="B1165" s="153"/>
      <c r="C1165" s="165"/>
      <c r="D1165" s="166"/>
      <c r="E1165" s="159"/>
      <c r="F1165" s="160"/>
      <c r="G1165" s="159"/>
      <c r="H1165" s="159"/>
      <c r="I1165" s="167"/>
    </row>
    <row r="1166" spans="1:9" x14ac:dyDescent="0.25">
      <c r="A1166" s="145"/>
      <c r="B1166" s="153"/>
      <c r="C1166" s="165"/>
      <c r="D1166" s="166"/>
      <c r="E1166" s="159"/>
      <c r="F1166" s="160"/>
      <c r="G1166" s="159"/>
      <c r="H1166" s="159"/>
      <c r="I1166" s="167"/>
    </row>
    <row r="1167" spans="1:9" x14ac:dyDescent="0.25">
      <c r="A1167" s="145"/>
      <c r="B1167" s="153"/>
      <c r="C1167" s="165"/>
      <c r="D1167" s="166"/>
      <c r="E1167" s="159"/>
      <c r="F1167" s="160"/>
      <c r="G1167" s="159"/>
      <c r="H1167" s="159"/>
      <c r="I1167" s="167"/>
    </row>
    <row r="1168" spans="1:9" x14ac:dyDescent="0.25">
      <c r="A1168" s="145"/>
      <c r="B1168" s="153"/>
      <c r="C1168" s="165"/>
      <c r="D1168" s="166"/>
      <c r="E1168" s="159"/>
      <c r="F1168" s="160"/>
      <c r="G1168" s="159"/>
      <c r="H1168" s="159"/>
      <c r="I1168" s="167"/>
    </row>
    <row r="1169" spans="1:9" x14ac:dyDescent="0.25">
      <c r="A1169" s="145"/>
      <c r="B1169" s="153"/>
      <c r="C1169" s="165"/>
      <c r="D1169" s="166"/>
      <c r="E1169" s="159"/>
      <c r="F1169" s="160"/>
      <c r="G1169" s="159"/>
      <c r="H1169" s="159"/>
      <c r="I1169" s="167"/>
    </row>
    <row r="1170" spans="1:9" x14ac:dyDescent="0.25">
      <c r="A1170" s="145"/>
      <c r="B1170" s="153"/>
      <c r="C1170" s="165"/>
      <c r="D1170" s="166"/>
      <c r="E1170" s="159"/>
      <c r="F1170" s="160"/>
      <c r="G1170" s="159"/>
      <c r="H1170" s="159"/>
      <c r="I1170" s="167"/>
    </row>
    <row r="1171" spans="1:9" x14ac:dyDescent="0.25">
      <c r="A1171" s="145"/>
      <c r="B1171" s="153"/>
      <c r="C1171" s="165"/>
      <c r="D1171" s="166"/>
      <c r="E1171" s="159"/>
      <c r="F1171" s="160"/>
      <c r="G1171" s="159"/>
      <c r="H1171" s="159"/>
      <c r="I1171" s="167"/>
    </row>
    <row r="1172" spans="1:9" x14ac:dyDescent="0.25">
      <c r="A1172" s="145"/>
      <c r="B1172" s="153"/>
      <c r="C1172" s="165"/>
      <c r="D1172" s="166"/>
      <c r="E1172" s="159"/>
      <c r="F1172" s="160"/>
      <c r="G1172" s="159"/>
      <c r="H1172" s="159"/>
      <c r="I1172" s="167"/>
    </row>
    <row r="1173" spans="1:9" x14ac:dyDescent="0.25">
      <c r="A1173" s="145"/>
      <c r="B1173" s="153"/>
      <c r="C1173" s="165"/>
      <c r="D1173" s="166"/>
      <c r="E1173" s="159"/>
      <c r="F1173" s="160"/>
      <c r="G1173" s="159"/>
      <c r="H1173" s="159"/>
      <c r="I1173" s="167"/>
    </row>
    <row r="1174" spans="1:9" x14ac:dyDescent="0.25">
      <c r="A1174" s="145"/>
      <c r="B1174" s="153"/>
      <c r="C1174" s="165"/>
      <c r="D1174" s="166"/>
      <c r="E1174" s="159"/>
      <c r="F1174" s="160"/>
      <c r="G1174" s="159"/>
      <c r="H1174" s="159"/>
      <c r="I1174" s="167"/>
    </row>
    <row r="1175" spans="1:9" x14ac:dyDescent="0.25">
      <c r="A1175" s="145"/>
      <c r="B1175" s="153"/>
      <c r="C1175" s="165"/>
      <c r="D1175" s="166"/>
      <c r="E1175" s="159"/>
      <c r="F1175" s="160"/>
      <c r="G1175" s="159"/>
      <c r="H1175" s="159"/>
      <c r="I1175" s="167"/>
    </row>
    <row r="1176" spans="1:9" x14ac:dyDescent="0.25">
      <c r="A1176" s="145"/>
      <c r="B1176" s="153"/>
      <c r="C1176" s="165"/>
      <c r="D1176" s="166"/>
      <c r="E1176" s="159"/>
      <c r="F1176" s="160"/>
      <c r="G1176" s="159"/>
      <c r="H1176" s="159"/>
      <c r="I1176" s="167"/>
    </row>
    <row r="1177" spans="1:9" x14ac:dyDescent="0.25">
      <c r="A1177" s="145"/>
      <c r="B1177" s="153"/>
      <c r="C1177" s="165"/>
      <c r="D1177" s="166"/>
      <c r="E1177" s="159"/>
      <c r="F1177" s="160"/>
      <c r="G1177" s="159"/>
      <c r="H1177" s="159"/>
      <c r="I1177" s="167"/>
    </row>
    <row r="1178" spans="1:9" x14ac:dyDescent="0.25">
      <c r="A1178" s="145"/>
      <c r="B1178" s="153"/>
      <c r="C1178" s="165"/>
      <c r="D1178" s="166"/>
      <c r="E1178" s="159"/>
      <c r="F1178" s="160"/>
      <c r="G1178" s="159"/>
      <c r="H1178" s="159"/>
      <c r="I1178" s="167"/>
    </row>
    <row r="1179" spans="1:9" x14ac:dyDescent="0.25">
      <c r="A1179" s="145"/>
      <c r="B1179" s="153"/>
      <c r="C1179" s="165"/>
      <c r="D1179" s="166"/>
      <c r="E1179" s="159"/>
      <c r="F1179" s="160"/>
      <c r="G1179" s="159"/>
      <c r="H1179" s="159"/>
      <c r="I1179" s="167"/>
    </row>
    <row r="1180" spans="1:9" x14ac:dyDescent="0.25">
      <c r="A1180" s="145"/>
      <c r="B1180" s="153"/>
      <c r="C1180" s="165"/>
      <c r="D1180" s="166"/>
      <c r="E1180" s="159"/>
      <c r="F1180" s="160"/>
      <c r="G1180" s="159"/>
      <c r="H1180" s="159"/>
      <c r="I1180" s="167"/>
    </row>
    <row r="1181" spans="1:9" x14ac:dyDescent="0.25">
      <c r="A1181" s="145"/>
      <c r="B1181" s="153"/>
      <c r="C1181" s="165"/>
      <c r="D1181" s="166"/>
      <c r="E1181" s="159"/>
      <c r="F1181" s="160"/>
      <c r="G1181" s="159"/>
      <c r="H1181" s="159"/>
      <c r="I1181" s="167"/>
    </row>
    <row r="1182" spans="1:9" x14ac:dyDescent="0.25">
      <c r="A1182" s="145"/>
      <c r="B1182" s="153"/>
      <c r="C1182" s="165"/>
      <c r="D1182" s="166"/>
      <c r="E1182" s="159"/>
      <c r="F1182" s="160"/>
      <c r="G1182" s="159"/>
      <c r="H1182" s="159"/>
      <c r="I1182" s="167"/>
    </row>
    <row r="1183" spans="1:9" x14ac:dyDescent="0.25">
      <c r="A1183" s="145"/>
      <c r="B1183" s="153"/>
      <c r="C1183" s="165"/>
      <c r="D1183" s="166"/>
      <c r="E1183" s="159"/>
      <c r="F1183" s="160"/>
      <c r="G1183" s="159"/>
      <c r="H1183" s="159"/>
      <c r="I1183" s="167"/>
    </row>
    <row r="1184" spans="1:9" x14ac:dyDescent="0.25">
      <c r="A1184" s="145"/>
      <c r="B1184" s="153"/>
      <c r="C1184" s="165"/>
      <c r="D1184" s="166"/>
      <c r="E1184" s="159"/>
      <c r="F1184" s="160"/>
      <c r="G1184" s="159"/>
      <c r="H1184" s="159"/>
      <c r="I1184" s="167"/>
    </row>
    <row r="1185" spans="1:9" x14ac:dyDescent="0.25">
      <c r="A1185" s="145"/>
      <c r="B1185" s="153"/>
      <c r="C1185" s="165"/>
      <c r="D1185" s="166"/>
      <c r="E1185" s="159"/>
      <c r="F1185" s="160"/>
      <c r="G1185" s="159"/>
      <c r="H1185" s="159"/>
      <c r="I1185" s="167"/>
    </row>
    <row r="1186" spans="1:9" x14ac:dyDescent="0.25">
      <c r="A1186" s="145"/>
      <c r="B1186" s="153"/>
      <c r="C1186" s="165"/>
      <c r="D1186" s="166"/>
      <c r="E1186" s="159"/>
      <c r="F1186" s="160"/>
      <c r="G1186" s="159"/>
      <c r="H1186" s="159"/>
      <c r="I1186" s="167"/>
    </row>
    <row r="1187" spans="1:9" x14ac:dyDescent="0.25">
      <c r="A1187" s="145"/>
      <c r="B1187" s="153"/>
      <c r="C1187" s="165"/>
      <c r="D1187" s="166"/>
      <c r="E1187" s="159"/>
      <c r="F1187" s="160"/>
      <c r="G1187" s="159"/>
      <c r="H1187" s="159"/>
      <c r="I1187" s="167"/>
    </row>
    <row r="1188" spans="1:9" x14ac:dyDescent="0.25">
      <c r="A1188" s="145"/>
      <c r="B1188" s="153"/>
      <c r="C1188" s="165"/>
      <c r="D1188" s="166"/>
      <c r="E1188" s="159"/>
      <c r="F1188" s="160"/>
      <c r="G1188" s="159"/>
      <c r="H1188" s="159"/>
      <c r="I1188" s="167"/>
    </row>
    <row r="1189" spans="1:9" x14ac:dyDescent="0.25">
      <c r="A1189" s="145"/>
      <c r="B1189" s="153"/>
      <c r="C1189" s="165"/>
      <c r="D1189" s="166"/>
      <c r="E1189" s="159"/>
      <c r="F1189" s="160"/>
      <c r="G1189" s="159"/>
      <c r="H1189" s="159"/>
      <c r="I1189" s="167"/>
    </row>
    <row r="1190" spans="1:9" x14ac:dyDescent="0.25">
      <c r="A1190" s="145"/>
      <c r="B1190" s="153"/>
      <c r="C1190" s="165"/>
      <c r="D1190" s="166"/>
      <c r="E1190" s="159"/>
      <c r="F1190" s="160"/>
      <c r="G1190" s="159"/>
      <c r="H1190" s="159"/>
      <c r="I1190" s="167"/>
    </row>
    <row r="1191" spans="1:9" x14ac:dyDescent="0.25">
      <c r="A1191" s="145"/>
      <c r="B1191" s="153"/>
      <c r="C1191" s="165"/>
      <c r="D1191" s="166"/>
      <c r="E1191" s="159"/>
      <c r="F1191" s="160"/>
      <c r="G1191" s="159"/>
      <c r="H1191" s="159"/>
      <c r="I1191" s="167"/>
    </row>
    <row r="1192" spans="1:9" x14ac:dyDescent="0.25">
      <c r="A1192" s="145"/>
      <c r="B1192" s="153"/>
      <c r="C1192" s="165"/>
      <c r="D1192" s="166"/>
      <c r="E1192" s="159"/>
      <c r="F1192" s="160"/>
      <c r="G1192" s="159"/>
      <c r="H1192" s="159"/>
      <c r="I1192" s="167"/>
    </row>
    <row r="1193" spans="1:9" x14ac:dyDescent="0.25">
      <c r="A1193" s="145"/>
      <c r="B1193" s="153"/>
      <c r="C1193" s="165"/>
      <c r="D1193" s="166"/>
      <c r="E1193" s="159"/>
      <c r="F1193" s="160"/>
      <c r="G1193" s="159"/>
      <c r="H1193" s="159"/>
      <c r="I1193" s="167"/>
    </row>
    <row r="1194" spans="1:9" x14ac:dyDescent="0.25">
      <c r="A1194" s="145"/>
      <c r="B1194" s="153"/>
      <c r="C1194" s="165"/>
      <c r="D1194" s="166"/>
      <c r="E1194" s="159"/>
      <c r="F1194" s="160"/>
      <c r="G1194" s="159"/>
      <c r="H1194" s="159"/>
      <c r="I1194" s="167"/>
    </row>
    <row r="1195" spans="1:9" x14ac:dyDescent="0.25">
      <c r="A1195" s="145"/>
      <c r="B1195" s="153"/>
      <c r="C1195" s="165"/>
      <c r="D1195" s="166"/>
      <c r="E1195" s="159"/>
      <c r="F1195" s="160"/>
      <c r="G1195" s="159"/>
      <c r="H1195" s="159"/>
      <c r="I1195" s="167"/>
    </row>
    <row r="1196" spans="1:9" x14ac:dyDescent="0.25">
      <c r="A1196" s="145"/>
      <c r="B1196" s="153"/>
      <c r="C1196" s="165"/>
      <c r="D1196" s="166"/>
      <c r="E1196" s="159"/>
      <c r="F1196" s="160"/>
      <c r="G1196" s="159"/>
      <c r="H1196" s="159"/>
      <c r="I1196" s="167"/>
    </row>
    <row r="1197" spans="1:9" x14ac:dyDescent="0.25">
      <c r="A1197" s="145"/>
      <c r="B1197" s="153"/>
      <c r="C1197" s="165"/>
      <c r="D1197" s="166"/>
      <c r="E1197" s="159"/>
      <c r="F1197" s="160"/>
      <c r="G1197" s="159"/>
      <c r="H1197" s="159"/>
      <c r="I1197" s="167"/>
    </row>
    <row r="1198" spans="1:9" x14ac:dyDescent="0.25">
      <c r="A1198" s="145"/>
      <c r="B1198" s="153"/>
      <c r="C1198" s="165"/>
      <c r="D1198" s="166"/>
      <c r="E1198" s="159"/>
      <c r="F1198" s="160"/>
      <c r="G1198" s="159"/>
      <c r="H1198" s="159"/>
      <c r="I1198" s="167"/>
    </row>
    <row r="1199" spans="1:9" x14ac:dyDescent="0.25">
      <c r="A1199" s="145"/>
      <c r="B1199" s="153"/>
      <c r="C1199" s="165"/>
      <c r="D1199" s="166"/>
      <c r="E1199" s="159"/>
      <c r="F1199" s="160"/>
      <c r="G1199" s="159"/>
      <c r="H1199" s="159"/>
      <c r="I1199" s="167"/>
    </row>
    <row r="1200" spans="1:9" x14ac:dyDescent="0.25">
      <c r="A1200" s="145"/>
      <c r="B1200" s="153"/>
      <c r="C1200" s="165"/>
      <c r="D1200" s="166"/>
      <c r="E1200" s="159"/>
      <c r="F1200" s="160"/>
      <c r="G1200" s="159"/>
      <c r="H1200" s="159"/>
      <c r="I1200" s="167"/>
    </row>
    <row r="1201" spans="1:9" x14ac:dyDescent="0.25">
      <c r="A1201" s="145"/>
      <c r="B1201" s="153"/>
      <c r="C1201" s="165"/>
      <c r="D1201" s="166"/>
      <c r="E1201" s="159"/>
      <c r="F1201" s="160"/>
      <c r="G1201" s="159"/>
      <c r="H1201" s="159"/>
      <c r="I1201" s="167"/>
    </row>
    <row r="1202" spans="1:9" x14ac:dyDescent="0.25">
      <c r="A1202" s="145"/>
      <c r="B1202" s="153"/>
      <c r="C1202" s="165"/>
      <c r="D1202" s="166"/>
      <c r="E1202" s="159"/>
      <c r="F1202" s="160"/>
      <c r="G1202" s="159"/>
      <c r="H1202" s="159"/>
      <c r="I1202" s="167"/>
    </row>
    <row r="1203" spans="1:9" x14ac:dyDescent="0.25">
      <c r="A1203" s="145"/>
      <c r="B1203" s="153"/>
      <c r="C1203" s="165"/>
      <c r="D1203" s="166"/>
      <c r="E1203" s="159"/>
      <c r="F1203" s="160"/>
      <c r="G1203" s="159"/>
      <c r="H1203" s="159"/>
      <c r="I1203" s="167"/>
    </row>
    <row r="1204" spans="1:9" x14ac:dyDescent="0.25">
      <c r="A1204" s="145"/>
      <c r="B1204" s="153"/>
      <c r="C1204" s="165"/>
      <c r="D1204" s="166"/>
      <c r="E1204" s="159"/>
      <c r="F1204" s="160"/>
      <c r="G1204" s="159"/>
      <c r="H1204" s="159"/>
      <c r="I1204" s="167"/>
    </row>
    <row r="1205" spans="1:9" x14ac:dyDescent="0.25">
      <c r="A1205" s="145"/>
      <c r="B1205" s="153"/>
      <c r="C1205" s="165"/>
      <c r="D1205" s="166"/>
      <c r="E1205" s="159"/>
      <c r="F1205" s="160"/>
      <c r="G1205" s="159"/>
      <c r="H1205" s="159"/>
      <c r="I1205" s="167"/>
    </row>
    <row r="1206" spans="1:9" x14ac:dyDescent="0.25">
      <c r="A1206" s="145"/>
      <c r="B1206" s="153"/>
      <c r="C1206" s="165"/>
      <c r="D1206" s="166"/>
      <c r="E1206" s="159"/>
      <c r="F1206" s="160"/>
      <c r="G1206" s="159"/>
      <c r="H1206" s="159"/>
      <c r="I1206" s="167"/>
    </row>
    <row r="1207" spans="1:9" x14ac:dyDescent="0.25">
      <c r="A1207" s="145"/>
      <c r="B1207" s="153"/>
      <c r="C1207" s="165"/>
      <c r="D1207" s="166"/>
      <c r="E1207" s="159"/>
      <c r="F1207" s="160"/>
      <c r="G1207" s="159"/>
      <c r="H1207" s="159"/>
      <c r="I1207" s="167"/>
    </row>
    <row r="1208" spans="1:9" x14ac:dyDescent="0.25">
      <c r="A1208" s="145"/>
      <c r="B1208" s="153"/>
      <c r="C1208" s="165"/>
      <c r="D1208" s="166"/>
      <c r="E1208" s="159"/>
      <c r="F1208" s="160"/>
      <c r="G1208" s="159"/>
      <c r="H1208" s="159"/>
      <c r="I1208" s="167"/>
    </row>
    <row r="1209" spans="1:9" x14ac:dyDescent="0.25">
      <c r="A1209" s="145"/>
      <c r="B1209" s="153"/>
      <c r="C1209" s="165"/>
      <c r="D1209" s="166"/>
      <c r="E1209" s="159"/>
      <c r="F1209" s="160"/>
      <c r="G1209" s="159"/>
      <c r="H1209" s="159"/>
      <c r="I1209" s="167"/>
    </row>
    <row r="1210" spans="1:9" x14ac:dyDescent="0.25">
      <c r="A1210" s="145"/>
      <c r="B1210" s="153"/>
      <c r="C1210" s="165"/>
      <c r="D1210" s="166"/>
      <c r="E1210" s="159"/>
      <c r="F1210" s="160"/>
      <c r="G1210" s="159"/>
      <c r="H1210" s="159"/>
      <c r="I1210" s="167"/>
    </row>
    <row r="1211" spans="1:9" x14ac:dyDescent="0.25">
      <c r="A1211" s="145"/>
      <c r="B1211" s="153"/>
      <c r="C1211" s="165"/>
      <c r="D1211" s="166"/>
      <c r="E1211" s="159"/>
      <c r="F1211" s="160"/>
      <c r="G1211" s="159"/>
      <c r="H1211" s="159"/>
      <c r="I1211" s="167"/>
    </row>
    <row r="1212" spans="1:9" x14ac:dyDescent="0.25">
      <c r="A1212" s="145"/>
      <c r="B1212" s="153"/>
      <c r="C1212" s="165"/>
      <c r="D1212" s="166"/>
      <c r="E1212" s="159"/>
      <c r="F1212" s="160"/>
      <c r="G1212" s="159"/>
      <c r="H1212" s="159"/>
      <c r="I1212" s="167"/>
    </row>
    <row r="1213" spans="1:9" x14ac:dyDescent="0.25">
      <c r="A1213" s="145"/>
      <c r="B1213" s="153"/>
      <c r="C1213" s="165"/>
      <c r="D1213" s="166"/>
      <c r="E1213" s="159"/>
      <c r="F1213" s="160"/>
      <c r="G1213" s="159"/>
      <c r="H1213" s="159"/>
      <c r="I1213" s="167"/>
    </row>
    <row r="1214" spans="1:9" x14ac:dyDescent="0.25">
      <c r="A1214" s="145"/>
      <c r="B1214" s="153"/>
      <c r="C1214" s="165"/>
      <c r="D1214" s="166"/>
      <c r="E1214" s="159"/>
      <c r="F1214" s="160"/>
      <c r="G1214" s="159"/>
      <c r="H1214" s="159"/>
      <c r="I1214" s="167"/>
    </row>
    <row r="1215" spans="1:9" x14ac:dyDescent="0.25">
      <c r="A1215" s="145"/>
      <c r="B1215" s="153"/>
      <c r="C1215" s="165"/>
      <c r="D1215" s="166"/>
      <c r="E1215" s="159"/>
      <c r="F1215" s="160"/>
      <c r="G1215" s="159"/>
      <c r="H1215" s="159"/>
      <c r="I1215" s="167"/>
    </row>
    <row r="1216" spans="1:9" x14ac:dyDescent="0.25">
      <c r="A1216" s="145"/>
      <c r="B1216" s="153"/>
      <c r="C1216" s="165"/>
      <c r="D1216" s="166"/>
      <c r="E1216" s="159"/>
      <c r="F1216" s="160"/>
      <c r="G1216" s="159"/>
      <c r="H1216" s="159"/>
      <c r="I1216" s="167"/>
    </row>
    <row r="1217" spans="1:9" x14ac:dyDescent="0.25">
      <c r="A1217" s="145"/>
      <c r="B1217" s="153"/>
      <c r="C1217" s="165"/>
      <c r="D1217" s="166"/>
      <c r="E1217" s="159"/>
      <c r="F1217" s="160"/>
      <c r="G1217" s="159"/>
      <c r="H1217" s="159"/>
      <c r="I1217" s="167"/>
    </row>
    <row r="1218" spans="1:9" x14ac:dyDescent="0.25">
      <c r="A1218" s="145"/>
      <c r="B1218" s="153"/>
      <c r="C1218" s="165"/>
      <c r="D1218" s="166"/>
      <c r="E1218" s="159"/>
      <c r="F1218" s="160"/>
      <c r="G1218" s="159"/>
      <c r="H1218" s="159"/>
      <c r="I1218" s="167"/>
    </row>
    <row r="1219" spans="1:9" x14ac:dyDescent="0.25">
      <c r="A1219" s="145"/>
      <c r="B1219" s="153"/>
      <c r="C1219" s="165"/>
      <c r="D1219" s="166"/>
      <c r="E1219" s="159"/>
      <c r="F1219" s="160"/>
      <c r="G1219" s="159"/>
      <c r="H1219" s="159"/>
      <c r="I1219" s="167"/>
    </row>
    <row r="1220" spans="1:9" x14ac:dyDescent="0.25">
      <c r="A1220" s="145"/>
      <c r="B1220" s="153"/>
      <c r="C1220" s="165"/>
      <c r="D1220" s="166"/>
      <c r="E1220" s="159"/>
      <c r="F1220" s="160"/>
      <c r="G1220" s="159"/>
      <c r="H1220" s="159"/>
      <c r="I1220" s="167"/>
    </row>
    <row r="1221" spans="1:9" x14ac:dyDescent="0.25">
      <c r="A1221" s="145"/>
      <c r="B1221" s="153"/>
      <c r="C1221" s="165"/>
      <c r="D1221" s="166"/>
      <c r="E1221" s="159"/>
      <c r="F1221" s="160"/>
      <c r="G1221" s="159"/>
      <c r="H1221" s="159"/>
      <c r="I1221" s="167"/>
    </row>
    <row r="1222" spans="1:9" x14ac:dyDescent="0.25">
      <c r="A1222" s="145"/>
      <c r="B1222" s="153"/>
      <c r="C1222" s="165"/>
      <c r="D1222" s="166"/>
      <c r="E1222" s="159"/>
      <c r="F1222" s="160"/>
      <c r="G1222" s="159"/>
      <c r="H1222" s="159"/>
      <c r="I1222" s="167"/>
    </row>
    <row r="1223" spans="1:9" x14ac:dyDescent="0.25">
      <c r="A1223" s="145"/>
      <c r="B1223" s="153"/>
      <c r="C1223" s="165"/>
      <c r="D1223" s="166"/>
      <c r="E1223" s="159"/>
      <c r="F1223" s="160"/>
      <c r="G1223" s="159"/>
      <c r="H1223" s="159"/>
      <c r="I1223" s="167"/>
    </row>
    <row r="1224" spans="1:9" x14ac:dyDescent="0.25">
      <c r="A1224" s="145"/>
      <c r="B1224" s="153"/>
      <c r="C1224" s="165"/>
      <c r="D1224" s="166"/>
      <c r="E1224" s="159"/>
      <c r="F1224" s="160"/>
      <c r="G1224" s="159"/>
      <c r="H1224" s="159"/>
      <c r="I1224" s="167"/>
    </row>
    <row r="1225" spans="1:9" x14ac:dyDescent="0.25">
      <c r="A1225" s="145"/>
      <c r="B1225" s="153"/>
      <c r="C1225" s="165"/>
      <c r="D1225" s="166"/>
      <c r="E1225" s="159"/>
      <c r="F1225" s="160"/>
      <c r="G1225" s="159"/>
      <c r="H1225" s="159"/>
      <c r="I1225" s="167"/>
    </row>
    <row r="1226" spans="1:9" x14ac:dyDescent="0.25">
      <c r="A1226" s="145"/>
      <c r="B1226" s="153"/>
      <c r="C1226" s="165"/>
      <c r="D1226" s="166"/>
      <c r="E1226" s="159"/>
      <c r="F1226" s="160"/>
      <c r="G1226" s="159"/>
      <c r="H1226" s="159"/>
      <c r="I1226" s="167"/>
    </row>
    <row r="1227" spans="1:9" x14ac:dyDescent="0.25">
      <c r="A1227" s="145"/>
      <c r="B1227" s="153"/>
      <c r="C1227" s="165"/>
      <c r="D1227" s="166"/>
      <c r="E1227" s="159"/>
      <c r="F1227" s="160"/>
      <c r="G1227" s="159"/>
      <c r="H1227" s="159"/>
      <c r="I1227" s="167"/>
    </row>
    <row r="1228" spans="1:9" x14ac:dyDescent="0.25">
      <c r="A1228" s="145"/>
      <c r="B1228" s="153"/>
      <c r="C1228" s="165"/>
      <c r="D1228" s="166"/>
      <c r="E1228" s="159"/>
      <c r="F1228" s="160"/>
      <c r="G1228" s="159"/>
      <c r="H1228" s="159"/>
      <c r="I1228" s="167"/>
    </row>
    <row r="1229" spans="1:9" x14ac:dyDescent="0.25">
      <c r="A1229" s="145"/>
      <c r="B1229" s="153"/>
      <c r="C1229" s="165"/>
      <c r="D1229" s="166"/>
      <c r="E1229" s="159"/>
      <c r="F1229" s="160"/>
      <c r="G1229" s="159"/>
      <c r="H1229" s="159"/>
      <c r="I1229" s="167"/>
    </row>
    <row r="1230" spans="1:9" x14ac:dyDescent="0.25">
      <c r="A1230" s="145"/>
      <c r="B1230" s="153"/>
      <c r="C1230" s="165"/>
      <c r="D1230" s="166"/>
      <c r="E1230" s="159"/>
      <c r="F1230" s="160"/>
      <c r="G1230" s="159"/>
      <c r="H1230" s="159"/>
      <c r="I1230" s="167"/>
    </row>
    <row r="1231" spans="1:9" x14ac:dyDescent="0.25">
      <c r="A1231" s="145"/>
      <c r="B1231" s="153"/>
      <c r="C1231" s="165"/>
      <c r="D1231" s="166"/>
      <c r="E1231" s="159"/>
      <c r="F1231" s="160"/>
      <c r="G1231" s="159"/>
      <c r="H1231" s="159"/>
      <c r="I1231" s="167"/>
    </row>
    <row r="1232" spans="1:9" x14ac:dyDescent="0.25">
      <c r="A1232" s="145"/>
      <c r="B1232" s="153"/>
      <c r="C1232" s="165"/>
      <c r="D1232" s="166"/>
      <c r="E1232" s="159"/>
      <c r="F1232" s="160"/>
      <c r="G1232" s="159"/>
      <c r="H1232" s="159"/>
      <c r="I1232" s="167"/>
    </row>
    <row r="1233" spans="1:9" x14ac:dyDescent="0.25">
      <c r="A1233" s="145"/>
      <c r="B1233" s="153"/>
      <c r="C1233" s="165"/>
      <c r="D1233" s="166"/>
      <c r="E1233" s="159"/>
      <c r="F1233" s="160"/>
      <c r="G1233" s="159"/>
      <c r="H1233" s="159"/>
      <c r="I1233" s="167"/>
    </row>
    <row r="1234" spans="1:9" x14ac:dyDescent="0.25">
      <c r="A1234" s="145"/>
      <c r="B1234" s="153"/>
      <c r="C1234" s="165"/>
      <c r="D1234" s="166"/>
      <c r="E1234" s="159"/>
      <c r="F1234" s="160"/>
      <c r="G1234" s="159"/>
      <c r="H1234" s="159"/>
      <c r="I1234" s="167"/>
    </row>
    <row r="1235" spans="1:9" x14ac:dyDescent="0.25">
      <c r="A1235" s="145"/>
      <c r="B1235" s="153"/>
      <c r="C1235" s="165"/>
      <c r="D1235" s="166"/>
      <c r="E1235" s="159"/>
      <c r="F1235" s="160"/>
      <c r="G1235" s="159"/>
      <c r="H1235" s="159"/>
      <c r="I1235" s="167"/>
    </row>
    <row r="1236" spans="1:9" x14ac:dyDescent="0.25">
      <c r="A1236" s="145"/>
      <c r="B1236" s="153"/>
      <c r="C1236" s="165"/>
      <c r="D1236" s="166"/>
      <c r="E1236" s="159"/>
      <c r="F1236" s="160"/>
      <c r="G1236" s="159"/>
      <c r="H1236" s="159"/>
      <c r="I1236" s="167"/>
    </row>
    <row r="1237" spans="1:9" x14ac:dyDescent="0.25">
      <c r="A1237" s="145"/>
      <c r="B1237" s="153"/>
      <c r="C1237" s="165"/>
      <c r="D1237" s="166"/>
      <c r="E1237" s="159"/>
      <c r="F1237" s="160"/>
      <c r="G1237" s="159"/>
      <c r="H1237" s="159"/>
      <c r="I1237" s="167"/>
    </row>
    <row r="1238" spans="1:9" x14ac:dyDescent="0.25">
      <c r="A1238" s="145"/>
      <c r="B1238" s="153"/>
      <c r="C1238" s="165"/>
      <c r="D1238" s="166"/>
      <c r="E1238" s="159"/>
      <c r="F1238" s="160"/>
      <c r="G1238" s="159"/>
      <c r="H1238" s="159"/>
      <c r="I1238" s="167"/>
    </row>
    <row r="1239" spans="1:9" x14ac:dyDescent="0.25">
      <c r="A1239" s="145"/>
      <c r="B1239" s="153"/>
      <c r="C1239" s="165"/>
      <c r="D1239" s="166"/>
      <c r="E1239" s="159"/>
      <c r="F1239" s="160"/>
      <c r="G1239" s="159"/>
      <c r="H1239" s="159"/>
      <c r="I1239" s="167"/>
    </row>
    <row r="1240" spans="1:9" x14ac:dyDescent="0.25">
      <c r="A1240" s="145"/>
      <c r="B1240" s="153"/>
      <c r="C1240" s="165"/>
      <c r="D1240" s="166"/>
      <c r="E1240" s="159"/>
      <c r="F1240" s="160"/>
      <c r="G1240" s="159"/>
      <c r="H1240" s="159"/>
      <c r="I1240" s="167"/>
    </row>
    <row r="1241" spans="1:9" x14ac:dyDescent="0.25">
      <c r="A1241" s="145"/>
      <c r="B1241" s="153"/>
      <c r="C1241" s="165"/>
      <c r="D1241" s="166"/>
      <c r="E1241" s="159"/>
      <c r="F1241" s="160"/>
      <c r="G1241" s="159"/>
      <c r="H1241" s="159"/>
      <c r="I1241" s="167"/>
    </row>
    <row r="1242" spans="1:9" x14ac:dyDescent="0.25">
      <c r="A1242" s="145"/>
      <c r="B1242" s="153"/>
      <c r="C1242" s="165"/>
      <c r="D1242" s="166"/>
      <c r="E1242" s="159"/>
      <c r="F1242" s="160"/>
      <c r="G1242" s="159"/>
      <c r="H1242" s="159"/>
      <c r="I1242" s="167"/>
    </row>
    <row r="1243" spans="1:9" x14ac:dyDescent="0.25">
      <c r="A1243" s="145"/>
      <c r="B1243" s="153"/>
      <c r="C1243" s="165"/>
      <c r="D1243" s="166"/>
      <c r="E1243" s="159"/>
      <c r="F1243" s="160"/>
      <c r="G1243" s="159"/>
      <c r="H1243" s="159"/>
      <c r="I1243" s="167"/>
    </row>
    <row r="1244" spans="1:9" x14ac:dyDescent="0.25">
      <c r="A1244" s="145"/>
      <c r="B1244" s="153"/>
      <c r="C1244" s="165"/>
      <c r="D1244" s="166"/>
      <c r="E1244" s="159"/>
      <c r="F1244" s="160"/>
      <c r="G1244" s="159"/>
      <c r="H1244" s="159"/>
      <c r="I1244" s="167"/>
    </row>
    <row r="1245" spans="1:9" x14ac:dyDescent="0.25">
      <c r="A1245" s="145"/>
      <c r="B1245" s="153"/>
      <c r="C1245" s="165"/>
      <c r="D1245" s="166"/>
      <c r="E1245" s="159"/>
      <c r="F1245" s="160"/>
      <c r="G1245" s="159"/>
      <c r="H1245" s="159"/>
      <c r="I1245" s="167"/>
    </row>
    <row r="1246" spans="1:9" x14ac:dyDescent="0.25">
      <c r="A1246" s="145"/>
      <c r="B1246" s="153"/>
      <c r="C1246" s="165"/>
      <c r="D1246" s="166"/>
      <c r="E1246" s="159"/>
      <c r="F1246" s="160"/>
      <c r="G1246" s="159"/>
      <c r="H1246" s="159"/>
      <c r="I1246" s="167"/>
    </row>
    <row r="1247" spans="1:9" x14ac:dyDescent="0.25">
      <c r="A1247" s="145"/>
      <c r="B1247" s="153"/>
      <c r="C1247" s="165"/>
      <c r="D1247" s="166"/>
      <c r="E1247" s="159"/>
      <c r="F1247" s="160"/>
      <c r="G1247" s="159"/>
      <c r="H1247" s="159"/>
      <c r="I1247" s="167"/>
    </row>
    <row r="1248" spans="1:9" x14ac:dyDescent="0.25">
      <c r="A1248" s="145"/>
      <c r="B1248" s="153"/>
      <c r="C1248" s="165"/>
      <c r="D1248" s="166"/>
      <c r="E1248" s="159"/>
      <c r="F1248" s="160"/>
      <c r="G1248" s="159"/>
      <c r="H1248" s="159"/>
      <c r="I1248" s="167"/>
    </row>
    <row r="1249" spans="1:9" x14ac:dyDescent="0.25">
      <c r="A1249" s="145"/>
      <c r="B1249" s="153"/>
      <c r="C1249" s="165"/>
      <c r="D1249" s="166"/>
      <c r="E1249" s="159"/>
      <c r="F1249" s="160"/>
      <c r="G1249" s="159"/>
      <c r="H1249" s="159"/>
      <c r="I1249" s="167"/>
    </row>
    <row r="1250" spans="1:9" x14ac:dyDescent="0.25">
      <c r="A1250" s="145"/>
      <c r="B1250" s="153"/>
      <c r="C1250" s="165"/>
      <c r="D1250" s="166"/>
      <c r="E1250" s="159"/>
      <c r="F1250" s="160"/>
      <c r="G1250" s="159"/>
      <c r="H1250" s="159"/>
      <c r="I1250" s="167"/>
    </row>
    <row r="1251" spans="1:9" x14ac:dyDescent="0.25">
      <c r="A1251" s="145"/>
      <c r="B1251" s="153"/>
      <c r="C1251" s="165"/>
      <c r="D1251" s="166"/>
      <c r="E1251" s="159"/>
      <c r="F1251" s="160"/>
      <c r="G1251" s="159"/>
      <c r="H1251" s="159"/>
      <c r="I1251" s="167"/>
    </row>
    <row r="1252" spans="1:9" x14ac:dyDescent="0.25">
      <c r="A1252" s="145"/>
      <c r="B1252" s="153"/>
      <c r="C1252" s="165"/>
      <c r="D1252" s="166"/>
      <c r="E1252" s="159"/>
      <c r="F1252" s="160"/>
      <c r="G1252" s="159"/>
      <c r="H1252" s="159"/>
      <c r="I1252" s="167"/>
    </row>
    <row r="1253" spans="1:9" x14ac:dyDescent="0.25">
      <c r="A1253" s="145"/>
      <c r="B1253" s="153"/>
      <c r="C1253" s="165"/>
      <c r="D1253" s="166"/>
      <c r="E1253" s="159"/>
      <c r="F1253" s="160"/>
      <c r="G1253" s="159"/>
      <c r="H1253" s="159"/>
      <c r="I1253" s="167"/>
    </row>
    <row r="1254" spans="1:9" x14ac:dyDescent="0.25">
      <c r="A1254" s="145"/>
      <c r="B1254" s="153"/>
      <c r="C1254" s="165"/>
      <c r="D1254" s="166"/>
      <c r="E1254" s="159"/>
      <c r="F1254" s="160"/>
      <c r="G1254" s="159"/>
      <c r="H1254" s="159"/>
      <c r="I1254" s="167"/>
    </row>
    <row r="1255" spans="1:9" x14ac:dyDescent="0.25">
      <c r="A1255" s="145"/>
      <c r="B1255" s="153"/>
      <c r="C1255" s="165"/>
      <c r="D1255" s="166"/>
      <c r="E1255" s="159"/>
      <c r="F1255" s="160"/>
      <c r="G1255" s="159"/>
      <c r="H1255" s="159"/>
      <c r="I1255" s="167"/>
    </row>
    <row r="1256" spans="1:9" x14ac:dyDescent="0.25">
      <c r="A1256" s="145"/>
      <c r="B1256" s="153"/>
      <c r="C1256" s="165"/>
      <c r="D1256" s="166"/>
      <c r="E1256" s="159"/>
      <c r="F1256" s="160"/>
      <c r="G1256" s="159"/>
      <c r="H1256" s="159"/>
      <c r="I1256" s="167"/>
    </row>
    <row r="1257" spans="1:9" x14ac:dyDescent="0.25">
      <c r="A1257" s="145"/>
      <c r="B1257" s="153"/>
      <c r="C1257" s="165"/>
      <c r="D1257" s="166"/>
      <c r="E1257" s="159"/>
      <c r="F1257" s="160"/>
      <c r="G1257" s="159"/>
      <c r="H1257" s="159"/>
      <c r="I1257" s="167"/>
    </row>
    <row r="1258" spans="1:9" x14ac:dyDescent="0.25">
      <c r="A1258" s="145"/>
      <c r="B1258" s="153"/>
      <c r="C1258" s="165"/>
      <c r="D1258" s="166"/>
      <c r="E1258" s="159"/>
      <c r="F1258" s="160"/>
      <c r="G1258" s="159"/>
      <c r="H1258" s="159"/>
      <c r="I1258" s="167"/>
    </row>
    <row r="1259" spans="1:9" x14ac:dyDescent="0.25">
      <c r="A1259" s="145"/>
      <c r="B1259" s="153"/>
      <c r="C1259" s="165"/>
      <c r="D1259" s="166"/>
      <c r="E1259" s="159"/>
      <c r="F1259" s="160"/>
      <c r="G1259" s="159"/>
      <c r="H1259" s="159"/>
      <c r="I1259" s="167"/>
    </row>
    <row r="1260" spans="1:9" x14ac:dyDescent="0.25">
      <c r="A1260" s="145"/>
      <c r="B1260" s="153"/>
      <c r="C1260" s="165"/>
      <c r="D1260" s="166"/>
      <c r="E1260" s="159"/>
      <c r="F1260" s="160"/>
      <c r="G1260" s="159"/>
      <c r="H1260" s="159"/>
      <c r="I1260" s="167"/>
    </row>
    <row r="1261" spans="1:9" x14ac:dyDescent="0.25">
      <c r="A1261" s="145"/>
      <c r="B1261" s="153"/>
      <c r="C1261" s="165"/>
      <c r="D1261" s="166"/>
      <c r="E1261" s="159"/>
      <c r="F1261" s="160"/>
      <c r="G1261" s="159"/>
      <c r="H1261" s="159"/>
      <c r="I1261" s="167"/>
    </row>
    <row r="1262" spans="1:9" x14ac:dyDescent="0.25">
      <c r="A1262" s="145"/>
      <c r="B1262" s="153"/>
      <c r="C1262" s="165"/>
      <c r="D1262" s="166"/>
      <c r="E1262" s="159"/>
      <c r="F1262" s="160"/>
      <c r="G1262" s="159"/>
      <c r="H1262" s="159"/>
      <c r="I1262" s="167"/>
    </row>
    <row r="1263" spans="1:9" x14ac:dyDescent="0.25">
      <c r="A1263" s="145"/>
      <c r="B1263" s="153"/>
      <c r="C1263" s="165"/>
      <c r="D1263" s="166"/>
      <c r="E1263" s="159"/>
      <c r="F1263" s="160"/>
      <c r="G1263" s="159"/>
      <c r="H1263" s="159"/>
      <c r="I1263" s="167"/>
    </row>
    <row r="1264" spans="1:9" x14ac:dyDescent="0.25">
      <c r="A1264" s="145"/>
      <c r="B1264" s="153"/>
      <c r="C1264" s="165"/>
      <c r="D1264" s="166"/>
      <c r="E1264" s="159"/>
      <c r="F1264" s="160"/>
      <c r="G1264" s="159"/>
      <c r="H1264" s="159"/>
      <c r="I1264" s="167"/>
    </row>
    <row r="1265" spans="1:9" x14ac:dyDescent="0.25">
      <c r="A1265" s="145"/>
      <c r="B1265" s="153"/>
      <c r="C1265" s="165"/>
      <c r="D1265" s="166"/>
      <c r="E1265" s="159"/>
      <c r="F1265" s="160"/>
      <c r="G1265" s="159"/>
      <c r="H1265" s="159"/>
      <c r="I1265" s="167"/>
    </row>
    <row r="1266" spans="1:9" x14ac:dyDescent="0.25">
      <c r="A1266" s="145"/>
      <c r="B1266" s="153"/>
      <c r="C1266" s="165"/>
      <c r="D1266" s="166"/>
      <c r="E1266" s="159"/>
      <c r="F1266" s="160"/>
      <c r="G1266" s="159"/>
      <c r="H1266" s="159"/>
      <c r="I1266" s="167"/>
    </row>
    <row r="1267" spans="1:9" x14ac:dyDescent="0.25">
      <c r="A1267" s="145"/>
      <c r="B1267" s="153"/>
      <c r="C1267" s="165"/>
      <c r="D1267" s="166"/>
      <c r="E1267" s="159"/>
      <c r="F1267" s="160"/>
      <c r="G1267" s="159"/>
      <c r="H1267" s="159"/>
      <c r="I1267" s="167"/>
    </row>
    <row r="1268" spans="1:9" x14ac:dyDescent="0.25">
      <c r="A1268" s="145"/>
      <c r="B1268" s="153"/>
      <c r="C1268" s="165"/>
      <c r="D1268" s="166"/>
      <c r="E1268" s="159"/>
      <c r="F1268" s="160"/>
      <c r="G1268" s="159"/>
      <c r="H1268" s="159"/>
      <c r="I1268" s="167"/>
    </row>
    <row r="1269" spans="1:9" x14ac:dyDescent="0.25">
      <c r="A1269" s="145"/>
      <c r="B1269" s="153"/>
      <c r="C1269" s="165"/>
      <c r="D1269" s="166"/>
      <c r="E1269" s="159"/>
      <c r="F1269" s="160"/>
      <c r="G1269" s="159"/>
      <c r="H1269" s="159"/>
      <c r="I1269" s="167"/>
    </row>
    <row r="1270" spans="1:9" x14ac:dyDescent="0.25">
      <c r="A1270" s="145"/>
      <c r="B1270" s="153"/>
      <c r="C1270" s="165"/>
      <c r="D1270" s="166"/>
      <c r="E1270" s="159"/>
      <c r="F1270" s="160"/>
      <c r="G1270" s="159"/>
      <c r="H1270" s="159"/>
      <c r="I1270" s="167"/>
    </row>
    <row r="1271" spans="1:9" x14ac:dyDescent="0.25">
      <c r="A1271" s="145"/>
      <c r="B1271" s="153"/>
      <c r="C1271" s="165"/>
      <c r="D1271" s="166"/>
      <c r="E1271" s="159"/>
      <c r="F1271" s="160"/>
      <c r="G1271" s="159"/>
      <c r="H1271" s="159"/>
      <c r="I1271" s="167"/>
    </row>
    <row r="1272" spans="1:9" x14ac:dyDescent="0.25">
      <c r="A1272" s="145"/>
      <c r="B1272" s="153"/>
      <c r="C1272" s="165"/>
      <c r="D1272" s="166"/>
      <c r="E1272" s="159"/>
      <c r="F1272" s="160"/>
      <c r="G1272" s="159"/>
      <c r="H1272" s="159"/>
      <c r="I1272" s="167"/>
    </row>
    <row r="1273" spans="1:9" x14ac:dyDescent="0.25">
      <c r="A1273" s="145"/>
      <c r="B1273" s="153"/>
      <c r="C1273" s="165"/>
      <c r="D1273" s="166"/>
      <c r="E1273" s="159"/>
      <c r="F1273" s="160"/>
      <c r="G1273" s="159"/>
      <c r="H1273" s="159"/>
      <c r="I1273" s="167"/>
    </row>
    <row r="1274" spans="1:9" x14ac:dyDescent="0.25">
      <c r="A1274" s="145"/>
      <c r="B1274" s="153"/>
      <c r="C1274" s="165"/>
      <c r="D1274" s="166"/>
      <c r="E1274" s="159"/>
      <c r="F1274" s="160"/>
      <c r="G1274" s="159"/>
      <c r="H1274" s="159"/>
      <c r="I1274" s="167"/>
    </row>
    <row r="1275" spans="1:9" x14ac:dyDescent="0.25">
      <c r="A1275" s="145"/>
      <c r="B1275" s="153"/>
      <c r="C1275" s="165"/>
      <c r="D1275" s="166"/>
      <c r="E1275" s="159"/>
      <c r="F1275" s="160"/>
      <c r="G1275" s="159"/>
      <c r="H1275" s="159"/>
      <c r="I1275" s="167"/>
    </row>
    <row r="1276" spans="1:9" x14ac:dyDescent="0.25">
      <c r="A1276" s="145"/>
      <c r="B1276" s="153"/>
      <c r="C1276" s="165"/>
      <c r="D1276" s="166"/>
      <c r="E1276" s="159"/>
      <c r="F1276" s="160"/>
      <c r="G1276" s="159"/>
      <c r="H1276" s="159"/>
      <c r="I1276" s="167"/>
    </row>
    <row r="1277" spans="1:9" x14ac:dyDescent="0.25">
      <c r="A1277" s="145"/>
      <c r="B1277" s="153"/>
      <c r="C1277" s="165"/>
      <c r="D1277" s="166"/>
      <c r="E1277" s="159"/>
      <c r="F1277" s="160"/>
      <c r="G1277" s="159"/>
      <c r="H1277" s="159"/>
      <c r="I1277" s="167"/>
    </row>
    <row r="1278" spans="1:9" x14ac:dyDescent="0.25">
      <c r="A1278" s="145"/>
      <c r="B1278" s="153"/>
      <c r="C1278" s="165"/>
      <c r="D1278" s="166"/>
      <c r="E1278" s="159"/>
      <c r="F1278" s="160"/>
      <c r="G1278" s="159"/>
      <c r="H1278" s="159"/>
      <c r="I1278" s="167"/>
    </row>
    <row r="1279" spans="1:9" x14ac:dyDescent="0.25">
      <c r="A1279" s="145"/>
      <c r="B1279" s="153"/>
      <c r="C1279" s="165"/>
      <c r="D1279" s="166"/>
      <c r="E1279" s="159"/>
      <c r="F1279" s="160"/>
      <c r="G1279" s="159"/>
      <c r="H1279" s="159"/>
      <c r="I1279" s="167"/>
    </row>
    <row r="1280" spans="1:9" x14ac:dyDescent="0.25">
      <c r="A1280" s="145"/>
      <c r="B1280" s="153"/>
      <c r="C1280" s="165"/>
      <c r="D1280" s="166"/>
      <c r="E1280" s="159"/>
      <c r="F1280" s="160"/>
      <c r="G1280" s="159"/>
      <c r="H1280" s="159"/>
      <c r="I1280" s="167"/>
    </row>
    <row r="1281" spans="1:9" x14ac:dyDescent="0.25">
      <c r="A1281" s="145"/>
      <c r="B1281" s="153"/>
      <c r="C1281" s="165"/>
      <c r="D1281" s="166"/>
      <c r="E1281" s="159"/>
      <c r="F1281" s="160"/>
      <c r="G1281" s="159"/>
      <c r="H1281" s="159"/>
      <c r="I1281" s="167"/>
    </row>
    <row r="1282" spans="1:9" x14ac:dyDescent="0.25">
      <c r="A1282" s="145"/>
      <c r="B1282" s="153"/>
      <c r="C1282" s="165"/>
      <c r="D1282" s="166"/>
      <c r="E1282" s="159"/>
      <c r="F1282" s="160"/>
      <c r="G1282" s="159"/>
      <c r="H1282" s="159"/>
      <c r="I1282" s="167"/>
    </row>
    <row r="1283" spans="1:9" x14ac:dyDescent="0.25">
      <c r="A1283" s="145"/>
      <c r="B1283" s="153"/>
      <c r="C1283" s="165"/>
      <c r="D1283" s="166"/>
      <c r="E1283" s="159"/>
      <c r="F1283" s="160"/>
      <c r="G1283" s="159"/>
      <c r="H1283" s="159"/>
      <c r="I1283" s="167"/>
    </row>
    <row r="1284" spans="1:9" x14ac:dyDescent="0.25">
      <c r="A1284" s="145"/>
      <c r="B1284" s="153"/>
      <c r="C1284" s="165"/>
      <c r="D1284" s="166"/>
      <c r="E1284" s="159"/>
      <c r="F1284" s="160"/>
      <c r="G1284" s="159"/>
      <c r="H1284" s="159"/>
      <c r="I1284" s="167"/>
    </row>
    <row r="1285" spans="1:9" x14ac:dyDescent="0.25">
      <c r="A1285" s="145"/>
      <c r="B1285" s="153"/>
      <c r="C1285" s="165"/>
      <c r="D1285" s="166"/>
      <c r="E1285" s="159"/>
      <c r="F1285" s="160"/>
      <c r="G1285" s="159"/>
      <c r="H1285" s="159"/>
      <c r="I1285" s="167"/>
    </row>
    <row r="1286" spans="1:9" x14ac:dyDescent="0.25">
      <c r="A1286" s="145"/>
      <c r="B1286" s="153"/>
      <c r="C1286" s="165"/>
      <c r="D1286" s="166"/>
      <c r="E1286" s="159"/>
      <c r="F1286" s="160"/>
      <c r="G1286" s="159"/>
      <c r="H1286" s="159"/>
      <c r="I1286" s="167"/>
    </row>
    <row r="1287" spans="1:9" x14ac:dyDescent="0.25">
      <c r="A1287" s="145"/>
      <c r="B1287" s="153"/>
      <c r="C1287" s="165"/>
      <c r="D1287" s="166"/>
      <c r="E1287" s="159"/>
      <c r="F1287" s="160"/>
      <c r="G1287" s="159"/>
      <c r="H1287" s="159"/>
      <c r="I1287" s="167"/>
    </row>
    <row r="1288" spans="1:9" x14ac:dyDescent="0.25">
      <c r="A1288" s="145"/>
      <c r="B1288" s="153"/>
      <c r="C1288" s="165"/>
      <c r="D1288" s="166"/>
      <c r="E1288" s="159"/>
      <c r="F1288" s="160"/>
      <c r="G1288" s="159"/>
      <c r="H1288" s="159"/>
      <c r="I1288" s="167"/>
    </row>
    <row r="1289" spans="1:9" x14ac:dyDescent="0.25">
      <c r="A1289" s="145"/>
      <c r="B1289" s="153"/>
      <c r="C1289" s="165"/>
      <c r="D1289" s="166"/>
      <c r="E1289" s="159"/>
      <c r="F1289" s="160"/>
      <c r="G1289" s="159"/>
      <c r="H1289" s="159"/>
      <c r="I1289" s="167"/>
    </row>
    <row r="1290" spans="1:9" x14ac:dyDescent="0.25">
      <c r="A1290" s="145"/>
      <c r="B1290" s="153"/>
      <c r="C1290" s="165"/>
      <c r="D1290" s="166"/>
      <c r="E1290" s="159"/>
      <c r="F1290" s="160"/>
      <c r="G1290" s="159"/>
      <c r="H1290" s="159"/>
      <c r="I1290" s="167"/>
    </row>
    <row r="1291" spans="1:9" x14ac:dyDescent="0.25">
      <c r="A1291" s="145"/>
      <c r="B1291" s="153"/>
      <c r="C1291" s="165"/>
      <c r="D1291" s="166"/>
      <c r="E1291" s="159"/>
      <c r="F1291" s="160"/>
      <c r="G1291" s="159"/>
      <c r="H1291" s="159"/>
      <c r="I1291" s="167"/>
    </row>
    <row r="1292" spans="1:9" x14ac:dyDescent="0.25">
      <c r="A1292" s="145"/>
      <c r="B1292" s="153"/>
      <c r="C1292" s="165"/>
      <c r="D1292" s="166"/>
      <c r="E1292" s="159"/>
      <c r="F1292" s="160"/>
      <c r="G1292" s="159"/>
      <c r="H1292" s="159"/>
      <c r="I1292" s="167"/>
    </row>
    <row r="1293" spans="1:9" x14ac:dyDescent="0.25">
      <c r="A1293" s="145"/>
      <c r="B1293" s="153"/>
      <c r="C1293" s="165"/>
      <c r="D1293" s="166"/>
      <c r="E1293" s="159"/>
      <c r="F1293" s="160"/>
      <c r="G1293" s="159"/>
      <c r="H1293" s="159"/>
      <c r="I1293" s="167"/>
    </row>
    <row r="1294" spans="1:9" x14ac:dyDescent="0.25">
      <c r="A1294" s="145"/>
      <c r="B1294" s="153"/>
      <c r="C1294" s="165"/>
      <c r="D1294" s="166"/>
      <c r="E1294" s="159"/>
      <c r="F1294" s="160"/>
      <c r="G1294" s="159"/>
      <c r="H1294" s="159"/>
      <c r="I1294" s="167"/>
    </row>
    <row r="1295" spans="1:9" x14ac:dyDescent="0.25">
      <c r="A1295" s="145"/>
      <c r="B1295" s="153"/>
      <c r="C1295" s="165"/>
      <c r="D1295" s="166"/>
      <c r="E1295" s="159"/>
      <c r="F1295" s="160"/>
      <c r="G1295" s="159"/>
      <c r="H1295" s="159"/>
      <c r="I1295" s="167"/>
    </row>
    <row r="1296" spans="1:9" x14ac:dyDescent="0.25">
      <c r="A1296" s="145"/>
      <c r="B1296" s="153"/>
      <c r="C1296" s="165"/>
      <c r="D1296" s="166"/>
      <c r="E1296" s="159"/>
      <c r="F1296" s="160"/>
      <c r="G1296" s="159"/>
      <c r="H1296" s="159"/>
      <c r="I1296" s="167"/>
    </row>
    <row r="1297" spans="1:9" x14ac:dyDescent="0.25">
      <c r="A1297" s="145"/>
      <c r="B1297" s="153"/>
      <c r="C1297" s="165"/>
      <c r="D1297" s="166"/>
      <c r="E1297" s="159"/>
      <c r="F1297" s="160"/>
      <c r="G1297" s="159"/>
      <c r="H1297" s="159"/>
      <c r="I1297" s="167"/>
    </row>
    <row r="1298" spans="1:9" x14ac:dyDescent="0.25">
      <c r="A1298" s="145"/>
      <c r="B1298" s="153"/>
      <c r="C1298" s="165"/>
      <c r="D1298" s="166"/>
      <c r="E1298" s="159"/>
      <c r="F1298" s="160"/>
      <c r="G1298" s="159"/>
      <c r="H1298" s="159"/>
      <c r="I1298" s="167"/>
    </row>
    <row r="1299" spans="1:9" x14ac:dyDescent="0.25">
      <c r="A1299" s="145"/>
      <c r="B1299" s="153"/>
      <c r="C1299" s="165"/>
      <c r="D1299" s="166"/>
      <c r="E1299" s="159"/>
      <c r="F1299" s="160"/>
      <c r="G1299" s="159"/>
      <c r="H1299" s="159"/>
      <c r="I1299" s="167"/>
    </row>
    <row r="1300" spans="1:9" x14ac:dyDescent="0.25">
      <c r="A1300" s="145"/>
      <c r="B1300" s="153"/>
      <c r="C1300" s="165"/>
      <c r="D1300" s="166"/>
      <c r="E1300" s="159"/>
      <c r="F1300" s="160"/>
      <c r="G1300" s="159"/>
      <c r="H1300" s="159"/>
      <c r="I1300" s="167"/>
    </row>
    <row r="1301" spans="1:9" x14ac:dyDescent="0.25">
      <c r="A1301" s="145"/>
      <c r="B1301" s="153"/>
      <c r="C1301" s="165"/>
      <c r="D1301" s="166"/>
      <c r="E1301" s="159"/>
      <c r="F1301" s="160"/>
      <c r="G1301" s="159"/>
      <c r="H1301" s="159"/>
      <c r="I1301" s="167"/>
    </row>
    <row r="1302" spans="1:9" x14ac:dyDescent="0.25">
      <c r="A1302" s="145"/>
      <c r="B1302" s="153"/>
      <c r="C1302" s="165"/>
      <c r="D1302" s="166"/>
      <c r="E1302" s="159"/>
      <c r="F1302" s="160"/>
      <c r="G1302" s="159"/>
      <c r="H1302" s="159"/>
      <c r="I1302" s="167"/>
    </row>
    <row r="1303" spans="1:9" x14ac:dyDescent="0.25">
      <c r="A1303" s="145"/>
      <c r="B1303" s="153"/>
      <c r="C1303" s="165"/>
      <c r="D1303" s="166"/>
      <c r="E1303" s="159"/>
      <c r="F1303" s="160"/>
      <c r="G1303" s="159"/>
      <c r="H1303" s="159"/>
      <c r="I1303" s="167"/>
    </row>
    <row r="1304" spans="1:9" x14ac:dyDescent="0.25">
      <c r="A1304" s="145"/>
      <c r="B1304" s="153"/>
      <c r="C1304" s="165"/>
      <c r="D1304" s="166"/>
      <c r="E1304" s="159"/>
      <c r="F1304" s="160"/>
      <c r="G1304" s="159"/>
      <c r="H1304" s="159"/>
      <c r="I1304" s="167"/>
    </row>
    <row r="1305" spans="1:9" x14ac:dyDescent="0.25">
      <c r="A1305" s="145"/>
      <c r="B1305" s="153"/>
      <c r="C1305" s="165"/>
      <c r="D1305" s="166"/>
      <c r="E1305" s="159"/>
      <c r="F1305" s="160"/>
      <c r="G1305" s="159"/>
      <c r="H1305" s="159"/>
      <c r="I1305" s="167"/>
    </row>
    <row r="1306" spans="1:9" x14ac:dyDescent="0.25">
      <c r="A1306" s="145"/>
      <c r="B1306" s="153"/>
      <c r="C1306" s="165"/>
      <c r="D1306" s="166"/>
      <c r="E1306" s="159"/>
      <c r="F1306" s="160"/>
      <c r="G1306" s="159"/>
      <c r="H1306" s="159"/>
      <c r="I1306" s="167"/>
    </row>
    <row r="1307" spans="1:9" x14ac:dyDescent="0.25">
      <c r="A1307" s="145"/>
      <c r="B1307" s="153"/>
      <c r="C1307" s="165"/>
      <c r="D1307" s="166"/>
      <c r="E1307" s="159"/>
      <c r="F1307" s="160"/>
      <c r="G1307" s="159"/>
      <c r="H1307" s="159"/>
      <c r="I1307" s="167"/>
    </row>
    <row r="1308" spans="1:9" x14ac:dyDescent="0.25">
      <c r="A1308" s="145"/>
      <c r="B1308" s="153"/>
      <c r="C1308" s="165"/>
      <c r="D1308" s="166"/>
      <c r="E1308" s="159"/>
      <c r="F1308" s="160"/>
      <c r="G1308" s="159"/>
      <c r="H1308" s="159"/>
      <c r="I1308" s="167"/>
    </row>
    <row r="1309" spans="1:9" x14ac:dyDescent="0.25">
      <c r="A1309" s="145"/>
      <c r="B1309" s="153"/>
      <c r="C1309" s="165"/>
      <c r="D1309" s="166"/>
      <c r="E1309" s="159"/>
      <c r="F1309" s="160"/>
      <c r="G1309" s="159"/>
      <c r="H1309" s="159"/>
      <c r="I1309" s="167"/>
    </row>
    <row r="1310" spans="1:9" x14ac:dyDescent="0.25">
      <c r="A1310" s="145"/>
      <c r="B1310" s="153"/>
      <c r="C1310" s="165"/>
      <c r="D1310" s="166"/>
      <c r="E1310" s="159"/>
      <c r="F1310" s="160"/>
      <c r="G1310" s="159"/>
      <c r="H1310" s="159"/>
      <c r="I1310" s="167"/>
    </row>
    <row r="1311" spans="1:9" x14ac:dyDescent="0.25">
      <c r="A1311" s="145"/>
      <c r="B1311" s="153"/>
      <c r="C1311" s="165"/>
      <c r="D1311" s="166"/>
      <c r="E1311" s="159"/>
      <c r="F1311" s="160"/>
      <c r="G1311" s="159"/>
      <c r="H1311" s="159"/>
      <c r="I1311" s="167"/>
    </row>
    <row r="1312" spans="1:9" x14ac:dyDescent="0.25">
      <c r="A1312" s="145"/>
      <c r="B1312" s="153"/>
      <c r="C1312" s="165"/>
      <c r="D1312" s="166"/>
      <c r="E1312" s="159"/>
      <c r="F1312" s="160"/>
      <c r="G1312" s="159"/>
      <c r="H1312" s="159"/>
      <c r="I1312" s="167"/>
    </row>
    <row r="1313" spans="1:9" x14ac:dyDescent="0.25">
      <c r="A1313" s="145"/>
      <c r="B1313" s="153"/>
      <c r="C1313" s="165"/>
      <c r="D1313" s="166"/>
      <c r="E1313" s="159"/>
      <c r="F1313" s="160"/>
      <c r="G1313" s="159"/>
      <c r="H1313" s="159"/>
      <c r="I1313" s="167"/>
    </row>
    <row r="1314" spans="1:9" x14ac:dyDescent="0.25">
      <c r="A1314" s="145"/>
      <c r="B1314" s="153"/>
      <c r="C1314" s="165"/>
      <c r="D1314" s="166"/>
      <c r="E1314" s="159"/>
      <c r="F1314" s="160"/>
      <c r="G1314" s="159"/>
      <c r="H1314" s="159"/>
      <c r="I1314" s="167"/>
    </row>
    <row r="1315" spans="1:9" x14ac:dyDescent="0.25">
      <c r="A1315" s="145"/>
      <c r="B1315" s="153"/>
      <c r="C1315" s="165"/>
      <c r="D1315" s="166"/>
      <c r="E1315" s="159"/>
      <c r="F1315" s="160"/>
      <c r="G1315" s="159"/>
      <c r="H1315" s="159"/>
      <c r="I1315" s="167"/>
    </row>
    <row r="1316" spans="1:9" x14ac:dyDescent="0.25">
      <c r="A1316" s="145"/>
      <c r="B1316" s="153"/>
      <c r="C1316" s="165"/>
      <c r="D1316" s="166"/>
      <c r="E1316" s="159"/>
      <c r="F1316" s="160"/>
      <c r="G1316" s="159"/>
      <c r="H1316" s="159"/>
      <c r="I1316" s="167"/>
    </row>
    <row r="1317" spans="1:9" x14ac:dyDescent="0.25">
      <c r="A1317" s="145"/>
      <c r="B1317" s="153"/>
      <c r="C1317" s="165"/>
      <c r="D1317" s="166"/>
      <c r="E1317" s="159"/>
      <c r="F1317" s="160"/>
      <c r="G1317" s="159"/>
      <c r="H1317" s="159"/>
      <c r="I1317" s="167"/>
    </row>
    <row r="1318" spans="1:9" x14ac:dyDescent="0.25">
      <c r="A1318" s="145"/>
      <c r="B1318" s="153"/>
      <c r="C1318" s="165"/>
      <c r="D1318" s="166"/>
      <c r="E1318" s="159"/>
      <c r="F1318" s="169"/>
      <c r="G1318" s="159"/>
      <c r="H1318" s="159"/>
      <c r="I1318" s="167"/>
    </row>
    <row r="1319" spans="1:9" x14ac:dyDescent="0.25">
      <c r="A1319" s="145"/>
      <c r="B1319" s="153"/>
      <c r="C1319" s="165"/>
      <c r="D1319" s="166"/>
      <c r="E1319" s="159"/>
      <c r="F1319" s="169"/>
      <c r="G1319" s="159"/>
      <c r="H1319" s="159"/>
      <c r="I1319" s="167"/>
    </row>
    <row r="1320" spans="1:9" x14ac:dyDescent="0.25">
      <c r="A1320" s="145"/>
      <c r="B1320" s="153"/>
      <c r="C1320" s="165"/>
      <c r="D1320" s="166"/>
      <c r="E1320" s="159"/>
      <c r="F1320" s="160"/>
      <c r="G1320" s="159"/>
      <c r="H1320" s="159"/>
      <c r="I1320" s="167"/>
    </row>
    <row r="1321" spans="1:9" x14ac:dyDescent="0.25">
      <c r="A1321" s="145"/>
      <c r="B1321" s="153"/>
      <c r="C1321" s="165"/>
      <c r="D1321" s="166"/>
      <c r="E1321" s="159"/>
      <c r="F1321" s="160"/>
      <c r="G1321" s="159"/>
      <c r="H1321" s="159"/>
      <c r="I1321" s="167"/>
    </row>
    <row r="1322" spans="1:9" x14ac:dyDescent="0.25">
      <c r="A1322" s="145"/>
      <c r="B1322" s="153"/>
      <c r="C1322" s="165"/>
      <c r="D1322" s="166"/>
      <c r="E1322" s="159"/>
      <c r="F1322" s="160"/>
      <c r="G1322" s="159"/>
      <c r="H1322" s="159"/>
      <c r="I1322" s="167"/>
    </row>
    <row r="1323" spans="1:9" x14ac:dyDescent="0.25">
      <c r="A1323" s="145"/>
      <c r="B1323" s="153"/>
      <c r="C1323" s="165"/>
      <c r="D1323" s="166"/>
      <c r="E1323" s="159"/>
      <c r="F1323" s="169"/>
      <c r="G1323" s="159"/>
      <c r="H1323" s="159"/>
      <c r="I1323" s="167"/>
    </row>
    <row r="1324" spans="1:9" x14ac:dyDescent="0.25">
      <c r="A1324" s="145"/>
      <c r="B1324" s="153"/>
      <c r="C1324" s="165"/>
      <c r="D1324" s="166"/>
      <c r="E1324" s="159"/>
      <c r="F1324" s="169"/>
      <c r="G1324" s="159"/>
      <c r="H1324" s="159"/>
      <c r="I1324" s="167"/>
    </row>
    <row r="1325" spans="1:9" x14ac:dyDescent="0.25">
      <c r="A1325" s="145"/>
      <c r="B1325" s="153"/>
      <c r="C1325" s="165"/>
      <c r="D1325" s="166"/>
      <c r="E1325" s="159"/>
      <c r="F1325" s="160"/>
      <c r="G1325" s="159"/>
      <c r="H1325" s="159"/>
      <c r="I1325" s="167"/>
    </row>
    <row r="1326" spans="1:9" x14ac:dyDescent="0.25">
      <c r="A1326" s="145"/>
      <c r="B1326" s="153"/>
      <c r="C1326" s="165"/>
      <c r="D1326" s="166"/>
      <c r="E1326" s="159"/>
      <c r="F1326" s="160"/>
      <c r="G1326" s="159"/>
      <c r="H1326" s="159"/>
      <c r="I1326" s="167"/>
    </row>
    <row r="1327" spans="1:9" x14ac:dyDescent="0.25">
      <c r="A1327" s="145"/>
      <c r="B1327" s="153"/>
      <c r="C1327" s="165"/>
      <c r="D1327" s="166"/>
      <c r="E1327" s="159"/>
      <c r="F1327" s="160"/>
      <c r="G1327" s="159"/>
      <c r="H1327" s="159"/>
      <c r="I1327" s="167"/>
    </row>
    <row r="1328" spans="1:9" x14ac:dyDescent="0.25">
      <c r="A1328" s="145"/>
      <c r="B1328" s="153"/>
      <c r="C1328" s="165"/>
      <c r="D1328" s="166"/>
      <c r="E1328" s="159"/>
      <c r="F1328" s="160"/>
      <c r="G1328" s="159"/>
      <c r="H1328" s="159"/>
      <c r="I1328" s="167"/>
    </row>
    <row r="1329" spans="1:9" x14ac:dyDescent="0.25">
      <c r="A1329" s="145"/>
      <c r="B1329" s="153"/>
      <c r="C1329" s="165"/>
      <c r="D1329" s="166"/>
      <c r="E1329" s="159"/>
      <c r="F1329" s="160"/>
      <c r="G1329" s="159"/>
      <c r="H1329" s="159"/>
      <c r="I1329" s="167"/>
    </row>
    <row r="1330" spans="1:9" x14ac:dyDescent="0.25">
      <c r="A1330" s="145"/>
      <c r="B1330" s="153"/>
      <c r="C1330" s="165"/>
      <c r="D1330" s="166"/>
      <c r="E1330" s="159"/>
      <c r="F1330" s="160"/>
      <c r="G1330" s="159"/>
      <c r="H1330" s="159"/>
      <c r="I1330" s="167"/>
    </row>
    <row r="1331" spans="1:9" x14ac:dyDescent="0.25">
      <c r="A1331" s="145"/>
      <c r="B1331" s="153"/>
      <c r="C1331" s="165"/>
      <c r="D1331" s="166"/>
      <c r="E1331" s="159"/>
      <c r="F1331" s="160"/>
      <c r="G1331" s="159"/>
      <c r="H1331" s="159"/>
      <c r="I1331" s="167"/>
    </row>
    <row r="1332" spans="1:9" x14ac:dyDescent="0.25">
      <c r="A1332" s="145"/>
      <c r="B1332" s="153"/>
      <c r="C1332" s="165"/>
      <c r="D1332" s="166"/>
      <c r="E1332" s="159"/>
      <c r="F1332" s="160"/>
      <c r="G1332" s="159"/>
      <c r="H1332" s="159"/>
      <c r="I1332" s="167"/>
    </row>
    <row r="1333" spans="1:9" x14ac:dyDescent="0.25">
      <c r="A1333" s="145"/>
      <c r="B1333" s="153"/>
      <c r="C1333" s="165"/>
      <c r="D1333" s="166"/>
      <c r="E1333" s="159"/>
      <c r="F1333" s="160"/>
      <c r="G1333" s="159"/>
      <c r="H1333" s="159"/>
      <c r="I1333" s="167"/>
    </row>
    <row r="1334" spans="1:9" x14ac:dyDescent="0.25">
      <c r="A1334" s="145"/>
      <c r="B1334" s="153"/>
      <c r="C1334" s="165"/>
      <c r="D1334" s="166"/>
      <c r="E1334" s="159"/>
      <c r="F1334" s="160"/>
      <c r="G1334" s="159"/>
      <c r="H1334" s="159"/>
      <c r="I1334" s="167"/>
    </row>
    <row r="1335" spans="1:9" x14ac:dyDescent="0.25">
      <c r="A1335" s="145"/>
      <c r="B1335" s="153"/>
      <c r="C1335" s="165"/>
      <c r="D1335" s="166"/>
      <c r="E1335" s="159"/>
      <c r="F1335" s="160"/>
      <c r="G1335" s="159"/>
      <c r="H1335" s="159"/>
      <c r="I1335" s="167"/>
    </row>
    <row r="1336" spans="1:9" x14ac:dyDescent="0.25">
      <c r="A1336" s="145"/>
      <c r="B1336" s="153"/>
      <c r="C1336" s="165"/>
      <c r="D1336" s="166"/>
      <c r="E1336" s="159"/>
      <c r="F1336" s="160"/>
      <c r="G1336" s="159"/>
      <c r="H1336" s="159"/>
      <c r="I1336" s="167"/>
    </row>
    <row r="1337" spans="1:9" x14ac:dyDescent="0.25">
      <c r="A1337" s="145"/>
      <c r="B1337" s="153"/>
      <c r="C1337" s="165"/>
      <c r="D1337" s="166"/>
      <c r="E1337" s="159"/>
      <c r="F1337" s="160"/>
      <c r="G1337" s="159"/>
      <c r="H1337" s="159"/>
      <c r="I1337" s="167"/>
    </row>
    <row r="1338" spans="1:9" x14ac:dyDescent="0.25">
      <c r="A1338" s="145"/>
      <c r="B1338" s="153"/>
      <c r="C1338" s="165"/>
      <c r="D1338" s="166"/>
      <c r="E1338" s="159"/>
      <c r="F1338" s="160"/>
      <c r="G1338" s="159"/>
      <c r="H1338" s="159"/>
      <c r="I1338" s="167"/>
    </row>
    <row r="1339" spans="1:9" x14ac:dyDescent="0.25">
      <c r="A1339" s="145"/>
      <c r="B1339" s="153"/>
      <c r="C1339" s="165"/>
      <c r="D1339" s="166"/>
      <c r="E1339" s="159"/>
      <c r="F1339" s="160"/>
      <c r="G1339" s="159"/>
      <c r="H1339" s="159"/>
      <c r="I1339" s="167"/>
    </row>
    <row r="1340" spans="1:9" x14ac:dyDescent="0.25">
      <c r="A1340" s="145"/>
      <c r="B1340" s="153"/>
      <c r="C1340" s="165"/>
      <c r="D1340" s="166"/>
      <c r="E1340" s="159"/>
      <c r="F1340" s="160"/>
      <c r="G1340" s="159"/>
      <c r="H1340" s="159"/>
      <c r="I1340" s="167"/>
    </row>
    <row r="1341" spans="1:9" x14ac:dyDescent="0.25">
      <c r="A1341" s="145"/>
      <c r="B1341" s="153"/>
      <c r="C1341" s="165"/>
      <c r="D1341" s="166"/>
      <c r="E1341" s="159"/>
      <c r="F1341" s="160"/>
      <c r="G1341" s="159"/>
      <c r="H1341" s="159"/>
      <c r="I1341" s="167"/>
    </row>
    <row r="1342" spans="1:9" x14ac:dyDescent="0.25">
      <c r="A1342" s="145"/>
      <c r="B1342" s="153"/>
      <c r="C1342" s="165"/>
      <c r="D1342" s="166"/>
      <c r="E1342" s="159"/>
      <c r="F1342" s="160"/>
      <c r="G1342" s="159"/>
      <c r="H1342" s="159"/>
      <c r="I1342" s="167"/>
    </row>
    <row r="1343" spans="1:9" x14ac:dyDescent="0.25">
      <c r="A1343" s="145"/>
      <c r="B1343" s="153"/>
      <c r="C1343" s="165"/>
      <c r="D1343" s="166"/>
      <c r="E1343" s="159"/>
      <c r="F1343" s="160"/>
      <c r="G1343" s="159"/>
      <c r="H1343" s="159"/>
      <c r="I1343" s="167"/>
    </row>
    <row r="1344" spans="1:9" x14ac:dyDescent="0.25">
      <c r="A1344" s="145"/>
      <c r="B1344" s="153"/>
      <c r="C1344" s="165"/>
      <c r="D1344" s="166"/>
      <c r="E1344" s="159"/>
      <c r="F1344" s="160"/>
      <c r="G1344" s="159"/>
      <c r="H1344" s="159"/>
      <c r="I1344" s="167"/>
    </row>
    <row r="1345" spans="1:9" x14ac:dyDescent="0.25">
      <c r="A1345" s="145"/>
      <c r="B1345" s="153"/>
      <c r="C1345" s="165"/>
      <c r="D1345" s="166"/>
      <c r="E1345" s="159"/>
      <c r="F1345" s="160"/>
      <c r="G1345" s="159"/>
      <c r="H1345" s="159"/>
      <c r="I1345" s="167"/>
    </row>
    <row r="1346" spans="1:9" x14ac:dyDescent="0.25">
      <c r="A1346" s="145"/>
      <c r="B1346" s="153"/>
      <c r="C1346" s="165"/>
      <c r="D1346" s="166"/>
      <c r="E1346" s="159"/>
      <c r="F1346" s="160"/>
      <c r="G1346" s="159"/>
      <c r="H1346" s="159"/>
      <c r="I1346" s="167"/>
    </row>
    <row r="1347" spans="1:9" x14ac:dyDescent="0.25">
      <c r="A1347" s="145"/>
      <c r="B1347" s="153"/>
      <c r="C1347" s="165"/>
      <c r="D1347" s="166"/>
      <c r="E1347" s="159"/>
      <c r="F1347" s="160"/>
      <c r="G1347" s="159"/>
      <c r="H1347" s="159"/>
      <c r="I1347" s="167"/>
    </row>
    <row r="1348" spans="1:9" x14ac:dyDescent="0.25">
      <c r="A1348" s="145"/>
      <c r="B1348" s="153"/>
      <c r="C1348" s="165"/>
      <c r="D1348" s="166"/>
      <c r="E1348" s="159"/>
      <c r="F1348" s="160"/>
      <c r="G1348" s="159"/>
      <c r="H1348" s="159"/>
      <c r="I1348" s="167"/>
    </row>
    <row r="1349" spans="1:9" x14ac:dyDescent="0.25">
      <c r="A1349" s="145"/>
      <c r="B1349" s="153"/>
      <c r="C1349" s="165"/>
      <c r="D1349" s="166"/>
      <c r="E1349" s="159"/>
      <c r="F1349" s="160"/>
      <c r="G1349" s="159"/>
      <c r="H1349" s="159"/>
      <c r="I1349" s="167"/>
    </row>
    <row r="1350" spans="1:9" x14ac:dyDescent="0.25">
      <c r="A1350" s="145"/>
      <c r="B1350" s="153"/>
      <c r="C1350" s="165"/>
      <c r="D1350" s="166"/>
      <c r="E1350" s="159"/>
      <c r="F1350" s="160"/>
      <c r="G1350" s="159"/>
      <c r="H1350" s="159"/>
      <c r="I1350" s="167"/>
    </row>
    <row r="1351" spans="1:9" x14ac:dyDescent="0.25">
      <c r="A1351" s="145"/>
      <c r="B1351" s="153"/>
      <c r="C1351" s="165"/>
      <c r="D1351" s="166"/>
      <c r="E1351" s="159"/>
      <c r="F1351" s="160"/>
      <c r="G1351" s="159"/>
      <c r="H1351" s="159"/>
      <c r="I1351" s="167"/>
    </row>
    <row r="1352" spans="1:9" x14ac:dyDescent="0.25">
      <c r="A1352" s="145"/>
      <c r="B1352" s="153"/>
      <c r="C1352" s="165"/>
      <c r="D1352" s="166"/>
      <c r="E1352" s="159"/>
      <c r="F1352" s="160"/>
      <c r="G1352" s="159"/>
      <c r="H1352" s="159"/>
      <c r="I1352" s="167"/>
    </row>
    <row r="1353" spans="1:9" x14ac:dyDescent="0.25">
      <c r="A1353" s="145"/>
      <c r="B1353" s="153"/>
      <c r="C1353" s="165"/>
      <c r="D1353" s="166"/>
      <c r="E1353" s="159"/>
      <c r="F1353" s="160"/>
      <c r="G1353" s="159"/>
      <c r="H1353" s="159"/>
      <c r="I1353" s="167"/>
    </row>
    <row r="1354" spans="1:9" x14ac:dyDescent="0.25">
      <c r="A1354" s="145"/>
      <c r="B1354" s="153"/>
      <c r="C1354" s="165"/>
      <c r="D1354" s="166"/>
      <c r="E1354" s="159"/>
      <c r="F1354" s="160"/>
      <c r="G1354" s="159"/>
      <c r="H1354" s="159"/>
      <c r="I1354" s="167"/>
    </row>
    <row r="1355" spans="1:9" x14ac:dyDescent="0.25">
      <c r="A1355" s="145"/>
      <c r="B1355" s="153"/>
      <c r="C1355" s="165"/>
      <c r="D1355" s="166"/>
      <c r="E1355" s="159"/>
      <c r="F1355" s="160"/>
      <c r="G1355" s="159"/>
      <c r="H1355" s="159"/>
      <c r="I1355" s="167"/>
    </row>
    <row r="1356" spans="1:9" x14ac:dyDescent="0.25">
      <c r="A1356" s="145"/>
      <c r="B1356" s="153"/>
      <c r="C1356" s="165"/>
      <c r="D1356" s="166"/>
      <c r="E1356" s="159"/>
      <c r="F1356" s="160"/>
      <c r="G1356" s="159"/>
      <c r="H1356" s="159"/>
      <c r="I1356" s="167"/>
    </row>
    <row r="1357" spans="1:9" x14ac:dyDescent="0.25">
      <c r="A1357" s="145"/>
      <c r="B1357" s="153"/>
      <c r="C1357" s="165"/>
      <c r="D1357" s="166"/>
      <c r="E1357" s="159"/>
      <c r="F1357" s="160"/>
      <c r="G1357" s="159"/>
      <c r="H1357" s="159"/>
      <c r="I1357" s="167"/>
    </row>
    <row r="1358" spans="1:9" x14ac:dyDescent="0.25">
      <c r="A1358" s="145"/>
      <c r="B1358" s="153"/>
      <c r="C1358" s="165"/>
      <c r="D1358" s="166"/>
      <c r="E1358" s="159"/>
      <c r="F1358" s="160"/>
      <c r="G1358" s="159"/>
      <c r="H1358" s="159"/>
      <c r="I1358" s="167"/>
    </row>
    <row r="1359" spans="1:9" x14ac:dyDescent="0.25">
      <c r="A1359" s="145"/>
      <c r="B1359" s="153"/>
      <c r="C1359" s="165"/>
      <c r="D1359" s="166"/>
      <c r="E1359" s="159"/>
      <c r="F1359" s="160"/>
      <c r="G1359" s="159"/>
      <c r="H1359" s="159"/>
      <c r="I1359" s="167"/>
    </row>
    <row r="1360" spans="1:9" x14ac:dyDescent="0.25">
      <c r="A1360" s="145"/>
      <c r="B1360" s="153"/>
      <c r="C1360" s="165"/>
      <c r="D1360" s="166"/>
      <c r="E1360" s="159"/>
      <c r="F1360" s="160"/>
      <c r="G1360" s="159"/>
      <c r="H1360" s="159"/>
      <c r="I1360" s="167"/>
    </row>
    <row r="1361" spans="1:9" x14ac:dyDescent="0.25">
      <c r="A1361" s="145"/>
      <c r="B1361" s="153"/>
      <c r="C1361" s="165"/>
      <c r="D1361" s="166"/>
      <c r="E1361" s="159"/>
      <c r="F1361" s="160"/>
      <c r="G1361" s="159"/>
      <c r="H1361" s="159"/>
      <c r="I1361" s="167"/>
    </row>
    <row r="1362" spans="1:9" x14ac:dyDescent="0.25">
      <c r="A1362" s="145"/>
      <c r="B1362" s="153"/>
      <c r="C1362" s="165"/>
      <c r="D1362" s="166"/>
      <c r="E1362" s="159"/>
      <c r="F1362" s="160"/>
      <c r="G1362" s="159"/>
      <c r="H1362" s="159"/>
      <c r="I1362" s="167"/>
    </row>
    <row r="1363" spans="1:9" x14ac:dyDescent="0.25">
      <c r="A1363" s="145"/>
      <c r="B1363" s="153"/>
      <c r="C1363" s="165"/>
      <c r="D1363" s="166"/>
      <c r="E1363" s="159"/>
      <c r="F1363" s="160"/>
      <c r="G1363" s="159"/>
      <c r="H1363" s="159"/>
      <c r="I1363" s="167"/>
    </row>
    <row r="1364" spans="1:9" x14ac:dyDescent="0.25">
      <c r="A1364" s="145"/>
      <c r="B1364" s="153"/>
      <c r="C1364" s="165"/>
      <c r="D1364" s="166"/>
      <c r="E1364" s="159"/>
      <c r="F1364" s="160"/>
      <c r="G1364" s="159"/>
      <c r="H1364" s="159"/>
      <c r="I1364" s="167"/>
    </row>
    <row r="1365" spans="1:9" x14ac:dyDescent="0.25">
      <c r="A1365" s="145"/>
      <c r="B1365" s="153"/>
      <c r="C1365" s="165"/>
      <c r="D1365" s="166"/>
      <c r="E1365" s="159"/>
      <c r="F1365" s="169"/>
      <c r="G1365" s="159"/>
      <c r="H1365" s="159"/>
      <c r="I1365" s="167"/>
    </row>
    <row r="1366" spans="1:9" x14ac:dyDescent="0.25">
      <c r="A1366" s="145"/>
      <c r="B1366" s="153"/>
      <c r="C1366" s="165"/>
      <c r="D1366" s="166"/>
      <c r="E1366" s="159"/>
      <c r="F1366" s="169"/>
      <c r="G1366" s="159"/>
      <c r="H1366" s="159"/>
      <c r="I1366" s="167"/>
    </row>
    <row r="1367" spans="1:9" x14ac:dyDescent="0.25">
      <c r="A1367" s="145"/>
      <c r="B1367" s="153"/>
      <c r="C1367" s="165"/>
      <c r="D1367" s="166"/>
      <c r="E1367" s="159"/>
      <c r="F1367" s="160"/>
      <c r="G1367" s="159"/>
      <c r="H1367" s="159"/>
      <c r="I1367" s="167"/>
    </row>
    <row r="1368" spans="1:9" x14ac:dyDescent="0.25">
      <c r="A1368" s="145"/>
      <c r="B1368" s="153"/>
      <c r="C1368" s="165"/>
      <c r="D1368" s="166"/>
      <c r="E1368" s="159"/>
      <c r="F1368" s="160"/>
      <c r="G1368" s="159"/>
      <c r="H1368" s="159"/>
      <c r="I1368" s="167"/>
    </row>
    <row r="1369" spans="1:9" x14ac:dyDescent="0.25">
      <c r="A1369" s="145"/>
      <c r="B1369" s="153"/>
      <c r="C1369" s="165"/>
      <c r="D1369" s="166"/>
      <c r="E1369" s="159"/>
      <c r="F1369" s="160"/>
      <c r="G1369" s="159"/>
      <c r="H1369" s="159"/>
      <c r="I1369" s="167"/>
    </row>
    <row r="1370" spans="1:9" x14ac:dyDescent="0.25">
      <c r="A1370" s="145"/>
      <c r="B1370" s="153"/>
      <c r="C1370" s="165"/>
      <c r="D1370" s="166"/>
      <c r="E1370" s="159"/>
      <c r="F1370" s="160"/>
      <c r="G1370" s="159"/>
      <c r="H1370" s="159"/>
      <c r="I1370" s="167"/>
    </row>
    <row r="1371" spans="1:9" x14ac:dyDescent="0.25">
      <c r="A1371" s="145"/>
      <c r="B1371" s="153"/>
      <c r="C1371" s="165"/>
      <c r="D1371" s="166"/>
      <c r="E1371" s="159"/>
      <c r="F1371" s="160"/>
      <c r="G1371" s="159"/>
      <c r="H1371" s="159"/>
      <c r="I1371" s="167"/>
    </row>
    <row r="1372" spans="1:9" x14ac:dyDescent="0.25">
      <c r="A1372" s="145"/>
      <c r="B1372" s="153"/>
      <c r="C1372" s="165"/>
      <c r="D1372" s="166"/>
      <c r="E1372" s="159"/>
      <c r="F1372" s="160"/>
      <c r="G1372" s="159"/>
      <c r="H1372" s="159"/>
      <c r="I1372" s="167"/>
    </row>
    <row r="1373" spans="1:9" x14ac:dyDescent="0.25">
      <c r="A1373" s="145"/>
      <c r="B1373" s="153"/>
      <c r="C1373" s="165"/>
      <c r="D1373" s="166"/>
      <c r="E1373" s="159"/>
      <c r="F1373" s="160"/>
      <c r="G1373" s="159"/>
      <c r="H1373" s="159"/>
      <c r="I1373" s="167"/>
    </row>
    <row r="1374" spans="1:9" x14ac:dyDescent="0.25">
      <c r="A1374" s="145"/>
      <c r="B1374" s="153"/>
      <c r="C1374" s="165"/>
      <c r="D1374" s="166"/>
      <c r="E1374" s="159"/>
      <c r="F1374" s="160"/>
      <c r="G1374" s="159"/>
      <c r="H1374" s="159"/>
      <c r="I1374" s="167"/>
    </row>
    <row r="1375" spans="1:9" x14ac:dyDescent="0.25">
      <c r="A1375" s="145"/>
      <c r="B1375" s="153"/>
      <c r="C1375" s="165"/>
      <c r="D1375" s="166"/>
      <c r="E1375" s="159"/>
      <c r="F1375" s="160"/>
      <c r="G1375" s="159"/>
      <c r="H1375" s="159"/>
      <c r="I1375" s="167"/>
    </row>
    <row r="1376" spans="1:9" x14ac:dyDescent="0.25">
      <c r="A1376" s="145"/>
      <c r="B1376" s="153"/>
      <c r="C1376" s="165"/>
      <c r="D1376" s="166"/>
      <c r="E1376" s="159"/>
      <c r="F1376" s="160"/>
      <c r="G1376" s="159"/>
      <c r="H1376" s="159"/>
      <c r="I1376" s="167"/>
    </row>
    <row r="1377" spans="1:9" x14ac:dyDescent="0.25">
      <c r="A1377" s="145"/>
      <c r="B1377" s="153"/>
      <c r="C1377" s="165"/>
      <c r="D1377" s="166"/>
      <c r="E1377" s="159"/>
      <c r="F1377" s="160"/>
      <c r="G1377" s="159"/>
      <c r="H1377" s="159"/>
      <c r="I1377" s="167"/>
    </row>
    <row r="1378" spans="1:9" x14ac:dyDescent="0.25">
      <c r="A1378" s="145"/>
      <c r="B1378" s="153"/>
      <c r="C1378" s="165"/>
      <c r="D1378" s="166"/>
      <c r="E1378" s="159"/>
      <c r="F1378" s="160"/>
      <c r="G1378" s="159"/>
      <c r="H1378" s="159"/>
      <c r="I1378" s="167"/>
    </row>
    <row r="1379" spans="1:9" x14ac:dyDescent="0.25">
      <c r="A1379" s="145"/>
      <c r="B1379" s="153"/>
      <c r="C1379" s="165"/>
      <c r="D1379" s="166"/>
      <c r="E1379" s="159"/>
      <c r="F1379" s="160"/>
      <c r="G1379" s="159"/>
      <c r="H1379" s="159"/>
      <c r="I1379" s="167"/>
    </row>
    <row r="1380" spans="1:9" x14ac:dyDescent="0.25">
      <c r="A1380" s="145"/>
      <c r="B1380" s="153"/>
      <c r="C1380" s="165"/>
      <c r="D1380" s="166"/>
      <c r="E1380" s="159"/>
      <c r="F1380" s="160"/>
      <c r="G1380" s="159"/>
      <c r="H1380" s="159"/>
      <c r="I1380" s="167"/>
    </row>
    <row r="1381" spans="1:9" x14ac:dyDescent="0.25">
      <c r="A1381" s="145"/>
      <c r="B1381" s="153"/>
      <c r="C1381" s="165"/>
      <c r="D1381" s="166"/>
      <c r="E1381" s="159"/>
      <c r="F1381" s="160"/>
      <c r="G1381" s="159"/>
      <c r="H1381" s="159"/>
      <c r="I1381" s="167"/>
    </row>
    <row r="1382" spans="1:9" x14ac:dyDescent="0.25">
      <c r="A1382" s="145"/>
      <c r="B1382" s="153"/>
      <c r="C1382" s="165"/>
      <c r="D1382" s="166"/>
      <c r="E1382" s="159"/>
      <c r="F1382" s="160"/>
      <c r="G1382" s="159"/>
      <c r="H1382" s="159"/>
      <c r="I1382" s="167"/>
    </row>
    <row r="1383" spans="1:9" x14ac:dyDescent="0.25">
      <c r="A1383" s="145"/>
      <c r="B1383" s="153"/>
      <c r="C1383" s="165"/>
      <c r="D1383" s="166"/>
      <c r="E1383" s="159"/>
      <c r="F1383" s="160"/>
      <c r="G1383" s="159"/>
      <c r="H1383" s="159"/>
      <c r="I1383" s="167"/>
    </row>
    <row r="1384" spans="1:9" x14ac:dyDescent="0.25">
      <c r="A1384" s="145"/>
      <c r="B1384" s="153"/>
      <c r="C1384" s="165"/>
      <c r="D1384" s="166"/>
      <c r="E1384" s="159"/>
      <c r="F1384" s="160"/>
      <c r="G1384" s="159"/>
      <c r="H1384" s="159"/>
      <c r="I1384" s="167"/>
    </row>
    <row r="1385" spans="1:9" x14ac:dyDescent="0.25">
      <c r="A1385" s="145"/>
      <c r="B1385" s="153"/>
      <c r="C1385" s="165"/>
      <c r="D1385" s="166"/>
      <c r="E1385" s="159"/>
      <c r="F1385" s="160"/>
      <c r="G1385" s="159"/>
      <c r="H1385" s="159"/>
      <c r="I1385" s="167"/>
    </row>
    <row r="1386" spans="1:9" x14ac:dyDescent="0.25">
      <c r="A1386" s="145"/>
      <c r="B1386" s="153"/>
      <c r="C1386" s="165"/>
      <c r="D1386" s="166"/>
      <c r="E1386" s="159"/>
      <c r="F1386" s="160"/>
      <c r="G1386" s="159"/>
      <c r="H1386" s="159"/>
      <c r="I1386" s="167"/>
    </row>
    <row r="1387" spans="1:9" x14ac:dyDescent="0.25">
      <c r="A1387" s="145"/>
      <c r="B1387" s="153"/>
      <c r="C1387" s="165"/>
      <c r="D1387" s="166"/>
      <c r="E1387" s="159"/>
      <c r="F1387" s="160"/>
      <c r="G1387" s="159"/>
      <c r="H1387" s="159"/>
      <c r="I1387" s="167"/>
    </row>
    <row r="1388" spans="1:9" x14ac:dyDescent="0.25">
      <c r="A1388" s="145"/>
      <c r="B1388" s="153"/>
      <c r="C1388" s="165"/>
      <c r="D1388" s="166"/>
      <c r="E1388" s="159"/>
      <c r="F1388" s="160"/>
      <c r="G1388" s="159"/>
      <c r="H1388" s="159"/>
      <c r="I1388" s="167"/>
    </row>
    <row r="1389" spans="1:9" x14ac:dyDescent="0.25">
      <c r="A1389" s="145"/>
      <c r="B1389" s="153"/>
      <c r="C1389" s="165"/>
      <c r="D1389" s="166"/>
      <c r="E1389" s="159"/>
      <c r="F1389" s="160"/>
      <c r="G1389" s="159"/>
      <c r="H1389" s="159"/>
      <c r="I1389" s="167"/>
    </row>
    <row r="1390" spans="1:9" x14ac:dyDescent="0.25">
      <c r="A1390" s="145"/>
      <c r="B1390" s="153"/>
      <c r="C1390" s="165"/>
      <c r="D1390" s="166"/>
      <c r="E1390" s="159"/>
      <c r="F1390" s="160"/>
      <c r="G1390" s="159"/>
      <c r="H1390" s="159"/>
      <c r="I1390" s="167"/>
    </row>
    <row r="1391" spans="1:9" x14ac:dyDescent="0.25">
      <c r="A1391" s="145"/>
      <c r="B1391" s="153"/>
      <c r="C1391" s="165"/>
      <c r="D1391" s="166"/>
      <c r="E1391" s="159"/>
      <c r="F1391" s="160"/>
      <c r="G1391" s="159"/>
      <c r="H1391" s="159"/>
      <c r="I1391" s="167"/>
    </row>
    <row r="1392" spans="1:9" x14ac:dyDescent="0.25">
      <c r="A1392" s="145"/>
      <c r="B1392" s="153"/>
      <c r="C1392" s="165"/>
      <c r="D1392" s="166"/>
      <c r="E1392" s="159"/>
      <c r="F1392" s="160"/>
      <c r="G1392" s="159"/>
      <c r="H1392" s="159"/>
      <c r="I1392" s="167"/>
    </row>
    <row r="1393" spans="1:9" x14ac:dyDescent="0.25">
      <c r="A1393" s="145"/>
      <c r="B1393" s="153"/>
      <c r="C1393" s="165"/>
      <c r="D1393" s="166"/>
      <c r="E1393" s="159"/>
      <c r="F1393" s="160"/>
      <c r="G1393" s="159"/>
      <c r="H1393" s="159"/>
      <c r="I1393" s="167"/>
    </row>
    <row r="1394" spans="1:9" x14ac:dyDescent="0.25">
      <c r="A1394" s="145"/>
      <c r="B1394" s="153"/>
      <c r="C1394" s="165"/>
      <c r="D1394" s="166"/>
      <c r="E1394" s="159"/>
      <c r="F1394" s="160"/>
      <c r="G1394" s="159"/>
      <c r="H1394" s="159"/>
      <c r="I1394" s="167"/>
    </row>
    <row r="1395" spans="1:9" x14ac:dyDescent="0.25">
      <c r="A1395" s="145"/>
      <c r="B1395" s="153"/>
      <c r="C1395" s="165"/>
      <c r="D1395" s="166"/>
      <c r="E1395" s="159"/>
      <c r="F1395" s="160"/>
      <c r="G1395" s="159"/>
      <c r="H1395" s="159"/>
      <c r="I1395" s="167"/>
    </row>
    <row r="1396" spans="1:9" x14ac:dyDescent="0.25">
      <c r="A1396" s="145"/>
      <c r="B1396" s="153"/>
      <c r="C1396" s="165"/>
      <c r="D1396" s="166"/>
      <c r="E1396" s="159"/>
      <c r="F1396" s="160"/>
      <c r="G1396" s="159"/>
      <c r="H1396" s="159"/>
      <c r="I1396" s="167"/>
    </row>
    <row r="1397" spans="1:9" x14ac:dyDescent="0.25">
      <c r="A1397" s="145"/>
      <c r="B1397" s="153"/>
      <c r="C1397" s="165"/>
      <c r="D1397" s="166"/>
      <c r="E1397" s="159"/>
      <c r="F1397" s="160"/>
      <c r="G1397" s="159"/>
      <c r="H1397" s="159"/>
      <c r="I1397" s="167"/>
    </row>
    <row r="1398" spans="1:9" x14ac:dyDescent="0.25">
      <c r="A1398" s="145"/>
      <c r="B1398" s="153"/>
      <c r="C1398" s="165"/>
      <c r="D1398" s="166"/>
      <c r="E1398" s="159"/>
      <c r="F1398" s="160"/>
      <c r="G1398" s="159"/>
      <c r="H1398" s="159"/>
      <c r="I1398" s="167"/>
    </row>
    <row r="1399" spans="1:9" x14ac:dyDescent="0.25">
      <c r="A1399" s="145"/>
      <c r="B1399" s="153"/>
      <c r="C1399" s="165"/>
      <c r="D1399" s="166"/>
      <c r="E1399" s="159"/>
      <c r="F1399" s="160"/>
      <c r="G1399" s="159"/>
      <c r="H1399" s="159"/>
      <c r="I1399" s="167"/>
    </row>
    <row r="1400" spans="1:9" x14ac:dyDescent="0.25">
      <c r="A1400" s="145"/>
      <c r="B1400" s="153"/>
      <c r="C1400" s="165"/>
      <c r="D1400" s="166"/>
      <c r="E1400" s="159"/>
      <c r="F1400" s="160"/>
      <c r="G1400" s="159"/>
      <c r="H1400" s="159"/>
      <c r="I1400" s="167"/>
    </row>
    <row r="1401" spans="1:9" x14ac:dyDescent="0.25">
      <c r="A1401" s="145"/>
      <c r="B1401" s="153"/>
      <c r="C1401" s="165"/>
      <c r="D1401" s="166"/>
      <c r="E1401" s="159"/>
      <c r="F1401" s="160"/>
      <c r="G1401" s="159"/>
      <c r="H1401" s="159"/>
      <c r="I1401" s="167"/>
    </row>
    <row r="1402" spans="1:9" x14ac:dyDescent="0.25">
      <c r="A1402" s="145"/>
      <c r="B1402" s="153"/>
      <c r="C1402" s="165"/>
      <c r="D1402" s="166"/>
      <c r="E1402" s="159"/>
      <c r="F1402" s="160"/>
      <c r="G1402" s="159"/>
      <c r="H1402" s="159"/>
      <c r="I1402" s="167"/>
    </row>
    <row r="1403" spans="1:9" x14ac:dyDescent="0.25">
      <c r="A1403" s="145"/>
      <c r="B1403" s="153"/>
      <c r="C1403" s="165"/>
      <c r="D1403" s="166"/>
      <c r="E1403" s="159"/>
      <c r="F1403" s="160"/>
      <c r="G1403" s="159"/>
      <c r="H1403" s="159"/>
      <c r="I1403" s="167"/>
    </row>
    <row r="1404" spans="1:9" x14ac:dyDescent="0.25">
      <c r="A1404" s="145"/>
      <c r="B1404" s="153"/>
      <c r="C1404" s="165"/>
      <c r="D1404" s="166"/>
      <c r="E1404" s="159"/>
      <c r="F1404" s="160"/>
      <c r="G1404" s="159"/>
      <c r="H1404" s="159"/>
      <c r="I1404" s="167"/>
    </row>
    <row r="1405" spans="1:9" x14ac:dyDescent="0.25">
      <c r="A1405" s="145"/>
      <c r="B1405" s="153"/>
      <c r="C1405" s="165"/>
      <c r="D1405" s="166"/>
      <c r="E1405" s="159"/>
      <c r="F1405" s="160"/>
      <c r="G1405" s="159"/>
      <c r="H1405" s="159"/>
      <c r="I1405" s="167"/>
    </row>
    <row r="1406" spans="1:9" x14ac:dyDescent="0.25">
      <c r="A1406" s="145"/>
      <c r="B1406" s="153"/>
      <c r="C1406" s="165"/>
      <c r="D1406" s="166"/>
      <c r="E1406" s="159"/>
      <c r="F1406" s="160"/>
      <c r="G1406" s="159"/>
      <c r="H1406" s="159"/>
      <c r="I1406" s="167"/>
    </row>
    <row r="1407" spans="1:9" x14ac:dyDescent="0.25">
      <c r="A1407" s="145"/>
      <c r="B1407" s="153"/>
      <c r="C1407" s="165"/>
      <c r="D1407" s="166"/>
      <c r="E1407" s="159"/>
      <c r="F1407" s="160"/>
      <c r="G1407" s="159"/>
      <c r="H1407" s="159"/>
      <c r="I1407" s="167"/>
    </row>
    <row r="1408" spans="1:9" x14ac:dyDescent="0.25">
      <c r="A1408" s="145"/>
      <c r="B1408" s="153"/>
      <c r="C1408" s="165"/>
      <c r="D1408" s="166"/>
      <c r="E1408" s="159"/>
      <c r="F1408" s="160"/>
      <c r="G1408" s="159"/>
      <c r="H1408" s="159"/>
      <c r="I1408" s="167"/>
    </row>
    <row r="1409" spans="1:9" x14ac:dyDescent="0.25">
      <c r="A1409" s="145"/>
      <c r="B1409" s="153"/>
      <c r="C1409" s="165"/>
      <c r="D1409" s="166"/>
      <c r="E1409" s="159"/>
      <c r="F1409" s="160"/>
      <c r="G1409" s="159"/>
      <c r="H1409" s="159"/>
      <c r="I1409" s="167"/>
    </row>
    <row r="1410" spans="1:9" x14ac:dyDescent="0.25">
      <c r="A1410" s="145"/>
      <c r="B1410" s="153"/>
      <c r="C1410" s="165"/>
      <c r="D1410" s="166"/>
      <c r="E1410" s="159"/>
      <c r="F1410" s="160"/>
      <c r="G1410" s="159"/>
      <c r="H1410" s="159"/>
      <c r="I1410" s="167"/>
    </row>
    <row r="1411" spans="1:9" x14ac:dyDescent="0.25">
      <c r="A1411" s="145"/>
      <c r="B1411" s="153"/>
      <c r="C1411" s="165"/>
      <c r="D1411" s="166"/>
      <c r="E1411" s="159"/>
      <c r="F1411" s="160"/>
      <c r="G1411" s="159"/>
      <c r="H1411" s="159"/>
      <c r="I1411" s="167"/>
    </row>
    <row r="1412" spans="1:9" x14ac:dyDescent="0.25">
      <c r="A1412" s="145"/>
      <c r="B1412" s="153"/>
      <c r="C1412" s="165"/>
      <c r="D1412" s="166"/>
      <c r="E1412" s="159"/>
      <c r="F1412" s="160"/>
      <c r="G1412" s="159"/>
      <c r="H1412" s="159"/>
      <c r="I1412" s="167"/>
    </row>
    <row r="1413" spans="1:9" x14ac:dyDescent="0.25">
      <c r="A1413" s="145"/>
      <c r="B1413" s="153"/>
      <c r="C1413" s="165"/>
      <c r="D1413" s="166"/>
      <c r="E1413" s="159"/>
      <c r="F1413" s="160"/>
      <c r="G1413" s="159"/>
      <c r="H1413" s="159"/>
      <c r="I1413" s="167"/>
    </row>
    <row r="1414" spans="1:9" x14ac:dyDescent="0.25">
      <c r="A1414" s="145"/>
      <c r="B1414" s="153"/>
      <c r="C1414" s="165"/>
      <c r="D1414" s="166"/>
      <c r="E1414" s="159"/>
      <c r="F1414" s="160"/>
      <c r="G1414" s="159"/>
      <c r="H1414" s="159"/>
      <c r="I1414" s="167"/>
    </row>
    <row r="1415" spans="1:9" x14ac:dyDescent="0.25">
      <c r="A1415" s="145"/>
      <c r="B1415" s="153"/>
      <c r="C1415" s="165"/>
      <c r="D1415" s="166"/>
      <c r="E1415" s="159"/>
      <c r="F1415" s="160"/>
      <c r="G1415" s="159"/>
      <c r="H1415" s="159"/>
      <c r="I1415" s="167"/>
    </row>
    <row r="1416" spans="1:9" x14ac:dyDescent="0.25">
      <c r="A1416" s="145"/>
      <c r="B1416" s="153"/>
      <c r="C1416" s="165"/>
      <c r="D1416" s="166"/>
      <c r="E1416" s="159"/>
      <c r="F1416" s="160"/>
      <c r="G1416" s="159"/>
      <c r="H1416" s="159"/>
      <c r="I1416" s="167"/>
    </row>
    <row r="1417" spans="1:9" x14ac:dyDescent="0.25">
      <c r="A1417" s="145"/>
      <c r="B1417" s="153"/>
      <c r="C1417" s="165"/>
      <c r="D1417" s="166"/>
      <c r="E1417" s="159"/>
      <c r="F1417" s="160"/>
      <c r="G1417" s="159"/>
      <c r="H1417" s="159"/>
      <c r="I1417" s="167"/>
    </row>
    <row r="1418" spans="1:9" x14ac:dyDescent="0.25">
      <c r="A1418" s="145"/>
      <c r="B1418" s="153"/>
      <c r="C1418" s="165"/>
      <c r="D1418" s="166"/>
      <c r="E1418" s="159"/>
      <c r="F1418" s="160"/>
      <c r="G1418" s="159"/>
      <c r="H1418" s="159"/>
      <c r="I1418" s="167"/>
    </row>
    <row r="1419" spans="1:9" x14ac:dyDescent="0.25">
      <c r="A1419" s="145"/>
      <c r="B1419" s="153"/>
      <c r="C1419" s="165"/>
      <c r="D1419" s="166"/>
      <c r="E1419" s="159"/>
      <c r="F1419" s="160"/>
      <c r="G1419" s="159"/>
      <c r="H1419" s="159"/>
      <c r="I1419" s="167"/>
    </row>
    <row r="1420" spans="1:9" x14ac:dyDescent="0.25">
      <c r="A1420" s="145"/>
      <c r="B1420" s="153"/>
      <c r="C1420" s="165"/>
      <c r="D1420" s="166"/>
      <c r="E1420" s="159"/>
      <c r="F1420" s="160"/>
      <c r="G1420" s="159"/>
      <c r="H1420" s="159"/>
      <c r="I1420" s="167"/>
    </row>
    <row r="1421" spans="1:9" x14ac:dyDescent="0.25">
      <c r="A1421" s="145"/>
      <c r="B1421" s="153"/>
      <c r="C1421" s="165"/>
      <c r="D1421" s="166"/>
      <c r="E1421" s="159"/>
      <c r="F1421" s="160"/>
      <c r="G1421" s="159"/>
      <c r="H1421" s="159"/>
      <c r="I1421" s="167"/>
    </row>
    <row r="1422" spans="1:9" x14ac:dyDescent="0.25">
      <c r="A1422" s="145"/>
      <c r="B1422" s="153"/>
      <c r="C1422" s="165"/>
      <c r="D1422" s="166"/>
      <c r="E1422" s="159"/>
      <c r="F1422" s="160"/>
      <c r="G1422" s="159"/>
      <c r="H1422" s="159"/>
      <c r="I1422" s="167"/>
    </row>
    <row r="1423" spans="1:9" x14ac:dyDescent="0.25">
      <c r="A1423" s="145"/>
      <c r="B1423" s="153"/>
      <c r="C1423" s="165"/>
      <c r="D1423" s="166"/>
      <c r="E1423" s="159"/>
      <c r="F1423" s="160"/>
      <c r="G1423" s="159"/>
      <c r="H1423" s="159"/>
      <c r="I1423" s="167"/>
    </row>
    <row r="1424" spans="1:9" x14ac:dyDescent="0.25">
      <c r="A1424" s="145"/>
      <c r="B1424" s="153"/>
      <c r="C1424" s="165"/>
      <c r="D1424" s="166"/>
      <c r="E1424" s="159"/>
      <c r="F1424" s="160"/>
      <c r="G1424" s="159"/>
      <c r="H1424" s="159"/>
      <c r="I1424" s="167"/>
    </row>
    <row r="1425" spans="1:9" x14ac:dyDescent="0.25">
      <c r="A1425" s="145"/>
      <c r="B1425" s="153"/>
      <c r="C1425" s="165"/>
      <c r="D1425" s="166"/>
      <c r="E1425" s="159"/>
      <c r="F1425" s="160"/>
      <c r="G1425" s="159"/>
      <c r="H1425" s="159"/>
      <c r="I1425" s="167"/>
    </row>
    <row r="1426" spans="1:9" x14ac:dyDescent="0.25">
      <c r="A1426" s="145"/>
      <c r="B1426" s="153"/>
      <c r="C1426" s="165"/>
      <c r="D1426" s="166"/>
      <c r="E1426" s="159"/>
      <c r="F1426" s="160"/>
      <c r="G1426" s="159"/>
      <c r="H1426" s="159"/>
      <c r="I1426" s="167"/>
    </row>
    <row r="1427" spans="1:9" x14ac:dyDescent="0.25">
      <c r="A1427" s="145"/>
      <c r="B1427" s="153"/>
      <c r="C1427" s="165"/>
      <c r="D1427" s="166"/>
      <c r="E1427" s="159"/>
      <c r="F1427" s="160"/>
      <c r="G1427" s="159"/>
      <c r="H1427" s="159"/>
      <c r="I1427" s="167"/>
    </row>
    <row r="1428" spans="1:9" x14ac:dyDescent="0.25">
      <c r="A1428" s="145"/>
      <c r="B1428" s="153"/>
      <c r="C1428" s="165"/>
      <c r="D1428" s="166"/>
      <c r="E1428" s="159"/>
      <c r="F1428" s="160"/>
      <c r="G1428" s="159"/>
      <c r="H1428" s="159"/>
      <c r="I1428" s="167"/>
    </row>
    <row r="1429" spans="1:9" x14ac:dyDescent="0.25">
      <c r="A1429" s="145"/>
      <c r="B1429" s="153"/>
      <c r="C1429" s="165"/>
      <c r="D1429" s="166"/>
      <c r="E1429" s="159"/>
      <c r="F1429" s="160"/>
      <c r="G1429" s="159"/>
      <c r="H1429" s="159"/>
      <c r="I1429" s="167"/>
    </row>
    <row r="1430" spans="1:9" x14ac:dyDescent="0.25">
      <c r="A1430" s="145"/>
      <c r="B1430" s="153"/>
      <c r="C1430" s="165"/>
      <c r="D1430" s="166"/>
      <c r="E1430" s="159"/>
      <c r="F1430" s="160"/>
      <c r="G1430" s="159"/>
      <c r="H1430" s="159"/>
      <c r="I1430" s="167"/>
    </row>
    <row r="1431" spans="1:9" x14ac:dyDescent="0.25">
      <c r="A1431" s="145"/>
      <c r="B1431" s="153"/>
      <c r="C1431" s="165"/>
      <c r="D1431" s="166"/>
      <c r="E1431" s="159"/>
      <c r="F1431" s="160"/>
      <c r="G1431" s="159"/>
      <c r="H1431" s="159"/>
      <c r="I1431" s="167"/>
    </row>
    <row r="1432" spans="1:9" x14ac:dyDescent="0.25">
      <c r="A1432" s="145"/>
      <c r="B1432" s="153"/>
      <c r="C1432" s="165"/>
      <c r="D1432" s="166"/>
      <c r="E1432" s="159"/>
      <c r="F1432" s="160"/>
      <c r="G1432" s="159"/>
      <c r="H1432" s="159"/>
      <c r="I1432" s="167"/>
    </row>
    <row r="1433" spans="1:9" x14ac:dyDescent="0.25">
      <c r="A1433" s="145"/>
      <c r="B1433" s="153"/>
      <c r="C1433" s="165"/>
      <c r="D1433" s="166"/>
      <c r="E1433" s="159"/>
      <c r="F1433" s="160"/>
      <c r="G1433" s="159"/>
      <c r="H1433" s="159"/>
      <c r="I1433" s="167"/>
    </row>
    <row r="1434" spans="1:9" x14ac:dyDescent="0.25">
      <c r="A1434" s="145"/>
      <c r="B1434" s="153"/>
      <c r="C1434" s="165"/>
      <c r="D1434" s="166"/>
      <c r="E1434" s="159"/>
      <c r="F1434" s="160"/>
      <c r="G1434" s="159"/>
      <c r="H1434" s="159"/>
      <c r="I1434" s="167"/>
    </row>
    <row r="1435" spans="1:9" x14ac:dyDescent="0.25">
      <c r="A1435" s="145"/>
      <c r="B1435" s="153"/>
      <c r="C1435" s="165"/>
      <c r="D1435" s="166"/>
      <c r="E1435" s="159"/>
      <c r="F1435" s="160"/>
      <c r="G1435" s="159"/>
      <c r="H1435" s="159"/>
      <c r="I1435" s="167"/>
    </row>
    <row r="1436" spans="1:9" x14ac:dyDescent="0.25">
      <c r="A1436" s="145"/>
      <c r="B1436" s="153"/>
      <c r="C1436" s="165"/>
      <c r="D1436" s="166"/>
      <c r="E1436" s="159"/>
      <c r="F1436" s="160"/>
      <c r="G1436" s="159"/>
      <c r="H1436" s="159"/>
      <c r="I1436" s="167"/>
    </row>
    <row r="1437" spans="1:9" x14ac:dyDescent="0.25">
      <c r="A1437" s="145"/>
      <c r="B1437" s="153"/>
      <c r="C1437" s="165"/>
      <c r="D1437" s="166"/>
      <c r="E1437" s="159"/>
      <c r="F1437" s="160"/>
      <c r="G1437" s="159"/>
      <c r="H1437" s="159"/>
      <c r="I1437" s="167"/>
    </row>
    <row r="1438" spans="1:9" x14ac:dyDescent="0.25">
      <c r="A1438" s="145"/>
      <c r="B1438" s="153"/>
      <c r="C1438" s="165"/>
      <c r="D1438" s="166"/>
      <c r="E1438" s="159"/>
      <c r="F1438" s="160"/>
      <c r="G1438" s="159"/>
      <c r="H1438" s="159"/>
      <c r="I1438" s="167"/>
    </row>
    <row r="1439" spans="1:9" x14ac:dyDescent="0.25">
      <c r="A1439" s="145"/>
      <c r="B1439" s="153"/>
      <c r="C1439" s="165"/>
      <c r="D1439" s="166"/>
      <c r="E1439" s="159"/>
      <c r="F1439" s="160"/>
      <c r="G1439" s="159"/>
      <c r="H1439" s="159"/>
      <c r="I1439" s="167"/>
    </row>
    <row r="1440" spans="1:9" x14ac:dyDescent="0.25">
      <c r="A1440" s="145"/>
      <c r="B1440" s="153"/>
      <c r="C1440" s="165"/>
      <c r="D1440" s="166"/>
      <c r="E1440" s="159"/>
      <c r="F1440" s="160"/>
      <c r="G1440" s="159"/>
      <c r="H1440" s="159"/>
      <c r="I1440" s="167"/>
    </row>
    <row r="1441" spans="1:9" x14ac:dyDescent="0.25">
      <c r="A1441" s="145"/>
      <c r="B1441" s="153"/>
      <c r="C1441" s="165"/>
      <c r="D1441" s="166"/>
      <c r="E1441" s="159"/>
      <c r="F1441" s="160"/>
      <c r="G1441" s="159"/>
      <c r="H1441" s="159"/>
      <c r="I1441" s="167"/>
    </row>
    <row r="1442" spans="1:9" x14ac:dyDescent="0.25">
      <c r="A1442" s="145"/>
      <c r="B1442" s="153"/>
      <c r="C1442" s="165"/>
      <c r="D1442" s="166"/>
      <c r="E1442" s="159"/>
      <c r="F1442" s="160"/>
      <c r="G1442" s="159"/>
      <c r="H1442" s="159"/>
      <c r="I1442" s="167"/>
    </row>
    <row r="1443" spans="1:9" x14ac:dyDescent="0.25">
      <c r="A1443" s="145"/>
      <c r="B1443" s="153"/>
      <c r="C1443" s="165"/>
      <c r="D1443" s="166"/>
      <c r="E1443" s="159"/>
      <c r="F1443" s="160"/>
      <c r="G1443" s="159"/>
      <c r="H1443" s="159"/>
      <c r="I1443" s="167"/>
    </row>
    <row r="1444" spans="1:9" x14ac:dyDescent="0.25">
      <c r="A1444" s="145"/>
      <c r="B1444" s="153"/>
      <c r="C1444" s="165"/>
      <c r="D1444" s="166"/>
      <c r="E1444" s="159"/>
      <c r="F1444" s="160"/>
      <c r="G1444" s="159"/>
      <c r="H1444" s="159"/>
      <c r="I1444" s="167"/>
    </row>
    <row r="1445" spans="1:9" x14ac:dyDescent="0.25">
      <c r="A1445" s="145"/>
      <c r="B1445" s="153"/>
      <c r="C1445" s="165"/>
      <c r="D1445" s="166"/>
      <c r="E1445" s="159"/>
      <c r="F1445" s="160"/>
      <c r="G1445" s="159"/>
      <c r="H1445" s="159"/>
      <c r="I1445" s="167"/>
    </row>
    <row r="1446" spans="1:9" x14ac:dyDescent="0.25">
      <c r="A1446" s="145"/>
      <c r="B1446" s="153"/>
      <c r="C1446" s="165"/>
      <c r="D1446" s="166"/>
      <c r="E1446" s="159"/>
      <c r="F1446" s="160"/>
      <c r="G1446" s="159"/>
      <c r="H1446" s="159"/>
      <c r="I1446" s="167"/>
    </row>
    <row r="1447" spans="1:9" x14ac:dyDescent="0.25">
      <c r="A1447" s="145"/>
      <c r="B1447" s="153"/>
      <c r="C1447" s="165"/>
      <c r="D1447" s="166"/>
      <c r="E1447" s="159"/>
      <c r="F1447" s="160"/>
      <c r="G1447" s="159"/>
      <c r="H1447" s="159"/>
      <c r="I1447" s="167"/>
    </row>
    <row r="1448" spans="1:9" x14ac:dyDescent="0.25">
      <c r="A1448" s="145"/>
      <c r="B1448" s="153"/>
      <c r="C1448" s="165"/>
      <c r="D1448" s="166"/>
      <c r="E1448" s="159"/>
      <c r="F1448" s="160"/>
      <c r="G1448" s="159"/>
      <c r="H1448" s="159"/>
      <c r="I1448" s="167"/>
    </row>
    <row r="1449" spans="1:9" x14ac:dyDescent="0.25">
      <c r="A1449" s="145"/>
      <c r="B1449" s="153"/>
      <c r="C1449" s="165"/>
      <c r="D1449" s="166"/>
      <c r="E1449" s="159"/>
      <c r="F1449" s="160"/>
      <c r="G1449" s="159"/>
      <c r="H1449" s="159"/>
      <c r="I1449" s="167"/>
    </row>
    <row r="1450" spans="1:9" x14ac:dyDescent="0.25">
      <c r="A1450" s="145"/>
      <c r="B1450" s="153"/>
      <c r="C1450" s="165"/>
      <c r="D1450" s="166"/>
      <c r="E1450" s="159"/>
      <c r="F1450" s="160"/>
      <c r="G1450" s="159"/>
      <c r="H1450" s="159"/>
      <c r="I1450" s="167"/>
    </row>
    <row r="1451" spans="1:9" x14ac:dyDescent="0.25">
      <c r="A1451" s="145"/>
      <c r="B1451" s="153"/>
      <c r="C1451" s="165"/>
      <c r="D1451" s="166"/>
      <c r="E1451" s="159"/>
      <c r="F1451" s="160"/>
      <c r="G1451" s="159"/>
      <c r="H1451" s="159"/>
      <c r="I1451" s="167"/>
    </row>
    <row r="1452" spans="1:9" x14ac:dyDescent="0.25">
      <c r="A1452" s="145"/>
      <c r="B1452" s="153"/>
      <c r="C1452" s="165"/>
      <c r="D1452" s="166"/>
      <c r="E1452" s="159"/>
      <c r="F1452" s="160"/>
      <c r="G1452" s="159"/>
      <c r="H1452" s="159"/>
      <c r="I1452" s="167"/>
    </row>
    <row r="1453" spans="1:9" x14ac:dyDescent="0.25">
      <c r="A1453" s="145"/>
      <c r="B1453" s="153"/>
      <c r="C1453" s="165"/>
      <c r="D1453" s="166"/>
      <c r="E1453" s="159"/>
      <c r="F1453" s="160"/>
      <c r="G1453" s="159"/>
      <c r="H1453" s="159"/>
      <c r="I1453" s="167"/>
    </row>
    <row r="1454" spans="1:9" x14ac:dyDescent="0.25">
      <c r="A1454" s="145"/>
      <c r="B1454" s="153"/>
      <c r="C1454" s="165"/>
      <c r="D1454" s="166"/>
      <c r="E1454" s="159"/>
      <c r="F1454" s="160"/>
      <c r="G1454" s="159"/>
      <c r="H1454" s="159"/>
      <c r="I1454" s="167"/>
    </row>
    <row r="1455" spans="1:9" x14ac:dyDescent="0.25">
      <c r="A1455" s="145"/>
      <c r="B1455" s="153"/>
      <c r="C1455" s="165"/>
      <c r="D1455" s="166"/>
      <c r="E1455" s="159"/>
      <c r="F1455" s="160"/>
      <c r="G1455" s="159"/>
      <c r="H1455" s="159"/>
      <c r="I1455" s="167"/>
    </row>
    <row r="1456" spans="1:9" x14ac:dyDescent="0.25">
      <c r="A1456" s="145"/>
      <c r="B1456" s="153"/>
      <c r="C1456" s="165"/>
      <c r="D1456" s="166"/>
      <c r="E1456" s="159"/>
      <c r="F1456" s="160"/>
      <c r="G1456" s="159"/>
      <c r="H1456" s="159"/>
      <c r="I1456" s="167"/>
    </row>
    <row r="1457" spans="1:9" x14ac:dyDescent="0.25">
      <c r="A1457" s="145"/>
      <c r="B1457" s="153"/>
      <c r="C1457" s="165"/>
      <c r="D1457" s="166"/>
      <c r="E1457" s="159"/>
      <c r="F1457" s="160"/>
      <c r="G1457" s="159"/>
      <c r="H1457" s="159"/>
      <c r="I1457" s="167"/>
    </row>
    <row r="1458" spans="1:9" x14ac:dyDescent="0.25">
      <c r="A1458" s="145"/>
      <c r="B1458" s="153"/>
      <c r="C1458" s="165"/>
      <c r="D1458" s="166"/>
      <c r="E1458" s="159"/>
      <c r="F1458" s="160"/>
      <c r="G1458" s="159"/>
      <c r="H1458" s="159"/>
      <c r="I1458" s="167"/>
    </row>
    <row r="1459" spans="1:9" x14ac:dyDescent="0.25">
      <c r="A1459" s="145"/>
      <c r="B1459" s="153"/>
      <c r="C1459" s="165"/>
      <c r="D1459" s="166"/>
      <c r="E1459" s="159"/>
      <c r="F1459" s="160"/>
      <c r="G1459" s="159"/>
      <c r="H1459" s="159"/>
      <c r="I1459" s="167"/>
    </row>
    <row r="1460" spans="1:9" x14ac:dyDescent="0.25">
      <c r="A1460" s="145"/>
      <c r="B1460" s="153"/>
      <c r="C1460" s="165"/>
      <c r="D1460" s="166"/>
      <c r="E1460" s="159"/>
      <c r="F1460" s="160"/>
      <c r="G1460" s="159"/>
      <c r="H1460" s="159"/>
      <c r="I1460" s="167"/>
    </row>
    <row r="1461" spans="1:9" x14ac:dyDescent="0.25">
      <c r="A1461" s="145"/>
      <c r="B1461" s="153"/>
      <c r="C1461" s="165"/>
      <c r="D1461" s="166"/>
      <c r="E1461" s="159"/>
      <c r="F1461" s="160"/>
      <c r="G1461" s="159"/>
      <c r="H1461" s="159"/>
      <c r="I1461" s="167"/>
    </row>
    <row r="1462" spans="1:9" x14ac:dyDescent="0.25">
      <c r="A1462" s="145"/>
      <c r="B1462" s="153"/>
      <c r="C1462" s="165"/>
      <c r="D1462" s="166"/>
      <c r="E1462" s="159"/>
      <c r="F1462" s="160"/>
      <c r="G1462" s="159"/>
      <c r="H1462" s="159"/>
      <c r="I1462" s="167"/>
    </row>
    <row r="1463" spans="1:9" x14ac:dyDescent="0.25">
      <c r="A1463" s="145"/>
      <c r="B1463" s="153"/>
      <c r="C1463" s="165"/>
      <c r="D1463" s="166"/>
      <c r="E1463" s="159"/>
      <c r="F1463" s="160"/>
      <c r="G1463" s="159"/>
      <c r="H1463" s="159"/>
      <c r="I1463" s="167"/>
    </row>
    <row r="1464" spans="1:9" x14ac:dyDescent="0.25">
      <c r="A1464" s="145"/>
      <c r="B1464" s="153"/>
      <c r="C1464" s="165"/>
      <c r="D1464" s="166"/>
      <c r="E1464" s="159"/>
      <c r="F1464" s="160"/>
      <c r="G1464" s="159"/>
      <c r="H1464" s="159"/>
      <c r="I1464" s="167"/>
    </row>
    <row r="1465" spans="1:9" x14ac:dyDescent="0.25">
      <c r="A1465" s="145"/>
      <c r="B1465" s="153"/>
      <c r="C1465" s="165"/>
      <c r="D1465" s="166"/>
      <c r="E1465" s="159"/>
      <c r="F1465" s="160"/>
      <c r="G1465" s="159"/>
      <c r="H1465" s="159"/>
      <c r="I1465" s="167"/>
    </row>
    <row r="1466" spans="1:9" x14ac:dyDescent="0.25">
      <c r="A1466" s="145"/>
      <c r="B1466" s="153"/>
      <c r="C1466" s="165"/>
      <c r="D1466" s="166"/>
      <c r="E1466" s="159"/>
      <c r="F1466" s="160"/>
      <c r="G1466" s="159"/>
      <c r="H1466" s="159"/>
      <c r="I1466" s="167"/>
    </row>
    <row r="1467" spans="1:9" x14ac:dyDescent="0.25">
      <c r="A1467" s="145"/>
      <c r="B1467" s="153"/>
      <c r="C1467" s="165"/>
      <c r="D1467" s="166"/>
      <c r="E1467" s="159"/>
      <c r="F1467" s="160"/>
      <c r="G1467" s="159"/>
      <c r="H1467" s="159"/>
      <c r="I1467" s="167"/>
    </row>
    <row r="1468" spans="1:9" x14ac:dyDescent="0.25">
      <c r="A1468" s="145"/>
      <c r="B1468" s="153"/>
      <c r="C1468" s="165"/>
      <c r="D1468" s="166"/>
      <c r="E1468" s="159"/>
      <c r="F1468" s="160"/>
      <c r="G1468" s="159"/>
      <c r="H1468" s="159"/>
      <c r="I1468" s="167"/>
    </row>
    <row r="1469" spans="1:9" x14ac:dyDescent="0.25">
      <c r="A1469" s="145"/>
      <c r="B1469" s="153"/>
      <c r="C1469" s="165"/>
      <c r="D1469" s="166"/>
      <c r="E1469" s="159"/>
      <c r="F1469" s="160"/>
      <c r="G1469" s="159"/>
      <c r="H1469" s="159"/>
      <c r="I1469" s="167"/>
    </row>
    <row r="1470" spans="1:9" x14ac:dyDescent="0.25">
      <c r="A1470" s="145"/>
      <c r="B1470" s="153"/>
      <c r="C1470" s="165"/>
      <c r="D1470" s="166"/>
      <c r="E1470" s="159"/>
      <c r="F1470" s="160"/>
      <c r="G1470" s="159"/>
      <c r="H1470" s="159"/>
      <c r="I1470" s="167"/>
    </row>
    <row r="1471" spans="1:9" x14ac:dyDescent="0.25">
      <c r="A1471" s="145"/>
      <c r="B1471" s="153"/>
      <c r="C1471" s="165"/>
      <c r="D1471" s="166"/>
      <c r="E1471" s="159"/>
      <c r="F1471" s="160"/>
      <c r="G1471" s="159"/>
      <c r="H1471" s="159"/>
      <c r="I1471" s="167"/>
    </row>
    <row r="1472" spans="1:9" x14ac:dyDescent="0.25">
      <c r="A1472" s="145"/>
      <c r="B1472" s="153"/>
      <c r="C1472" s="165"/>
      <c r="D1472" s="166"/>
      <c r="E1472" s="159"/>
      <c r="F1472" s="160"/>
      <c r="G1472" s="159"/>
      <c r="H1472" s="159"/>
      <c r="I1472" s="167"/>
    </row>
    <row r="1473" spans="1:9" x14ac:dyDescent="0.25">
      <c r="A1473" s="145"/>
      <c r="B1473" s="153"/>
      <c r="C1473" s="165"/>
      <c r="D1473" s="166"/>
      <c r="E1473" s="159"/>
      <c r="F1473" s="160"/>
      <c r="G1473" s="159"/>
      <c r="H1473" s="159"/>
      <c r="I1473" s="167"/>
    </row>
    <row r="1474" spans="1:9" x14ac:dyDescent="0.25">
      <c r="A1474" s="145"/>
      <c r="B1474" s="153"/>
      <c r="C1474" s="165"/>
      <c r="D1474" s="166"/>
      <c r="E1474" s="159"/>
      <c r="F1474" s="160"/>
      <c r="G1474" s="159"/>
      <c r="H1474" s="159"/>
      <c r="I1474" s="167"/>
    </row>
    <row r="1475" spans="1:9" x14ac:dyDescent="0.25">
      <c r="A1475" s="145"/>
      <c r="B1475" s="153"/>
      <c r="C1475" s="165"/>
      <c r="D1475" s="166"/>
      <c r="E1475" s="159"/>
      <c r="F1475" s="160"/>
      <c r="G1475" s="159"/>
      <c r="H1475" s="159"/>
      <c r="I1475" s="167"/>
    </row>
    <row r="1476" spans="1:9" x14ac:dyDescent="0.25">
      <c r="A1476" s="145"/>
      <c r="B1476" s="153"/>
      <c r="C1476" s="165"/>
      <c r="D1476" s="166"/>
      <c r="E1476" s="159"/>
      <c r="F1476" s="160"/>
      <c r="G1476" s="159"/>
      <c r="H1476" s="159"/>
      <c r="I1476" s="167"/>
    </row>
    <row r="1477" spans="1:9" x14ac:dyDescent="0.25">
      <c r="A1477" s="145"/>
      <c r="B1477" s="153"/>
      <c r="C1477" s="165"/>
      <c r="D1477" s="166"/>
      <c r="E1477" s="159"/>
      <c r="F1477" s="160"/>
      <c r="G1477" s="159"/>
      <c r="H1477" s="159"/>
      <c r="I1477" s="167"/>
    </row>
    <row r="1478" spans="1:9" x14ac:dyDescent="0.25">
      <c r="A1478" s="145"/>
      <c r="B1478" s="153"/>
      <c r="C1478" s="165"/>
      <c r="D1478" s="166"/>
      <c r="E1478" s="159"/>
      <c r="F1478" s="160"/>
      <c r="G1478" s="159"/>
      <c r="H1478" s="159"/>
      <c r="I1478" s="167"/>
    </row>
    <row r="1479" spans="1:9" x14ac:dyDescent="0.25">
      <c r="A1479" s="145"/>
      <c r="B1479" s="153"/>
      <c r="C1479" s="165"/>
      <c r="D1479" s="166"/>
      <c r="E1479" s="159"/>
      <c r="F1479" s="160"/>
      <c r="G1479" s="159"/>
      <c r="H1479" s="159"/>
      <c r="I1479" s="167"/>
    </row>
    <row r="1480" spans="1:9" x14ac:dyDescent="0.25">
      <c r="A1480" s="145"/>
      <c r="B1480" s="153"/>
      <c r="C1480" s="165"/>
      <c r="D1480" s="166"/>
      <c r="E1480" s="159"/>
      <c r="F1480" s="160"/>
      <c r="G1480" s="159"/>
      <c r="H1480" s="159"/>
      <c r="I1480" s="167"/>
    </row>
    <row r="1481" spans="1:9" x14ac:dyDescent="0.25">
      <c r="A1481" s="145"/>
      <c r="B1481" s="153"/>
      <c r="C1481" s="165"/>
      <c r="D1481" s="166"/>
      <c r="E1481" s="159"/>
      <c r="F1481" s="160"/>
      <c r="G1481" s="159"/>
      <c r="H1481" s="159"/>
      <c r="I1481" s="167"/>
    </row>
    <row r="1482" spans="1:9" x14ac:dyDescent="0.25">
      <c r="A1482" s="145"/>
      <c r="B1482" s="153"/>
      <c r="C1482" s="165"/>
      <c r="D1482" s="166"/>
      <c r="E1482" s="159"/>
      <c r="F1482" s="160"/>
      <c r="G1482" s="159"/>
      <c r="H1482" s="159"/>
      <c r="I1482" s="167"/>
    </row>
    <row r="1483" spans="1:9" x14ac:dyDescent="0.25">
      <c r="A1483" s="145"/>
      <c r="B1483" s="153"/>
      <c r="C1483" s="165"/>
      <c r="D1483" s="166"/>
      <c r="E1483" s="159"/>
      <c r="F1483" s="160"/>
      <c r="G1483" s="159"/>
      <c r="H1483" s="159"/>
      <c r="I1483" s="167"/>
    </row>
    <row r="1484" spans="1:9" x14ac:dyDescent="0.25">
      <c r="A1484" s="145"/>
      <c r="B1484" s="153"/>
      <c r="C1484" s="165"/>
      <c r="D1484" s="166"/>
      <c r="E1484" s="159"/>
      <c r="F1484" s="160"/>
      <c r="G1484" s="159"/>
      <c r="H1484" s="159"/>
      <c r="I1484" s="167"/>
    </row>
    <row r="1485" spans="1:9" x14ac:dyDescent="0.25">
      <c r="A1485" s="145"/>
      <c r="B1485" s="153"/>
      <c r="C1485" s="165"/>
      <c r="D1485" s="166"/>
      <c r="E1485" s="159"/>
      <c r="F1485" s="160"/>
      <c r="G1485" s="159"/>
      <c r="H1485" s="159"/>
      <c r="I1485" s="167"/>
    </row>
    <row r="1486" spans="1:9" x14ac:dyDescent="0.25">
      <c r="A1486" s="145"/>
      <c r="B1486" s="153"/>
      <c r="C1486" s="165"/>
      <c r="D1486" s="166"/>
      <c r="E1486" s="159"/>
      <c r="F1486" s="160"/>
      <c r="G1486" s="159"/>
      <c r="H1486" s="159"/>
      <c r="I1486" s="167"/>
    </row>
    <row r="1487" spans="1:9" x14ac:dyDescent="0.25">
      <c r="A1487" s="145"/>
      <c r="B1487" s="153"/>
      <c r="C1487" s="165"/>
      <c r="D1487" s="166"/>
      <c r="E1487" s="159"/>
      <c r="F1487" s="160"/>
      <c r="G1487" s="159"/>
      <c r="H1487" s="159"/>
      <c r="I1487" s="167"/>
    </row>
    <row r="1488" spans="1:9" x14ac:dyDescent="0.25">
      <c r="A1488" s="145"/>
      <c r="B1488" s="153"/>
      <c r="C1488" s="165"/>
      <c r="D1488" s="166"/>
      <c r="E1488" s="159"/>
      <c r="F1488" s="160"/>
      <c r="G1488" s="159"/>
      <c r="H1488" s="159"/>
      <c r="I1488" s="167"/>
    </row>
    <row r="1489" spans="1:9" x14ac:dyDescent="0.25">
      <c r="A1489" s="145"/>
      <c r="B1489" s="153"/>
      <c r="C1489" s="165"/>
      <c r="D1489" s="166"/>
      <c r="E1489" s="159"/>
      <c r="F1489" s="160"/>
      <c r="G1489" s="159"/>
      <c r="H1489" s="159"/>
      <c r="I1489" s="167"/>
    </row>
    <row r="1490" spans="1:9" x14ac:dyDescent="0.25">
      <c r="A1490" s="145"/>
      <c r="B1490" s="153"/>
      <c r="C1490" s="165"/>
      <c r="D1490" s="166"/>
      <c r="E1490" s="159"/>
      <c r="F1490" s="160"/>
      <c r="G1490" s="159"/>
      <c r="H1490" s="159"/>
      <c r="I1490" s="167"/>
    </row>
    <row r="1491" spans="1:9" x14ac:dyDescent="0.25">
      <c r="A1491" s="145"/>
      <c r="B1491" s="153"/>
      <c r="C1491" s="165"/>
      <c r="D1491" s="166"/>
      <c r="E1491" s="159"/>
      <c r="F1491" s="160"/>
      <c r="G1491" s="159"/>
      <c r="H1491" s="159"/>
      <c r="I1491" s="167"/>
    </row>
    <row r="1492" spans="1:9" x14ac:dyDescent="0.25">
      <c r="A1492" s="145"/>
      <c r="B1492" s="153"/>
      <c r="C1492" s="165"/>
      <c r="D1492" s="166"/>
      <c r="E1492" s="159"/>
      <c r="F1492" s="160"/>
      <c r="G1492" s="159"/>
      <c r="H1492" s="159"/>
      <c r="I1492" s="167"/>
    </row>
    <row r="1493" spans="1:9" x14ac:dyDescent="0.25">
      <c r="A1493" s="145"/>
      <c r="B1493" s="153"/>
      <c r="C1493" s="165"/>
      <c r="D1493" s="166"/>
      <c r="E1493" s="159"/>
      <c r="F1493" s="160"/>
      <c r="G1493" s="159"/>
      <c r="H1493" s="159"/>
      <c r="I1493" s="167"/>
    </row>
    <row r="1494" spans="1:9" x14ac:dyDescent="0.25">
      <c r="A1494" s="145"/>
      <c r="B1494" s="153"/>
      <c r="C1494" s="165"/>
      <c r="D1494" s="166"/>
      <c r="E1494" s="159"/>
      <c r="F1494" s="160"/>
      <c r="G1494" s="159"/>
      <c r="H1494" s="159"/>
      <c r="I1494" s="167"/>
    </row>
    <row r="1495" spans="1:9" x14ac:dyDescent="0.25">
      <c r="A1495" s="145"/>
      <c r="B1495" s="153"/>
      <c r="C1495" s="165"/>
      <c r="D1495" s="166"/>
      <c r="E1495" s="159"/>
      <c r="F1495" s="160"/>
      <c r="G1495" s="159"/>
      <c r="H1495" s="159"/>
      <c r="I1495" s="167"/>
    </row>
    <row r="1496" spans="1:9" x14ac:dyDescent="0.25">
      <c r="A1496" s="145"/>
      <c r="B1496" s="153"/>
      <c r="C1496" s="165"/>
      <c r="D1496" s="166"/>
      <c r="E1496" s="159"/>
      <c r="F1496" s="160"/>
      <c r="G1496" s="159"/>
      <c r="H1496" s="159"/>
      <c r="I1496" s="167"/>
    </row>
    <row r="1497" spans="1:9" x14ac:dyDescent="0.25">
      <c r="A1497" s="145"/>
      <c r="B1497" s="153"/>
      <c r="C1497" s="165"/>
      <c r="D1497" s="166"/>
      <c r="E1497" s="159"/>
      <c r="F1497" s="160"/>
      <c r="G1497" s="159"/>
      <c r="H1497" s="159"/>
      <c r="I1497" s="167"/>
    </row>
    <row r="1498" spans="1:9" x14ac:dyDescent="0.25">
      <c r="A1498" s="145"/>
      <c r="B1498" s="153"/>
      <c r="C1498" s="165"/>
      <c r="D1498" s="166"/>
      <c r="E1498" s="159"/>
      <c r="F1498" s="160"/>
      <c r="G1498" s="159"/>
      <c r="H1498" s="159"/>
      <c r="I1498" s="167"/>
    </row>
    <row r="1499" spans="1:9" x14ac:dyDescent="0.25">
      <c r="A1499" s="145"/>
      <c r="B1499" s="153"/>
      <c r="C1499" s="165"/>
      <c r="D1499" s="166"/>
      <c r="E1499" s="159"/>
      <c r="F1499" s="160"/>
      <c r="G1499" s="159"/>
      <c r="H1499" s="159"/>
      <c r="I1499" s="167"/>
    </row>
    <row r="1500" spans="1:9" x14ac:dyDescent="0.25">
      <c r="A1500" s="145"/>
      <c r="B1500" s="153"/>
      <c r="C1500" s="165"/>
      <c r="D1500" s="166"/>
      <c r="E1500" s="159"/>
      <c r="F1500" s="160"/>
      <c r="G1500" s="159"/>
      <c r="H1500" s="159"/>
      <c r="I1500" s="167"/>
    </row>
    <row r="1501" spans="1:9" x14ac:dyDescent="0.25">
      <c r="A1501" s="145"/>
      <c r="B1501" s="153"/>
      <c r="C1501" s="165"/>
      <c r="D1501" s="166"/>
      <c r="E1501" s="159"/>
      <c r="F1501" s="160"/>
      <c r="G1501" s="159"/>
      <c r="H1501" s="159"/>
      <c r="I1501" s="167"/>
    </row>
    <row r="1502" spans="1:9" x14ac:dyDescent="0.25">
      <c r="A1502" s="145"/>
      <c r="B1502" s="153"/>
      <c r="C1502" s="165"/>
      <c r="D1502" s="166"/>
      <c r="E1502" s="159"/>
      <c r="F1502" s="160"/>
      <c r="G1502" s="159"/>
      <c r="H1502" s="159"/>
      <c r="I1502" s="167"/>
    </row>
    <row r="1503" spans="1:9" x14ac:dyDescent="0.25">
      <c r="A1503" s="145"/>
      <c r="B1503" s="153"/>
      <c r="C1503" s="165"/>
      <c r="D1503" s="166"/>
      <c r="E1503" s="159"/>
      <c r="F1503" s="160"/>
      <c r="G1503" s="159"/>
      <c r="H1503" s="159"/>
      <c r="I1503" s="167"/>
    </row>
    <row r="1504" spans="1:9" x14ac:dyDescent="0.25">
      <c r="A1504" s="145"/>
      <c r="B1504" s="153"/>
      <c r="C1504" s="165"/>
      <c r="D1504" s="166"/>
      <c r="E1504" s="159"/>
      <c r="F1504" s="160"/>
      <c r="G1504" s="159"/>
      <c r="H1504" s="159"/>
      <c r="I1504" s="167"/>
    </row>
    <row r="1505" spans="1:9" x14ac:dyDescent="0.25">
      <c r="A1505" s="145"/>
      <c r="B1505" s="153"/>
      <c r="C1505" s="165"/>
      <c r="D1505" s="166"/>
      <c r="E1505" s="159"/>
      <c r="F1505" s="160"/>
      <c r="G1505" s="159"/>
      <c r="H1505" s="159"/>
      <c r="I1505" s="167"/>
    </row>
    <row r="1506" spans="1:9" x14ac:dyDescent="0.25">
      <c r="A1506" s="145"/>
      <c r="B1506" s="153"/>
      <c r="C1506" s="165"/>
      <c r="D1506" s="166"/>
      <c r="E1506" s="159"/>
      <c r="F1506" s="160"/>
      <c r="G1506" s="159"/>
      <c r="H1506" s="159"/>
      <c r="I1506" s="167"/>
    </row>
    <row r="1507" spans="1:9" x14ac:dyDescent="0.25">
      <c r="A1507" s="145"/>
      <c r="B1507" s="153"/>
      <c r="C1507" s="165"/>
      <c r="D1507" s="166"/>
      <c r="E1507" s="159"/>
      <c r="F1507" s="160"/>
      <c r="G1507" s="159"/>
      <c r="H1507" s="159"/>
      <c r="I1507" s="167"/>
    </row>
    <row r="1508" spans="1:9" x14ac:dyDescent="0.25">
      <c r="A1508" s="145"/>
      <c r="B1508" s="153"/>
      <c r="C1508" s="165"/>
      <c r="D1508" s="166"/>
      <c r="E1508" s="159"/>
      <c r="F1508" s="160"/>
      <c r="G1508" s="159"/>
      <c r="H1508" s="159"/>
      <c r="I1508" s="167"/>
    </row>
    <row r="1509" spans="1:9" x14ac:dyDescent="0.25">
      <c r="A1509" s="145"/>
      <c r="B1509" s="153"/>
      <c r="C1509" s="165"/>
      <c r="D1509" s="166"/>
      <c r="E1509" s="159"/>
      <c r="F1509" s="160"/>
      <c r="G1509" s="159"/>
      <c r="H1509" s="159"/>
      <c r="I1509" s="167"/>
    </row>
    <row r="1510" spans="1:9" x14ac:dyDescent="0.25">
      <c r="A1510" s="145"/>
      <c r="B1510" s="153"/>
      <c r="C1510" s="165"/>
      <c r="D1510" s="166"/>
      <c r="E1510" s="159"/>
      <c r="F1510" s="160"/>
      <c r="G1510" s="159"/>
      <c r="H1510" s="159"/>
      <c r="I1510" s="167"/>
    </row>
    <row r="1511" spans="1:9" x14ac:dyDescent="0.25">
      <c r="A1511" s="145"/>
      <c r="B1511" s="153"/>
      <c r="C1511" s="165"/>
      <c r="D1511" s="166"/>
      <c r="E1511" s="159"/>
      <c r="F1511" s="160"/>
      <c r="G1511" s="159"/>
      <c r="H1511" s="159"/>
      <c r="I1511" s="167"/>
    </row>
    <row r="1512" spans="1:9" x14ac:dyDescent="0.25">
      <c r="A1512" s="145"/>
      <c r="B1512" s="153"/>
      <c r="C1512" s="165"/>
      <c r="D1512" s="166"/>
      <c r="E1512" s="159"/>
      <c r="F1512" s="160"/>
      <c r="G1512" s="159"/>
      <c r="H1512" s="159"/>
      <c r="I1512" s="167"/>
    </row>
    <row r="1513" spans="1:9" x14ac:dyDescent="0.25">
      <c r="A1513" s="145"/>
      <c r="B1513" s="153"/>
      <c r="C1513" s="165"/>
      <c r="D1513" s="166"/>
      <c r="E1513" s="159"/>
      <c r="F1513" s="160"/>
      <c r="G1513" s="159"/>
      <c r="H1513" s="159"/>
      <c r="I1513" s="167"/>
    </row>
    <row r="1514" spans="1:9" x14ac:dyDescent="0.25">
      <c r="A1514" s="145"/>
      <c r="B1514" s="153"/>
      <c r="C1514" s="165"/>
      <c r="D1514" s="166"/>
      <c r="E1514" s="159"/>
      <c r="F1514" s="160"/>
      <c r="G1514" s="159"/>
      <c r="H1514" s="159"/>
      <c r="I1514" s="167"/>
    </row>
    <row r="1515" spans="1:9" x14ac:dyDescent="0.25">
      <c r="A1515" s="145"/>
      <c r="B1515" s="153"/>
      <c r="C1515" s="165"/>
      <c r="D1515" s="166"/>
      <c r="E1515" s="159"/>
      <c r="F1515" s="160"/>
      <c r="G1515" s="159"/>
      <c r="H1515" s="159"/>
      <c r="I1515" s="167"/>
    </row>
    <row r="1516" spans="1:9" x14ac:dyDescent="0.25">
      <c r="A1516" s="145"/>
      <c r="B1516" s="153"/>
      <c r="C1516" s="165"/>
      <c r="D1516" s="166"/>
      <c r="E1516" s="159"/>
      <c r="F1516" s="160"/>
      <c r="G1516" s="159"/>
      <c r="H1516" s="159"/>
      <c r="I1516" s="167"/>
    </row>
    <row r="1517" spans="1:9" x14ac:dyDescent="0.25">
      <c r="A1517" s="145"/>
      <c r="B1517" s="153"/>
      <c r="C1517" s="165"/>
      <c r="D1517" s="166"/>
      <c r="E1517" s="159"/>
      <c r="F1517" s="160"/>
      <c r="G1517" s="159"/>
      <c r="H1517" s="159"/>
      <c r="I1517" s="167"/>
    </row>
    <row r="1518" spans="1:9" x14ac:dyDescent="0.25">
      <c r="A1518" s="145"/>
      <c r="B1518" s="153"/>
      <c r="C1518" s="165"/>
      <c r="D1518" s="166"/>
      <c r="E1518" s="159"/>
      <c r="F1518" s="160"/>
      <c r="G1518" s="159"/>
      <c r="H1518" s="159"/>
      <c r="I1518" s="167"/>
    </row>
    <row r="1519" spans="1:9" x14ac:dyDescent="0.25">
      <c r="A1519" s="145"/>
      <c r="B1519" s="153"/>
      <c r="C1519" s="165"/>
      <c r="D1519" s="166"/>
      <c r="E1519" s="159"/>
      <c r="F1519" s="160"/>
      <c r="G1519" s="159"/>
      <c r="H1519" s="159"/>
      <c r="I1519" s="167"/>
    </row>
    <row r="1520" spans="1:9" x14ac:dyDescent="0.25">
      <c r="A1520" s="145"/>
      <c r="B1520" s="153"/>
      <c r="C1520" s="165"/>
      <c r="D1520" s="166"/>
      <c r="E1520" s="159"/>
      <c r="F1520" s="160"/>
      <c r="G1520" s="159"/>
      <c r="H1520" s="159"/>
      <c r="I1520" s="167"/>
    </row>
    <row r="1521" spans="1:9" x14ac:dyDescent="0.25">
      <c r="A1521" s="145"/>
      <c r="B1521" s="153"/>
      <c r="C1521" s="165"/>
      <c r="D1521" s="166"/>
      <c r="E1521" s="159"/>
      <c r="F1521" s="160"/>
      <c r="G1521" s="159"/>
      <c r="H1521" s="159"/>
      <c r="I1521" s="167"/>
    </row>
    <row r="1522" spans="1:9" x14ac:dyDescent="0.25">
      <c r="A1522" s="145"/>
      <c r="B1522" s="153"/>
      <c r="C1522" s="165"/>
      <c r="D1522" s="166"/>
      <c r="E1522" s="159"/>
      <c r="F1522" s="160"/>
      <c r="G1522" s="159"/>
      <c r="H1522" s="159"/>
      <c r="I1522" s="167"/>
    </row>
    <row r="1523" spans="1:9" x14ac:dyDescent="0.25">
      <c r="A1523" s="145"/>
      <c r="B1523" s="153"/>
      <c r="C1523" s="165"/>
      <c r="D1523" s="166"/>
      <c r="E1523" s="159"/>
      <c r="F1523" s="160"/>
      <c r="G1523" s="159"/>
      <c r="H1523" s="159"/>
      <c r="I1523" s="167"/>
    </row>
    <row r="1524" spans="1:9" x14ac:dyDescent="0.25">
      <c r="A1524" s="145"/>
      <c r="B1524" s="153"/>
      <c r="C1524" s="165"/>
      <c r="D1524" s="166"/>
      <c r="E1524" s="159"/>
      <c r="F1524" s="160"/>
      <c r="G1524" s="159"/>
      <c r="H1524" s="159"/>
      <c r="I1524" s="167"/>
    </row>
    <row r="1525" spans="1:9" x14ac:dyDescent="0.25">
      <c r="A1525" s="145"/>
      <c r="B1525" s="153"/>
      <c r="C1525" s="165"/>
      <c r="D1525" s="166"/>
      <c r="E1525" s="159"/>
      <c r="F1525" s="160"/>
      <c r="G1525" s="159"/>
      <c r="H1525" s="159"/>
      <c r="I1525" s="167"/>
    </row>
    <row r="1526" spans="1:9" x14ac:dyDescent="0.25">
      <c r="A1526" s="145"/>
      <c r="B1526" s="153"/>
      <c r="C1526" s="165"/>
      <c r="D1526" s="166"/>
      <c r="E1526" s="159"/>
      <c r="F1526" s="160"/>
      <c r="G1526" s="159"/>
      <c r="H1526" s="159"/>
      <c r="I1526" s="167"/>
    </row>
    <row r="1527" spans="1:9" x14ac:dyDescent="0.25">
      <c r="A1527" s="145"/>
      <c r="B1527" s="153"/>
      <c r="C1527" s="165"/>
      <c r="D1527" s="166"/>
      <c r="E1527" s="159"/>
      <c r="F1527" s="160"/>
      <c r="G1527" s="159"/>
      <c r="H1527" s="159"/>
      <c r="I1527" s="167"/>
    </row>
    <row r="1528" spans="1:9" x14ac:dyDescent="0.25">
      <c r="A1528" s="145"/>
      <c r="B1528" s="153"/>
      <c r="C1528" s="165"/>
      <c r="D1528" s="166"/>
      <c r="E1528" s="159"/>
      <c r="F1528" s="160"/>
      <c r="G1528" s="159"/>
      <c r="H1528" s="159"/>
      <c r="I1528" s="167"/>
    </row>
    <row r="1529" spans="1:9" x14ac:dyDescent="0.25">
      <c r="A1529" s="145"/>
      <c r="B1529" s="153"/>
      <c r="C1529" s="165"/>
      <c r="D1529" s="166"/>
      <c r="E1529" s="159"/>
      <c r="F1529" s="160"/>
      <c r="G1529" s="159"/>
      <c r="H1529" s="159"/>
      <c r="I1529" s="167"/>
    </row>
    <row r="1530" spans="1:9" x14ac:dyDescent="0.25">
      <c r="A1530" s="145"/>
      <c r="B1530" s="153"/>
      <c r="C1530" s="165"/>
      <c r="D1530" s="166"/>
      <c r="E1530" s="159"/>
      <c r="F1530" s="160"/>
      <c r="G1530" s="159"/>
      <c r="H1530" s="159"/>
      <c r="I1530" s="167"/>
    </row>
    <row r="1531" spans="1:9" x14ac:dyDescent="0.25">
      <c r="A1531" s="145"/>
      <c r="B1531" s="153"/>
      <c r="C1531" s="165"/>
      <c r="D1531" s="166"/>
      <c r="E1531" s="159"/>
      <c r="F1531" s="160"/>
      <c r="G1531" s="159"/>
      <c r="H1531" s="159"/>
      <c r="I1531" s="167"/>
    </row>
    <row r="1532" spans="1:9" x14ac:dyDescent="0.25">
      <c r="A1532" s="145"/>
      <c r="B1532" s="153"/>
      <c r="C1532" s="165"/>
      <c r="D1532" s="166"/>
      <c r="E1532" s="159"/>
      <c r="F1532" s="160"/>
      <c r="G1532" s="159"/>
      <c r="H1532" s="159"/>
      <c r="I1532" s="167"/>
    </row>
    <row r="1533" spans="1:9" x14ac:dyDescent="0.25">
      <c r="A1533" s="145"/>
      <c r="B1533" s="153"/>
      <c r="C1533" s="165"/>
      <c r="D1533" s="166"/>
      <c r="E1533" s="159"/>
      <c r="F1533" s="160"/>
      <c r="G1533" s="159"/>
      <c r="H1533" s="159"/>
      <c r="I1533" s="167"/>
    </row>
    <row r="1534" spans="1:9" x14ac:dyDescent="0.25">
      <c r="A1534" s="145"/>
      <c r="B1534" s="153"/>
      <c r="C1534" s="165"/>
      <c r="D1534" s="166"/>
      <c r="E1534" s="159"/>
      <c r="F1534" s="160"/>
      <c r="G1534" s="159"/>
      <c r="H1534" s="159"/>
      <c r="I1534" s="167"/>
    </row>
    <row r="1535" spans="1:9" x14ac:dyDescent="0.25">
      <c r="A1535" s="145"/>
      <c r="B1535" s="153"/>
      <c r="C1535" s="165"/>
      <c r="D1535" s="166"/>
      <c r="E1535" s="159"/>
      <c r="F1535" s="160"/>
      <c r="G1535" s="159"/>
      <c r="H1535" s="159"/>
      <c r="I1535" s="167"/>
    </row>
    <row r="1536" spans="1:9" x14ac:dyDescent="0.25">
      <c r="A1536" s="145"/>
      <c r="B1536" s="153"/>
      <c r="C1536" s="165"/>
      <c r="D1536" s="166"/>
      <c r="E1536" s="159"/>
      <c r="F1536" s="160"/>
      <c r="G1536" s="159"/>
      <c r="H1536" s="159"/>
      <c r="I1536" s="167"/>
    </row>
    <row r="1537" spans="1:9" x14ac:dyDescent="0.25">
      <c r="A1537" s="145"/>
      <c r="B1537" s="153"/>
      <c r="C1537" s="165"/>
      <c r="D1537" s="166"/>
      <c r="E1537" s="159"/>
      <c r="F1537" s="160"/>
      <c r="G1537" s="159"/>
      <c r="H1537" s="159"/>
      <c r="I1537" s="167"/>
    </row>
    <row r="1538" spans="1:9" x14ac:dyDescent="0.25">
      <c r="A1538" s="145"/>
      <c r="B1538" s="153"/>
      <c r="C1538" s="165"/>
      <c r="D1538" s="166"/>
      <c r="E1538" s="159"/>
      <c r="F1538" s="160"/>
      <c r="G1538" s="159"/>
      <c r="H1538" s="159"/>
      <c r="I1538" s="167"/>
    </row>
    <row r="1539" spans="1:9" x14ac:dyDescent="0.25">
      <c r="A1539" s="145"/>
      <c r="B1539" s="153"/>
      <c r="C1539" s="165"/>
      <c r="D1539" s="166"/>
      <c r="E1539" s="159"/>
      <c r="F1539" s="160"/>
      <c r="G1539" s="159"/>
      <c r="H1539" s="159"/>
      <c r="I1539" s="167"/>
    </row>
    <row r="1540" spans="1:9" x14ac:dyDescent="0.25">
      <c r="A1540" s="145"/>
      <c r="B1540" s="153"/>
      <c r="C1540" s="165"/>
      <c r="D1540" s="166"/>
      <c r="E1540" s="159"/>
      <c r="F1540" s="160"/>
      <c r="G1540" s="159"/>
      <c r="H1540" s="159"/>
      <c r="I1540" s="167"/>
    </row>
    <row r="1541" spans="1:9" x14ac:dyDescent="0.25">
      <c r="A1541" s="145"/>
      <c r="B1541" s="153"/>
      <c r="C1541" s="165"/>
      <c r="D1541" s="166"/>
      <c r="E1541" s="159"/>
      <c r="F1541" s="160"/>
      <c r="G1541" s="159"/>
      <c r="H1541" s="159"/>
      <c r="I1541" s="167"/>
    </row>
    <row r="1542" spans="1:9" x14ac:dyDescent="0.25">
      <c r="A1542" s="145"/>
      <c r="B1542" s="153"/>
      <c r="C1542" s="165"/>
      <c r="D1542" s="166"/>
      <c r="E1542" s="159"/>
      <c r="F1542" s="160"/>
      <c r="G1542" s="159"/>
      <c r="H1542" s="159"/>
      <c r="I1542" s="167"/>
    </row>
    <row r="1543" spans="1:9" x14ac:dyDescent="0.25">
      <c r="A1543" s="145"/>
      <c r="B1543" s="153"/>
      <c r="C1543" s="165"/>
      <c r="D1543" s="166"/>
      <c r="E1543" s="159"/>
      <c r="F1543" s="160"/>
      <c r="G1543" s="159"/>
      <c r="H1543" s="159"/>
      <c r="I1543" s="167"/>
    </row>
    <row r="1544" spans="1:9" x14ac:dyDescent="0.25">
      <c r="A1544" s="145"/>
      <c r="B1544" s="153"/>
      <c r="C1544" s="165"/>
      <c r="D1544" s="166"/>
      <c r="E1544" s="159"/>
      <c r="F1544" s="160"/>
      <c r="G1544" s="159"/>
      <c r="H1544" s="159"/>
      <c r="I1544" s="167"/>
    </row>
    <row r="1545" spans="1:9" x14ac:dyDescent="0.25">
      <c r="A1545" s="145"/>
      <c r="B1545" s="153"/>
      <c r="C1545" s="165"/>
      <c r="D1545" s="166"/>
      <c r="E1545" s="159"/>
      <c r="F1545" s="160"/>
      <c r="G1545" s="159"/>
      <c r="H1545" s="159"/>
      <c r="I1545" s="167"/>
    </row>
    <row r="1546" spans="1:9" x14ac:dyDescent="0.25">
      <c r="A1546" s="145"/>
      <c r="B1546" s="153"/>
      <c r="C1546" s="165"/>
      <c r="D1546" s="166"/>
      <c r="E1546" s="159"/>
      <c r="F1546" s="160"/>
      <c r="G1546" s="159"/>
      <c r="H1546" s="159"/>
      <c r="I1546" s="167"/>
    </row>
    <row r="1547" spans="1:9" x14ac:dyDescent="0.25">
      <c r="A1547" s="145"/>
      <c r="B1547" s="153"/>
      <c r="C1547" s="165"/>
      <c r="D1547" s="166"/>
      <c r="E1547" s="159"/>
      <c r="F1547" s="160"/>
      <c r="G1547" s="159"/>
      <c r="H1547" s="159"/>
      <c r="I1547" s="167"/>
    </row>
    <row r="1548" spans="1:9" x14ac:dyDescent="0.25">
      <c r="A1548" s="145"/>
      <c r="B1548" s="153"/>
      <c r="C1548" s="165"/>
      <c r="D1548" s="166"/>
      <c r="E1548" s="159"/>
      <c r="F1548" s="160"/>
      <c r="G1548" s="159"/>
      <c r="H1548" s="159"/>
      <c r="I1548" s="167"/>
    </row>
    <row r="1549" spans="1:9" x14ac:dyDescent="0.25">
      <c r="A1549" s="145"/>
      <c r="B1549" s="153"/>
      <c r="C1549" s="165"/>
      <c r="D1549" s="166"/>
      <c r="E1549" s="159"/>
      <c r="F1549" s="160"/>
      <c r="G1549" s="159"/>
      <c r="H1549" s="159"/>
      <c r="I1549" s="167"/>
    </row>
    <row r="1550" spans="1:9" x14ac:dyDescent="0.25">
      <c r="A1550" s="145"/>
      <c r="B1550" s="153"/>
      <c r="C1550" s="165"/>
      <c r="D1550" s="166"/>
      <c r="E1550" s="159"/>
      <c r="F1550" s="160"/>
      <c r="G1550" s="159"/>
      <c r="H1550" s="159"/>
      <c r="I1550" s="167"/>
    </row>
    <row r="1551" spans="1:9" x14ac:dyDescent="0.25">
      <c r="A1551" s="145"/>
      <c r="B1551" s="153"/>
      <c r="C1551" s="165"/>
      <c r="D1551" s="166"/>
      <c r="E1551" s="159"/>
      <c r="F1551" s="160"/>
      <c r="G1551" s="159"/>
      <c r="H1551" s="159"/>
      <c r="I1551" s="167"/>
    </row>
    <row r="1552" spans="1:9" x14ac:dyDescent="0.25">
      <c r="A1552" s="145"/>
      <c r="B1552" s="153"/>
      <c r="C1552" s="165"/>
      <c r="D1552" s="166"/>
      <c r="E1552" s="159"/>
      <c r="F1552" s="160"/>
      <c r="G1552" s="159"/>
      <c r="H1552" s="159"/>
      <c r="I1552" s="167"/>
    </row>
    <row r="1553" spans="1:9" x14ac:dyDescent="0.25">
      <c r="A1553" s="145"/>
      <c r="B1553" s="153"/>
      <c r="C1553" s="165"/>
      <c r="D1553" s="166"/>
      <c r="E1553" s="159"/>
      <c r="F1553" s="160"/>
      <c r="G1553" s="159"/>
      <c r="H1553" s="159"/>
      <c r="I1553" s="167"/>
    </row>
    <row r="1554" spans="1:9" x14ac:dyDescent="0.25">
      <c r="A1554" s="145"/>
      <c r="B1554" s="153"/>
      <c r="C1554" s="165"/>
      <c r="D1554" s="166"/>
      <c r="E1554" s="159"/>
      <c r="F1554" s="160"/>
      <c r="G1554" s="159"/>
      <c r="H1554" s="159"/>
      <c r="I1554" s="167"/>
    </row>
    <row r="1555" spans="1:9" x14ac:dyDescent="0.25">
      <c r="A1555" s="145"/>
      <c r="B1555" s="153"/>
      <c r="C1555" s="165"/>
      <c r="D1555" s="166"/>
      <c r="E1555" s="159"/>
      <c r="F1555" s="160"/>
      <c r="G1555" s="159"/>
      <c r="H1555" s="159"/>
      <c r="I1555" s="167"/>
    </row>
    <row r="1556" spans="1:9" x14ac:dyDescent="0.25">
      <c r="A1556" s="145"/>
      <c r="B1556" s="153"/>
      <c r="C1556" s="165"/>
      <c r="D1556" s="166"/>
      <c r="E1556" s="159"/>
      <c r="F1556" s="160"/>
      <c r="G1556" s="159"/>
      <c r="H1556" s="159"/>
      <c r="I1556" s="167"/>
    </row>
    <row r="1557" spans="1:9" x14ac:dyDescent="0.25">
      <c r="A1557" s="145"/>
      <c r="B1557" s="153"/>
      <c r="C1557" s="165"/>
      <c r="D1557" s="166"/>
      <c r="E1557" s="159"/>
      <c r="F1557" s="160"/>
      <c r="G1557" s="159"/>
      <c r="H1557" s="159"/>
      <c r="I1557" s="167"/>
    </row>
    <row r="1558" spans="1:9" x14ac:dyDescent="0.25">
      <c r="A1558" s="145"/>
      <c r="B1558" s="153"/>
      <c r="C1558" s="165"/>
      <c r="D1558" s="166"/>
      <c r="E1558" s="159"/>
      <c r="F1558" s="160"/>
      <c r="G1558" s="159"/>
      <c r="H1558" s="159"/>
      <c r="I1558" s="167"/>
    </row>
    <row r="1559" spans="1:9" x14ac:dyDescent="0.25">
      <c r="A1559" s="145"/>
      <c r="B1559" s="153"/>
      <c r="C1559" s="165"/>
      <c r="D1559" s="166"/>
      <c r="E1559" s="159"/>
      <c r="F1559" s="160"/>
      <c r="G1559" s="159"/>
      <c r="H1559" s="159"/>
      <c r="I1559" s="167"/>
    </row>
    <row r="1560" spans="1:9" x14ac:dyDescent="0.25">
      <c r="A1560" s="145"/>
      <c r="B1560" s="153"/>
      <c r="C1560" s="165"/>
      <c r="D1560" s="166"/>
      <c r="E1560" s="159"/>
      <c r="F1560" s="160"/>
      <c r="G1560" s="159"/>
      <c r="H1560" s="159"/>
      <c r="I1560" s="167"/>
    </row>
    <row r="1561" spans="1:9" x14ac:dyDescent="0.25">
      <c r="A1561" s="145"/>
      <c r="B1561" s="153"/>
      <c r="C1561" s="165"/>
      <c r="D1561" s="166"/>
      <c r="E1561" s="159"/>
      <c r="F1561" s="160"/>
      <c r="G1561" s="159"/>
      <c r="H1561" s="159"/>
      <c r="I1561" s="167"/>
    </row>
    <row r="1562" spans="1:9" x14ac:dyDescent="0.25">
      <c r="A1562" s="145"/>
      <c r="B1562" s="153"/>
      <c r="C1562" s="165"/>
      <c r="D1562" s="166"/>
      <c r="E1562" s="159"/>
      <c r="F1562" s="160"/>
      <c r="G1562" s="159"/>
      <c r="H1562" s="159"/>
      <c r="I1562" s="167"/>
    </row>
    <row r="1563" spans="1:9" x14ac:dyDescent="0.25">
      <c r="A1563" s="145"/>
      <c r="B1563" s="153"/>
      <c r="C1563" s="165"/>
      <c r="D1563" s="166"/>
      <c r="E1563" s="159"/>
      <c r="F1563" s="160"/>
      <c r="G1563" s="159"/>
      <c r="H1563" s="159"/>
      <c r="I1563" s="167"/>
    </row>
    <row r="1564" spans="1:9" x14ac:dyDescent="0.25">
      <c r="A1564" s="145"/>
      <c r="B1564" s="153"/>
      <c r="C1564" s="165"/>
      <c r="D1564" s="166"/>
      <c r="E1564" s="159"/>
      <c r="F1564" s="160"/>
      <c r="G1564" s="159"/>
      <c r="H1564" s="159"/>
      <c r="I1564" s="167"/>
    </row>
    <row r="1565" spans="1:9" x14ac:dyDescent="0.25">
      <c r="A1565" s="145"/>
      <c r="B1565" s="153"/>
      <c r="C1565" s="165"/>
      <c r="D1565" s="166"/>
      <c r="E1565" s="159"/>
      <c r="F1565" s="160"/>
      <c r="G1565" s="159"/>
      <c r="H1565" s="159"/>
      <c r="I1565" s="167"/>
    </row>
    <row r="1566" spans="1:9" x14ac:dyDescent="0.25">
      <c r="A1566" s="145"/>
      <c r="B1566" s="153"/>
      <c r="C1566" s="165"/>
      <c r="D1566" s="166"/>
      <c r="E1566" s="159"/>
      <c r="F1566" s="160"/>
      <c r="G1566" s="159"/>
      <c r="H1566" s="159"/>
      <c r="I1566" s="167"/>
    </row>
    <row r="1567" spans="1:9" x14ac:dyDescent="0.25">
      <c r="A1567" s="145"/>
      <c r="B1567" s="153"/>
      <c r="C1567" s="165"/>
      <c r="D1567" s="166"/>
      <c r="E1567" s="159"/>
      <c r="F1567" s="160"/>
      <c r="G1567" s="159"/>
      <c r="H1567" s="159"/>
      <c r="I1567" s="167"/>
    </row>
    <row r="1568" spans="1:9" x14ac:dyDescent="0.25">
      <c r="A1568" s="145"/>
      <c r="B1568" s="153"/>
      <c r="C1568" s="165"/>
      <c r="D1568" s="166"/>
      <c r="E1568" s="159"/>
      <c r="F1568" s="160"/>
      <c r="G1568" s="159"/>
      <c r="H1568" s="159"/>
      <c r="I1568" s="167"/>
    </row>
    <row r="1569" spans="1:9" x14ac:dyDescent="0.25">
      <c r="A1569" s="145"/>
      <c r="B1569" s="153"/>
      <c r="C1569" s="165"/>
      <c r="D1569" s="166"/>
      <c r="E1569" s="159"/>
      <c r="F1569" s="160"/>
      <c r="G1569" s="159"/>
      <c r="H1569" s="159"/>
      <c r="I1569" s="167"/>
    </row>
    <row r="1570" spans="1:9" x14ac:dyDescent="0.25">
      <c r="A1570" s="145"/>
      <c r="B1570" s="153"/>
      <c r="C1570" s="165"/>
      <c r="D1570" s="166"/>
      <c r="E1570" s="159"/>
      <c r="F1570" s="160"/>
      <c r="G1570" s="159"/>
      <c r="H1570" s="159"/>
      <c r="I1570" s="167"/>
    </row>
    <row r="1571" spans="1:9" x14ac:dyDescent="0.25">
      <c r="A1571" s="145"/>
      <c r="B1571" s="153"/>
      <c r="C1571" s="165"/>
      <c r="D1571" s="166"/>
      <c r="E1571" s="159"/>
      <c r="F1571" s="160"/>
      <c r="G1571" s="159"/>
      <c r="H1571" s="159"/>
      <c r="I1571" s="167"/>
    </row>
    <row r="1572" spans="1:9" x14ac:dyDescent="0.25">
      <c r="A1572" s="145"/>
      <c r="B1572" s="153"/>
      <c r="C1572" s="165"/>
      <c r="D1572" s="166"/>
      <c r="E1572" s="159"/>
      <c r="F1572" s="160"/>
      <c r="G1572" s="159"/>
      <c r="H1572" s="159"/>
      <c r="I1572" s="167"/>
    </row>
    <row r="1573" spans="1:9" x14ac:dyDescent="0.25">
      <c r="A1573" s="145"/>
      <c r="B1573" s="153"/>
      <c r="C1573" s="165"/>
      <c r="D1573" s="166"/>
      <c r="E1573" s="159"/>
      <c r="F1573" s="160"/>
      <c r="G1573" s="159"/>
      <c r="H1573" s="159"/>
      <c r="I1573" s="167"/>
    </row>
    <row r="1574" spans="1:9" x14ac:dyDescent="0.25">
      <c r="A1574" s="145"/>
      <c r="B1574" s="153"/>
      <c r="C1574" s="165"/>
      <c r="D1574" s="166"/>
      <c r="E1574" s="159"/>
      <c r="F1574" s="160"/>
      <c r="G1574" s="159"/>
      <c r="H1574" s="159"/>
      <c r="I1574" s="167"/>
    </row>
    <row r="1575" spans="1:9" x14ac:dyDescent="0.25">
      <c r="A1575" s="145"/>
      <c r="B1575" s="153"/>
      <c r="C1575" s="165"/>
      <c r="D1575" s="166"/>
      <c r="E1575" s="159"/>
      <c r="F1575" s="160"/>
      <c r="G1575" s="159"/>
      <c r="H1575" s="159"/>
      <c r="I1575" s="167"/>
    </row>
    <row r="1576" spans="1:9" x14ac:dyDescent="0.25">
      <c r="A1576" s="145"/>
      <c r="B1576" s="153"/>
      <c r="C1576" s="165"/>
      <c r="D1576" s="166"/>
      <c r="E1576" s="159"/>
      <c r="F1576" s="160"/>
      <c r="G1576" s="159"/>
      <c r="H1576" s="159"/>
      <c r="I1576" s="167"/>
    </row>
    <row r="1577" spans="1:9" x14ac:dyDescent="0.25">
      <c r="A1577" s="145"/>
      <c r="B1577" s="153"/>
      <c r="C1577" s="165"/>
      <c r="D1577" s="166"/>
      <c r="E1577" s="159"/>
      <c r="F1577" s="160"/>
      <c r="G1577" s="159"/>
      <c r="H1577" s="159"/>
      <c r="I1577" s="167"/>
    </row>
    <row r="1578" spans="1:9" x14ac:dyDescent="0.25">
      <c r="A1578" s="145"/>
      <c r="B1578" s="153"/>
      <c r="C1578" s="165"/>
      <c r="D1578" s="166"/>
      <c r="E1578" s="159"/>
      <c r="F1578" s="160"/>
      <c r="G1578" s="159"/>
      <c r="H1578" s="159"/>
      <c r="I1578" s="167"/>
    </row>
    <row r="1579" spans="1:9" x14ac:dyDescent="0.25">
      <c r="A1579" s="145"/>
      <c r="B1579" s="153"/>
      <c r="C1579" s="165"/>
      <c r="D1579" s="166"/>
      <c r="E1579" s="159"/>
      <c r="F1579" s="160"/>
      <c r="G1579" s="159"/>
      <c r="H1579" s="159"/>
      <c r="I1579" s="167"/>
    </row>
    <row r="1580" spans="1:9" x14ac:dyDescent="0.25">
      <c r="A1580" s="145"/>
      <c r="B1580" s="153"/>
      <c r="C1580" s="165"/>
      <c r="D1580" s="166"/>
      <c r="E1580" s="159"/>
      <c r="F1580" s="160"/>
      <c r="G1580" s="159"/>
      <c r="H1580" s="159"/>
      <c r="I1580" s="167"/>
    </row>
    <row r="1581" spans="1:9" x14ac:dyDescent="0.25">
      <c r="A1581" s="145"/>
      <c r="B1581" s="153"/>
      <c r="C1581" s="165"/>
      <c r="D1581" s="166"/>
      <c r="E1581" s="159"/>
      <c r="F1581" s="160"/>
      <c r="G1581" s="159"/>
      <c r="H1581" s="159"/>
      <c r="I1581" s="167"/>
    </row>
    <row r="1582" spans="1:9" x14ac:dyDescent="0.25">
      <c r="A1582" s="145"/>
      <c r="B1582" s="153"/>
      <c r="C1582" s="165"/>
      <c r="D1582" s="166"/>
      <c r="E1582" s="159"/>
      <c r="F1582" s="160"/>
      <c r="G1582" s="159"/>
      <c r="H1582" s="159"/>
      <c r="I1582" s="167"/>
    </row>
    <row r="1583" spans="1:9" x14ac:dyDescent="0.25">
      <c r="A1583" s="145"/>
      <c r="B1583" s="153"/>
      <c r="C1583" s="165"/>
      <c r="D1583" s="166"/>
      <c r="E1583" s="159"/>
      <c r="F1583" s="160"/>
      <c r="G1583" s="159"/>
      <c r="H1583" s="159"/>
      <c r="I1583" s="167"/>
    </row>
    <row r="1584" spans="1:9" x14ac:dyDescent="0.25">
      <c r="A1584" s="145"/>
      <c r="B1584" s="153"/>
      <c r="C1584" s="165"/>
      <c r="D1584" s="166"/>
      <c r="E1584" s="159"/>
      <c r="F1584" s="160"/>
      <c r="G1584" s="159"/>
      <c r="H1584" s="159"/>
      <c r="I1584" s="167"/>
    </row>
    <row r="1585" spans="1:9" x14ac:dyDescent="0.25">
      <c r="A1585" s="145"/>
      <c r="B1585" s="153"/>
      <c r="C1585" s="165"/>
      <c r="D1585" s="166"/>
      <c r="E1585" s="159"/>
      <c r="F1585" s="160"/>
      <c r="G1585" s="159"/>
      <c r="H1585" s="159"/>
      <c r="I1585" s="167"/>
    </row>
    <row r="1586" spans="1:9" x14ac:dyDescent="0.25">
      <c r="A1586" s="145"/>
      <c r="B1586" s="153"/>
      <c r="C1586" s="165"/>
      <c r="D1586" s="166"/>
      <c r="E1586" s="159"/>
      <c r="F1586" s="160"/>
      <c r="G1586" s="159"/>
      <c r="H1586" s="159"/>
      <c r="I1586" s="167"/>
    </row>
    <row r="1587" spans="1:9" x14ac:dyDescent="0.25">
      <c r="A1587" s="145"/>
      <c r="B1587" s="153"/>
      <c r="C1587" s="165"/>
      <c r="D1587" s="166"/>
      <c r="E1587" s="159"/>
      <c r="F1587" s="160"/>
      <c r="G1587" s="159"/>
      <c r="H1587" s="159"/>
      <c r="I1587" s="167"/>
    </row>
    <row r="1588" spans="1:9" x14ac:dyDescent="0.25">
      <c r="A1588" s="145"/>
      <c r="B1588" s="153"/>
      <c r="C1588" s="165"/>
      <c r="D1588" s="166"/>
      <c r="E1588" s="159"/>
      <c r="F1588" s="160"/>
      <c r="G1588" s="159"/>
      <c r="H1588" s="159"/>
      <c r="I1588" s="167"/>
    </row>
    <row r="1589" spans="1:9" x14ac:dyDescent="0.25">
      <c r="A1589" s="145"/>
      <c r="B1589" s="153"/>
      <c r="C1589" s="165"/>
      <c r="D1589" s="166"/>
      <c r="E1589" s="159"/>
      <c r="F1589" s="160"/>
      <c r="G1589" s="159"/>
      <c r="H1589" s="159"/>
      <c r="I1589" s="167"/>
    </row>
    <row r="1590" spans="1:9" x14ac:dyDescent="0.25">
      <c r="A1590" s="145"/>
      <c r="B1590" s="153"/>
      <c r="C1590" s="165"/>
      <c r="D1590" s="166"/>
      <c r="E1590" s="159"/>
      <c r="F1590" s="160"/>
      <c r="G1590" s="159"/>
      <c r="H1590" s="159"/>
      <c r="I1590" s="167"/>
    </row>
    <row r="1591" spans="1:9" x14ac:dyDescent="0.25">
      <c r="A1591" s="145"/>
      <c r="B1591" s="153"/>
      <c r="C1591" s="165"/>
      <c r="D1591" s="166"/>
      <c r="E1591" s="159"/>
      <c r="F1591" s="160"/>
      <c r="G1591" s="159"/>
      <c r="H1591" s="159"/>
      <c r="I1591" s="167"/>
    </row>
    <row r="1592" spans="1:9" x14ac:dyDescent="0.25">
      <c r="A1592" s="145"/>
      <c r="B1592" s="153"/>
      <c r="C1592" s="165"/>
      <c r="D1592" s="166"/>
      <c r="E1592" s="159"/>
      <c r="F1592" s="160"/>
      <c r="G1592" s="159"/>
      <c r="H1592" s="159"/>
      <c r="I1592" s="167"/>
    </row>
    <row r="1593" spans="1:9" x14ac:dyDescent="0.25">
      <c r="A1593" s="145"/>
      <c r="B1593" s="153"/>
      <c r="C1593" s="165"/>
      <c r="D1593" s="166"/>
      <c r="E1593" s="159"/>
      <c r="F1593" s="160"/>
      <c r="G1593" s="159"/>
      <c r="H1593" s="159"/>
      <c r="I1593" s="167"/>
    </row>
    <row r="1594" spans="1:9" x14ac:dyDescent="0.25">
      <c r="A1594" s="145"/>
      <c r="B1594" s="153"/>
      <c r="C1594" s="165"/>
      <c r="D1594" s="166"/>
      <c r="E1594" s="159"/>
      <c r="F1594" s="160"/>
      <c r="G1594" s="159"/>
      <c r="H1594" s="159"/>
      <c r="I1594" s="167"/>
    </row>
    <row r="1595" spans="1:9" x14ac:dyDescent="0.25">
      <c r="A1595" s="145"/>
      <c r="B1595" s="153"/>
      <c r="C1595" s="165"/>
      <c r="D1595" s="166"/>
      <c r="E1595" s="159"/>
      <c r="F1595" s="160"/>
      <c r="G1595" s="159"/>
      <c r="H1595" s="159"/>
      <c r="I1595" s="167"/>
    </row>
    <row r="1596" spans="1:9" x14ac:dyDescent="0.25">
      <c r="A1596" s="145"/>
      <c r="B1596" s="153"/>
      <c r="C1596" s="165"/>
      <c r="D1596" s="166"/>
      <c r="E1596" s="159"/>
      <c r="F1596" s="160"/>
      <c r="G1596" s="159"/>
      <c r="H1596" s="159"/>
      <c r="I1596" s="167"/>
    </row>
    <row r="1597" spans="1:9" x14ac:dyDescent="0.25">
      <c r="A1597" s="145"/>
      <c r="B1597" s="153"/>
      <c r="C1597" s="165"/>
      <c r="D1597" s="166"/>
      <c r="E1597" s="159"/>
      <c r="F1597" s="160"/>
      <c r="G1597" s="159"/>
      <c r="H1597" s="159"/>
      <c r="I1597" s="167"/>
    </row>
    <row r="1598" spans="1:9" x14ac:dyDescent="0.25">
      <c r="A1598" s="145"/>
      <c r="B1598" s="153"/>
      <c r="C1598" s="165"/>
      <c r="D1598" s="166"/>
      <c r="E1598" s="159"/>
      <c r="F1598" s="160"/>
      <c r="G1598" s="159"/>
      <c r="H1598" s="159"/>
      <c r="I1598" s="167"/>
    </row>
    <row r="1599" spans="1:9" x14ac:dyDescent="0.25">
      <c r="A1599" s="145"/>
      <c r="B1599" s="153"/>
      <c r="C1599" s="165"/>
      <c r="D1599" s="166"/>
      <c r="E1599" s="159"/>
      <c r="F1599" s="160"/>
      <c r="G1599" s="159"/>
      <c r="H1599" s="159"/>
      <c r="I1599" s="167"/>
    </row>
    <row r="1600" spans="1:9" x14ac:dyDescent="0.25">
      <c r="A1600" s="145"/>
      <c r="B1600" s="153"/>
      <c r="C1600" s="165"/>
      <c r="D1600" s="166"/>
      <c r="E1600" s="159"/>
      <c r="F1600" s="160"/>
      <c r="G1600" s="159"/>
      <c r="H1600" s="159"/>
      <c r="I1600" s="167"/>
    </row>
    <row r="1601" spans="1:9" x14ac:dyDescent="0.25">
      <c r="A1601" s="145"/>
      <c r="B1601" s="153"/>
      <c r="C1601" s="165"/>
      <c r="D1601" s="166"/>
      <c r="E1601" s="159"/>
      <c r="F1601" s="160"/>
      <c r="G1601" s="159"/>
      <c r="H1601" s="159"/>
      <c r="I1601" s="167"/>
    </row>
    <row r="1602" spans="1:9" x14ac:dyDescent="0.25">
      <c r="A1602" s="145"/>
      <c r="B1602" s="153"/>
      <c r="C1602" s="165"/>
      <c r="D1602" s="166"/>
      <c r="E1602" s="159"/>
      <c r="F1602" s="160"/>
      <c r="G1602" s="159"/>
      <c r="H1602" s="159"/>
      <c r="I1602" s="167"/>
    </row>
    <row r="1603" spans="1:9" x14ac:dyDescent="0.25">
      <c r="A1603" s="145"/>
      <c r="B1603" s="153"/>
      <c r="C1603" s="165"/>
      <c r="D1603" s="166"/>
      <c r="E1603" s="159"/>
      <c r="F1603" s="160"/>
      <c r="G1603" s="159"/>
      <c r="H1603" s="159"/>
      <c r="I1603" s="167"/>
    </row>
    <row r="1604" spans="1:9" x14ac:dyDescent="0.25">
      <c r="A1604" s="145"/>
      <c r="B1604" s="153"/>
      <c r="C1604" s="165"/>
      <c r="D1604" s="166"/>
      <c r="E1604" s="159"/>
      <c r="F1604" s="160"/>
      <c r="G1604" s="159"/>
      <c r="H1604" s="159"/>
      <c r="I1604" s="167"/>
    </row>
    <row r="1605" spans="1:9" x14ac:dyDescent="0.25">
      <c r="A1605" s="145"/>
      <c r="B1605" s="153"/>
      <c r="C1605" s="165"/>
      <c r="D1605" s="166"/>
      <c r="E1605" s="159"/>
      <c r="F1605" s="160"/>
      <c r="G1605" s="159"/>
      <c r="H1605" s="159"/>
      <c r="I1605" s="167"/>
    </row>
    <row r="1606" spans="1:9" x14ac:dyDescent="0.25">
      <c r="A1606" s="145"/>
      <c r="B1606" s="153"/>
      <c r="C1606" s="165"/>
      <c r="D1606" s="166"/>
      <c r="E1606" s="159"/>
      <c r="F1606" s="160"/>
      <c r="G1606" s="159"/>
      <c r="H1606" s="159"/>
      <c r="I1606" s="167"/>
    </row>
    <row r="1607" spans="1:9" x14ac:dyDescent="0.25">
      <c r="A1607" s="145"/>
      <c r="B1607" s="153"/>
      <c r="C1607" s="165"/>
      <c r="D1607" s="166"/>
      <c r="E1607" s="159"/>
      <c r="F1607" s="160"/>
      <c r="G1607" s="159"/>
      <c r="H1607" s="159"/>
      <c r="I1607" s="167"/>
    </row>
    <row r="1608" spans="1:9" x14ac:dyDescent="0.25">
      <c r="A1608" s="145"/>
      <c r="B1608" s="153"/>
      <c r="C1608" s="165"/>
      <c r="D1608" s="166"/>
      <c r="E1608" s="159"/>
      <c r="F1608" s="160"/>
      <c r="G1608" s="159"/>
      <c r="H1608" s="159"/>
      <c r="I1608" s="167"/>
    </row>
    <row r="1609" spans="1:9" x14ac:dyDescent="0.25">
      <c r="A1609" s="145"/>
      <c r="B1609" s="153"/>
      <c r="C1609" s="165"/>
      <c r="D1609" s="166"/>
      <c r="E1609" s="159"/>
      <c r="F1609" s="160"/>
      <c r="G1609" s="159"/>
      <c r="H1609" s="159"/>
      <c r="I1609" s="167"/>
    </row>
    <row r="1610" spans="1:9" x14ac:dyDescent="0.25">
      <c r="A1610" s="145"/>
      <c r="B1610" s="153"/>
      <c r="C1610" s="165"/>
      <c r="D1610" s="166"/>
      <c r="E1610" s="159"/>
      <c r="F1610" s="160"/>
      <c r="G1610" s="159"/>
      <c r="H1610" s="159"/>
      <c r="I1610" s="167"/>
    </row>
    <row r="1611" spans="1:9" x14ac:dyDescent="0.25">
      <c r="A1611" s="145"/>
      <c r="B1611" s="153"/>
      <c r="C1611" s="165"/>
      <c r="D1611" s="166"/>
      <c r="E1611" s="159"/>
      <c r="F1611" s="160"/>
      <c r="G1611" s="159"/>
      <c r="H1611" s="159"/>
      <c r="I1611" s="167"/>
    </row>
    <row r="1612" spans="1:9" x14ac:dyDescent="0.25">
      <c r="A1612" s="145"/>
      <c r="B1612" s="153"/>
      <c r="C1612" s="165"/>
      <c r="D1612" s="166"/>
      <c r="E1612" s="159"/>
      <c r="F1612" s="160"/>
      <c r="G1612" s="159"/>
      <c r="H1612" s="159"/>
      <c r="I1612" s="167"/>
    </row>
    <row r="1613" spans="1:9" x14ac:dyDescent="0.25">
      <c r="A1613" s="145"/>
      <c r="B1613" s="153"/>
      <c r="C1613" s="165"/>
      <c r="D1613" s="166"/>
      <c r="E1613" s="159"/>
      <c r="F1613" s="160"/>
      <c r="G1613" s="159"/>
      <c r="H1613" s="159"/>
      <c r="I1613" s="167"/>
    </row>
    <row r="1614" spans="1:9" x14ac:dyDescent="0.25">
      <c r="A1614" s="145"/>
      <c r="B1614" s="153"/>
      <c r="C1614" s="165"/>
      <c r="D1614" s="166"/>
      <c r="E1614" s="159"/>
      <c r="F1614" s="160"/>
      <c r="G1614" s="159"/>
      <c r="H1614" s="159"/>
      <c r="I1614" s="167"/>
    </row>
    <row r="1615" spans="1:9" x14ac:dyDescent="0.25">
      <c r="A1615" s="145"/>
      <c r="B1615" s="153"/>
      <c r="C1615" s="165"/>
      <c r="D1615" s="166"/>
      <c r="E1615" s="159"/>
      <c r="F1615" s="160"/>
      <c r="G1615" s="159"/>
      <c r="H1615" s="159"/>
      <c r="I1615" s="167"/>
    </row>
    <row r="1616" spans="1:9" x14ac:dyDescent="0.25">
      <c r="A1616" s="145"/>
      <c r="B1616" s="153"/>
      <c r="C1616" s="165"/>
      <c r="D1616" s="166"/>
      <c r="E1616" s="159"/>
      <c r="F1616" s="160"/>
      <c r="G1616" s="159"/>
      <c r="H1616" s="159"/>
      <c r="I1616" s="167"/>
    </row>
    <row r="1617" spans="1:9" x14ac:dyDescent="0.25">
      <c r="A1617" s="145"/>
      <c r="B1617" s="153"/>
      <c r="C1617" s="165"/>
      <c r="D1617" s="166"/>
      <c r="E1617" s="159"/>
      <c r="F1617" s="160"/>
      <c r="G1617" s="159"/>
      <c r="H1617" s="159"/>
      <c r="I1617" s="167"/>
    </row>
    <row r="1618" spans="1:9" x14ac:dyDescent="0.25">
      <c r="A1618" s="145"/>
      <c r="B1618" s="153"/>
      <c r="C1618" s="165"/>
      <c r="D1618" s="166"/>
      <c r="E1618" s="159"/>
      <c r="F1618" s="160"/>
      <c r="G1618" s="159"/>
      <c r="H1618" s="159"/>
      <c r="I1618" s="167"/>
    </row>
    <row r="1619" spans="1:9" x14ac:dyDescent="0.25">
      <c r="A1619" s="145"/>
      <c r="B1619" s="153"/>
      <c r="C1619" s="165"/>
      <c r="D1619" s="166"/>
      <c r="E1619" s="159"/>
      <c r="F1619" s="160"/>
      <c r="G1619" s="159"/>
      <c r="H1619" s="159"/>
      <c r="I1619" s="167"/>
    </row>
    <row r="1620" spans="1:9" x14ac:dyDescent="0.25">
      <c r="A1620" s="145"/>
      <c r="B1620" s="153"/>
      <c r="C1620" s="165"/>
      <c r="D1620" s="166"/>
      <c r="E1620" s="159"/>
      <c r="F1620" s="160"/>
      <c r="G1620" s="159"/>
      <c r="H1620" s="159"/>
      <c r="I1620" s="167"/>
    </row>
    <row r="1621" spans="1:9" x14ac:dyDescent="0.25">
      <c r="A1621" s="145"/>
      <c r="B1621" s="153"/>
      <c r="C1621" s="165"/>
      <c r="D1621" s="166"/>
      <c r="E1621" s="159"/>
      <c r="F1621" s="160"/>
      <c r="G1621" s="159"/>
      <c r="H1621" s="159"/>
      <c r="I1621" s="167"/>
    </row>
    <row r="1622" spans="1:9" x14ac:dyDescent="0.25">
      <c r="A1622" s="145"/>
      <c r="B1622" s="153"/>
      <c r="C1622" s="165"/>
      <c r="D1622" s="166"/>
      <c r="E1622" s="159"/>
      <c r="F1622" s="160"/>
      <c r="G1622" s="159"/>
      <c r="H1622" s="159"/>
      <c r="I1622" s="167"/>
    </row>
    <row r="1623" spans="1:9" x14ac:dyDescent="0.25">
      <c r="A1623" s="145"/>
      <c r="B1623" s="153"/>
      <c r="C1623" s="165"/>
      <c r="D1623" s="166"/>
      <c r="E1623" s="159"/>
      <c r="F1623" s="160"/>
      <c r="G1623" s="159"/>
      <c r="H1623" s="159"/>
      <c r="I1623" s="167"/>
    </row>
    <row r="1624" spans="1:9" x14ac:dyDescent="0.25">
      <c r="A1624" s="145"/>
      <c r="B1624" s="153"/>
      <c r="C1624" s="165"/>
      <c r="D1624" s="166"/>
      <c r="E1624" s="159"/>
      <c r="F1624" s="160"/>
      <c r="G1624" s="159"/>
      <c r="H1624" s="159"/>
      <c r="I1624" s="167"/>
    </row>
    <row r="1625" spans="1:9" x14ac:dyDescent="0.25">
      <c r="A1625" s="145"/>
      <c r="B1625" s="153"/>
      <c r="C1625" s="165"/>
      <c r="D1625" s="166"/>
      <c r="E1625" s="159"/>
      <c r="F1625" s="160"/>
      <c r="G1625" s="159"/>
      <c r="H1625" s="159"/>
      <c r="I1625" s="167"/>
    </row>
    <row r="1626" spans="1:9" x14ac:dyDescent="0.25">
      <c r="A1626" s="145"/>
      <c r="B1626" s="153"/>
      <c r="C1626" s="165"/>
      <c r="D1626" s="166"/>
      <c r="E1626" s="159"/>
      <c r="F1626" s="160"/>
      <c r="G1626" s="159"/>
      <c r="H1626" s="159"/>
      <c r="I1626" s="167"/>
    </row>
    <row r="1627" spans="1:9" x14ac:dyDescent="0.25">
      <c r="A1627" s="145"/>
      <c r="B1627" s="153"/>
      <c r="C1627" s="165"/>
      <c r="D1627" s="166"/>
      <c r="E1627" s="159"/>
      <c r="F1627" s="160"/>
      <c r="G1627" s="159"/>
      <c r="H1627" s="159"/>
      <c r="I1627" s="167"/>
    </row>
    <row r="1628" spans="1:9" x14ac:dyDescent="0.25">
      <c r="A1628" s="145"/>
      <c r="B1628" s="153"/>
      <c r="C1628" s="165"/>
      <c r="D1628" s="166"/>
      <c r="E1628" s="159"/>
      <c r="F1628" s="160"/>
      <c r="G1628" s="159"/>
      <c r="H1628" s="159"/>
      <c r="I1628" s="167"/>
    </row>
    <row r="1629" spans="1:9" x14ac:dyDescent="0.25">
      <c r="A1629" s="145"/>
      <c r="B1629" s="153"/>
      <c r="C1629" s="165"/>
      <c r="D1629" s="166"/>
      <c r="E1629" s="159"/>
      <c r="F1629" s="160"/>
      <c r="G1629" s="159"/>
      <c r="H1629" s="159"/>
      <c r="I1629" s="167"/>
    </row>
    <row r="1630" spans="1:9" x14ac:dyDescent="0.25">
      <c r="A1630" s="145"/>
      <c r="B1630" s="153"/>
      <c r="C1630" s="165"/>
      <c r="D1630" s="166"/>
      <c r="E1630" s="159"/>
      <c r="F1630" s="160"/>
      <c r="G1630" s="159"/>
      <c r="H1630" s="159"/>
      <c r="I1630" s="167"/>
    </row>
    <row r="1631" spans="1:9" x14ac:dyDescent="0.25">
      <c r="A1631" s="145"/>
      <c r="B1631" s="153"/>
      <c r="C1631" s="165"/>
      <c r="D1631" s="166"/>
      <c r="E1631" s="159"/>
      <c r="F1631" s="160"/>
      <c r="G1631" s="159"/>
      <c r="H1631" s="159"/>
      <c r="I1631" s="167"/>
    </row>
    <row r="1632" spans="1:9" x14ac:dyDescent="0.25">
      <c r="A1632" s="145"/>
      <c r="B1632" s="153"/>
      <c r="C1632" s="165"/>
      <c r="D1632" s="166"/>
      <c r="E1632" s="159"/>
      <c r="F1632" s="160"/>
      <c r="G1632" s="159"/>
      <c r="H1632" s="159"/>
      <c r="I1632" s="167"/>
    </row>
    <row r="1633" spans="1:9" x14ac:dyDescent="0.25">
      <c r="A1633" s="145"/>
      <c r="B1633" s="153"/>
      <c r="C1633" s="165"/>
      <c r="D1633" s="166"/>
      <c r="E1633" s="159"/>
      <c r="F1633" s="160"/>
      <c r="G1633" s="159"/>
      <c r="H1633" s="159"/>
      <c r="I1633" s="167"/>
    </row>
    <row r="1634" spans="1:9" x14ac:dyDescent="0.25">
      <c r="A1634" s="145"/>
      <c r="B1634" s="153"/>
      <c r="C1634" s="165"/>
      <c r="D1634" s="166"/>
      <c r="E1634" s="159"/>
      <c r="F1634" s="160"/>
      <c r="G1634" s="159"/>
      <c r="H1634" s="159"/>
      <c r="I1634" s="167"/>
    </row>
    <row r="1635" spans="1:9" x14ac:dyDescent="0.25">
      <c r="A1635" s="145"/>
      <c r="B1635" s="153"/>
      <c r="C1635" s="165"/>
      <c r="D1635" s="166"/>
      <c r="E1635" s="159"/>
      <c r="F1635" s="160"/>
      <c r="G1635" s="159"/>
      <c r="H1635" s="159"/>
      <c r="I1635" s="167"/>
    </row>
    <row r="1636" spans="1:9" x14ac:dyDescent="0.25">
      <c r="A1636" s="145"/>
      <c r="B1636" s="153"/>
      <c r="C1636" s="165"/>
      <c r="D1636" s="166"/>
      <c r="E1636" s="159"/>
      <c r="F1636" s="160"/>
      <c r="G1636" s="159"/>
      <c r="H1636" s="159"/>
      <c r="I1636" s="167"/>
    </row>
    <row r="1637" spans="1:9" x14ac:dyDescent="0.25">
      <c r="A1637" s="145"/>
      <c r="B1637" s="153"/>
      <c r="C1637" s="165"/>
      <c r="D1637" s="166"/>
      <c r="E1637" s="159"/>
      <c r="F1637" s="160"/>
      <c r="G1637" s="159"/>
      <c r="H1637" s="159"/>
      <c r="I1637" s="167"/>
    </row>
    <row r="1638" spans="1:9" x14ac:dyDescent="0.25">
      <c r="A1638" s="145"/>
      <c r="B1638" s="153"/>
      <c r="C1638" s="165"/>
      <c r="D1638" s="166"/>
      <c r="E1638" s="159"/>
      <c r="F1638" s="160"/>
      <c r="G1638" s="159"/>
      <c r="H1638" s="159"/>
      <c r="I1638" s="167"/>
    </row>
    <row r="1639" spans="1:9" x14ac:dyDescent="0.25">
      <c r="A1639" s="145"/>
      <c r="B1639" s="153"/>
      <c r="C1639" s="165"/>
      <c r="D1639" s="166"/>
      <c r="E1639" s="159"/>
      <c r="F1639" s="160"/>
      <c r="G1639" s="159"/>
      <c r="H1639" s="159"/>
      <c r="I1639" s="167"/>
    </row>
    <row r="1640" spans="1:9" x14ac:dyDescent="0.25">
      <c r="A1640" s="145"/>
      <c r="B1640" s="153"/>
      <c r="C1640" s="165"/>
      <c r="D1640" s="166"/>
      <c r="E1640" s="159"/>
      <c r="F1640" s="160"/>
      <c r="G1640" s="159"/>
      <c r="H1640" s="159"/>
      <c r="I1640" s="167"/>
    </row>
    <row r="1641" spans="1:9" x14ac:dyDescent="0.25">
      <c r="A1641" s="145"/>
      <c r="B1641" s="153"/>
      <c r="C1641" s="165"/>
      <c r="D1641" s="166"/>
      <c r="E1641" s="159"/>
      <c r="F1641" s="160"/>
      <c r="G1641" s="159"/>
      <c r="H1641" s="159"/>
      <c r="I1641" s="167"/>
    </row>
    <row r="1642" spans="1:9" x14ac:dyDescent="0.25">
      <c r="A1642" s="145"/>
      <c r="B1642" s="153"/>
      <c r="C1642" s="165"/>
      <c r="D1642" s="166"/>
      <c r="E1642" s="159"/>
      <c r="F1642" s="160"/>
      <c r="G1642" s="159"/>
      <c r="H1642" s="159"/>
      <c r="I1642" s="167"/>
    </row>
    <row r="1643" spans="1:9" x14ac:dyDescent="0.25">
      <c r="A1643" s="145"/>
      <c r="B1643" s="153"/>
      <c r="C1643" s="165"/>
      <c r="D1643" s="166"/>
      <c r="E1643" s="159"/>
      <c r="F1643" s="160"/>
      <c r="G1643" s="159"/>
      <c r="H1643" s="159"/>
      <c r="I1643" s="167"/>
    </row>
    <row r="1644" spans="1:9" x14ac:dyDescent="0.25">
      <c r="A1644" s="145"/>
      <c r="B1644" s="153"/>
      <c r="C1644" s="165"/>
      <c r="D1644" s="166"/>
      <c r="E1644" s="159"/>
      <c r="F1644" s="160"/>
      <c r="G1644" s="159"/>
      <c r="H1644" s="159"/>
      <c r="I1644" s="167"/>
    </row>
    <row r="1645" spans="1:9" x14ac:dyDescent="0.25">
      <c r="A1645" s="145"/>
      <c r="B1645" s="153"/>
      <c r="C1645" s="165"/>
      <c r="D1645" s="166"/>
      <c r="E1645" s="159"/>
      <c r="F1645" s="160"/>
      <c r="G1645" s="159"/>
      <c r="H1645" s="159"/>
      <c r="I1645" s="167"/>
    </row>
    <row r="1646" spans="1:9" x14ac:dyDescent="0.25">
      <c r="A1646" s="145"/>
      <c r="B1646" s="153"/>
      <c r="C1646" s="165"/>
      <c r="D1646" s="166"/>
      <c r="E1646" s="159"/>
      <c r="F1646" s="160"/>
      <c r="G1646" s="159"/>
      <c r="H1646" s="159"/>
      <c r="I1646" s="167"/>
    </row>
    <row r="1647" spans="1:9" x14ac:dyDescent="0.25">
      <c r="A1647" s="145"/>
      <c r="B1647" s="153"/>
      <c r="C1647" s="165"/>
      <c r="D1647" s="166"/>
      <c r="E1647" s="159"/>
      <c r="F1647" s="160"/>
      <c r="G1647" s="159"/>
      <c r="H1647" s="159"/>
      <c r="I1647" s="167"/>
    </row>
    <row r="1648" spans="1:9" x14ac:dyDescent="0.25">
      <c r="A1648" s="145"/>
      <c r="B1648" s="153"/>
      <c r="C1648" s="165"/>
      <c r="D1648" s="166"/>
      <c r="E1648" s="159"/>
      <c r="F1648" s="160"/>
      <c r="G1648" s="159"/>
      <c r="H1648" s="159"/>
      <c r="I1648" s="167"/>
    </row>
    <row r="1649" spans="1:9" x14ac:dyDescent="0.25">
      <c r="A1649" s="145"/>
      <c r="B1649" s="153"/>
      <c r="C1649" s="165"/>
      <c r="D1649" s="166"/>
      <c r="E1649" s="159"/>
      <c r="F1649" s="160"/>
      <c r="G1649" s="159"/>
      <c r="H1649" s="159"/>
      <c r="I1649" s="167"/>
    </row>
    <row r="1650" spans="1:9" x14ac:dyDescent="0.25">
      <c r="A1650" s="145"/>
      <c r="B1650" s="153"/>
      <c r="C1650" s="165"/>
      <c r="D1650" s="166"/>
      <c r="E1650" s="159"/>
      <c r="F1650" s="160"/>
      <c r="G1650" s="159"/>
      <c r="H1650" s="159"/>
      <c r="I1650" s="167"/>
    </row>
    <row r="1651" spans="1:9" x14ac:dyDescent="0.25">
      <c r="A1651" s="145"/>
      <c r="B1651" s="153"/>
      <c r="C1651" s="165"/>
      <c r="D1651" s="166"/>
      <c r="E1651" s="159"/>
      <c r="F1651" s="160"/>
      <c r="G1651" s="159"/>
      <c r="H1651" s="159"/>
      <c r="I1651" s="167"/>
    </row>
    <row r="1652" spans="1:9" x14ac:dyDescent="0.25">
      <c r="A1652" s="145"/>
      <c r="B1652" s="153"/>
      <c r="C1652" s="165"/>
      <c r="D1652" s="166"/>
      <c r="E1652" s="159"/>
      <c r="F1652" s="160"/>
      <c r="G1652" s="159"/>
      <c r="H1652" s="159"/>
      <c r="I1652" s="167"/>
    </row>
    <row r="1653" spans="1:9" x14ac:dyDescent="0.25">
      <c r="A1653" s="145"/>
      <c r="B1653" s="153"/>
      <c r="C1653" s="165"/>
      <c r="D1653" s="166"/>
      <c r="E1653" s="159"/>
      <c r="F1653" s="160"/>
      <c r="G1653" s="159"/>
      <c r="H1653" s="159"/>
      <c r="I1653" s="167"/>
    </row>
    <row r="1654" spans="1:9" x14ac:dyDescent="0.25">
      <c r="A1654" s="145"/>
      <c r="B1654" s="153"/>
      <c r="C1654" s="165"/>
      <c r="D1654" s="166"/>
      <c r="E1654" s="159"/>
      <c r="F1654" s="160"/>
      <c r="G1654" s="159"/>
      <c r="H1654" s="159"/>
      <c r="I1654" s="167"/>
    </row>
    <row r="1655" spans="1:9" x14ac:dyDescent="0.25">
      <c r="A1655" s="145"/>
      <c r="B1655" s="153"/>
      <c r="C1655" s="165"/>
      <c r="D1655" s="166"/>
      <c r="E1655" s="159"/>
      <c r="F1655" s="160"/>
      <c r="G1655" s="159"/>
      <c r="H1655" s="159"/>
      <c r="I1655" s="167"/>
    </row>
    <row r="1656" spans="1:9" x14ac:dyDescent="0.25">
      <c r="A1656" s="145"/>
      <c r="B1656" s="153"/>
      <c r="C1656" s="165"/>
      <c r="D1656" s="166"/>
      <c r="E1656" s="159"/>
      <c r="F1656" s="160"/>
      <c r="G1656" s="159"/>
      <c r="H1656" s="159"/>
      <c r="I1656" s="167"/>
    </row>
    <row r="1657" spans="1:9" x14ac:dyDescent="0.25">
      <c r="A1657" s="145"/>
      <c r="B1657" s="153"/>
      <c r="C1657" s="165"/>
      <c r="D1657" s="166"/>
      <c r="E1657" s="159"/>
      <c r="F1657" s="160"/>
      <c r="G1657" s="159"/>
      <c r="H1657" s="159"/>
      <c r="I1657" s="167"/>
    </row>
    <row r="1658" spans="1:9" x14ac:dyDescent="0.25">
      <c r="A1658" s="145"/>
      <c r="B1658" s="153"/>
      <c r="C1658" s="165"/>
      <c r="D1658" s="166"/>
      <c r="E1658" s="159"/>
      <c r="F1658" s="160"/>
      <c r="G1658" s="159"/>
      <c r="H1658" s="159"/>
      <c r="I1658" s="167"/>
    </row>
    <row r="1659" spans="1:9" x14ac:dyDescent="0.25">
      <c r="A1659" s="145"/>
      <c r="B1659" s="153"/>
      <c r="C1659" s="165"/>
      <c r="D1659" s="166"/>
      <c r="E1659" s="159"/>
      <c r="F1659" s="160"/>
      <c r="G1659" s="159"/>
      <c r="H1659" s="159"/>
      <c r="I1659" s="167"/>
    </row>
    <row r="1660" spans="1:9" x14ac:dyDescent="0.25">
      <c r="A1660" s="145"/>
      <c r="B1660" s="153"/>
      <c r="C1660" s="165"/>
      <c r="D1660" s="166"/>
      <c r="E1660" s="159"/>
      <c r="F1660" s="160"/>
      <c r="G1660" s="159"/>
      <c r="H1660" s="159"/>
      <c r="I1660" s="167"/>
    </row>
    <row r="1661" spans="1:9" x14ac:dyDescent="0.25">
      <c r="A1661" s="145"/>
      <c r="B1661" s="153"/>
      <c r="C1661" s="165"/>
      <c r="D1661" s="166"/>
      <c r="E1661" s="159"/>
      <c r="F1661" s="160"/>
      <c r="G1661" s="159"/>
      <c r="H1661" s="159"/>
      <c r="I1661" s="167"/>
    </row>
    <row r="1662" spans="1:9" x14ac:dyDescent="0.25">
      <c r="A1662" s="145"/>
      <c r="B1662" s="153"/>
      <c r="C1662" s="165"/>
      <c r="D1662" s="166"/>
      <c r="E1662" s="159"/>
      <c r="F1662" s="160"/>
      <c r="G1662" s="159"/>
      <c r="H1662" s="159"/>
      <c r="I1662" s="167"/>
    </row>
    <row r="1663" spans="1:9" x14ac:dyDescent="0.25">
      <c r="A1663" s="145"/>
      <c r="B1663" s="153"/>
      <c r="C1663" s="165"/>
      <c r="D1663" s="166"/>
      <c r="E1663" s="159"/>
      <c r="F1663" s="160"/>
      <c r="G1663" s="159"/>
      <c r="H1663" s="159"/>
      <c r="I1663" s="167"/>
    </row>
    <row r="1664" spans="1:9" x14ac:dyDescent="0.25">
      <c r="A1664" s="145"/>
      <c r="B1664" s="153"/>
      <c r="C1664" s="165"/>
      <c r="D1664" s="166"/>
      <c r="E1664" s="159"/>
      <c r="F1664" s="160"/>
      <c r="G1664" s="159"/>
      <c r="H1664" s="159"/>
      <c r="I1664" s="167"/>
    </row>
    <row r="1665" spans="1:9" x14ac:dyDescent="0.25">
      <c r="A1665" s="145"/>
      <c r="B1665" s="153"/>
      <c r="C1665" s="165"/>
      <c r="D1665" s="166"/>
      <c r="E1665" s="159"/>
      <c r="F1665" s="160"/>
      <c r="G1665" s="159"/>
      <c r="H1665" s="159"/>
      <c r="I1665" s="167"/>
    </row>
    <row r="1666" spans="1:9" x14ac:dyDescent="0.25">
      <c r="A1666" s="145"/>
      <c r="B1666" s="153"/>
      <c r="C1666" s="165"/>
      <c r="D1666" s="166"/>
      <c r="E1666" s="159"/>
      <c r="F1666" s="160"/>
      <c r="G1666" s="159"/>
      <c r="H1666" s="159"/>
      <c r="I1666" s="167"/>
    </row>
    <row r="1667" spans="1:9" x14ac:dyDescent="0.25">
      <c r="A1667" s="145"/>
      <c r="B1667" s="153"/>
      <c r="C1667" s="165"/>
      <c r="D1667" s="166"/>
      <c r="E1667" s="159"/>
      <c r="F1667" s="160"/>
      <c r="G1667" s="159"/>
      <c r="H1667" s="159"/>
      <c r="I1667" s="167"/>
    </row>
    <row r="1668" spans="1:9" x14ac:dyDescent="0.25">
      <c r="A1668" s="145"/>
      <c r="B1668" s="153"/>
      <c r="C1668" s="165"/>
      <c r="D1668" s="166"/>
      <c r="E1668" s="159"/>
      <c r="F1668" s="160"/>
      <c r="G1668" s="159"/>
      <c r="H1668" s="159"/>
      <c r="I1668" s="167"/>
    </row>
    <row r="1669" spans="1:9" x14ac:dyDescent="0.25">
      <c r="A1669" s="145"/>
      <c r="B1669" s="153"/>
      <c r="C1669" s="165"/>
      <c r="D1669" s="166"/>
      <c r="E1669" s="159"/>
      <c r="F1669" s="160"/>
      <c r="G1669" s="159"/>
      <c r="H1669" s="159"/>
      <c r="I1669" s="167"/>
    </row>
    <row r="1670" spans="1:9" x14ac:dyDescent="0.25">
      <c r="A1670" s="145"/>
      <c r="B1670" s="153"/>
      <c r="C1670" s="165"/>
      <c r="D1670" s="166"/>
      <c r="E1670" s="159"/>
      <c r="F1670" s="160"/>
      <c r="G1670" s="159"/>
      <c r="H1670" s="159"/>
      <c r="I1670" s="167"/>
    </row>
    <row r="1671" spans="1:9" x14ac:dyDescent="0.25">
      <c r="A1671" s="145"/>
      <c r="B1671" s="153"/>
      <c r="C1671" s="165"/>
      <c r="D1671" s="166"/>
      <c r="E1671" s="159"/>
      <c r="F1671" s="160"/>
      <c r="G1671" s="159"/>
      <c r="H1671" s="159"/>
      <c r="I1671" s="167"/>
    </row>
    <row r="1672" spans="1:9" x14ac:dyDescent="0.25">
      <c r="A1672" s="145"/>
      <c r="B1672" s="153"/>
      <c r="C1672" s="165"/>
      <c r="D1672" s="166"/>
      <c r="E1672" s="159"/>
      <c r="F1672" s="160"/>
      <c r="G1672" s="159"/>
      <c r="H1672" s="159"/>
      <c r="I1672" s="167"/>
    </row>
    <row r="1673" spans="1:9" x14ac:dyDescent="0.25">
      <c r="A1673" s="145"/>
      <c r="B1673" s="153"/>
      <c r="C1673" s="165"/>
      <c r="D1673" s="166"/>
      <c r="E1673" s="159"/>
      <c r="F1673" s="160"/>
      <c r="G1673" s="159"/>
      <c r="H1673" s="159"/>
      <c r="I1673" s="167"/>
    </row>
    <row r="1674" spans="1:9" x14ac:dyDescent="0.25">
      <c r="A1674" s="145"/>
      <c r="B1674" s="153"/>
      <c r="C1674" s="165"/>
      <c r="D1674" s="166"/>
      <c r="E1674" s="159"/>
      <c r="F1674" s="160"/>
      <c r="G1674" s="159"/>
      <c r="H1674" s="159"/>
      <c r="I1674" s="167"/>
    </row>
    <row r="1675" spans="1:9" x14ac:dyDescent="0.25">
      <c r="A1675" s="145"/>
      <c r="B1675" s="153"/>
      <c r="C1675" s="165"/>
      <c r="D1675" s="166"/>
      <c r="E1675" s="159"/>
      <c r="F1675" s="160"/>
      <c r="G1675" s="159"/>
      <c r="H1675" s="159"/>
      <c r="I1675" s="167"/>
    </row>
    <row r="1676" spans="1:9" x14ac:dyDescent="0.25">
      <c r="A1676" s="145"/>
      <c r="B1676" s="153"/>
      <c r="C1676" s="165"/>
      <c r="D1676" s="166"/>
      <c r="E1676" s="159"/>
      <c r="F1676" s="160"/>
      <c r="G1676" s="159"/>
      <c r="H1676" s="159"/>
      <c r="I1676" s="167"/>
    </row>
    <row r="1677" spans="1:9" x14ac:dyDescent="0.25">
      <c r="A1677" s="145"/>
      <c r="B1677" s="153"/>
      <c r="C1677" s="165"/>
      <c r="D1677" s="166"/>
      <c r="E1677" s="159"/>
      <c r="F1677" s="160"/>
      <c r="G1677" s="159"/>
      <c r="H1677" s="159"/>
      <c r="I1677" s="167"/>
    </row>
    <row r="1678" spans="1:9" x14ac:dyDescent="0.25">
      <c r="A1678" s="145"/>
      <c r="B1678" s="153"/>
      <c r="C1678" s="165"/>
      <c r="D1678" s="166"/>
      <c r="E1678" s="159"/>
      <c r="F1678" s="160"/>
      <c r="G1678" s="159"/>
      <c r="H1678" s="159"/>
      <c r="I1678" s="167"/>
    </row>
    <row r="1679" spans="1:9" x14ac:dyDescent="0.25">
      <c r="A1679" s="145"/>
      <c r="B1679" s="153"/>
      <c r="C1679" s="165"/>
      <c r="D1679" s="166"/>
      <c r="E1679" s="159"/>
      <c r="F1679" s="160"/>
      <c r="G1679" s="159"/>
      <c r="H1679" s="159"/>
      <c r="I1679" s="167"/>
    </row>
    <row r="1680" spans="1:9" x14ac:dyDescent="0.25">
      <c r="A1680" s="145"/>
      <c r="B1680" s="153"/>
      <c r="C1680" s="165"/>
      <c r="D1680" s="166"/>
      <c r="E1680" s="159"/>
      <c r="F1680" s="160"/>
      <c r="G1680" s="159"/>
      <c r="H1680" s="159"/>
      <c r="I1680" s="167"/>
    </row>
    <row r="1681" spans="1:9" x14ac:dyDescent="0.25">
      <c r="A1681" s="145"/>
      <c r="B1681" s="153"/>
      <c r="C1681" s="165"/>
      <c r="D1681" s="166"/>
      <c r="E1681" s="159"/>
      <c r="F1681" s="160"/>
      <c r="G1681" s="159"/>
      <c r="H1681" s="159"/>
      <c r="I1681" s="167"/>
    </row>
    <row r="1682" spans="1:9" x14ac:dyDescent="0.25">
      <c r="A1682" s="145"/>
      <c r="B1682" s="153"/>
      <c r="C1682" s="165"/>
      <c r="D1682" s="166"/>
      <c r="E1682" s="159"/>
      <c r="F1682" s="160"/>
      <c r="G1682" s="159"/>
      <c r="H1682" s="159"/>
      <c r="I1682" s="167"/>
    </row>
    <row r="1683" spans="1:9" x14ac:dyDescent="0.25">
      <c r="A1683" s="145"/>
      <c r="B1683" s="153"/>
      <c r="C1683" s="165"/>
      <c r="D1683" s="166"/>
      <c r="E1683" s="159"/>
      <c r="F1683" s="160"/>
      <c r="G1683" s="159"/>
      <c r="H1683" s="159"/>
      <c r="I1683" s="167"/>
    </row>
    <row r="1684" spans="1:9" x14ac:dyDescent="0.25">
      <c r="A1684" s="145"/>
      <c r="B1684" s="153"/>
      <c r="C1684" s="165"/>
      <c r="D1684" s="166"/>
      <c r="E1684" s="159"/>
      <c r="F1684" s="160"/>
      <c r="G1684" s="159"/>
      <c r="H1684" s="159"/>
      <c r="I1684" s="167"/>
    </row>
    <row r="1685" spans="1:9" x14ac:dyDescent="0.25">
      <c r="A1685" s="145"/>
      <c r="B1685" s="153"/>
      <c r="C1685" s="165"/>
      <c r="D1685" s="166"/>
      <c r="E1685" s="159"/>
      <c r="F1685" s="160"/>
      <c r="G1685" s="159"/>
      <c r="H1685" s="159"/>
      <c r="I1685" s="167"/>
    </row>
    <row r="1686" spans="1:9" x14ac:dyDescent="0.25">
      <c r="A1686" s="145"/>
      <c r="B1686" s="153"/>
      <c r="C1686" s="165"/>
      <c r="D1686" s="166"/>
      <c r="E1686" s="159"/>
      <c r="F1686" s="160"/>
      <c r="G1686" s="159"/>
      <c r="H1686" s="159"/>
      <c r="I1686" s="167"/>
    </row>
    <row r="1687" spans="1:9" x14ac:dyDescent="0.25">
      <c r="A1687" s="145"/>
      <c r="B1687" s="153"/>
      <c r="C1687" s="165"/>
      <c r="D1687" s="166"/>
      <c r="E1687" s="159"/>
      <c r="F1687" s="160"/>
      <c r="G1687" s="159"/>
      <c r="H1687" s="159"/>
      <c r="I1687" s="167"/>
    </row>
    <row r="1688" spans="1:9" x14ac:dyDescent="0.25">
      <c r="A1688" s="145"/>
      <c r="B1688" s="153"/>
      <c r="C1688" s="165"/>
      <c r="D1688" s="166"/>
      <c r="E1688" s="159"/>
      <c r="F1688" s="160"/>
      <c r="G1688" s="159"/>
      <c r="H1688" s="159"/>
      <c r="I1688" s="167"/>
    </row>
    <row r="1689" spans="1:9" x14ac:dyDescent="0.25">
      <c r="A1689" s="145"/>
      <c r="B1689" s="153"/>
      <c r="C1689" s="165"/>
      <c r="D1689" s="166"/>
      <c r="E1689" s="159"/>
      <c r="F1689" s="160"/>
      <c r="G1689" s="159"/>
      <c r="H1689" s="159"/>
      <c r="I1689" s="167"/>
    </row>
    <row r="1690" spans="1:9" x14ac:dyDescent="0.25">
      <c r="A1690" s="145"/>
      <c r="B1690" s="153"/>
      <c r="C1690" s="165"/>
      <c r="D1690" s="166"/>
      <c r="E1690" s="159"/>
      <c r="F1690" s="160"/>
      <c r="G1690" s="159"/>
      <c r="H1690" s="159"/>
      <c r="I1690" s="167"/>
    </row>
    <row r="1691" spans="1:9" x14ac:dyDescent="0.25">
      <c r="A1691" s="145"/>
      <c r="B1691" s="153"/>
      <c r="C1691" s="165"/>
      <c r="D1691" s="166"/>
      <c r="E1691" s="159"/>
      <c r="F1691" s="160"/>
      <c r="G1691" s="159"/>
      <c r="H1691" s="159"/>
      <c r="I1691" s="167"/>
    </row>
    <row r="1692" spans="1:9" x14ac:dyDescent="0.25">
      <c r="A1692" s="145"/>
      <c r="B1692" s="153"/>
      <c r="C1692" s="165"/>
      <c r="D1692" s="166"/>
      <c r="E1692" s="159"/>
      <c r="F1692" s="160"/>
      <c r="G1692" s="159"/>
      <c r="H1692" s="159"/>
      <c r="I1692" s="167"/>
    </row>
    <row r="1693" spans="1:9" x14ac:dyDescent="0.25">
      <c r="A1693" s="145"/>
      <c r="B1693" s="153"/>
      <c r="C1693" s="165"/>
      <c r="D1693" s="166"/>
      <c r="E1693" s="159"/>
      <c r="F1693" s="160"/>
      <c r="G1693" s="159"/>
      <c r="H1693" s="159"/>
      <c r="I1693" s="167"/>
    </row>
    <row r="1694" spans="1:9" x14ac:dyDescent="0.25">
      <c r="A1694" s="145"/>
      <c r="B1694" s="153"/>
      <c r="C1694" s="165"/>
      <c r="D1694" s="166"/>
      <c r="E1694" s="159"/>
      <c r="F1694" s="160"/>
      <c r="G1694" s="159"/>
      <c r="H1694" s="159"/>
      <c r="I1694" s="167"/>
    </row>
    <row r="1695" spans="1:9" x14ac:dyDescent="0.25">
      <c r="A1695" s="145"/>
      <c r="B1695" s="153"/>
      <c r="C1695" s="165"/>
      <c r="D1695" s="166"/>
      <c r="E1695" s="159"/>
      <c r="F1695" s="160"/>
      <c r="G1695" s="159"/>
      <c r="H1695" s="159"/>
      <c r="I1695" s="167"/>
    </row>
    <row r="1696" spans="1:9" x14ac:dyDescent="0.25">
      <c r="A1696" s="145"/>
      <c r="B1696" s="153"/>
      <c r="C1696" s="165"/>
      <c r="D1696" s="166"/>
      <c r="E1696" s="159"/>
      <c r="F1696" s="160"/>
      <c r="G1696" s="159"/>
      <c r="H1696" s="159"/>
      <c r="I1696" s="167"/>
    </row>
    <row r="1697" spans="1:9" x14ac:dyDescent="0.25">
      <c r="A1697" s="145"/>
      <c r="B1697" s="153"/>
      <c r="C1697" s="165"/>
      <c r="D1697" s="166"/>
      <c r="E1697" s="159"/>
      <c r="F1697" s="160"/>
      <c r="G1697" s="159"/>
      <c r="H1697" s="159"/>
      <c r="I1697" s="167"/>
    </row>
    <row r="1698" spans="1:9" x14ac:dyDescent="0.25">
      <c r="A1698" s="145"/>
      <c r="B1698" s="153"/>
      <c r="C1698" s="165"/>
      <c r="D1698" s="166"/>
      <c r="E1698" s="159"/>
      <c r="F1698" s="160"/>
      <c r="G1698" s="159"/>
      <c r="H1698" s="159"/>
      <c r="I1698" s="167"/>
    </row>
    <row r="1699" spans="1:9" x14ac:dyDescent="0.25">
      <c r="A1699" s="145"/>
      <c r="B1699" s="153"/>
      <c r="C1699" s="165"/>
      <c r="D1699" s="166"/>
      <c r="E1699" s="159"/>
      <c r="F1699" s="160"/>
      <c r="G1699" s="159"/>
      <c r="H1699" s="159"/>
      <c r="I1699" s="167"/>
    </row>
    <row r="1700" spans="1:9" x14ac:dyDescent="0.25">
      <c r="A1700" s="145"/>
      <c r="B1700" s="153"/>
      <c r="C1700" s="165"/>
      <c r="D1700" s="166"/>
      <c r="E1700" s="159"/>
      <c r="F1700" s="160"/>
      <c r="G1700" s="159"/>
      <c r="H1700" s="159"/>
      <c r="I1700" s="167"/>
    </row>
    <row r="1701" spans="1:9" x14ac:dyDescent="0.25">
      <c r="A1701" s="145"/>
      <c r="B1701" s="153"/>
      <c r="C1701" s="165"/>
      <c r="D1701" s="166"/>
      <c r="E1701" s="159"/>
      <c r="F1701" s="160"/>
      <c r="G1701" s="159"/>
      <c r="H1701" s="159"/>
      <c r="I1701" s="167"/>
    </row>
    <row r="1702" spans="1:9" x14ac:dyDescent="0.25">
      <c r="A1702" s="145"/>
      <c r="B1702" s="153"/>
      <c r="C1702" s="165"/>
      <c r="D1702" s="166"/>
      <c r="E1702" s="159"/>
      <c r="F1702" s="160"/>
      <c r="G1702" s="159"/>
      <c r="H1702" s="159"/>
      <c r="I1702" s="167"/>
    </row>
    <row r="1703" spans="1:9" x14ac:dyDescent="0.25">
      <c r="A1703" s="145"/>
      <c r="B1703" s="153"/>
      <c r="C1703" s="165"/>
      <c r="D1703" s="166"/>
      <c r="E1703" s="159"/>
      <c r="F1703" s="160"/>
      <c r="G1703" s="159"/>
      <c r="H1703" s="159"/>
      <c r="I1703" s="167"/>
    </row>
    <row r="1704" spans="1:9" x14ac:dyDescent="0.25">
      <c r="A1704" s="145"/>
      <c r="B1704" s="153"/>
      <c r="C1704" s="165"/>
      <c r="D1704" s="166"/>
      <c r="E1704" s="159"/>
      <c r="F1704" s="160"/>
      <c r="G1704" s="159"/>
      <c r="H1704" s="159"/>
      <c r="I1704" s="167"/>
    </row>
    <row r="1705" spans="1:9" x14ac:dyDescent="0.25">
      <c r="A1705" s="145"/>
      <c r="B1705" s="153"/>
      <c r="C1705" s="165"/>
      <c r="D1705" s="166"/>
      <c r="E1705" s="159"/>
      <c r="F1705" s="160"/>
      <c r="G1705" s="159"/>
      <c r="H1705" s="159"/>
      <c r="I1705" s="167"/>
    </row>
    <row r="1706" spans="1:9" x14ac:dyDescent="0.25">
      <c r="A1706" s="145"/>
      <c r="B1706" s="153"/>
      <c r="C1706" s="165"/>
      <c r="D1706" s="166"/>
      <c r="E1706" s="159"/>
      <c r="F1706" s="160"/>
      <c r="G1706" s="159"/>
      <c r="H1706" s="159"/>
      <c r="I1706" s="167"/>
    </row>
    <row r="1707" spans="1:9" x14ac:dyDescent="0.25">
      <c r="A1707" s="145"/>
      <c r="B1707" s="153"/>
      <c r="C1707" s="165"/>
      <c r="D1707" s="166"/>
      <c r="E1707" s="159"/>
      <c r="F1707" s="160"/>
      <c r="G1707" s="159"/>
      <c r="H1707" s="159"/>
      <c r="I1707" s="167"/>
    </row>
    <row r="1708" spans="1:9" x14ac:dyDescent="0.25">
      <c r="A1708" s="145"/>
      <c r="B1708" s="153"/>
      <c r="C1708" s="165"/>
      <c r="D1708" s="166"/>
      <c r="E1708" s="159"/>
      <c r="F1708" s="160"/>
      <c r="G1708" s="159"/>
      <c r="H1708" s="159"/>
      <c r="I1708" s="167"/>
    </row>
    <row r="1709" spans="1:9" x14ac:dyDescent="0.25">
      <c r="A1709" s="145"/>
      <c r="B1709" s="153"/>
      <c r="C1709" s="165"/>
      <c r="D1709" s="166"/>
      <c r="E1709" s="159"/>
      <c r="F1709" s="160"/>
      <c r="G1709" s="159"/>
      <c r="H1709" s="159"/>
      <c r="I1709" s="167"/>
    </row>
    <row r="1710" spans="1:9" x14ac:dyDescent="0.25">
      <c r="A1710" s="145"/>
      <c r="B1710" s="153"/>
      <c r="C1710" s="165"/>
      <c r="D1710" s="166"/>
      <c r="E1710" s="159"/>
      <c r="F1710" s="160"/>
      <c r="G1710" s="159"/>
      <c r="H1710" s="159"/>
      <c r="I1710" s="167"/>
    </row>
    <row r="1711" spans="1:9" x14ac:dyDescent="0.25">
      <c r="A1711" s="145"/>
      <c r="B1711" s="153"/>
      <c r="C1711" s="165"/>
      <c r="D1711" s="166"/>
      <c r="E1711" s="159"/>
      <c r="F1711" s="160"/>
      <c r="G1711" s="159"/>
      <c r="H1711" s="159"/>
      <c r="I1711" s="167"/>
    </row>
    <row r="1712" spans="1:9" x14ac:dyDescent="0.25">
      <c r="A1712" s="145"/>
      <c r="B1712" s="153"/>
      <c r="C1712" s="165"/>
      <c r="D1712" s="166"/>
      <c r="E1712" s="159"/>
      <c r="F1712" s="160"/>
      <c r="G1712" s="159"/>
      <c r="H1712" s="159"/>
      <c r="I1712" s="167"/>
    </row>
    <row r="1713" spans="1:9" x14ac:dyDescent="0.25">
      <c r="A1713" s="145"/>
      <c r="B1713" s="153"/>
      <c r="C1713" s="165"/>
      <c r="D1713" s="166"/>
      <c r="E1713" s="159"/>
      <c r="F1713" s="160"/>
      <c r="G1713" s="159"/>
      <c r="H1713" s="159"/>
      <c r="I1713" s="167"/>
    </row>
    <row r="1714" spans="1:9" x14ac:dyDescent="0.25">
      <c r="A1714" s="145"/>
      <c r="B1714" s="153"/>
      <c r="C1714" s="165"/>
      <c r="D1714" s="166"/>
      <c r="E1714" s="159"/>
      <c r="F1714" s="160"/>
      <c r="G1714" s="159"/>
      <c r="H1714" s="159"/>
      <c r="I1714" s="167"/>
    </row>
    <row r="1715" spans="1:9" x14ac:dyDescent="0.25">
      <c r="A1715" s="145"/>
      <c r="B1715" s="153"/>
      <c r="C1715" s="165"/>
      <c r="D1715" s="166"/>
      <c r="E1715" s="159"/>
      <c r="F1715" s="160"/>
      <c r="G1715" s="159"/>
      <c r="H1715" s="159"/>
      <c r="I1715" s="167"/>
    </row>
    <row r="1716" spans="1:9" x14ac:dyDescent="0.25">
      <c r="A1716" s="145"/>
      <c r="B1716" s="153"/>
      <c r="C1716" s="165"/>
      <c r="D1716" s="166"/>
      <c r="E1716" s="159"/>
      <c r="F1716" s="160"/>
      <c r="G1716" s="159"/>
      <c r="H1716" s="159"/>
      <c r="I1716" s="167"/>
    </row>
    <row r="1717" spans="1:9" x14ac:dyDescent="0.25">
      <c r="A1717" s="145"/>
      <c r="B1717" s="153"/>
      <c r="C1717" s="165"/>
      <c r="D1717" s="166"/>
      <c r="E1717" s="159"/>
      <c r="F1717" s="160"/>
      <c r="G1717" s="159"/>
      <c r="H1717" s="159"/>
      <c r="I1717" s="167"/>
    </row>
    <row r="1718" spans="1:9" x14ac:dyDescent="0.25">
      <c r="A1718" s="145"/>
      <c r="B1718" s="153"/>
      <c r="C1718" s="165"/>
      <c r="D1718" s="166"/>
      <c r="E1718" s="159"/>
      <c r="F1718" s="160"/>
      <c r="G1718" s="159"/>
      <c r="H1718" s="159"/>
      <c r="I1718" s="167"/>
    </row>
    <row r="1719" spans="1:9" x14ac:dyDescent="0.25">
      <c r="A1719" s="145"/>
      <c r="B1719" s="153"/>
      <c r="C1719" s="165"/>
      <c r="D1719" s="166"/>
      <c r="E1719" s="159"/>
      <c r="F1719" s="160"/>
      <c r="G1719" s="159"/>
      <c r="H1719" s="159"/>
      <c r="I1719" s="167"/>
    </row>
    <row r="1720" spans="1:9" x14ac:dyDescent="0.25">
      <c r="A1720" s="145"/>
      <c r="B1720" s="153"/>
      <c r="C1720" s="165"/>
      <c r="D1720" s="166"/>
      <c r="E1720" s="159"/>
      <c r="F1720" s="160"/>
      <c r="G1720" s="159"/>
      <c r="H1720" s="159"/>
      <c r="I1720" s="167"/>
    </row>
    <row r="1721" spans="1:9" x14ac:dyDescent="0.25">
      <c r="A1721" s="145"/>
      <c r="B1721" s="153"/>
      <c r="C1721" s="165"/>
      <c r="D1721" s="166"/>
      <c r="E1721" s="159"/>
      <c r="F1721" s="160"/>
      <c r="G1721" s="159"/>
      <c r="H1721" s="159"/>
      <c r="I1721" s="167"/>
    </row>
    <row r="1722" spans="1:9" x14ac:dyDescent="0.25">
      <c r="A1722" s="145"/>
      <c r="B1722" s="153"/>
      <c r="C1722" s="165"/>
      <c r="D1722" s="166"/>
      <c r="E1722" s="159"/>
      <c r="F1722" s="160"/>
      <c r="G1722" s="159"/>
      <c r="H1722" s="159"/>
      <c r="I1722" s="167"/>
    </row>
    <row r="1723" spans="1:9" x14ac:dyDescent="0.25">
      <c r="A1723" s="145"/>
      <c r="B1723" s="153"/>
      <c r="C1723" s="165"/>
      <c r="D1723" s="166"/>
      <c r="E1723" s="159"/>
      <c r="F1723" s="160"/>
      <c r="G1723" s="159"/>
      <c r="H1723" s="159"/>
      <c r="I1723" s="167"/>
    </row>
    <row r="1724" spans="1:9" x14ac:dyDescent="0.25">
      <c r="A1724" s="145"/>
      <c r="B1724" s="153"/>
      <c r="C1724" s="165"/>
      <c r="D1724" s="166"/>
      <c r="E1724" s="159"/>
      <c r="F1724" s="160"/>
      <c r="G1724" s="159"/>
      <c r="H1724" s="159"/>
      <c r="I1724" s="167"/>
    </row>
    <row r="1725" spans="1:9" x14ac:dyDescent="0.25">
      <c r="A1725" s="145"/>
      <c r="B1725" s="153"/>
      <c r="C1725" s="165"/>
      <c r="D1725" s="166"/>
      <c r="E1725" s="159"/>
      <c r="F1725" s="160"/>
      <c r="G1725" s="159"/>
      <c r="H1725" s="159"/>
      <c r="I1725" s="167"/>
    </row>
    <row r="1726" spans="1:9" x14ac:dyDescent="0.25">
      <c r="A1726" s="145"/>
      <c r="B1726" s="153"/>
      <c r="C1726" s="165"/>
      <c r="D1726" s="166"/>
      <c r="E1726" s="159"/>
      <c r="F1726" s="160"/>
      <c r="G1726" s="159"/>
      <c r="H1726" s="159"/>
      <c r="I1726" s="167"/>
    </row>
    <row r="1727" spans="1:9" x14ac:dyDescent="0.25">
      <c r="A1727" s="145"/>
      <c r="B1727" s="153"/>
      <c r="C1727" s="165"/>
      <c r="D1727" s="166"/>
      <c r="E1727" s="159"/>
      <c r="F1727" s="160"/>
      <c r="G1727" s="159"/>
      <c r="H1727" s="159"/>
      <c r="I1727" s="167"/>
    </row>
    <row r="1728" spans="1:9" x14ac:dyDescent="0.25">
      <c r="A1728" s="145"/>
      <c r="B1728" s="153"/>
      <c r="C1728" s="165"/>
      <c r="D1728" s="166"/>
      <c r="E1728" s="159"/>
      <c r="F1728" s="160"/>
      <c r="G1728" s="159"/>
      <c r="H1728" s="159"/>
      <c r="I1728" s="167"/>
    </row>
    <row r="1729" spans="1:9" x14ac:dyDescent="0.25">
      <c r="A1729" s="145"/>
      <c r="B1729" s="153"/>
      <c r="C1729" s="165"/>
      <c r="D1729" s="166"/>
      <c r="E1729" s="159"/>
      <c r="F1729" s="160"/>
      <c r="G1729" s="159"/>
      <c r="H1729" s="159"/>
      <c r="I1729" s="167"/>
    </row>
    <row r="1730" spans="1:9" x14ac:dyDescent="0.25">
      <c r="A1730" s="145"/>
      <c r="B1730" s="153"/>
      <c r="C1730" s="165"/>
      <c r="D1730" s="166"/>
      <c r="E1730" s="159"/>
      <c r="F1730" s="160"/>
      <c r="G1730" s="159"/>
      <c r="H1730" s="159"/>
      <c r="I1730" s="167"/>
    </row>
    <row r="1731" spans="1:9" x14ac:dyDescent="0.25">
      <c r="A1731" s="145"/>
      <c r="B1731" s="153"/>
      <c r="C1731" s="165"/>
      <c r="D1731" s="166"/>
      <c r="E1731" s="159"/>
      <c r="F1731" s="160"/>
      <c r="G1731" s="159"/>
      <c r="H1731" s="159"/>
      <c r="I1731" s="167"/>
    </row>
    <row r="1732" spans="1:9" x14ac:dyDescent="0.25">
      <c r="A1732" s="145"/>
      <c r="B1732" s="153"/>
      <c r="C1732" s="165"/>
      <c r="D1732" s="166"/>
      <c r="E1732" s="159"/>
      <c r="F1732" s="160"/>
      <c r="G1732" s="159"/>
      <c r="H1732" s="159"/>
      <c r="I1732" s="167"/>
    </row>
    <row r="1733" spans="1:9" x14ac:dyDescent="0.25">
      <c r="A1733" s="145"/>
      <c r="B1733" s="153"/>
      <c r="C1733" s="165"/>
      <c r="D1733" s="166"/>
      <c r="E1733" s="159"/>
      <c r="F1733" s="160"/>
      <c r="G1733" s="159"/>
      <c r="H1733" s="159"/>
      <c r="I1733" s="167"/>
    </row>
    <row r="1734" spans="1:9" x14ac:dyDescent="0.25">
      <c r="A1734" s="145"/>
      <c r="B1734" s="153"/>
      <c r="C1734" s="165"/>
      <c r="D1734" s="166"/>
      <c r="E1734" s="159"/>
      <c r="F1734" s="160"/>
      <c r="G1734" s="159"/>
      <c r="H1734" s="159"/>
      <c r="I1734" s="167"/>
    </row>
    <row r="1735" spans="1:9" x14ac:dyDescent="0.25">
      <c r="A1735" s="145"/>
      <c r="B1735" s="153"/>
      <c r="C1735" s="165"/>
      <c r="D1735" s="166"/>
      <c r="E1735" s="159"/>
      <c r="F1735" s="160"/>
      <c r="G1735" s="159"/>
      <c r="H1735" s="159"/>
      <c r="I1735" s="167"/>
    </row>
    <row r="1736" spans="1:9" x14ac:dyDescent="0.25">
      <c r="A1736" s="145"/>
      <c r="B1736" s="153"/>
      <c r="C1736" s="165"/>
      <c r="D1736" s="166"/>
      <c r="E1736" s="159"/>
      <c r="F1736" s="160"/>
      <c r="G1736" s="159"/>
      <c r="H1736" s="159"/>
      <c r="I1736" s="167"/>
    </row>
    <row r="1737" spans="1:9" x14ac:dyDescent="0.25">
      <c r="A1737" s="145"/>
      <c r="B1737" s="153"/>
      <c r="C1737" s="165"/>
      <c r="D1737" s="166"/>
      <c r="E1737" s="159"/>
      <c r="F1737" s="160"/>
      <c r="G1737" s="159"/>
      <c r="H1737" s="159"/>
      <c r="I1737" s="167"/>
    </row>
    <row r="1738" spans="1:9" x14ac:dyDescent="0.25">
      <c r="A1738" s="145"/>
      <c r="B1738" s="153"/>
      <c r="C1738" s="165"/>
      <c r="D1738" s="166"/>
      <c r="E1738" s="159"/>
      <c r="F1738" s="160"/>
      <c r="G1738" s="159"/>
      <c r="H1738" s="159"/>
      <c r="I1738" s="167"/>
    </row>
    <row r="1739" spans="1:9" x14ac:dyDescent="0.25">
      <c r="A1739" s="145"/>
      <c r="B1739" s="153"/>
      <c r="C1739" s="165"/>
      <c r="D1739" s="166"/>
      <c r="E1739" s="159"/>
      <c r="F1739" s="160"/>
      <c r="G1739" s="159"/>
      <c r="H1739" s="159"/>
      <c r="I1739" s="167"/>
    </row>
    <row r="1740" spans="1:9" x14ac:dyDescent="0.25">
      <c r="A1740" s="145"/>
      <c r="B1740" s="153"/>
      <c r="C1740" s="165"/>
      <c r="D1740" s="166"/>
      <c r="E1740" s="159"/>
      <c r="F1740" s="160"/>
      <c r="G1740" s="159"/>
      <c r="H1740" s="159"/>
      <c r="I1740" s="167"/>
    </row>
    <row r="1741" spans="1:9" x14ac:dyDescent="0.25">
      <c r="A1741" s="145"/>
      <c r="B1741" s="153"/>
      <c r="C1741" s="165"/>
      <c r="D1741" s="166"/>
      <c r="E1741" s="159"/>
      <c r="F1741" s="160"/>
      <c r="G1741" s="159"/>
      <c r="H1741" s="159"/>
      <c r="I1741" s="167"/>
    </row>
    <row r="1742" spans="1:9" x14ac:dyDescent="0.25">
      <c r="A1742" s="145"/>
      <c r="B1742" s="153"/>
      <c r="C1742" s="165"/>
      <c r="D1742" s="166"/>
      <c r="E1742" s="159"/>
      <c r="F1742" s="160"/>
      <c r="G1742" s="159"/>
      <c r="H1742" s="159"/>
      <c r="I1742" s="167"/>
    </row>
    <row r="1743" spans="1:9" x14ac:dyDescent="0.25">
      <c r="A1743" s="145"/>
      <c r="B1743" s="153"/>
      <c r="C1743" s="165"/>
      <c r="D1743" s="166"/>
      <c r="E1743" s="159"/>
      <c r="F1743" s="160"/>
      <c r="G1743" s="159"/>
      <c r="H1743" s="159"/>
      <c r="I1743" s="167"/>
    </row>
    <row r="1744" spans="1:9" x14ac:dyDescent="0.25">
      <c r="A1744" s="145"/>
      <c r="B1744" s="153"/>
      <c r="C1744" s="165"/>
      <c r="D1744" s="166"/>
      <c r="E1744" s="159"/>
      <c r="F1744" s="160"/>
      <c r="G1744" s="159"/>
      <c r="H1744" s="159"/>
      <c r="I1744" s="167"/>
    </row>
    <row r="1745" spans="1:9" x14ac:dyDescent="0.25">
      <c r="A1745" s="145"/>
      <c r="B1745" s="153"/>
      <c r="C1745" s="165"/>
      <c r="D1745" s="166"/>
      <c r="E1745" s="159"/>
      <c r="F1745" s="160"/>
      <c r="G1745" s="159"/>
      <c r="H1745" s="159"/>
      <c r="I1745" s="167"/>
    </row>
    <row r="1746" spans="1:9" x14ac:dyDescent="0.25">
      <c r="A1746" s="145"/>
      <c r="B1746" s="153"/>
      <c r="C1746" s="165"/>
      <c r="D1746" s="166"/>
      <c r="E1746" s="159"/>
      <c r="F1746" s="160"/>
      <c r="G1746" s="159"/>
      <c r="H1746" s="159"/>
      <c r="I1746" s="167"/>
    </row>
    <row r="1747" spans="1:9" x14ac:dyDescent="0.25">
      <c r="A1747" s="145"/>
      <c r="B1747" s="153"/>
      <c r="C1747" s="165"/>
      <c r="D1747" s="166"/>
      <c r="E1747" s="159"/>
      <c r="F1747" s="160"/>
      <c r="G1747" s="159"/>
      <c r="H1747" s="159"/>
      <c r="I1747" s="167"/>
    </row>
    <row r="1748" spans="1:9" x14ac:dyDescent="0.25">
      <c r="A1748" s="145"/>
      <c r="B1748" s="153"/>
      <c r="C1748" s="165"/>
      <c r="D1748" s="166"/>
      <c r="E1748" s="159"/>
      <c r="F1748" s="160"/>
      <c r="G1748" s="159"/>
      <c r="H1748" s="159"/>
      <c r="I1748" s="167"/>
    </row>
    <row r="1749" spans="1:9" x14ac:dyDescent="0.25">
      <c r="A1749" s="145"/>
      <c r="B1749" s="153"/>
      <c r="C1749" s="165"/>
      <c r="D1749" s="166"/>
      <c r="E1749" s="159"/>
      <c r="F1749" s="160"/>
      <c r="G1749" s="159"/>
      <c r="H1749" s="159"/>
      <c r="I1749" s="167"/>
    </row>
    <row r="1750" spans="1:9" x14ac:dyDescent="0.25">
      <c r="A1750" s="145"/>
      <c r="B1750" s="153"/>
      <c r="C1750" s="165"/>
      <c r="D1750" s="166"/>
      <c r="E1750" s="159"/>
      <c r="F1750" s="160"/>
      <c r="G1750" s="159"/>
      <c r="H1750" s="159"/>
      <c r="I1750" s="167"/>
    </row>
    <row r="1751" spans="1:9" x14ac:dyDescent="0.25">
      <c r="A1751" s="145"/>
      <c r="B1751" s="153"/>
      <c r="C1751" s="165"/>
      <c r="D1751" s="166"/>
      <c r="E1751" s="159"/>
      <c r="F1751" s="160"/>
      <c r="G1751" s="159"/>
      <c r="H1751" s="159"/>
      <c r="I1751" s="167"/>
    </row>
    <row r="1752" spans="1:9" x14ac:dyDescent="0.25">
      <c r="A1752" s="145"/>
      <c r="B1752" s="153"/>
      <c r="C1752" s="165"/>
      <c r="D1752" s="166"/>
      <c r="E1752" s="159"/>
      <c r="F1752" s="160"/>
      <c r="G1752" s="159"/>
      <c r="H1752" s="159"/>
      <c r="I1752" s="167"/>
    </row>
    <row r="1753" spans="1:9" x14ac:dyDescent="0.25">
      <c r="A1753" s="145"/>
      <c r="B1753" s="153"/>
      <c r="C1753" s="165"/>
      <c r="D1753" s="166"/>
      <c r="E1753" s="159"/>
      <c r="F1753" s="160"/>
      <c r="G1753" s="159"/>
      <c r="H1753" s="159"/>
      <c r="I1753" s="167"/>
    </row>
    <row r="1754" spans="1:9" x14ac:dyDescent="0.25">
      <c r="A1754" s="145"/>
      <c r="B1754" s="153"/>
      <c r="C1754" s="165"/>
      <c r="D1754" s="166"/>
      <c r="E1754" s="159"/>
      <c r="F1754" s="160"/>
      <c r="G1754" s="159"/>
      <c r="H1754" s="159"/>
      <c r="I1754" s="167"/>
    </row>
    <row r="1755" spans="1:9" x14ac:dyDescent="0.25">
      <c r="A1755" s="145"/>
      <c r="B1755" s="153"/>
      <c r="C1755" s="165"/>
      <c r="D1755" s="166"/>
      <c r="E1755" s="159"/>
      <c r="F1755" s="160"/>
      <c r="G1755" s="159"/>
      <c r="H1755" s="159"/>
      <c r="I1755" s="167"/>
    </row>
    <row r="1756" spans="1:9" x14ac:dyDescent="0.25">
      <c r="A1756" s="145"/>
      <c r="B1756" s="153"/>
      <c r="C1756" s="165"/>
      <c r="D1756" s="166"/>
      <c r="E1756" s="159"/>
      <c r="F1756" s="160"/>
      <c r="G1756" s="159"/>
      <c r="H1756" s="159"/>
      <c r="I1756" s="167"/>
    </row>
    <row r="1757" spans="1:9" x14ac:dyDescent="0.25">
      <c r="A1757" s="145"/>
      <c r="B1757" s="153"/>
      <c r="C1757" s="165"/>
      <c r="D1757" s="166"/>
      <c r="E1757" s="159"/>
      <c r="F1757" s="160"/>
      <c r="G1757" s="159"/>
      <c r="H1757" s="159"/>
      <c r="I1757" s="167"/>
    </row>
    <row r="1758" spans="1:9" x14ac:dyDescent="0.25">
      <c r="A1758" s="145"/>
      <c r="B1758" s="153"/>
      <c r="C1758" s="165"/>
      <c r="D1758" s="166"/>
      <c r="E1758" s="159"/>
      <c r="F1758" s="160"/>
      <c r="G1758" s="159"/>
      <c r="H1758" s="159"/>
      <c r="I1758" s="167"/>
    </row>
    <row r="1759" spans="1:9" x14ac:dyDescent="0.25">
      <c r="A1759" s="145"/>
      <c r="B1759" s="153"/>
      <c r="C1759" s="165"/>
      <c r="D1759" s="166"/>
      <c r="E1759" s="159"/>
      <c r="F1759" s="160"/>
      <c r="G1759" s="159"/>
      <c r="H1759" s="159"/>
      <c r="I1759" s="167"/>
    </row>
    <row r="1760" spans="1:9" x14ac:dyDescent="0.25">
      <c r="A1760" s="145"/>
      <c r="B1760" s="153"/>
      <c r="C1760" s="165"/>
      <c r="D1760" s="166"/>
      <c r="E1760" s="159"/>
      <c r="F1760" s="160"/>
      <c r="G1760" s="159"/>
      <c r="H1760" s="159"/>
      <c r="I1760" s="167"/>
    </row>
    <row r="1761" spans="1:9" x14ac:dyDescent="0.25">
      <c r="A1761" s="145"/>
      <c r="B1761" s="153"/>
      <c r="C1761" s="165"/>
      <c r="D1761" s="166"/>
      <c r="E1761" s="159"/>
      <c r="F1761" s="160"/>
      <c r="G1761" s="159"/>
      <c r="H1761" s="159"/>
      <c r="I1761" s="167"/>
    </row>
    <row r="1762" spans="1:9" x14ac:dyDescent="0.25">
      <c r="A1762" s="145"/>
      <c r="B1762" s="153"/>
      <c r="C1762" s="165"/>
      <c r="D1762" s="166"/>
      <c r="E1762" s="159"/>
      <c r="F1762" s="160"/>
      <c r="G1762" s="159"/>
      <c r="H1762" s="159"/>
      <c r="I1762" s="167"/>
    </row>
    <row r="1763" spans="1:9" x14ac:dyDescent="0.25">
      <c r="A1763" s="145"/>
      <c r="B1763" s="153"/>
      <c r="C1763" s="165"/>
      <c r="D1763" s="166"/>
      <c r="E1763" s="159"/>
      <c r="F1763" s="160"/>
      <c r="G1763" s="159"/>
      <c r="H1763" s="159"/>
      <c r="I1763" s="167"/>
    </row>
    <row r="1764" spans="1:9" x14ac:dyDescent="0.25">
      <c r="A1764" s="145"/>
      <c r="B1764" s="153"/>
      <c r="C1764" s="165"/>
      <c r="D1764" s="166"/>
      <c r="E1764" s="159"/>
      <c r="F1764" s="160"/>
      <c r="G1764" s="159"/>
      <c r="H1764" s="159"/>
      <c r="I1764" s="167"/>
    </row>
    <row r="1765" spans="1:9" x14ac:dyDescent="0.25">
      <c r="A1765" s="145"/>
      <c r="B1765" s="153"/>
      <c r="C1765" s="165"/>
      <c r="D1765" s="166"/>
      <c r="E1765" s="159"/>
      <c r="F1765" s="160"/>
      <c r="G1765" s="159"/>
      <c r="H1765" s="159"/>
      <c r="I1765" s="167"/>
    </row>
    <row r="1766" spans="1:9" x14ac:dyDescent="0.25">
      <c r="A1766" s="145"/>
      <c r="B1766" s="153"/>
      <c r="C1766" s="165"/>
      <c r="D1766" s="166"/>
      <c r="E1766" s="159"/>
      <c r="F1766" s="160"/>
      <c r="G1766" s="159"/>
      <c r="H1766" s="159"/>
      <c r="I1766" s="167"/>
    </row>
    <row r="1767" spans="1:9" x14ac:dyDescent="0.25">
      <c r="A1767" s="145"/>
      <c r="B1767" s="153"/>
      <c r="C1767" s="165"/>
      <c r="D1767" s="166"/>
      <c r="E1767" s="159"/>
      <c r="F1767" s="160"/>
      <c r="G1767" s="159"/>
      <c r="H1767" s="159"/>
      <c r="I1767" s="167"/>
    </row>
    <row r="1768" spans="1:9" x14ac:dyDescent="0.25">
      <c r="A1768" s="145"/>
      <c r="B1768" s="153"/>
      <c r="C1768" s="165"/>
      <c r="D1768" s="166"/>
      <c r="E1768" s="159"/>
      <c r="F1768" s="160"/>
      <c r="G1768" s="159"/>
      <c r="H1768" s="159"/>
      <c r="I1768" s="167"/>
    </row>
    <row r="1769" spans="1:9" x14ac:dyDescent="0.25">
      <c r="A1769" s="145"/>
      <c r="B1769" s="153"/>
      <c r="C1769" s="165"/>
      <c r="D1769" s="166"/>
      <c r="E1769" s="159"/>
      <c r="F1769" s="160"/>
      <c r="G1769" s="159"/>
      <c r="H1769" s="159"/>
      <c r="I1769" s="167"/>
    </row>
    <row r="1770" spans="1:9" x14ac:dyDescent="0.25">
      <c r="A1770" s="145"/>
      <c r="B1770" s="153"/>
      <c r="C1770" s="165"/>
      <c r="D1770" s="166"/>
      <c r="E1770" s="159"/>
      <c r="F1770" s="160"/>
      <c r="G1770" s="159"/>
      <c r="H1770" s="159"/>
      <c r="I1770" s="167"/>
    </row>
    <row r="1771" spans="1:9" x14ac:dyDescent="0.25">
      <c r="A1771" s="145"/>
      <c r="B1771" s="153"/>
      <c r="C1771" s="165"/>
      <c r="D1771" s="166"/>
      <c r="E1771" s="159"/>
      <c r="F1771" s="160"/>
      <c r="G1771" s="159"/>
      <c r="H1771" s="159"/>
      <c r="I1771" s="167"/>
    </row>
    <row r="1772" spans="1:9" x14ac:dyDescent="0.25">
      <c r="A1772" s="145"/>
      <c r="B1772" s="153"/>
      <c r="C1772" s="165"/>
      <c r="D1772" s="166"/>
      <c r="E1772" s="159"/>
      <c r="F1772" s="160"/>
      <c r="G1772" s="159"/>
      <c r="H1772" s="159"/>
      <c r="I1772" s="167"/>
    </row>
    <row r="1773" spans="1:9" x14ac:dyDescent="0.25">
      <c r="A1773" s="145"/>
      <c r="B1773" s="153"/>
      <c r="C1773" s="165"/>
      <c r="D1773" s="166"/>
      <c r="E1773" s="159"/>
      <c r="F1773" s="160"/>
      <c r="G1773" s="159"/>
      <c r="H1773" s="159"/>
      <c r="I1773" s="167"/>
    </row>
    <row r="1774" spans="1:9" x14ac:dyDescent="0.25">
      <c r="A1774" s="145"/>
      <c r="B1774" s="153"/>
      <c r="C1774" s="165"/>
      <c r="D1774" s="166"/>
      <c r="E1774" s="159"/>
      <c r="F1774" s="160"/>
      <c r="G1774" s="159"/>
      <c r="H1774" s="159"/>
      <c r="I1774" s="167"/>
    </row>
    <row r="1775" spans="1:9" x14ac:dyDescent="0.25">
      <c r="A1775" s="145"/>
      <c r="B1775" s="153"/>
      <c r="C1775" s="165"/>
      <c r="D1775" s="166"/>
      <c r="E1775" s="159"/>
      <c r="F1775" s="160"/>
      <c r="G1775" s="159"/>
      <c r="H1775" s="159"/>
      <c r="I1775" s="167"/>
    </row>
    <row r="1776" spans="1:9" x14ac:dyDescent="0.25">
      <c r="A1776" s="145"/>
      <c r="B1776" s="153"/>
      <c r="C1776" s="165"/>
      <c r="D1776" s="166"/>
      <c r="E1776" s="159"/>
      <c r="F1776" s="160"/>
      <c r="G1776" s="159"/>
      <c r="H1776" s="159"/>
      <c r="I1776" s="167"/>
    </row>
    <row r="1777" spans="1:9" x14ac:dyDescent="0.25">
      <c r="A1777" s="145"/>
      <c r="B1777" s="153"/>
      <c r="C1777" s="165"/>
      <c r="D1777" s="166"/>
      <c r="E1777" s="159"/>
      <c r="F1777" s="160"/>
      <c r="G1777" s="159"/>
      <c r="H1777" s="159"/>
      <c r="I1777" s="167"/>
    </row>
    <row r="1778" spans="1:9" x14ac:dyDescent="0.25">
      <c r="A1778" s="145"/>
      <c r="B1778" s="153"/>
      <c r="C1778" s="165"/>
      <c r="D1778" s="166"/>
      <c r="E1778" s="159"/>
      <c r="F1778" s="160"/>
      <c r="G1778" s="159"/>
      <c r="H1778" s="159"/>
      <c r="I1778" s="167"/>
    </row>
    <row r="1779" spans="1:9" x14ac:dyDescent="0.25">
      <c r="A1779" s="145"/>
      <c r="B1779" s="153"/>
      <c r="C1779" s="165"/>
      <c r="D1779" s="166"/>
      <c r="E1779" s="159"/>
      <c r="F1779" s="160"/>
      <c r="G1779" s="159"/>
      <c r="H1779" s="159"/>
      <c r="I1779" s="167"/>
    </row>
    <row r="1780" spans="1:9" x14ac:dyDescent="0.25">
      <c r="A1780" s="145"/>
      <c r="B1780" s="153"/>
      <c r="C1780" s="165"/>
      <c r="D1780" s="166"/>
      <c r="E1780" s="159"/>
      <c r="F1780" s="160"/>
      <c r="G1780" s="159"/>
      <c r="H1780" s="159"/>
      <c r="I1780" s="167"/>
    </row>
    <row r="1781" spans="1:9" x14ac:dyDescent="0.25">
      <c r="A1781" s="145"/>
      <c r="B1781" s="153"/>
      <c r="C1781" s="165"/>
      <c r="D1781" s="166"/>
      <c r="E1781" s="159"/>
      <c r="F1781" s="160"/>
      <c r="G1781" s="159"/>
      <c r="H1781" s="159"/>
      <c r="I1781" s="167"/>
    </row>
    <row r="1782" spans="1:9" x14ac:dyDescent="0.25">
      <c r="A1782" s="145"/>
      <c r="B1782" s="153"/>
      <c r="C1782" s="165"/>
      <c r="D1782" s="166"/>
      <c r="E1782" s="159"/>
      <c r="F1782" s="160"/>
      <c r="G1782" s="159"/>
      <c r="H1782" s="159"/>
      <c r="I1782" s="167"/>
    </row>
    <row r="1783" spans="1:9" x14ac:dyDescent="0.25">
      <c r="A1783" s="145"/>
      <c r="B1783" s="153"/>
      <c r="C1783" s="165"/>
      <c r="D1783" s="166"/>
      <c r="E1783" s="159"/>
      <c r="F1783" s="160"/>
      <c r="G1783" s="159"/>
      <c r="H1783" s="159"/>
      <c r="I1783" s="167"/>
    </row>
    <row r="1784" spans="1:9" x14ac:dyDescent="0.25">
      <c r="A1784" s="145"/>
      <c r="B1784" s="153"/>
      <c r="C1784" s="165"/>
      <c r="D1784" s="166"/>
      <c r="E1784" s="159"/>
      <c r="F1784" s="160"/>
      <c r="G1784" s="159"/>
      <c r="H1784" s="159"/>
      <c r="I1784" s="167"/>
    </row>
    <row r="1785" spans="1:9" x14ac:dyDescent="0.25">
      <c r="A1785" s="145"/>
      <c r="B1785" s="153"/>
      <c r="C1785" s="165"/>
      <c r="D1785" s="166"/>
      <c r="E1785" s="159"/>
      <c r="F1785" s="160"/>
      <c r="G1785" s="159"/>
      <c r="H1785" s="159"/>
      <c r="I1785" s="167"/>
    </row>
    <row r="1786" spans="1:9" x14ac:dyDescent="0.25">
      <c r="A1786" s="145"/>
      <c r="B1786" s="153"/>
      <c r="C1786" s="165"/>
      <c r="D1786" s="166"/>
      <c r="E1786" s="159"/>
      <c r="F1786" s="160"/>
      <c r="G1786" s="159"/>
      <c r="H1786" s="159"/>
      <c r="I1786" s="167"/>
    </row>
    <row r="1787" spans="1:9" x14ac:dyDescent="0.25">
      <c r="A1787" s="145"/>
      <c r="B1787" s="153"/>
      <c r="C1787" s="165"/>
      <c r="D1787" s="166"/>
      <c r="E1787" s="159"/>
      <c r="F1787" s="160"/>
      <c r="G1787" s="159"/>
      <c r="H1787" s="159"/>
      <c r="I1787" s="167"/>
    </row>
    <row r="1788" spans="1:9" x14ac:dyDescent="0.25">
      <c r="A1788" s="145"/>
      <c r="B1788" s="153"/>
      <c r="C1788" s="165"/>
      <c r="D1788" s="166"/>
      <c r="E1788" s="159"/>
      <c r="F1788" s="160"/>
      <c r="G1788" s="159"/>
      <c r="H1788" s="159"/>
      <c r="I1788" s="167"/>
    </row>
    <row r="1789" spans="1:9" x14ac:dyDescent="0.25">
      <c r="A1789" s="145"/>
      <c r="B1789" s="153"/>
      <c r="C1789" s="165"/>
      <c r="D1789" s="166"/>
      <c r="E1789" s="159"/>
      <c r="F1789" s="160"/>
      <c r="G1789" s="159"/>
      <c r="H1789" s="159"/>
      <c r="I1789" s="167"/>
    </row>
    <row r="1790" spans="1:9" x14ac:dyDescent="0.25">
      <c r="A1790" s="145"/>
      <c r="B1790" s="153"/>
      <c r="C1790" s="165"/>
      <c r="D1790" s="166"/>
      <c r="E1790" s="159"/>
      <c r="F1790" s="160"/>
      <c r="G1790" s="159"/>
      <c r="H1790" s="159"/>
      <c r="I1790" s="167"/>
    </row>
    <row r="1791" spans="1:9" x14ac:dyDescent="0.25">
      <c r="A1791" s="145"/>
      <c r="B1791" s="153"/>
      <c r="C1791" s="165"/>
      <c r="D1791" s="166"/>
      <c r="E1791" s="159"/>
      <c r="F1791" s="160"/>
      <c r="G1791" s="159"/>
      <c r="H1791" s="159"/>
      <c r="I1791" s="167"/>
    </row>
    <row r="1792" spans="1:9" x14ac:dyDescent="0.25">
      <c r="A1792" s="145"/>
      <c r="B1792" s="153"/>
      <c r="C1792" s="165"/>
      <c r="D1792" s="166"/>
      <c r="E1792" s="159"/>
      <c r="F1792" s="160"/>
      <c r="G1792" s="159"/>
      <c r="H1792" s="159"/>
      <c r="I1792" s="167"/>
    </row>
    <row r="1793" spans="1:9" x14ac:dyDescent="0.25">
      <c r="A1793" s="145"/>
      <c r="B1793" s="153"/>
      <c r="C1793" s="165"/>
      <c r="D1793" s="166"/>
      <c r="E1793" s="159"/>
      <c r="F1793" s="160"/>
      <c r="G1793" s="159"/>
      <c r="H1793" s="159"/>
      <c r="I1793" s="167"/>
    </row>
    <row r="1794" spans="1:9" x14ac:dyDescent="0.25">
      <c r="A1794" s="145"/>
      <c r="B1794" s="153"/>
      <c r="C1794" s="165"/>
      <c r="D1794" s="166"/>
      <c r="E1794" s="159"/>
      <c r="F1794" s="160"/>
      <c r="G1794" s="159"/>
      <c r="H1794" s="159"/>
      <c r="I1794" s="167"/>
    </row>
    <row r="1795" spans="1:9" x14ac:dyDescent="0.25">
      <c r="A1795" s="145"/>
      <c r="B1795" s="153"/>
      <c r="C1795" s="165"/>
      <c r="D1795" s="166"/>
      <c r="E1795" s="159"/>
      <c r="F1795" s="160"/>
      <c r="G1795" s="159"/>
      <c r="H1795" s="159"/>
      <c r="I1795" s="167"/>
    </row>
    <row r="1796" spans="1:9" x14ac:dyDescent="0.25">
      <c r="A1796" s="145"/>
      <c r="B1796" s="153"/>
      <c r="C1796" s="165"/>
      <c r="D1796" s="166"/>
      <c r="E1796" s="159"/>
      <c r="F1796" s="160"/>
      <c r="G1796" s="159"/>
      <c r="H1796" s="159"/>
      <c r="I1796" s="167"/>
    </row>
    <row r="1797" spans="1:9" x14ac:dyDescent="0.25">
      <c r="A1797" s="145"/>
      <c r="B1797" s="153"/>
      <c r="C1797" s="165"/>
      <c r="D1797" s="166"/>
      <c r="E1797" s="159"/>
      <c r="F1797" s="160"/>
      <c r="G1797" s="159"/>
      <c r="H1797" s="159"/>
      <c r="I1797" s="167"/>
    </row>
    <row r="1798" spans="1:9" x14ac:dyDescent="0.25">
      <c r="A1798" s="145"/>
      <c r="B1798" s="153"/>
      <c r="C1798" s="165"/>
      <c r="D1798" s="166"/>
      <c r="E1798" s="159"/>
      <c r="F1798" s="160"/>
      <c r="G1798" s="159"/>
      <c r="H1798" s="159"/>
      <c r="I1798" s="167"/>
    </row>
    <row r="1799" spans="1:9" x14ac:dyDescent="0.25">
      <c r="A1799" s="145"/>
      <c r="B1799" s="153"/>
      <c r="C1799" s="165"/>
      <c r="D1799" s="166"/>
      <c r="E1799" s="159"/>
      <c r="F1799" s="160"/>
      <c r="G1799" s="159"/>
      <c r="H1799" s="159"/>
      <c r="I1799" s="167"/>
    </row>
    <row r="1800" spans="1:9" x14ac:dyDescent="0.25">
      <c r="A1800" s="145"/>
      <c r="B1800" s="153"/>
      <c r="C1800" s="165"/>
      <c r="D1800" s="166"/>
      <c r="E1800" s="159"/>
      <c r="F1800" s="160"/>
      <c r="G1800" s="159"/>
      <c r="H1800" s="159"/>
      <c r="I1800" s="167"/>
    </row>
    <row r="1801" spans="1:9" x14ac:dyDescent="0.25">
      <c r="A1801" s="145"/>
      <c r="B1801" s="153"/>
      <c r="C1801" s="165"/>
      <c r="D1801" s="166"/>
      <c r="E1801" s="159"/>
      <c r="F1801" s="160"/>
      <c r="G1801" s="159"/>
      <c r="H1801" s="159"/>
      <c r="I1801" s="167"/>
    </row>
    <row r="1802" spans="1:9" x14ac:dyDescent="0.25">
      <c r="A1802" s="145"/>
      <c r="B1802" s="153"/>
      <c r="C1802" s="165"/>
      <c r="D1802" s="166"/>
      <c r="E1802" s="159"/>
      <c r="F1802" s="160"/>
      <c r="G1802" s="159"/>
      <c r="H1802" s="159"/>
      <c r="I1802" s="167"/>
    </row>
    <row r="1803" spans="1:9" x14ac:dyDescent="0.25">
      <c r="A1803" s="145"/>
      <c r="B1803" s="153"/>
      <c r="C1803" s="165"/>
      <c r="D1803" s="166"/>
      <c r="E1803" s="159"/>
      <c r="F1803" s="160"/>
      <c r="G1803" s="159"/>
      <c r="H1803" s="159"/>
      <c r="I1803" s="167"/>
    </row>
    <row r="1804" spans="1:9" x14ac:dyDescent="0.25">
      <c r="A1804" s="145"/>
      <c r="B1804" s="153"/>
      <c r="C1804" s="165"/>
      <c r="D1804" s="166"/>
      <c r="E1804" s="159"/>
      <c r="F1804" s="160"/>
      <c r="G1804" s="159"/>
      <c r="H1804" s="159"/>
      <c r="I1804" s="167"/>
    </row>
    <row r="1805" spans="1:9" x14ac:dyDescent="0.25">
      <c r="A1805" s="145"/>
      <c r="B1805" s="153"/>
      <c r="C1805" s="165"/>
      <c r="D1805" s="166"/>
      <c r="E1805" s="159"/>
      <c r="F1805" s="160"/>
      <c r="G1805" s="159"/>
      <c r="H1805" s="159"/>
      <c r="I1805" s="167"/>
    </row>
    <row r="1806" spans="1:9" x14ac:dyDescent="0.25">
      <c r="A1806" s="145"/>
      <c r="B1806" s="153"/>
      <c r="C1806" s="165"/>
      <c r="D1806" s="166"/>
      <c r="E1806" s="159"/>
      <c r="F1806" s="160"/>
      <c r="G1806" s="159"/>
      <c r="H1806" s="159"/>
      <c r="I1806" s="167"/>
    </row>
    <row r="1807" spans="1:9" x14ac:dyDescent="0.25">
      <c r="A1807" s="145"/>
      <c r="B1807" s="153"/>
      <c r="C1807" s="165"/>
      <c r="D1807" s="166"/>
      <c r="E1807" s="159"/>
      <c r="F1807" s="160"/>
      <c r="G1807" s="159"/>
      <c r="H1807" s="159"/>
      <c r="I1807" s="167"/>
    </row>
    <row r="1808" spans="1:9" x14ac:dyDescent="0.25">
      <c r="A1808" s="145"/>
      <c r="B1808" s="153"/>
      <c r="C1808" s="165"/>
      <c r="D1808" s="166"/>
      <c r="E1808" s="159"/>
      <c r="F1808" s="160"/>
      <c r="G1808" s="159"/>
      <c r="H1808" s="159"/>
      <c r="I1808" s="167"/>
    </row>
    <row r="1809" spans="1:9" x14ac:dyDescent="0.25">
      <c r="A1809" s="145"/>
      <c r="B1809" s="153"/>
      <c r="C1809" s="165"/>
      <c r="D1809" s="166"/>
      <c r="E1809" s="159"/>
      <c r="F1809" s="160"/>
      <c r="G1809" s="159"/>
      <c r="H1809" s="159"/>
      <c r="I1809" s="167"/>
    </row>
    <row r="1810" spans="1:9" x14ac:dyDescent="0.25">
      <c r="A1810" s="145"/>
      <c r="B1810" s="153"/>
      <c r="C1810" s="165"/>
      <c r="D1810" s="166"/>
      <c r="E1810" s="159"/>
      <c r="F1810" s="160"/>
      <c r="G1810" s="159"/>
      <c r="H1810" s="159"/>
      <c r="I1810" s="167"/>
    </row>
    <row r="1811" spans="1:9" x14ac:dyDescent="0.25">
      <c r="A1811" s="145"/>
      <c r="B1811" s="153"/>
      <c r="C1811" s="165"/>
      <c r="D1811" s="166"/>
      <c r="E1811" s="159"/>
      <c r="F1811" s="160"/>
      <c r="G1811" s="159"/>
      <c r="H1811" s="159"/>
      <c r="I1811" s="167"/>
    </row>
    <row r="1812" spans="1:9" x14ac:dyDescent="0.25">
      <c r="A1812" s="145"/>
      <c r="B1812" s="153"/>
      <c r="C1812" s="165"/>
      <c r="D1812" s="166"/>
      <c r="E1812" s="159"/>
      <c r="F1812" s="160"/>
      <c r="G1812" s="159"/>
      <c r="H1812" s="159"/>
      <c r="I1812" s="167"/>
    </row>
    <row r="1813" spans="1:9" x14ac:dyDescent="0.25">
      <c r="A1813" s="145"/>
      <c r="B1813" s="153"/>
      <c r="C1813" s="165"/>
      <c r="D1813" s="166"/>
      <c r="E1813" s="159"/>
      <c r="F1813" s="160"/>
      <c r="G1813" s="159"/>
      <c r="H1813" s="159"/>
      <c r="I1813" s="167"/>
    </row>
    <row r="1814" spans="1:9" x14ac:dyDescent="0.25">
      <c r="A1814" s="145"/>
      <c r="B1814" s="153"/>
      <c r="C1814" s="165"/>
      <c r="D1814" s="166"/>
      <c r="E1814" s="159"/>
      <c r="F1814" s="160"/>
      <c r="G1814" s="159"/>
      <c r="H1814" s="159"/>
      <c r="I1814" s="167"/>
    </row>
    <row r="1815" spans="1:9" x14ac:dyDescent="0.25">
      <c r="A1815" s="145"/>
      <c r="B1815" s="153"/>
      <c r="C1815" s="165"/>
      <c r="D1815" s="166"/>
      <c r="E1815" s="159"/>
      <c r="F1815" s="160"/>
      <c r="G1815" s="159"/>
      <c r="H1815" s="159"/>
      <c r="I1815" s="167"/>
    </row>
    <row r="1816" spans="1:9" x14ac:dyDescent="0.25">
      <c r="A1816" s="145"/>
      <c r="B1816" s="153"/>
      <c r="C1816" s="165"/>
      <c r="D1816" s="166"/>
      <c r="E1816" s="159"/>
      <c r="F1816" s="160"/>
      <c r="G1816" s="159"/>
      <c r="H1816" s="159"/>
      <c r="I1816" s="167"/>
    </row>
    <row r="1817" spans="1:9" x14ac:dyDescent="0.25">
      <c r="A1817" s="145"/>
      <c r="B1817" s="153"/>
      <c r="C1817" s="165"/>
      <c r="D1817" s="166"/>
      <c r="E1817" s="159"/>
      <c r="F1817" s="160"/>
      <c r="G1817" s="159"/>
      <c r="H1817" s="159"/>
      <c r="I1817" s="167"/>
    </row>
    <row r="1818" spans="1:9" x14ac:dyDescent="0.25">
      <c r="A1818" s="145"/>
      <c r="B1818" s="153"/>
      <c r="C1818" s="165"/>
      <c r="D1818" s="166"/>
      <c r="E1818" s="159"/>
      <c r="F1818" s="160"/>
      <c r="G1818" s="159"/>
      <c r="H1818" s="159"/>
      <c r="I1818" s="167"/>
    </row>
    <row r="1819" spans="1:9" x14ac:dyDescent="0.25">
      <c r="A1819" s="145"/>
      <c r="B1819" s="153"/>
      <c r="C1819" s="165"/>
      <c r="D1819" s="166"/>
      <c r="E1819" s="159"/>
      <c r="F1819" s="160"/>
      <c r="G1819" s="159"/>
      <c r="H1819" s="159"/>
      <c r="I1819" s="167"/>
    </row>
    <row r="1820" spans="1:9" x14ac:dyDescent="0.25">
      <c r="A1820" s="145"/>
      <c r="B1820" s="153"/>
      <c r="C1820" s="165"/>
      <c r="D1820" s="166"/>
      <c r="E1820" s="159"/>
      <c r="F1820" s="160"/>
      <c r="G1820" s="159"/>
      <c r="H1820" s="159"/>
      <c r="I1820" s="167"/>
    </row>
    <row r="1821" spans="1:9" x14ac:dyDescent="0.25">
      <c r="A1821" s="145"/>
      <c r="B1821" s="153"/>
      <c r="C1821" s="165"/>
      <c r="D1821" s="166"/>
      <c r="E1821" s="159"/>
      <c r="F1821" s="160"/>
      <c r="G1821" s="159"/>
      <c r="H1821" s="159"/>
      <c r="I1821" s="167"/>
    </row>
    <row r="1822" spans="1:9" x14ac:dyDescent="0.25">
      <c r="A1822" s="145"/>
      <c r="B1822" s="153"/>
      <c r="C1822" s="165"/>
      <c r="D1822" s="166"/>
      <c r="E1822" s="159"/>
      <c r="F1822" s="160"/>
      <c r="G1822" s="159"/>
      <c r="H1822" s="159"/>
      <c r="I1822" s="167"/>
    </row>
    <row r="1823" spans="1:9" x14ac:dyDescent="0.25">
      <c r="A1823" s="145"/>
      <c r="B1823" s="153"/>
      <c r="C1823" s="165"/>
      <c r="D1823" s="166"/>
      <c r="E1823" s="159"/>
      <c r="F1823" s="160"/>
      <c r="G1823" s="159"/>
      <c r="H1823" s="159"/>
      <c r="I1823" s="167"/>
    </row>
    <row r="1824" spans="1:9" x14ac:dyDescent="0.25">
      <c r="A1824" s="145"/>
      <c r="B1824" s="153"/>
      <c r="C1824" s="165"/>
      <c r="D1824" s="166"/>
      <c r="E1824" s="159"/>
      <c r="F1824" s="160"/>
      <c r="G1824" s="159"/>
      <c r="H1824" s="159"/>
      <c r="I1824" s="167"/>
    </row>
    <row r="1825" spans="1:9" x14ac:dyDescent="0.25">
      <c r="A1825" s="145"/>
      <c r="B1825" s="153"/>
      <c r="C1825" s="165"/>
      <c r="D1825" s="166"/>
      <c r="E1825" s="159"/>
      <c r="F1825" s="160"/>
      <c r="G1825" s="159"/>
      <c r="H1825" s="159"/>
      <c r="I1825" s="167"/>
    </row>
    <row r="1826" spans="1:9" x14ac:dyDescent="0.25">
      <c r="A1826" s="145"/>
      <c r="B1826" s="153"/>
      <c r="C1826" s="165"/>
      <c r="D1826" s="166"/>
      <c r="E1826" s="159"/>
      <c r="F1826" s="160"/>
      <c r="G1826" s="159"/>
      <c r="H1826" s="159"/>
      <c r="I1826" s="167"/>
    </row>
    <row r="1827" spans="1:9" x14ac:dyDescent="0.25">
      <c r="A1827" s="145"/>
      <c r="B1827" s="153"/>
      <c r="C1827" s="165"/>
      <c r="D1827" s="166"/>
      <c r="E1827" s="159"/>
      <c r="F1827" s="160"/>
      <c r="G1827" s="159"/>
      <c r="H1827" s="159"/>
      <c r="I1827" s="167"/>
    </row>
    <row r="1828" spans="1:9" x14ac:dyDescent="0.25">
      <c r="A1828" s="145"/>
      <c r="B1828" s="153"/>
      <c r="C1828" s="165"/>
      <c r="D1828" s="166"/>
      <c r="E1828" s="159"/>
      <c r="F1828" s="160"/>
      <c r="G1828" s="159"/>
      <c r="H1828" s="159"/>
      <c r="I1828" s="167"/>
    </row>
    <row r="1829" spans="1:9" x14ac:dyDescent="0.25">
      <c r="A1829" s="145"/>
      <c r="B1829" s="153"/>
      <c r="C1829" s="165"/>
      <c r="D1829" s="166"/>
      <c r="E1829" s="159"/>
      <c r="F1829" s="160"/>
      <c r="G1829" s="159"/>
      <c r="H1829" s="159"/>
      <c r="I1829" s="167"/>
    </row>
    <row r="1830" spans="1:9" x14ac:dyDescent="0.25">
      <c r="A1830" s="145"/>
      <c r="B1830" s="153"/>
      <c r="C1830" s="165"/>
      <c r="D1830" s="166"/>
      <c r="E1830" s="159"/>
      <c r="F1830" s="160"/>
      <c r="G1830" s="159"/>
      <c r="H1830" s="159"/>
      <c r="I1830" s="167"/>
    </row>
    <row r="1831" spans="1:9" x14ac:dyDescent="0.25">
      <c r="A1831" s="145"/>
      <c r="B1831" s="153"/>
      <c r="C1831" s="165"/>
      <c r="D1831" s="166"/>
      <c r="E1831" s="159"/>
      <c r="F1831" s="160"/>
      <c r="G1831" s="159"/>
      <c r="H1831" s="159"/>
      <c r="I1831" s="167"/>
    </row>
    <row r="1832" spans="1:9" x14ac:dyDescent="0.25">
      <c r="A1832" s="145"/>
      <c r="B1832" s="153"/>
      <c r="C1832" s="165"/>
      <c r="D1832" s="166"/>
      <c r="E1832" s="159"/>
      <c r="F1832" s="160"/>
      <c r="G1832" s="159"/>
      <c r="H1832" s="159"/>
      <c r="I1832" s="167"/>
    </row>
    <row r="1833" spans="1:9" x14ac:dyDescent="0.25">
      <c r="A1833" s="145"/>
      <c r="B1833" s="153"/>
      <c r="C1833" s="165"/>
      <c r="D1833" s="166"/>
      <c r="E1833" s="159"/>
      <c r="F1833" s="160"/>
      <c r="G1833" s="159"/>
      <c r="H1833" s="159"/>
      <c r="I1833" s="167"/>
    </row>
    <row r="1834" spans="1:9" x14ac:dyDescent="0.25">
      <c r="A1834" s="145"/>
      <c r="B1834" s="153"/>
      <c r="C1834" s="165"/>
      <c r="D1834" s="166"/>
      <c r="E1834" s="159"/>
      <c r="F1834" s="160"/>
      <c r="G1834" s="159"/>
      <c r="H1834" s="159"/>
      <c r="I1834" s="167"/>
    </row>
    <row r="1835" spans="1:9" x14ac:dyDescent="0.25">
      <c r="A1835" s="145"/>
      <c r="B1835" s="153"/>
      <c r="C1835" s="165"/>
      <c r="D1835" s="166"/>
      <c r="E1835" s="159"/>
      <c r="F1835" s="160"/>
      <c r="G1835" s="159"/>
      <c r="H1835" s="159"/>
      <c r="I1835" s="167"/>
    </row>
    <row r="1836" spans="1:9" x14ac:dyDescent="0.25">
      <c r="A1836" s="145"/>
      <c r="B1836" s="153"/>
      <c r="C1836" s="165"/>
      <c r="D1836" s="166"/>
      <c r="E1836" s="159"/>
      <c r="F1836" s="160"/>
      <c r="G1836" s="159"/>
      <c r="H1836" s="159"/>
      <c r="I1836" s="167"/>
    </row>
    <row r="1837" spans="1:9" x14ac:dyDescent="0.25">
      <c r="A1837" s="145"/>
      <c r="B1837" s="153"/>
      <c r="C1837" s="165"/>
      <c r="D1837" s="166"/>
      <c r="E1837" s="159"/>
      <c r="F1837" s="160"/>
      <c r="G1837" s="159"/>
      <c r="H1837" s="159"/>
      <c r="I1837" s="167"/>
    </row>
    <row r="1838" spans="1:9" x14ac:dyDescent="0.25">
      <c r="A1838" s="145"/>
      <c r="B1838" s="153"/>
      <c r="C1838" s="165"/>
      <c r="D1838" s="166"/>
      <c r="E1838" s="159"/>
      <c r="F1838" s="160"/>
      <c r="G1838" s="159"/>
      <c r="H1838" s="159"/>
      <c r="I1838" s="167"/>
    </row>
    <row r="1839" spans="1:9" x14ac:dyDescent="0.25">
      <c r="A1839" s="145"/>
      <c r="B1839" s="153"/>
      <c r="C1839" s="165"/>
      <c r="D1839" s="166"/>
      <c r="E1839" s="159"/>
      <c r="F1839" s="160"/>
      <c r="G1839" s="159"/>
      <c r="H1839" s="159"/>
      <c r="I1839" s="167"/>
    </row>
    <row r="1840" spans="1:9" x14ac:dyDescent="0.25">
      <c r="A1840" s="145"/>
      <c r="B1840" s="153"/>
      <c r="C1840" s="165"/>
      <c r="D1840" s="166"/>
      <c r="E1840" s="159"/>
      <c r="F1840" s="160"/>
      <c r="G1840" s="159"/>
      <c r="H1840" s="159"/>
      <c r="I1840" s="167"/>
    </row>
    <row r="1841" spans="1:9" x14ac:dyDescent="0.25">
      <c r="A1841" s="145"/>
      <c r="B1841" s="153"/>
      <c r="C1841" s="165"/>
      <c r="D1841" s="166"/>
      <c r="E1841" s="159"/>
      <c r="F1841" s="160"/>
      <c r="G1841" s="159"/>
      <c r="H1841" s="159"/>
      <c r="I1841" s="167"/>
    </row>
    <row r="1842" spans="1:9" x14ac:dyDescent="0.25">
      <c r="A1842" s="145"/>
      <c r="B1842" s="153"/>
      <c r="C1842" s="165"/>
      <c r="D1842" s="166"/>
      <c r="E1842" s="159"/>
      <c r="F1842" s="160"/>
      <c r="G1842" s="159"/>
      <c r="H1842" s="159"/>
      <c r="I1842" s="167"/>
    </row>
    <row r="1843" spans="1:9" x14ac:dyDescent="0.25">
      <c r="A1843" s="145"/>
      <c r="B1843" s="153"/>
      <c r="C1843" s="165"/>
      <c r="D1843" s="166"/>
      <c r="E1843" s="159"/>
      <c r="F1843" s="160"/>
      <c r="G1843" s="159"/>
      <c r="H1843" s="159"/>
      <c r="I1843" s="167"/>
    </row>
    <row r="1844" spans="1:9" x14ac:dyDescent="0.25">
      <c r="A1844" s="145"/>
      <c r="B1844" s="153"/>
      <c r="C1844" s="165"/>
      <c r="D1844" s="166"/>
      <c r="E1844" s="159"/>
      <c r="F1844" s="160"/>
      <c r="G1844" s="159"/>
      <c r="H1844" s="159"/>
      <c r="I1844" s="167"/>
    </row>
    <row r="1845" spans="1:9" x14ac:dyDescent="0.25">
      <c r="A1845" s="145"/>
      <c r="B1845" s="153"/>
      <c r="C1845" s="165"/>
      <c r="D1845" s="166"/>
      <c r="E1845" s="159"/>
      <c r="F1845" s="160"/>
      <c r="G1845" s="159"/>
      <c r="H1845" s="159"/>
      <c r="I1845" s="167"/>
    </row>
    <row r="1846" spans="1:9" x14ac:dyDescent="0.25">
      <c r="A1846" s="145"/>
      <c r="B1846" s="153"/>
      <c r="C1846" s="165"/>
      <c r="D1846" s="166"/>
      <c r="E1846" s="159"/>
      <c r="F1846" s="160"/>
      <c r="G1846" s="159"/>
      <c r="H1846" s="159"/>
      <c r="I1846" s="167"/>
    </row>
    <row r="1847" spans="1:9" x14ac:dyDescent="0.25">
      <c r="A1847" s="145"/>
      <c r="B1847" s="153"/>
      <c r="C1847" s="165"/>
      <c r="D1847" s="166"/>
      <c r="E1847" s="159"/>
      <c r="F1847" s="160"/>
      <c r="G1847" s="159"/>
      <c r="H1847" s="159"/>
      <c r="I1847" s="167"/>
    </row>
    <row r="1848" spans="1:9" x14ac:dyDescent="0.25">
      <c r="A1848" s="145"/>
      <c r="B1848" s="153"/>
      <c r="C1848" s="165"/>
      <c r="D1848" s="166"/>
      <c r="E1848" s="159"/>
      <c r="F1848" s="160"/>
      <c r="G1848" s="159"/>
      <c r="H1848" s="159"/>
      <c r="I1848" s="167"/>
    </row>
    <row r="1849" spans="1:9" x14ac:dyDescent="0.25">
      <c r="A1849" s="145"/>
      <c r="B1849" s="153"/>
      <c r="C1849" s="165"/>
      <c r="D1849" s="166"/>
      <c r="E1849" s="159"/>
      <c r="F1849" s="160"/>
      <c r="G1849" s="159"/>
      <c r="H1849" s="159"/>
      <c r="I1849" s="167"/>
    </row>
    <row r="1850" spans="1:9" x14ac:dyDescent="0.25">
      <c r="A1850" s="145"/>
      <c r="B1850" s="153"/>
      <c r="C1850" s="165"/>
      <c r="D1850" s="166"/>
      <c r="E1850" s="159"/>
      <c r="F1850" s="160"/>
      <c r="G1850" s="159"/>
      <c r="H1850" s="159"/>
      <c r="I1850" s="167"/>
    </row>
    <row r="1851" spans="1:9" x14ac:dyDescent="0.25">
      <c r="A1851" s="145"/>
      <c r="B1851" s="153"/>
      <c r="C1851" s="165"/>
      <c r="D1851" s="166"/>
      <c r="E1851" s="159"/>
      <c r="F1851" s="160"/>
      <c r="G1851" s="159"/>
      <c r="H1851" s="159"/>
      <c r="I1851" s="167"/>
    </row>
    <row r="1852" spans="1:9" x14ac:dyDescent="0.25">
      <c r="A1852" s="145"/>
      <c r="B1852" s="153"/>
      <c r="C1852" s="165"/>
      <c r="D1852" s="166"/>
      <c r="E1852" s="159"/>
      <c r="F1852" s="160"/>
      <c r="G1852" s="159"/>
      <c r="H1852" s="159"/>
      <c r="I1852" s="167"/>
    </row>
    <row r="1853" spans="1:9" x14ac:dyDescent="0.25">
      <c r="A1853" s="145"/>
      <c r="B1853" s="153"/>
      <c r="C1853" s="165"/>
      <c r="D1853" s="166"/>
      <c r="E1853" s="159"/>
      <c r="F1853" s="160"/>
      <c r="G1853" s="159"/>
      <c r="H1853" s="159"/>
      <c r="I1853" s="167"/>
    </row>
    <row r="1854" spans="1:9" x14ac:dyDescent="0.25">
      <c r="A1854" s="145"/>
      <c r="B1854" s="153"/>
      <c r="C1854" s="165"/>
      <c r="D1854" s="166"/>
      <c r="E1854" s="159"/>
      <c r="F1854" s="160"/>
      <c r="G1854" s="159"/>
      <c r="H1854" s="159"/>
      <c r="I1854" s="167"/>
    </row>
    <row r="1855" spans="1:9" x14ac:dyDescent="0.25">
      <c r="A1855" s="145"/>
      <c r="B1855" s="153"/>
      <c r="C1855" s="165"/>
      <c r="D1855" s="166"/>
      <c r="E1855" s="159"/>
      <c r="F1855" s="160"/>
      <c r="G1855" s="159"/>
      <c r="H1855" s="159"/>
      <c r="I1855" s="167"/>
    </row>
    <row r="1856" spans="1:9" x14ac:dyDescent="0.25">
      <c r="A1856" s="145"/>
      <c r="B1856" s="153"/>
      <c r="C1856" s="165"/>
      <c r="D1856" s="166"/>
      <c r="E1856" s="159"/>
      <c r="F1856" s="160"/>
      <c r="G1856" s="159"/>
      <c r="H1856" s="159"/>
      <c r="I1856" s="167"/>
    </row>
    <row r="1857" spans="1:9" x14ac:dyDescent="0.25">
      <c r="A1857" s="145"/>
      <c r="B1857" s="153"/>
      <c r="C1857" s="165"/>
      <c r="D1857" s="166"/>
      <c r="E1857" s="159"/>
      <c r="F1857" s="160"/>
      <c r="G1857" s="159"/>
      <c r="H1857" s="159"/>
      <c r="I1857" s="167"/>
    </row>
    <row r="1858" spans="1:9" x14ac:dyDescent="0.25">
      <c r="A1858" s="145"/>
      <c r="B1858" s="153"/>
      <c r="C1858" s="165"/>
      <c r="D1858" s="166"/>
      <c r="E1858" s="159"/>
      <c r="F1858" s="160"/>
      <c r="G1858" s="159"/>
      <c r="H1858" s="159"/>
      <c r="I1858" s="167"/>
    </row>
    <row r="1859" spans="1:9" x14ac:dyDescent="0.25">
      <c r="A1859" s="145"/>
      <c r="B1859" s="153"/>
      <c r="C1859" s="165"/>
      <c r="D1859" s="166"/>
      <c r="E1859" s="159"/>
      <c r="F1859" s="160"/>
      <c r="G1859" s="159"/>
      <c r="H1859" s="159"/>
      <c r="I1859" s="167"/>
    </row>
    <row r="1860" spans="1:9" x14ac:dyDescent="0.25">
      <c r="A1860" s="145"/>
      <c r="B1860" s="153"/>
      <c r="C1860" s="165"/>
      <c r="D1860" s="166"/>
      <c r="E1860" s="159"/>
      <c r="F1860" s="160"/>
      <c r="G1860" s="159"/>
      <c r="H1860" s="159"/>
      <c r="I1860" s="167"/>
    </row>
    <row r="1861" spans="1:9" x14ac:dyDescent="0.25">
      <c r="A1861" s="145"/>
      <c r="B1861" s="153"/>
      <c r="C1861" s="165"/>
      <c r="D1861" s="166"/>
      <c r="E1861" s="159"/>
      <c r="F1861" s="160"/>
      <c r="G1861" s="159"/>
      <c r="H1861" s="159"/>
      <c r="I1861" s="167"/>
    </row>
    <row r="1862" spans="1:9" x14ac:dyDescent="0.25">
      <c r="A1862" s="145"/>
      <c r="B1862" s="153"/>
      <c r="C1862" s="165"/>
      <c r="D1862" s="166"/>
      <c r="E1862" s="159"/>
      <c r="F1862" s="160"/>
      <c r="G1862" s="159"/>
      <c r="H1862" s="159"/>
      <c r="I1862" s="167"/>
    </row>
    <row r="1863" spans="1:9" x14ac:dyDescent="0.25">
      <c r="A1863" s="145"/>
      <c r="B1863" s="153"/>
      <c r="C1863" s="165"/>
      <c r="D1863" s="166"/>
      <c r="E1863" s="159"/>
      <c r="F1863" s="160"/>
      <c r="G1863" s="159"/>
      <c r="H1863" s="159"/>
      <c r="I1863" s="167"/>
    </row>
    <row r="1864" spans="1:9" x14ac:dyDescent="0.25">
      <c r="A1864" s="145"/>
      <c r="B1864" s="153"/>
      <c r="C1864" s="165"/>
      <c r="D1864" s="166"/>
      <c r="E1864" s="159"/>
      <c r="F1864" s="160"/>
      <c r="G1864" s="159"/>
      <c r="H1864" s="159"/>
      <c r="I1864" s="167"/>
    </row>
    <row r="1865" spans="1:9" x14ac:dyDescent="0.25">
      <c r="A1865" s="145"/>
      <c r="B1865" s="153"/>
      <c r="C1865" s="165"/>
      <c r="D1865" s="166"/>
      <c r="E1865" s="159"/>
      <c r="F1865" s="160"/>
      <c r="G1865" s="159"/>
      <c r="H1865" s="159"/>
      <c r="I1865" s="167"/>
    </row>
    <row r="1866" spans="1:9" x14ac:dyDescent="0.25">
      <c r="A1866" s="145"/>
      <c r="B1866" s="153"/>
      <c r="C1866" s="165"/>
      <c r="D1866" s="166"/>
      <c r="E1866" s="159"/>
      <c r="F1866" s="160"/>
      <c r="G1866" s="159"/>
      <c r="H1866" s="159"/>
      <c r="I1866" s="167"/>
    </row>
    <row r="1867" spans="1:9" x14ac:dyDescent="0.25">
      <c r="A1867" s="145"/>
      <c r="B1867" s="153"/>
      <c r="C1867" s="165"/>
      <c r="D1867" s="166"/>
      <c r="E1867" s="159"/>
      <c r="F1867" s="160"/>
      <c r="G1867" s="159"/>
      <c r="H1867" s="159"/>
      <c r="I1867" s="167"/>
    </row>
    <row r="1868" spans="1:9" x14ac:dyDescent="0.25">
      <c r="A1868" s="145"/>
      <c r="B1868" s="153"/>
      <c r="C1868" s="165"/>
      <c r="D1868" s="166"/>
      <c r="E1868" s="159"/>
      <c r="F1868" s="160"/>
      <c r="G1868" s="159"/>
      <c r="H1868" s="159"/>
      <c r="I1868" s="167"/>
    </row>
    <row r="1869" spans="1:9" x14ac:dyDescent="0.25">
      <c r="A1869" s="145"/>
      <c r="B1869" s="153"/>
      <c r="C1869" s="165"/>
      <c r="D1869" s="166"/>
      <c r="E1869" s="159"/>
      <c r="F1869" s="160"/>
      <c r="G1869" s="159"/>
      <c r="H1869" s="159"/>
      <c r="I1869" s="167"/>
    </row>
    <row r="1870" spans="1:9" x14ac:dyDescent="0.25">
      <c r="A1870" s="145"/>
      <c r="B1870" s="153"/>
      <c r="C1870" s="165"/>
      <c r="D1870" s="166"/>
      <c r="E1870" s="159"/>
      <c r="F1870" s="160"/>
      <c r="G1870" s="159"/>
      <c r="H1870" s="159"/>
      <c r="I1870" s="167"/>
    </row>
    <row r="1871" spans="1:9" x14ac:dyDescent="0.25">
      <c r="A1871" s="145"/>
      <c r="B1871" s="153"/>
      <c r="C1871" s="165"/>
      <c r="D1871" s="166"/>
      <c r="E1871" s="159"/>
      <c r="F1871" s="160"/>
      <c r="G1871" s="159"/>
      <c r="H1871" s="159"/>
      <c r="I1871" s="167"/>
    </row>
    <row r="1872" spans="1:9" x14ac:dyDescent="0.25">
      <c r="A1872" s="145"/>
      <c r="B1872" s="153"/>
      <c r="C1872" s="165"/>
      <c r="D1872" s="166"/>
      <c r="E1872" s="159"/>
      <c r="F1872" s="160"/>
      <c r="G1872" s="159"/>
      <c r="H1872" s="159"/>
      <c r="I1872" s="167"/>
    </row>
    <row r="1873" spans="1:9" x14ac:dyDescent="0.25">
      <c r="A1873" s="145"/>
      <c r="B1873" s="153"/>
      <c r="C1873" s="165"/>
      <c r="D1873" s="166"/>
      <c r="E1873" s="159"/>
      <c r="F1873" s="160"/>
      <c r="G1873" s="159"/>
      <c r="H1873" s="159"/>
      <c r="I1873" s="167"/>
    </row>
    <row r="1874" spans="1:9" x14ac:dyDescent="0.25">
      <c r="A1874" s="145"/>
      <c r="B1874" s="153"/>
      <c r="C1874" s="165"/>
      <c r="D1874" s="166"/>
      <c r="E1874" s="159"/>
      <c r="F1874" s="160"/>
      <c r="G1874" s="159"/>
      <c r="H1874" s="159"/>
      <c r="I1874" s="167"/>
    </row>
    <row r="1875" spans="1:9" x14ac:dyDescent="0.25">
      <c r="A1875" s="145"/>
      <c r="B1875" s="153"/>
      <c r="C1875" s="165"/>
      <c r="D1875" s="166"/>
      <c r="E1875" s="159"/>
      <c r="F1875" s="160"/>
      <c r="G1875" s="159"/>
      <c r="H1875" s="159"/>
      <c r="I1875" s="167"/>
    </row>
    <row r="1876" spans="1:9" x14ac:dyDescent="0.25">
      <c r="A1876" s="145"/>
      <c r="B1876" s="153"/>
      <c r="C1876" s="165"/>
      <c r="D1876" s="166"/>
      <c r="E1876" s="159"/>
      <c r="F1876" s="160"/>
      <c r="G1876" s="159"/>
      <c r="H1876" s="159"/>
      <c r="I1876" s="167"/>
    </row>
    <row r="1877" spans="1:9" x14ac:dyDescent="0.25">
      <c r="A1877" s="145"/>
      <c r="B1877" s="153"/>
      <c r="C1877" s="165"/>
      <c r="D1877" s="166"/>
      <c r="E1877" s="159"/>
      <c r="F1877" s="160"/>
      <c r="G1877" s="159"/>
      <c r="H1877" s="159"/>
      <c r="I1877" s="167"/>
    </row>
    <row r="1878" spans="1:9" x14ac:dyDescent="0.25">
      <c r="A1878" s="145"/>
      <c r="B1878" s="153"/>
      <c r="C1878" s="165"/>
      <c r="D1878" s="166"/>
      <c r="E1878" s="159"/>
      <c r="F1878" s="160"/>
      <c r="G1878" s="159"/>
      <c r="H1878" s="159"/>
      <c r="I1878" s="167"/>
    </row>
    <row r="1879" spans="1:9" x14ac:dyDescent="0.25">
      <c r="A1879" s="145"/>
      <c r="B1879" s="153"/>
      <c r="C1879" s="165"/>
      <c r="D1879" s="166"/>
      <c r="E1879" s="159"/>
      <c r="F1879" s="160"/>
      <c r="G1879" s="159"/>
      <c r="H1879" s="159"/>
      <c r="I1879" s="167"/>
    </row>
    <row r="1880" spans="1:9" x14ac:dyDescent="0.25">
      <c r="A1880" s="145"/>
      <c r="B1880" s="153"/>
      <c r="C1880" s="165"/>
      <c r="D1880" s="166"/>
      <c r="E1880" s="159"/>
      <c r="F1880" s="160"/>
      <c r="G1880" s="159"/>
      <c r="H1880" s="159"/>
      <c r="I1880" s="167"/>
    </row>
    <row r="1881" spans="1:9" x14ac:dyDescent="0.25">
      <c r="A1881" s="145"/>
      <c r="B1881" s="153"/>
      <c r="C1881" s="165"/>
      <c r="D1881" s="166"/>
      <c r="E1881" s="159"/>
      <c r="F1881" s="160"/>
      <c r="G1881" s="159"/>
      <c r="H1881" s="159"/>
      <c r="I1881" s="167"/>
    </row>
    <row r="1882" spans="1:9" x14ac:dyDescent="0.25">
      <c r="A1882" s="145"/>
      <c r="B1882" s="153"/>
      <c r="C1882" s="165"/>
      <c r="D1882" s="166"/>
      <c r="E1882" s="159"/>
      <c r="F1882" s="160"/>
      <c r="G1882" s="159"/>
      <c r="H1882" s="159"/>
      <c r="I1882" s="167"/>
    </row>
    <row r="1883" spans="1:9" x14ac:dyDescent="0.25">
      <c r="A1883" s="145"/>
      <c r="B1883" s="153"/>
      <c r="C1883" s="165"/>
      <c r="D1883" s="166"/>
      <c r="E1883" s="159"/>
      <c r="F1883" s="160"/>
      <c r="G1883" s="159"/>
      <c r="H1883" s="159"/>
      <c r="I1883" s="167"/>
    </row>
    <row r="1884" spans="1:9" x14ac:dyDescent="0.25">
      <c r="A1884" s="145"/>
      <c r="B1884" s="153"/>
      <c r="C1884" s="165"/>
      <c r="D1884" s="166"/>
      <c r="E1884" s="159"/>
      <c r="F1884" s="160"/>
      <c r="G1884" s="159"/>
      <c r="H1884" s="159"/>
      <c r="I1884" s="167"/>
    </row>
    <row r="1885" spans="1:9" x14ac:dyDescent="0.25">
      <c r="A1885" s="145"/>
      <c r="B1885" s="153"/>
      <c r="C1885" s="165"/>
      <c r="D1885" s="166"/>
      <c r="E1885" s="159"/>
      <c r="F1885" s="160"/>
      <c r="G1885" s="159"/>
      <c r="H1885" s="159"/>
      <c r="I1885" s="167"/>
    </row>
    <row r="1886" spans="1:9" x14ac:dyDescent="0.25">
      <c r="A1886" s="145"/>
      <c r="B1886" s="153"/>
      <c r="C1886" s="165"/>
      <c r="D1886" s="166"/>
      <c r="E1886" s="159"/>
      <c r="F1886" s="160"/>
      <c r="G1886" s="159"/>
      <c r="H1886" s="159"/>
      <c r="I1886" s="167"/>
    </row>
    <row r="1887" spans="1:9" x14ac:dyDescent="0.25">
      <c r="A1887" s="145"/>
      <c r="B1887" s="153"/>
      <c r="C1887" s="165"/>
      <c r="D1887" s="166"/>
      <c r="E1887" s="159"/>
      <c r="F1887" s="160"/>
      <c r="G1887" s="159"/>
      <c r="H1887" s="159"/>
      <c r="I1887" s="167"/>
    </row>
    <row r="1888" spans="1:9" x14ac:dyDescent="0.25">
      <c r="A1888" s="145"/>
      <c r="B1888" s="153"/>
      <c r="C1888" s="165"/>
      <c r="D1888" s="166"/>
      <c r="E1888" s="159"/>
      <c r="F1888" s="160"/>
      <c r="G1888" s="159"/>
      <c r="H1888" s="159"/>
      <c r="I1888" s="167"/>
    </row>
    <row r="1889" spans="1:9" x14ac:dyDescent="0.25">
      <c r="A1889" s="145"/>
      <c r="B1889" s="153"/>
      <c r="C1889" s="165"/>
      <c r="D1889" s="166"/>
      <c r="E1889" s="159"/>
      <c r="F1889" s="160"/>
      <c r="G1889" s="159"/>
      <c r="H1889" s="159"/>
      <c r="I1889" s="167"/>
    </row>
    <row r="1890" spans="1:9" x14ac:dyDescent="0.25">
      <c r="A1890" s="145"/>
      <c r="B1890" s="153"/>
      <c r="C1890" s="165"/>
      <c r="D1890" s="166"/>
      <c r="E1890" s="159"/>
      <c r="F1890" s="160"/>
      <c r="G1890" s="159"/>
      <c r="H1890" s="159"/>
      <c r="I1890" s="167"/>
    </row>
    <row r="1891" spans="1:9" x14ac:dyDescent="0.25">
      <c r="A1891" s="145"/>
      <c r="B1891" s="153"/>
      <c r="C1891" s="165"/>
      <c r="D1891" s="166"/>
      <c r="E1891" s="159"/>
      <c r="F1891" s="160"/>
      <c r="G1891" s="159"/>
      <c r="H1891" s="159"/>
      <c r="I1891" s="167"/>
    </row>
    <row r="1892" spans="1:9" x14ac:dyDescent="0.25">
      <c r="A1892" s="145"/>
      <c r="B1892" s="153"/>
      <c r="C1892" s="165"/>
      <c r="D1892" s="166"/>
      <c r="E1892" s="159"/>
      <c r="F1892" s="160"/>
      <c r="G1892" s="159"/>
      <c r="H1892" s="159"/>
      <c r="I1892" s="167"/>
    </row>
    <row r="1893" spans="1:9" x14ac:dyDescent="0.25">
      <c r="A1893" s="145"/>
      <c r="B1893" s="153"/>
      <c r="C1893" s="165"/>
      <c r="D1893" s="166"/>
      <c r="E1893" s="159"/>
      <c r="F1893" s="160"/>
      <c r="G1893" s="159"/>
      <c r="H1893" s="159"/>
      <c r="I1893" s="167"/>
    </row>
    <row r="1894" spans="1:9" x14ac:dyDescent="0.25">
      <c r="A1894" s="145"/>
      <c r="B1894" s="153"/>
      <c r="C1894" s="165"/>
      <c r="D1894" s="166"/>
      <c r="E1894" s="159"/>
      <c r="F1894" s="160"/>
      <c r="G1894" s="159"/>
      <c r="H1894" s="159"/>
      <c r="I1894" s="167"/>
    </row>
    <row r="1895" spans="1:9" x14ac:dyDescent="0.25">
      <c r="A1895" s="145"/>
      <c r="B1895" s="153"/>
      <c r="C1895" s="165"/>
      <c r="D1895" s="166"/>
      <c r="E1895" s="159"/>
      <c r="F1895" s="160"/>
      <c r="G1895" s="159"/>
      <c r="H1895" s="159"/>
      <c r="I1895" s="167"/>
    </row>
    <row r="1896" spans="1:9" x14ac:dyDescent="0.25">
      <c r="A1896" s="145"/>
      <c r="B1896" s="153"/>
      <c r="C1896" s="165"/>
      <c r="D1896" s="166"/>
      <c r="E1896" s="159"/>
      <c r="F1896" s="160"/>
      <c r="G1896" s="159"/>
      <c r="H1896" s="159"/>
      <c r="I1896" s="167"/>
    </row>
    <row r="1897" spans="1:9" x14ac:dyDescent="0.25">
      <c r="A1897" s="145"/>
      <c r="B1897" s="153"/>
      <c r="C1897" s="165"/>
      <c r="D1897" s="166"/>
      <c r="E1897" s="159"/>
      <c r="F1897" s="160"/>
      <c r="G1897" s="159"/>
      <c r="H1897" s="159"/>
      <c r="I1897" s="167"/>
    </row>
    <row r="1898" spans="1:9" x14ac:dyDescent="0.25">
      <c r="A1898" s="145"/>
      <c r="B1898" s="153"/>
      <c r="C1898" s="165"/>
      <c r="D1898" s="166"/>
      <c r="E1898" s="159"/>
      <c r="F1898" s="160"/>
      <c r="G1898" s="159"/>
      <c r="H1898" s="159"/>
      <c r="I1898" s="167"/>
    </row>
    <row r="1899" spans="1:9" x14ac:dyDescent="0.25">
      <c r="A1899" s="145"/>
      <c r="B1899" s="153"/>
      <c r="C1899" s="165"/>
      <c r="D1899" s="166"/>
      <c r="E1899" s="159"/>
      <c r="F1899" s="160"/>
      <c r="G1899" s="159"/>
      <c r="H1899" s="159"/>
      <c r="I1899" s="167"/>
    </row>
    <row r="1900" spans="1:9" x14ac:dyDescent="0.25">
      <c r="A1900" s="145"/>
      <c r="B1900" s="153"/>
      <c r="C1900" s="165"/>
      <c r="D1900" s="166"/>
      <c r="E1900" s="159"/>
      <c r="F1900" s="160"/>
      <c r="G1900" s="159"/>
      <c r="H1900" s="159"/>
      <c r="I1900" s="167"/>
    </row>
    <row r="1901" spans="1:9" x14ac:dyDescent="0.25">
      <c r="A1901" s="145"/>
      <c r="B1901" s="153"/>
      <c r="C1901" s="165"/>
      <c r="D1901" s="166"/>
      <c r="E1901" s="159"/>
      <c r="F1901" s="160"/>
      <c r="G1901" s="159"/>
      <c r="H1901" s="159"/>
      <c r="I1901" s="167"/>
    </row>
    <row r="1902" spans="1:9" x14ac:dyDescent="0.25">
      <c r="A1902" s="145"/>
      <c r="B1902" s="153"/>
      <c r="C1902" s="165"/>
      <c r="D1902" s="166"/>
      <c r="E1902" s="159"/>
      <c r="F1902" s="160"/>
      <c r="G1902" s="159"/>
      <c r="H1902" s="159"/>
      <c r="I1902" s="167"/>
    </row>
    <row r="1903" spans="1:9" x14ac:dyDescent="0.25">
      <c r="A1903" s="145"/>
      <c r="B1903" s="153"/>
      <c r="C1903" s="165"/>
      <c r="D1903" s="166"/>
      <c r="E1903" s="159"/>
      <c r="F1903" s="170"/>
      <c r="G1903" s="159"/>
      <c r="H1903" s="159"/>
      <c r="I1903" s="167"/>
    </row>
    <row r="1904" spans="1:9" x14ac:dyDescent="0.25">
      <c r="A1904" s="145"/>
      <c r="B1904" s="153"/>
      <c r="C1904" s="165"/>
      <c r="D1904" s="166"/>
      <c r="E1904" s="159"/>
      <c r="F1904" s="160"/>
      <c r="G1904" s="159"/>
      <c r="H1904" s="159"/>
      <c r="I1904" s="167"/>
    </row>
    <row r="1905" spans="1:9" x14ac:dyDescent="0.25">
      <c r="A1905" s="145"/>
      <c r="B1905" s="153"/>
      <c r="C1905" s="165"/>
      <c r="D1905" s="166"/>
      <c r="E1905" s="159"/>
      <c r="F1905" s="160"/>
      <c r="G1905" s="159"/>
      <c r="H1905" s="159"/>
      <c r="I1905" s="167"/>
    </row>
    <row r="1906" spans="1:9" x14ac:dyDescent="0.25">
      <c r="A1906" s="145"/>
      <c r="B1906" s="153"/>
      <c r="C1906" s="165"/>
      <c r="D1906" s="166"/>
      <c r="E1906" s="159"/>
      <c r="F1906" s="160"/>
      <c r="G1906" s="159"/>
      <c r="H1906" s="159"/>
      <c r="I1906" s="167"/>
    </row>
    <row r="1907" spans="1:9" x14ac:dyDescent="0.25">
      <c r="A1907" s="145"/>
      <c r="B1907" s="153"/>
      <c r="C1907" s="165"/>
      <c r="D1907" s="166"/>
      <c r="E1907" s="159"/>
      <c r="F1907" s="160"/>
      <c r="G1907" s="159"/>
      <c r="H1907" s="159"/>
      <c r="I1907" s="167"/>
    </row>
    <row r="1908" spans="1:9" x14ac:dyDescent="0.25">
      <c r="A1908" s="145"/>
      <c r="B1908" s="153"/>
      <c r="C1908" s="165"/>
      <c r="D1908" s="166"/>
      <c r="E1908" s="159"/>
      <c r="F1908" s="160"/>
      <c r="G1908" s="159"/>
      <c r="H1908" s="159"/>
      <c r="I1908" s="167"/>
    </row>
    <row r="1909" spans="1:9" x14ac:dyDescent="0.25">
      <c r="A1909" s="145"/>
      <c r="B1909" s="153"/>
      <c r="C1909" s="165"/>
      <c r="D1909" s="166"/>
      <c r="E1909" s="159"/>
      <c r="F1909" s="160"/>
      <c r="G1909" s="159"/>
      <c r="H1909" s="159"/>
      <c r="I1909" s="167"/>
    </row>
    <row r="1910" spans="1:9" x14ac:dyDescent="0.25">
      <c r="A1910" s="145"/>
      <c r="B1910" s="153"/>
      <c r="C1910" s="165"/>
      <c r="D1910" s="166"/>
      <c r="E1910" s="159"/>
      <c r="F1910" s="160"/>
      <c r="G1910" s="159"/>
      <c r="H1910" s="159"/>
      <c r="I1910" s="167"/>
    </row>
    <row r="1911" spans="1:9" x14ac:dyDescent="0.25">
      <c r="A1911" s="145"/>
      <c r="B1911" s="153"/>
      <c r="C1911" s="165"/>
      <c r="D1911" s="166"/>
      <c r="E1911" s="159"/>
      <c r="F1911" s="160"/>
      <c r="G1911" s="159"/>
      <c r="H1911" s="159"/>
      <c r="I1911" s="167"/>
    </row>
    <row r="1912" spans="1:9" x14ac:dyDescent="0.25">
      <c r="A1912" s="145"/>
      <c r="B1912" s="153"/>
      <c r="C1912" s="165"/>
      <c r="D1912" s="166"/>
      <c r="E1912" s="159"/>
      <c r="F1912" s="169"/>
      <c r="G1912" s="159"/>
      <c r="H1912" s="159"/>
      <c r="I1912" s="167"/>
    </row>
    <row r="1913" spans="1:9" x14ac:dyDescent="0.25">
      <c r="A1913" s="145"/>
      <c r="B1913" s="153"/>
      <c r="C1913" s="165"/>
      <c r="D1913" s="166"/>
      <c r="E1913" s="159"/>
      <c r="F1913" s="160"/>
      <c r="G1913" s="159"/>
      <c r="H1913" s="159"/>
      <c r="I1913" s="167"/>
    </row>
    <row r="1914" spans="1:9" x14ac:dyDescent="0.25">
      <c r="A1914" s="145"/>
      <c r="B1914" s="153"/>
      <c r="C1914" s="165"/>
      <c r="D1914" s="166"/>
      <c r="E1914" s="159"/>
      <c r="F1914" s="169"/>
      <c r="G1914" s="159"/>
      <c r="H1914" s="159"/>
      <c r="I1914" s="167"/>
    </row>
    <row r="1915" spans="1:9" x14ac:dyDescent="0.25">
      <c r="A1915" s="145"/>
      <c r="B1915" s="153"/>
      <c r="C1915" s="165"/>
      <c r="D1915" s="166"/>
      <c r="E1915" s="159"/>
      <c r="F1915" s="160"/>
      <c r="G1915" s="159"/>
      <c r="H1915" s="159"/>
      <c r="I1915" s="167"/>
    </row>
    <row r="1916" spans="1:9" x14ac:dyDescent="0.25">
      <c r="A1916" s="145"/>
      <c r="B1916" s="153"/>
      <c r="C1916" s="165"/>
      <c r="D1916" s="166"/>
      <c r="E1916" s="159"/>
      <c r="F1916" s="169"/>
      <c r="G1916" s="159"/>
      <c r="H1916" s="159"/>
      <c r="I1916" s="167"/>
    </row>
    <row r="1917" spans="1:9" x14ac:dyDescent="0.25">
      <c r="A1917" s="145"/>
      <c r="B1917" s="153"/>
      <c r="C1917" s="165"/>
      <c r="D1917" s="166"/>
      <c r="E1917" s="159"/>
      <c r="F1917" s="160"/>
      <c r="G1917" s="159"/>
      <c r="H1917" s="159"/>
      <c r="I1917" s="167"/>
    </row>
    <row r="1918" spans="1:9" x14ac:dyDescent="0.25">
      <c r="A1918" s="145"/>
      <c r="B1918" s="153"/>
      <c r="C1918" s="165"/>
      <c r="D1918" s="166"/>
      <c r="E1918" s="159"/>
      <c r="F1918" s="160"/>
      <c r="G1918" s="159"/>
      <c r="H1918" s="159"/>
      <c r="I1918" s="167"/>
    </row>
    <row r="1919" spans="1:9" x14ac:dyDescent="0.25">
      <c r="A1919" s="145"/>
      <c r="B1919" s="153"/>
      <c r="C1919" s="165"/>
      <c r="D1919" s="166"/>
      <c r="E1919" s="159"/>
      <c r="F1919" s="160"/>
      <c r="G1919" s="159"/>
      <c r="H1919" s="159"/>
      <c r="I1919" s="167"/>
    </row>
    <row r="1920" spans="1:9" x14ac:dyDescent="0.25">
      <c r="A1920" s="145"/>
      <c r="B1920" s="153"/>
      <c r="C1920" s="165"/>
      <c r="D1920" s="166"/>
      <c r="E1920" s="159"/>
      <c r="F1920" s="160"/>
      <c r="G1920" s="159"/>
      <c r="H1920" s="159"/>
      <c r="I1920" s="167"/>
    </row>
    <row r="1921" spans="1:9" x14ac:dyDescent="0.25">
      <c r="A1921" s="145"/>
      <c r="B1921" s="153"/>
      <c r="C1921" s="165"/>
      <c r="D1921" s="166"/>
      <c r="E1921" s="159"/>
      <c r="F1921" s="160"/>
      <c r="G1921" s="159"/>
      <c r="H1921" s="159"/>
      <c r="I1921" s="167"/>
    </row>
    <row r="1922" spans="1:9" x14ac:dyDescent="0.25">
      <c r="A1922" s="145"/>
      <c r="B1922" s="153"/>
      <c r="C1922" s="165"/>
      <c r="D1922" s="166"/>
      <c r="E1922" s="159"/>
      <c r="F1922" s="160"/>
      <c r="G1922" s="159"/>
      <c r="H1922" s="159"/>
      <c r="I1922" s="167"/>
    </row>
    <row r="1923" spans="1:9" x14ac:dyDescent="0.25">
      <c r="A1923" s="145"/>
      <c r="B1923" s="153"/>
      <c r="C1923" s="165"/>
      <c r="D1923" s="166"/>
      <c r="E1923" s="159"/>
      <c r="F1923" s="160"/>
      <c r="G1923" s="159"/>
      <c r="H1923" s="159"/>
      <c r="I1923" s="167"/>
    </row>
    <row r="1924" spans="1:9" x14ac:dyDescent="0.25">
      <c r="A1924" s="145"/>
      <c r="B1924" s="153"/>
      <c r="C1924" s="165"/>
      <c r="D1924" s="166"/>
      <c r="E1924" s="159"/>
      <c r="F1924" s="160"/>
      <c r="G1924" s="159"/>
      <c r="H1924" s="159"/>
      <c r="I1924" s="167"/>
    </row>
    <row r="1925" spans="1:9" x14ac:dyDescent="0.25">
      <c r="A1925" s="145"/>
      <c r="B1925" s="153"/>
      <c r="C1925" s="165"/>
      <c r="D1925" s="166"/>
      <c r="E1925" s="159"/>
      <c r="F1925" s="160"/>
      <c r="G1925" s="159"/>
      <c r="H1925" s="159"/>
      <c r="I1925" s="167"/>
    </row>
    <row r="1926" spans="1:9" x14ac:dyDescent="0.25">
      <c r="A1926" s="145"/>
      <c r="B1926" s="153"/>
      <c r="C1926" s="165"/>
      <c r="D1926" s="166"/>
      <c r="E1926" s="159"/>
      <c r="F1926" s="160"/>
      <c r="G1926" s="159"/>
      <c r="H1926" s="159"/>
      <c r="I1926" s="167"/>
    </row>
    <row r="1927" spans="1:9" x14ac:dyDescent="0.25">
      <c r="A1927" s="145"/>
      <c r="B1927" s="153"/>
      <c r="C1927" s="165"/>
      <c r="D1927" s="166"/>
      <c r="E1927" s="159"/>
      <c r="F1927" s="160"/>
      <c r="G1927" s="159"/>
      <c r="H1927" s="159"/>
      <c r="I1927" s="167"/>
    </row>
    <row r="1928" spans="1:9" x14ac:dyDescent="0.25">
      <c r="A1928" s="145"/>
      <c r="B1928" s="153"/>
      <c r="C1928" s="165"/>
      <c r="D1928" s="166"/>
      <c r="E1928" s="159"/>
      <c r="F1928" s="160"/>
      <c r="G1928" s="159"/>
      <c r="H1928" s="159"/>
      <c r="I1928" s="167"/>
    </row>
    <row r="1929" spans="1:9" x14ac:dyDescent="0.25">
      <c r="A1929" s="145"/>
      <c r="B1929" s="153"/>
      <c r="C1929" s="165"/>
      <c r="D1929" s="166"/>
      <c r="E1929" s="159"/>
      <c r="F1929" s="160"/>
      <c r="G1929" s="159"/>
      <c r="H1929" s="159"/>
      <c r="I1929" s="167"/>
    </row>
    <row r="1930" spans="1:9" x14ac:dyDescent="0.25">
      <c r="A1930" s="145"/>
      <c r="B1930" s="153"/>
      <c r="C1930" s="165"/>
      <c r="D1930" s="166"/>
      <c r="E1930" s="159"/>
      <c r="F1930" s="160"/>
      <c r="G1930" s="159"/>
      <c r="H1930" s="159"/>
      <c r="I1930" s="167"/>
    </row>
    <row r="1931" spans="1:9" x14ac:dyDescent="0.25">
      <c r="A1931" s="145"/>
      <c r="B1931" s="153"/>
      <c r="C1931" s="165"/>
      <c r="D1931" s="166"/>
      <c r="E1931" s="159"/>
      <c r="F1931" s="160"/>
      <c r="G1931" s="159"/>
      <c r="H1931" s="159"/>
      <c r="I1931" s="167"/>
    </row>
    <row r="1932" spans="1:9" x14ac:dyDescent="0.25">
      <c r="A1932" s="145"/>
      <c r="B1932" s="153"/>
      <c r="C1932" s="165"/>
      <c r="D1932" s="166"/>
      <c r="E1932" s="159"/>
      <c r="F1932" s="160"/>
      <c r="G1932" s="159"/>
      <c r="H1932" s="159"/>
      <c r="I1932" s="167"/>
    </row>
    <row r="1933" spans="1:9" x14ac:dyDescent="0.25">
      <c r="A1933" s="145"/>
      <c r="B1933" s="153"/>
      <c r="C1933" s="165"/>
      <c r="D1933" s="166"/>
      <c r="E1933" s="159"/>
      <c r="F1933" s="160"/>
      <c r="G1933" s="159"/>
      <c r="H1933" s="159"/>
      <c r="I1933" s="167"/>
    </row>
    <row r="1934" spans="1:9" x14ac:dyDescent="0.25">
      <c r="A1934" s="145"/>
      <c r="B1934" s="153"/>
      <c r="C1934" s="165"/>
      <c r="D1934" s="166"/>
      <c r="E1934" s="159"/>
      <c r="F1934" s="160"/>
      <c r="G1934" s="159"/>
      <c r="H1934" s="159"/>
      <c r="I1934" s="167"/>
    </row>
    <row r="1935" spans="1:9" x14ac:dyDescent="0.25">
      <c r="A1935" s="145"/>
      <c r="B1935" s="153"/>
      <c r="C1935" s="165"/>
      <c r="D1935" s="166"/>
      <c r="E1935" s="159"/>
      <c r="F1935" s="160"/>
      <c r="G1935" s="159"/>
      <c r="H1935" s="159"/>
      <c r="I1935" s="167"/>
    </row>
    <row r="1936" spans="1:9" x14ac:dyDescent="0.25">
      <c r="A1936" s="145"/>
      <c r="B1936" s="153"/>
      <c r="C1936" s="165"/>
      <c r="D1936" s="166"/>
      <c r="E1936" s="159"/>
      <c r="F1936" s="160"/>
      <c r="G1936" s="159"/>
      <c r="H1936" s="159"/>
      <c r="I1936" s="167"/>
    </row>
    <row r="1937" spans="1:9" x14ac:dyDescent="0.25">
      <c r="A1937" s="145"/>
      <c r="B1937" s="153"/>
      <c r="C1937" s="165"/>
      <c r="D1937" s="166"/>
      <c r="E1937" s="159"/>
      <c r="F1937" s="160"/>
      <c r="G1937" s="159"/>
      <c r="H1937" s="159"/>
      <c r="I1937" s="167"/>
    </row>
    <row r="1938" spans="1:9" x14ac:dyDescent="0.25">
      <c r="A1938" s="145"/>
      <c r="B1938" s="153"/>
      <c r="C1938" s="165"/>
      <c r="D1938" s="166"/>
      <c r="E1938" s="159"/>
      <c r="F1938" s="160"/>
      <c r="G1938" s="159"/>
      <c r="H1938" s="159"/>
      <c r="I1938" s="167"/>
    </row>
    <row r="1939" spans="1:9" x14ac:dyDescent="0.25">
      <c r="A1939" s="145"/>
      <c r="B1939" s="153"/>
      <c r="C1939" s="165"/>
      <c r="D1939" s="166"/>
      <c r="E1939" s="159"/>
      <c r="F1939" s="160"/>
      <c r="G1939" s="159"/>
      <c r="H1939" s="159"/>
      <c r="I1939" s="167"/>
    </row>
    <row r="1940" spans="1:9" x14ac:dyDescent="0.25">
      <c r="A1940" s="145"/>
      <c r="B1940" s="153"/>
      <c r="C1940" s="165"/>
      <c r="D1940" s="166"/>
      <c r="E1940" s="159"/>
      <c r="F1940" s="160"/>
      <c r="G1940" s="159"/>
      <c r="H1940" s="159"/>
      <c r="I1940" s="167"/>
    </row>
    <row r="1941" spans="1:9" x14ac:dyDescent="0.25">
      <c r="A1941" s="145"/>
      <c r="B1941" s="153"/>
      <c r="C1941" s="165"/>
      <c r="D1941" s="166"/>
      <c r="E1941" s="159"/>
      <c r="F1941" s="160"/>
      <c r="G1941" s="159"/>
      <c r="H1941" s="159"/>
      <c r="I1941" s="167"/>
    </row>
    <row r="1942" spans="1:9" x14ac:dyDescent="0.25">
      <c r="A1942" s="145"/>
      <c r="B1942" s="153"/>
      <c r="C1942" s="165"/>
      <c r="D1942" s="166"/>
      <c r="E1942" s="159"/>
      <c r="F1942" s="160"/>
      <c r="G1942" s="159"/>
      <c r="H1942" s="159"/>
      <c r="I1942" s="167"/>
    </row>
    <row r="1943" spans="1:9" x14ac:dyDescent="0.25">
      <c r="A1943" s="145"/>
      <c r="B1943" s="153"/>
      <c r="C1943" s="165"/>
      <c r="D1943" s="166"/>
      <c r="E1943" s="159"/>
      <c r="F1943" s="160"/>
      <c r="G1943" s="159"/>
      <c r="H1943" s="159"/>
      <c r="I1943" s="167"/>
    </row>
    <row r="1944" spans="1:9" x14ac:dyDescent="0.25">
      <c r="A1944" s="145"/>
      <c r="B1944" s="153"/>
      <c r="C1944" s="165"/>
      <c r="D1944" s="166"/>
      <c r="E1944" s="159"/>
      <c r="F1944" s="160"/>
      <c r="G1944" s="159"/>
      <c r="H1944" s="159"/>
      <c r="I1944" s="167"/>
    </row>
    <row r="1945" spans="1:9" x14ac:dyDescent="0.25">
      <c r="A1945" s="145"/>
      <c r="B1945" s="153"/>
      <c r="C1945" s="165"/>
      <c r="D1945" s="166"/>
      <c r="E1945" s="159"/>
      <c r="F1945" s="160"/>
      <c r="G1945" s="159"/>
      <c r="H1945" s="159"/>
      <c r="I1945" s="167"/>
    </row>
    <row r="1946" spans="1:9" x14ac:dyDescent="0.25">
      <c r="A1946" s="145"/>
      <c r="B1946" s="153"/>
      <c r="C1946" s="165"/>
      <c r="D1946" s="166"/>
      <c r="E1946" s="159"/>
      <c r="F1946" s="160"/>
      <c r="G1946" s="159"/>
      <c r="H1946" s="159"/>
      <c r="I1946" s="167"/>
    </row>
    <row r="1947" spans="1:9" x14ac:dyDescent="0.25">
      <c r="A1947" s="145"/>
      <c r="B1947" s="153"/>
      <c r="C1947" s="165"/>
      <c r="D1947" s="166"/>
      <c r="E1947" s="159"/>
      <c r="F1947" s="160"/>
      <c r="G1947" s="159"/>
      <c r="H1947" s="159"/>
      <c r="I1947" s="167"/>
    </row>
    <row r="1948" spans="1:9" x14ac:dyDescent="0.25">
      <c r="A1948" s="145"/>
      <c r="B1948" s="153"/>
      <c r="C1948" s="165"/>
      <c r="D1948" s="166"/>
      <c r="E1948" s="159"/>
      <c r="F1948" s="160"/>
      <c r="G1948" s="159"/>
      <c r="H1948" s="159"/>
      <c r="I1948" s="167"/>
    </row>
    <row r="1949" spans="1:9" x14ac:dyDescent="0.25">
      <c r="A1949" s="145"/>
      <c r="B1949" s="153"/>
      <c r="C1949" s="165"/>
      <c r="D1949" s="166"/>
      <c r="E1949" s="159"/>
      <c r="F1949" s="160"/>
      <c r="G1949" s="159"/>
      <c r="H1949" s="159"/>
      <c r="I1949" s="167"/>
    </row>
    <row r="1950" spans="1:9" x14ac:dyDescent="0.25">
      <c r="A1950" s="145"/>
      <c r="B1950" s="153"/>
      <c r="C1950" s="165"/>
      <c r="D1950" s="166"/>
      <c r="E1950" s="159"/>
      <c r="F1950" s="160"/>
      <c r="G1950" s="159"/>
      <c r="H1950" s="159"/>
      <c r="I1950" s="167"/>
    </row>
    <row r="1951" spans="1:9" x14ac:dyDescent="0.25">
      <c r="A1951" s="145"/>
      <c r="B1951" s="153"/>
      <c r="C1951" s="165"/>
      <c r="D1951" s="166"/>
      <c r="E1951" s="159"/>
      <c r="F1951" s="160"/>
      <c r="G1951" s="159"/>
      <c r="H1951" s="159"/>
      <c r="I1951" s="167"/>
    </row>
    <row r="1952" spans="1:9" x14ac:dyDescent="0.25">
      <c r="A1952" s="145"/>
      <c r="B1952" s="153"/>
      <c r="C1952" s="165"/>
      <c r="D1952" s="166"/>
      <c r="E1952" s="159"/>
      <c r="F1952" s="160"/>
      <c r="G1952" s="159"/>
      <c r="H1952" s="159"/>
      <c r="I1952" s="167"/>
    </row>
    <row r="1953" spans="1:9" x14ac:dyDescent="0.25">
      <c r="A1953" s="145"/>
      <c r="B1953" s="153"/>
      <c r="C1953" s="165"/>
      <c r="D1953" s="166"/>
      <c r="E1953" s="159"/>
      <c r="F1953" s="160"/>
      <c r="G1953" s="159"/>
      <c r="H1953" s="159"/>
      <c r="I1953" s="167"/>
    </row>
    <row r="1954" spans="1:9" x14ac:dyDescent="0.25">
      <c r="A1954" s="145"/>
      <c r="B1954" s="153"/>
      <c r="C1954" s="165"/>
      <c r="D1954" s="166"/>
      <c r="E1954" s="159"/>
      <c r="F1954" s="160"/>
      <c r="G1954" s="159"/>
      <c r="H1954" s="159"/>
      <c r="I1954" s="167"/>
    </row>
    <row r="1955" spans="1:9" x14ac:dyDescent="0.25">
      <c r="A1955" s="145"/>
      <c r="B1955" s="153"/>
      <c r="C1955" s="165"/>
      <c r="D1955" s="166"/>
      <c r="E1955" s="159"/>
      <c r="F1955" s="160"/>
      <c r="G1955" s="159"/>
      <c r="H1955" s="159"/>
      <c r="I1955" s="167"/>
    </row>
    <row r="1956" spans="1:9" x14ac:dyDescent="0.25">
      <c r="A1956" s="145"/>
      <c r="B1956" s="153"/>
      <c r="C1956" s="165"/>
      <c r="D1956" s="166"/>
      <c r="E1956" s="159"/>
      <c r="F1956" s="160"/>
      <c r="G1956" s="159"/>
      <c r="H1956" s="159"/>
      <c r="I1956" s="167"/>
    </row>
    <row r="1957" spans="1:9" x14ac:dyDescent="0.25">
      <c r="A1957" s="145"/>
      <c r="B1957" s="153"/>
      <c r="C1957" s="165"/>
      <c r="D1957" s="166"/>
      <c r="E1957" s="159"/>
      <c r="F1957" s="160"/>
      <c r="G1957" s="159"/>
      <c r="H1957" s="159"/>
      <c r="I1957" s="167"/>
    </row>
    <row r="1958" spans="1:9" x14ac:dyDescent="0.25">
      <c r="A1958" s="145"/>
      <c r="B1958" s="153"/>
      <c r="C1958" s="165"/>
      <c r="D1958" s="166"/>
      <c r="E1958" s="159"/>
      <c r="F1958" s="160"/>
      <c r="G1958" s="159"/>
      <c r="H1958" s="159"/>
      <c r="I1958" s="167"/>
    </row>
    <row r="1959" spans="1:9" x14ac:dyDescent="0.25">
      <c r="A1959" s="145"/>
      <c r="B1959" s="153"/>
      <c r="C1959" s="165"/>
      <c r="D1959" s="166"/>
      <c r="E1959" s="159"/>
      <c r="F1959" s="160"/>
      <c r="G1959" s="159"/>
      <c r="H1959" s="159"/>
      <c r="I1959" s="167"/>
    </row>
    <row r="1960" spans="1:9" x14ac:dyDescent="0.25">
      <c r="A1960" s="145"/>
      <c r="B1960" s="153"/>
      <c r="C1960" s="165"/>
      <c r="D1960" s="166"/>
      <c r="E1960" s="159"/>
      <c r="F1960" s="160"/>
      <c r="G1960" s="159"/>
      <c r="H1960" s="159"/>
      <c r="I1960" s="167"/>
    </row>
    <row r="1961" spans="1:9" x14ac:dyDescent="0.25">
      <c r="A1961" s="145"/>
      <c r="B1961" s="153"/>
      <c r="C1961" s="165"/>
      <c r="D1961" s="166"/>
      <c r="E1961" s="159"/>
      <c r="F1961" s="160"/>
      <c r="G1961" s="159"/>
      <c r="H1961" s="159"/>
      <c r="I1961" s="167"/>
    </row>
    <row r="1962" spans="1:9" x14ac:dyDescent="0.25">
      <c r="A1962" s="145"/>
      <c r="B1962" s="153"/>
      <c r="C1962" s="165"/>
      <c r="D1962" s="166"/>
      <c r="E1962" s="159"/>
      <c r="F1962" s="160"/>
      <c r="G1962" s="159"/>
      <c r="H1962" s="159"/>
      <c r="I1962" s="167"/>
    </row>
    <row r="1963" spans="1:9" x14ac:dyDescent="0.25">
      <c r="A1963" s="145"/>
      <c r="B1963" s="153"/>
      <c r="C1963" s="165"/>
      <c r="D1963" s="166"/>
      <c r="E1963" s="159"/>
      <c r="F1963" s="160"/>
      <c r="G1963" s="159"/>
      <c r="H1963" s="159"/>
      <c r="I1963" s="167"/>
    </row>
    <row r="1964" spans="1:9" x14ac:dyDescent="0.25">
      <c r="A1964" s="145"/>
      <c r="B1964" s="153"/>
      <c r="C1964" s="165"/>
      <c r="D1964" s="166"/>
      <c r="E1964" s="159"/>
      <c r="F1964" s="160"/>
      <c r="G1964" s="159"/>
      <c r="H1964" s="159"/>
      <c r="I1964" s="167"/>
    </row>
    <row r="1965" spans="1:9" x14ac:dyDescent="0.25">
      <c r="A1965" s="145"/>
      <c r="B1965" s="153"/>
      <c r="C1965" s="165"/>
      <c r="D1965" s="166"/>
      <c r="E1965" s="159"/>
      <c r="F1965" s="160"/>
      <c r="G1965" s="159"/>
      <c r="H1965" s="159"/>
      <c r="I1965" s="167"/>
    </row>
    <row r="1966" spans="1:9" x14ac:dyDescent="0.25">
      <c r="A1966" s="145"/>
      <c r="B1966" s="153"/>
      <c r="C1966" s="165"/>
      <c r="D1966" s="166"/>
      <c r="E1966" s="159"/>
      <c r="F1966" s="160"/>
      <c r="G1966" s="159"/>
      <c r="H1966" s="159"/>
      <c r="I1966" s="167"/>
    </row>
    <row r="1967" spans="1:9" x14ac:dyDescent="0.25">
      <c r="A1967" s="145"/>
      <c r="B1967" s="153"/>
      <c r="C1967" s="165"/>
      <c r="D1967" s="166"/>
      <c r="E1967" s="159"/>
      <c r="F1967" s="160"/>
      <c r="G1967" s="159"/>
      <c r="H1967" s="159"/>
      <c r="I1967" s="167"/>
    </row>
    <row r="1968" spans="1:9" x14ac:dyDescent="0.25">
      <c r="A1968" s="145"/>
      <c r="B1968" s="153"/>
      <c r="C1968" s="165"/>
      <c r="D1968" s="166"/>
      <c r="E1968" s="159"/>
      <c r="F1968" s="160"/>
      <c r="G1968" s="159"/>
      <c r="H1968" s="159"/>
      <c r="I1968" s="167"/>
    </row>
    <row r="1969" spans="1:9" x14ac:dyDescent="0.25">
      <c r="A1969" s="145"/>
      <c r="B1969" s="153"/>
      <c r="C1969" s="165"/>
      <c r="D1969" s="166"/>
      <c r="E1969" s="159"/>
      <c r="F1969" s="160"/>
      <c r="G1969" s="159"/>
      <c r="H1969" s="159"/>
      <c r="I1969" s="167"/>
    </row>
    <row r="1970" spans="1:9" x14ac:dyDescent="0.25">
      <c r="A1970" s="145"/>
      <c r="B1970" s="153"/>
      <c r="C1970" s="165"/>
      <c r="D1970" s="166"/>
      <c r="E1970" s="159"/>
      <c r="F1970" s="160"/>
      <c r="G1970" s="159"/>
      <c r="H1970" s="159"/>
      <c r="I1970" s="167"/>
    </row>
    <row r="1971" spans="1:9" x14ac:dyDescent="0.25">
      <c r="A1971" s="145"/>
      <c r="B1971" s="153"/>
      <c r="C1971" s="165"/>
      <c r="D1971" s="166"/>
      <c r="E1971" s="159"/>
      <c r="F1971" s="160"/>
      <c r="G1971" s="159"/>
      <c r="H1971" s="159"/>
      <c r="I1971" s="167"/>
    </row>
    <row r="1972" spans="1:9" x14ac:dyDescent="0.25">
      <c r="A1972" s="145"/>
      <c r="B1972" s="153"/>
      <c r="C1972" s="165"/>
      <c r="D1972" s="166"/>
      <c r="E1972" s="159"/>
      <c r="F1972" s="160"/>
      <c r="G1972" s="159"/>
      <c r="H1972" s="159"/>
      <c r="I1972" s="167"/>
    </row>
    <row r="1973" spans="1:9" x14ac:dyDescent="0.25">
      <c r="A1973" s="145"/>
      <c r="B1973" s="153"/>
      <c r="C1973" s="165"/>
      <c r="D1973" s="166"/>
      <c r="E1973" s="159"/>
      <c r="F1973" s="160"/>
      <c r="G1973" s="159"/>
      <c r="H1973" s="159"/>
      <c r="I1973" s="167"/>
    </row>
    <row r="1974" spans="1:9" x14ac:dyDescent="0.25">
      <c r="A1974" s="145"/>
      <c r="B1974" s="153"/>
      <c r="C1974" s="165"/>
      <c r="D1974" s="166"/>
      <c r="E1974" s="159"/>
      <c r="F1974" s="160"/>
      <c r="G1974" s="159"/>
      <c r="H1974" s="159"/>
      <c r="I1974" s="167"/>
    </row>
    <row r="1975" spans="1:9" x14ac:dyDescent="0.25">
      <c r="A1975" s="145"/>
      <c r="B1975" s="153"/>
      <c r="C1975" s="165"/>
      <c r="D1975" s="166"/>
      <c r="E1975" s="159"/>
      <c r="F1975" s="160"/>
      <c r="G1975" s="159"/>
      <c r="H1975" s="159"/>
      <c r="I1975" s="167"/>
    </row>
    <row r="1976" spans="1:9" x14ac:dyDescent="0.25">
      <c r="A1976" s="145"/>
      <c r="B1976" s="153"/>
      <c r="C1976" s="165"/>
      <c r="D1976" s="166"/>
      <c r="E1976" s="159"/>
      <c r="F1976" s="160"/>
      <c r="G1976" s="159"/>
      <c r="H1976" s="159"/>
      <c r="I1976" s="167"/>
    </row>
    <row r="1977" spans="1:9" x14ac:dyDescent="0.25">
      <c r="A1977" s="145"/>
      <c r="B1977" s="153"/>
      <c r="C1977" s="165"/>
      <c r="D1977" s="166"/>
      <c r="E1977" s="159"/>
      <c r="F1977" s="160"/>
      <c r="G1977" s="159"/>
      <c r="H1977" s="159"/>
      <c r="I1977" s="167"/>
    </row>
    <row r="1978" spans="1:9" x14ac:dyDescent="0.25">
      <c r="A1978" s="145"/>
      <c r="B1978" s="153"/>
      <c r="C1978" s="165"/>
      <c r="D1978" s="166"/>
      <c r="E1978" s="159"/>
      <c r="F1978" s="160"/>
      <c r="G1978" s="159"/>
      <c r="H1978" s="159"/>
      <c r="I1978" s="167"/>
    </row>
    <row r="1979" spans="1:9" x14ac:dyDescent="0.25">
      <c r="A1979" s="145"/>
      <c r="B1979" s="153"/>
      <c r="C1979" s="165"/>
      <c r="D1979" s="166"/>
      <c r="E1979" s="159"/>
      <c r="F1979" s="160"/>
      <c r="G1979" s="159"/>
      <c r="H1979" s="159"/>
      <c r="I1979" s="167"/>
    </row>
    <row r="1980" spans="1:9" x14ac:dyDescent="0.25">
      <c r="A1980" s="145"/>
      <c r="B1980" s="153"/>
      <c r="C1980" s="165"/>
      <c r="D1980" s="166"/>
      <c r="E1980" s="159"/>
      <c r="F1980" s="160"/>
      <c r="G1980" s="159"/>
      <c r="H1980" s="159"/>
      <c r="I1980" s="167"/>
    </row>
    <row r="1981" spans="1:9" x14ac:dyDescent="0.25">
      <c r="A1981" s="145"/>
      <c r="B1981" s="153"/>
      <c r="C1981" s="165"/>
      <c r="D1981" s="166"/>
      <c r="E1981" s="159"/>
      <c r="F1981" s="160"/>
      <c r="G1981" s="159"/>
      <c r="H1981" s="159"/>
      <c r="I1981" s="167"/>
    </row>
    <row r="1982" spans="1:9" x14ac:dyDescent="0.25">
      <c r="A1982" s="145"/>
      <c r="B1982" s="153"/>
      <c r="C1982" s="165"/>
      <c r="D1982" s="166"/>
      <c r="E1982" s="159"/>
      <c r="F1982" s="160"/>
      <c r="G1982" s="159"/>
      <c r="H1982" s="159"/>
      <c r="I1982" s="167"/>
    </row>
    <row r="1983" spans="1:9" x14ac:dyDescent="0.25">
      <c r="A1983" s="145"/>
      <c r="B1983" s="153"/>
      <c r="C1983" s="165"/>
      <c r="D1983" s="166"/>
      <c r="E1983" s="159"/>
      <c r="F1983" s="160"/>
      <c r="G1983" s="159"/>
      <c r="H1983" s="159"/>
      <c r="I1983" s="167"/>
    </row>
    <row r="1984" spans="1:9" x14ac:dyDescent="0.25">
      <c r="A1984" s="145"/>
      <c r="B1984" s="153"/>
      <c r="C1984" s="165"/>
      <c r="D1984" s="166"/>
      <c r="E1984" s="159"/>
      <c r="F1984" s="160"/>
      <c r="G1984" s="159"/>
      <c r="H1984" s="159"/>
      <c r="I1984" s="167"/>
    </row>
    <row r="1985" spans="1:9" x14ac:dyDescent="0.25">
      <c r="A1985" s="145"/>
      <c r="B1985" s="153"/>
      <c r="C1985" s="165"/>
      <c r="D1985" s="166"/>
      <c r="E1985" s="159"/>
      <c r="F1985" s="160"/>
      <c r="G1985" s="159"/>
      <c r="H1985" s="159"/>
      <c r="I1985" s="167"/>
    </row>
    <row r="1986" spans="1:9" x14ac:dyDescent="0.25">
      <c r="A1986" s="145"/>
      <c r="B1986" s="153"/>
      <c r="C1986" s="165"/>
      <c r="D1986" s="166"/>
      <c r="E1986" s="159"/>
      <c r="F1986" s="160"/>
      <c r="G1986" s="159"/>
      <c r="H1986" s="159"/>
      <c r="I1986" s="167"/>
    </row>
    <row r="1987" spans="1:9" x14ac:dyDescent="0.25">
      <c r="A1987" s="145"/>
      <c r="B1987" s="153"/>
      <c r="C1987" s="165"/>
      <c r="D1987" s="166"/>
      <c r="E1987" s="159"/>
      <c r="F1987" s="160"/>
      <c r="G1987" s="159"/>
      <c r="H1987" s="159"/>
      <c r="I1987" s="167"/>
    </row>
    <row r="1988" spans="1:9" x14ac:dyDescent="0.25">
      <c r="A1988" s="145"/>
      <c r="B1988" s="153"/>
      <c r="C1988" s="165"/>
      <c r="D1988" s="166"/>
      <c r="E1988" s="159"/>
      <c r="F1988" s="160"/>
      <c r="G1988" s="159"/>
      <c r="H1988" s="159"/>
      <c r="I1988" s="167"/>
    </row>
    <row r="1989" spans="1:9" x14ac:dyDescent="0.25">
      <c r="A1989" s="145"/>
      <c r="B1989" s="153"/>
      <c r="C1989" s="165"/>
      <c r="D1989" s="166"/>
      <c r="E1989" s="159"/>
      <c r="F1989" s="160"/>
      <c r="G1989" s="159"/>
      <c r="H1989" s="159"/>
      <c r="I1989" s="167"/>
    </row>
    <row r="1990" spans="1:9" x14ac:dyDescent="0.25">
      <c r="A1990" s="145"/>
      <c r="B1990" s="153"/>
      <c r="C1990" s="165"/>
      <c r="D1990" s="166"/>
      <c r="E1990" s="159"/>
      <c r="F1990" s="169"/>
      <c r="G1990" s="159"/>
      <c r="H1990" s="159"/>
      <c r="I1990" s="167"/>
    </row>
    <row r="1991" spans="1:9" x14ac:dyDescent="0.25">
      <c r="A1991" s="145"/>
      <c r="B1991" s="153"/>
      <c r="C1991" s="165"/>
      <c r="D1991" s="166"/>
      <c r="E1991" s="159"/>
      <c r="F1991" s="160"/>
      <c r="G1991" s="159"/>
      <c r="H1991" s="159"/>
      <c r="I1991" s="167"/>
    </row>
    <row r="1992" spans="1:9" x14ac:dyDescent="0.25">
      <c r="A1992" s="145"/>
      <c r="B1992" s="153"/>
      <c r="C1992" s="165"/>
      <c r="D1992" s="166"/>
      <c r="E1992" s="159"/>
      <c r="F1992" s="160"/>
      <c r="G1992" s="159"/>
      <c r="H1992" s="159"/>
      <c r="I1992" s="167"/>
    </row>
    <row r="1993" spans="1:9" x14ac:dyDescent="0.25">
      <c r="A1993" s="145"/>
      <c r="B1993" s="153"/>
      <c r="C1993" s="165"/>
      <c r="D1993" s="166"/>
      <c r="E1993" s="159"/>
      <c r="F1993" s="160"/>
      <c r="G1993" s="159"/>
      <c r="H1993" s="159"/>
      <c r="I1993" s="167"/>
    </row>
    <row r="1994" spans="1:9" x14ac:dyDescent="0.25">
      <c r="A1994" s="145"/>
      <c r="B1994" s="153"/>
      <c r="C1994" s="165"/>
      <c r="D1994" s="166"/>
      <c r="E1994" s="159"/>
      <c r="F1994" s="160"/>
      <c r="G1994" s="159"/>
      <c r="H1994" s="159"/>
      <c r="I1994" s="167"/>
    </row>
    <row r="1995" spans="1:9" x14ac:dyDescent="0.25">
      <c r="A1995" s="145"/>
      <c r="B1995" s="153"/>
      <c r="C1995" s="165"/>
      <c r="D1995" s="166"/>
      <c r="E1995" s="159"/>
      <c r="F1995" s="160"/>
      <c r="G1995" s="159"/>
      <c r="H1995" s="159"/>
      <c r="I1995" s="167"/>
    </row>
    <row r="1996" spans="1:9" x14ac:dyDescent="0.25">
      <c r="A1996" s="145"/>
      <c r="B1996" s="153"/>
      <c r="C1996" s="165"/>
      <c r="D1996" s="166"/>
      <c r="E1996" s="159"/>
      <c r="F1996" s="160"/>
      <c r="G1996" s="159"/>
      <c r="H1996" s="159"/>
      <c r="I1996" s="167"/>
    </row>
    <row r="1997" spans="1:9" x14ac:dyDescent="0.25">
      <c r="A1997" s="145"/>
      <c r="B1997" s="153"/>
      <c r="C1997" s="165"/>
      <c r="D1997" s="166"/>
      <c r="E1997" s="159"/>
      <c r="F1997" s="160"/>
      <c r="G1997" s="159"/>
      <c r="H1997" s="159"/>
      <c r="I1997" s="167"/>
    </row>
    <row r="1998" spans="1:9" x14ac:dyDescent="0.25">
      <c r="A1998" s="145"/>
      <c r="B1998" s="153"/>
      <c r="C1998" s="165"/>
      <c r="D1998" s="166"/>
      <c r="E1998" s="159"/>
      <c r="F1998" s="160"/>
      <c r="G1998" s="159"/>
      <c r="H1998" s="159"/>
      <c r="I1998" s="167"/>
    </row>
    <row r="1999" spans="1:9" x14ac:dyDescent="0.25">
      <c r="A1999" s="145"/>
      <c r="B1999" s="153"/>
      <c r="C1999" s="165"/>
      <c r="D1999" s="166"/>
      <c r="E1999" s="159"/>
      <c r="F1999" s="160"/>
      <c r="G1999" s="159"/>
      <c r="H1999" s="159"/>
      <c r="I1999" s="167"/>
    </row>
    <row r="2000" spans="1:9" x14ac:dyDescent="0.25">
      <c r="A2000" s="145"/>
      <c r="B2000" s="153"/>
      <c r="C2000" s="165"/>
      <c r="D2000" s="166"/>
      <c r="E2000" s="159"/>
      <c r="F2000" s="160"/>
      <c r="G2000" s="159"/>
      <c r="H2000" s="159"/>
      <c r="I2000" s="167"/>
    </row>
    <row r="2001" spans="1:9" x14ac:dyDescent="0.25">
      <c r="A2001" s="145"/>
      <c r="B2001" s="153"/>
      <c r="C2001" s="165"/>
      <c r="D2001" s="166"/>
      <c r="E2001" s="159"/>
      <c r="F2001" s="160"/>
      <c r="G2001" s="159"/>
      <c r="H2001" s="159"/>
      <c r="I2001" s="167"/>
    </row>
    <row r="2002" spans="1:9" x14ac:dyDescent="0.25">
      <c r="A2002" s="145"/>
      <c r="B2002" s="153"/>
      <c r="C2002" s="165"/>
      <c r="D2002" s="166"/>
      <c r="E2002" s="159"/>
      <c r="F2002" s="160"/>
      <c r="G2002" s="159"/>
      <c r="H2002" s="159"/>
      <c r="I2002" s="167"/>
    </row>
    <row r="2003" spans="1:9" x14ac:dyDescent="0.25">
      <c r="A2003" s="145"/>
      <c r="B2003" s="153"/>
      <c r="C2003" s="165"/>
      <c r="D2003" s="166"/>
      <c r="E2003" s="159"/>
      <c r="F2003" s="160"/>
      <c r="G2003" s="159"/>
      <c r="H2003" s="159"/>
      <c r="I2003" s="167"/>
    </row>
    <row r="2004" spans="1:9" x14ac:dyDescent="0.25">
      <c r="A2004" s="145"/>
      <c r="B2004" s="153"/>
      <c r="C2004" s="165"/>
      <c r="D2004" s="166"/>
      <c r="E2004" s="159"/>
      <c r="F2004" s="160"/>
      <c r="G2004" s="159"/>
      <c r="H2004" s="159"/>
      <c r="I2004" s="167"/>
    </row>
    <row r="2005" spans="1:9" x14ac:dyDescent="0.25">
      <c r="A2005" s="145"/>
      <c r="B2005" s="153"/>
      <c r="C2005" s="165"/>
      <c r="D2005" s="166"/>
      <c r="E2005" s="159"/>
      <c r="F2005" s="160"/>
      <c r="G2005" s="159"/>
      <c r="H2005" s="159"/>
      <c r="I2005" s="167"/>
    </row>
    <row r="2006" spans="1:9" x14ac:dyDescent="0.25">
      <c r="A2006" s="145"/>
      <c r="B2006" s="153"/>
      <c r="C2006" s="165"/>
      <c r="D2006" s="166"/>
      <c r="E2006" s="159"/>
      <c r="F2006" s="160"/>
      <c r="G2006" s="159"/>
      <c r="H2006" s="159"/>
      <c r="I2006" s="167"/>
    </row>
    <row r="2007" spans="1:9" x14ac:dyDescent="0.25">
      <c r="A2007" s="145"/>
      <c r="B2007" s="153"/>
      <c r="C2007" s="165"/>
      <c r="D2007" s="166"/>
      <c r="E2007" s="159"/>
      <c r="F2007" s="160"/>
      <c r="G2007" s="159"/>
      <c r="H2007" s="159"/>
      <c r="I2007" s="167"/>
    </row>
    <row r="2008" spans="1:9" x14ac:dyDescent="0.25">
      <c r="A2008" s="145"/>
      <c r="B2008" s="153"/>
      <c r="C2008" s="165"/>
      <c r="D2008" s="166"/>
      <c r="E2008" s="159"/>
      <c r="F2008" s="160"/>
      <c r="G2008" s="159"/>
      <c r="H2008" s="159"/>
      <c r="I2008" s="167"/>
    </row>
    <row r="2009" spans="1:9" x14ac:dyDescent="0.25">
      <c r="A2009" s="145"/>
      <c r="B2009" s="153"/>
      <c r="C2009" s="165"/>
      <c r="D2009" s="166"/>
      <c r="E2009" s="159"/>
      <c r="F2009" s="160"/>
      <c r="G2009" s="159"/>
      <c r="H2009" s="159"/>
      <c r="I2009" s="167"/>
    </row>
    <row r="2010" spans="1:9" x14ac:dyDescent="0.25">
      <c r="A2010" s="145"/>
      <c r="B2010" s="153"/>
      <c r="C2010" s="165"/>
      <c r="D2010" s="166"/>
      <c r="E2010" s="159"/>
      <c r="F2010" s="160"/>
      <c r="G2010" s="159"/>
      <c r="H2010" s="159"/>
      <c r="I2010" s="167"/>
    </row>
    <row r="2011" spans="1:9" x14ac:dyDescent="0.25">
      <c r="A2011" s="145"/>
      <c r="B2011" s="153"/>
      <c r="C2011" s="165"/>
      <c r="D2011" s="166"/>
      <c r="E2011" s="159"/>
      <c r="F2011" s="160"/>
      <c r="G2011" s="159"/>
      <c r="H2011" s="159"/>
      <c r="I2011" s="167"/>
    </row>
    <row r="2012" spans="1:9" x14ac:dyDescent="0.25">
      <c r="A2012" s="145"/>
      <c r="B2012" s="153"/>
      <c r="C2012" s="165"/>
      <c r="D2012" s="166"/>
      <c r="E2012" s="159"/>
      <c r="F2012" s="160"/>
      <c r="G2012" s="159"/>
      <c r="H2012" s="159"/>
      <c r="I2012" s="167"/>
    </row>
    <row r="2013" spans="1:9" x14ac:dyDescent="0.25">
      <c r="A2013" s="145"/>
      <c r="B2013" s="153"/>
      <c r="C2013" s="165"/>
      <c r="D2013" s="166"/>
      <c r="E2013" s="159"/>
      <c r="F2013" s="160"/>
      <c r="G2013" s="159"/>
      <c r="H2013" s="159"/>
      <c r="I2013" s="167"/>
    </row>
    <row r="2014" spans="1:9" x14ac:dyDescent="0.25">
      <c r="A2014" s="145"/>
      <c r="B2014" s="153"/>
      <c r="C2014" s="165"/>
      <c r="D2014" s="166"/>
      <c r="E2014" s="159"/>
      <c r="F2014" s="160"/>
      <c r="G2014" s="159"/>
      <c r="H2014" s="159"/>
      <c r="I2014" s="167"/>
    </row>
    <row r="2015" spans="1:9" x14ac:dyDescent="0.25">
      <c r="A2015" s="145"/>
      <c r="B2015" s="153"/>
      <c r="C2015" s="165"/>
      <c r="D2015" s="166"/>
      <c r="E2015" s="159"/>
      <c r="F2015" s="160"/>
      <c r="G2015" s="159"/>
      <c r="H2015" s="159"/>
      <c r="I2015" s="167"/>
    </row>
    <row r="2016" spans="1:9" x14ac:dyDescent="0.25">
      <c r="A2016" s="145"/>
      <c r="B2016" s="153"/>
      <c r="C2016" s="165"/>
      <c r="D2016" s="166"/>
      <c r="E2016" s="159"/>
      <c r="F2016" s="160"/>
      <c r="G2016" s="159"/>
      <c r="H2016" s="159"/>
      <c r="I2016" s="167"/>
    </row>
    <row r="2017" spans="1:9" x14ac:dyDescent="0.25">
      <c r="A2017" s="145"/>
      <c r="B2017" s="153"/>
      <c r="C2017" s="165"/>
      <c r="D2017" s="166"/>
      <c r="E2017" s="159"/>
      <c r="F2017" s="160"/>
      <c r="G2017" s="159"/>
      <c r="H2017" s="159"/>
      <c r="I2017" s="167"/>
    </row>
    <row r="2018" spans="1:9" x14ac:dyDescent="0.25">
      <c r="A2018" s="145"/>
      <c r="B2018" s="153"/>
      <c r="C2018" s="165"/>
      <c r="D2018" s="166"/>
      <c r="E2018" s="159"/>
      <c r="F2018" s="160"/>
      <c r="G2018" s="159"/>
      <c r="H2018" s="159"/>
      <c r="I2018" s="167"/>
    </row>
    <row r="2019" spans="1:9" x14ac:dyDescent="0.25">
      <c r="A2019" s="145"/>
      <c r="B2019" s="153"/>
      <c r="C2019" s="165"/>
      <c r="D2019" s="166"/>
      <c r="E2019" s="159"/>
      <c r="F2019" s="160"/>
      <c r="G2019" s="159"/>
      <c r="H2019" s="159"/>
      <c r="I2019" s="167"/>
    </row>
    <row r="2020" spans="1:9" x14ac:dyDescent="0.25">
      <c r="A2020" s="145"/>
      <c r="B2020" s="153"/>
      <c r="C2020" s="165"/>
      <c r="D2020" s="166"/>
      <c r="E2020" s="159"/>
      <c r="F2020" s="160"/>
      <c r="G2020" s="159"/>
      <c r="H2020" s="159"/>
      <c r="I2020" s="167"/>
    </row>
    <row r="2021" spans="1:9" x14ac:dyDescent="0.25">
      <c r="A2021" s="145"/>
      <c r="B2021" s="153"/>
      <c r="C2021" s="165"/>
      <c r="D2021" s="166"/>
      <c r="E2021" s="159"/>
      <c r="F2021" s="160"/>
      <c r="G2021" s="159"/>
      <c r="H2021" s="159"/>
      <c r="I2021" s="167"/>
    </row>
    <row r="2022" spans="1:9" x14ac:dyDescent="0.25">
      <c r="A2022" s="145"/>
      <c r="B2022" s="153"/>
      <c r="C2022" s="165"/>
      <c r="D2022" s="166"/>
      <c r="E2022" s="159"/>
      <c r="F2022" s="160"/>
      <c r="G2022" s="159"/>
      <c r="H2022" s="159"/>
      <c r="I2022" s="167"/>
    </row>
    <row r="2023" spans="1:9" x14ac:dyDescent="0.25">
      <c r="A2023" s="145"/>
      <c r="B2023" s="153"/>
      <c r="C2023" s="165"/>
      <c r="D2023" s="166"/>
      <c r="E2023" s="159"/>
      <c r="F2023" s="160"/>
      <c r="G2023" s="159"/>
      <c r="H2023" s="159"/>
      <c r="I2023" s="167"/>
    </row>
    <row r="2024" spans="1:9" x14ac:dyDescent="0.25">
      <c r="A2024" s="145"/>
      <c r="B2024" s="153"/>
      <c r="C2024" s="165"/>
      <c r="D2024" s="166"/>
      <c r="E2024" s="159"/>
      <c r="F2024" s="160"/>
      <c r="G2024" s="159"/>
      <c r="H2024" s="159"/>
      <c r="I2024" s="167"/>
    </row>
    <row r="2025" spans="1:9" x14ac:dyDescent="0.25">
      <c r="A2025" s="145"/>
      <c r="B2025" s="153"/>
      <c r="C2025" s="165"/>
      <c r="D2025" s="166"/>
      <c r="E2025" s="159"/>
      <c r="F2025" s="160"/>
      <c r="G2025" s="159"/>
      <c r="H2025" s="159"/>
      <c r="I2025" s="167"/>
    </row>
    <row r="2026" spans="1:9" x14ac:dyDescent="0.25">
      <c r="A2026" s="145"/>
      <c r="B2026" s="153"/>
      <c r="C2026" s="165"/>
      <c r="D2026" s="166"/>
      <c r="E2026" s="159"/>
      <c r="F2026" s="160"/>
      <c r="G2026" s="159"/>
      <c r="H2026" s="159"/>
      <c r="I2026" s="167"/>
    </row>
    <row r="2027" spans="1:9" x14ac:dyDescent="0.25">
      <c r="A2027" s="145"/>
      <c r="B2027" s="153"/>
      <c r="C2027" s="165"/>
      <c r="D2027" s="166"/>
      <c r="E2027" s="159"/>
      <c r="F2027" s="160"/>
      <c r="G2027" s="159"/>
      <c r="H2027" s="159"/>
      <c r="I2027" s="167"/>
    </row>
    <row r="2028" spans="1:9" x14ac:dyDescent="0.25">
      <c r="A2028" s="145"/>
      <c r="B2028" s="153"/>
      <c r="C2028" s="165"/>
      <c r="D2028" s="166"/>
      <c r="E2028" s="159"/>
      <c r="F2028" s="160"/>
      <c r="G2028" s="159"/>
      <c r="H2028" s="159"/>
      <c r="I2028" s="167"/>
    </row>
    <row r="2029" spans="1:9" x14ac:dyDescent="0.25">
      <c r="A2029" s="145"/>
      <c r="B2029" s="153"/>
      <c r="C2029" s="165"/>
      <c r="D2029" s="166"/>
      <c r="E2029" s="159"/>
      <c r="F2029" s="160"/>
      <c r="G2029" s="159"/>
      <c r="H2029" s="159"/>
      <c r="I2029" s="167"/>
    </row>
    <row r="2030" spans="1:9" x14ac:dyDescent="0.25">
      <c r="A2030" s="145"/>
      <c r="B2030" s="153"/>
      <c r="C2030" s="165"/>
      <c r="D2030" s="166"/>
      <c r="E2030" s="159"/>
      <c r="F2030" s="160"/>
      <c r="G2030" s="159"/>
      <c r="H2030" s="159"/>
      <c r="I2030" s="167"/>
    </row>
    <row r="2031" spans="1:9" x14ac:dyDescent="0.25">
      <c r="A2031" s="145"/>
      <c r="B2031" s="153"/>
      <c r="C2031" s="165"/>
      <c r="D2031" s="166"/>
      <c r="E2031" s="159"/>
      <c r="F2031" s="160"/>
      <c r="G2031" s="159"/>
      <c r="H2031" s="159"/>
      <c r="I2031" s="167"/>
    </row>
    <row r="2032" spans="1:9" x14ac:dyDescent="0.25">
      <c r="A2032" s="145"/>
      <c r="B2032" s="153"/>
      <c r="C2032" s="165"/>
      <c r="D2032" s="166"/>
      <c r="E2032" s="159"/>
      <c r="F2032" s="160"/>
      <c r="G2032" s="159"/>
      <c r="H2032" s="159"/>
      <c r="I2032" s="167"/>
    </row>
    <row r="2033" spans="1:9" x14ac:dyDescent="0.25">
      <c r="A2033" s="145"/>
      <c r="B2033" s="153"/>
      <c r="C2033" s="165"/>
      <c r="D2033" s="166"/>
      <c r="E2033" s="159"/>
      <c r="F2033" s="160"/>
      <c r="G2033" s="159"/>
      <c r="H2033" s="159"/>
      <c r="I2033" s="167"/>
    </row>
    <row r="2034" spans="1:9" x14ac:dyDescent="0.25">
      <c r="A2034" s="145"/>
      <c r="B2034" s="153"/>
      <c r="C2034" s="165"/>
      <c r="D2034" s="166"/>
      <c r="E2034" s="159"/>
      <c r="F2034" s="160"/>
      <c r="G2034" s="159"/>
      <c r="H2034" s="159"/>
      <c r="I2034" s="167"/>
    </row>
    <row r="2035" spans="1:9" x14ac:dyDescent="0.25">
      <c r="A2035" s="145"/>
      <c r="B2035" s="153"/>
      <c r="C2035" s="165"/>
      <c r="D2035" s="166"/>
      <c r="E2035" s="159"/>
      <c r="F2035" s="160"/>
      <c r="G2035" s="159"/>
      <c r="H2035" s="159"/>
      <c r="I2035" s="167"/>
    </row>
    <row r="2036" spans="1:9" x14ac:dyDescent="0.25">
      <c r="A2036" s="145"/>
      <c r="B2036" s="153"/>
      <c r="C2036" s="165"/>
      <c r="D2036" s="166"/>
      <c r="E2036" s="159"/>
      <c r="F2036" s="160"/>
      <c r="G2036" s="159"/>
      <c r="H2036" s="159"/>
      <c r="I2036" s="167"/>
    </row>
    <row r="2037" spans="1:9" x14ac:dyDescent="0.25">
      <c r="A2037" s="145"/>
      <c r="B2037" s="153"/>
      <c r="C2037" s="165"/>
      <c r="D2037" s="166"/>
      <c r="E2037" s="159"/>
      <c r="F2037" s="160"/>
      <c r="G2037" s="159"/>
      <c r="H2037" s="159"/>
      <c r="I2037" s="167"/>
    </row>
    <row r="2038" spans="1:9" x14ac:dyDescent="0.25">
      <c r="A2038" s="145"/>
      <c r="B2038" s="153"/>
      <c r="C2038" s="165"/>
      <c r="D2038" s="166"/>
      <c r="E2038" s="159"/>
      <c r="F2038" s="160"/>
      <c r="G2038" s="159"/>
      <c r="H2038" s="159"/>
      <c r="I2038" s="167"/>
    </row>
    <row r="2039" spans="1:9" x14ac:dyDescent="0.25">
      <c r="A2039" s="145"/>
      <c r="B2039" s="153"/>
      <c r="C2039" s="165"/>
      <c r="D2039" s="166"/>
      <c r="E2039" s="159"/>
      <c r="F2039" s="160"/>
      <c r="G2039" s="159"/>
      <c r="H2039" s="159"/>
      <c r="I2039" s="167"/>
    </row>
    <row r="2040" spans="1:9" x14ac:dyDescent="0.25">
      <c r="A2040" s="145"/>
      <c r="B2040" s="153"/>
      <c r="C2040" s="165"/>
      <c r="D2040" s="166"/>
      <c r="E2040" s="159"/>
      <c r="F2040" s="160"/>
      <c r="G2040" s="159"/>
      <c r="H2040" s="159"/>
      <c r="I2040" s="167"/>
    </row>
    <row r="2041" spans="1:9" x14ac:dyDescent="0.25">
      <c r="A2041" s="145"/>
      <c r="B2041" s="153"/>
      <c r="C2041" s="165"/>
      <c r="D2041" s="166"/>
      <c r="E2041" s="159"/>
      <c r="F2041" s="160"/>
      <c r="G2041" s="159"/>
      <c r="H2041" s="159"/>
      <c r="I2041" s="167"/>
    </row>
    <row r="2042" spans="1:9" x14ac:dyDescent="0.25">
      <c r="A2042" s="145"/>
      <c r="B2042" s="153"/>
      <c r="C2042" s="165"/>
      <c r="D2042" s="166"/>
      <c r="E2042" s="159"/>
      <c r="F2042" s="169"/>
      <c r="G2042" s="159"/>
      <c r="H2042" s="159"/>
      <c r="I2042" s="167"/>
    </row>
    <row r="2043" spans="1:9" x14ac:dyDescent="0.25">
      <c r="A2043" s="145"/>
      <c r="B2043" s="153"/>
      <c r="C2043" s="165"/>
      <c r="D2043" s="166"/>
      <c r="E2043" s="159"/>
      <c r="F2043" s="160"/>
      <c r="G2043" s="159"/>
      <c r="H2043" s="159"/>
      <c r="I2043" s="167"/>
    </row>
    <row r="2044" spans="1:9" x14ac:dyDescent="0.25">
      <c r="A2044" s="145"/>
      <c r="B2044" s="153"/>
      <c r="C2044" s="165"/>
      <c r="D2044" s="166"/>
      <c r="E2044" s="159"/>
      <c r="F2044" s="160"/>
      <c r="G2044" s="159"/>
      <c r="H2044" s="159"/>
      <c r="I2044" s="167"/>
    </row>
    <row r="2045" spans="1:9" x14ac:dyDescent="0.25">
      <c r="A2045" s="145"/>
      <c r="B2045" s="153"/>
      <c r="C2045" s="165"/>
      <c r="D2045" s="166"/>
      <c r="E2045" s="159"/>
      <c r="F2045" s="160"/>
      <c r="G2045" s="159"/>
      <c r="H2045" s="159"/>
      <c r="I2045" s="167"/>
    </row>
    <row r="2046" spans="1:9" x14ac:dyDescent="0.25">
      <c r="A2046" s="145"/>
      <c r="B2046" s="153"/>
      <c r="C2046" s="165"/>
      <c r="D2046" s="166"/>
      <c r="E2046" s="159"/>
      <c r="F2046" s="160"/>
      <c r="G2046" s="159"/>
      <c r="H2046" s="159"/>
      <c r="I2046" s="167"/>
    </row>
    <row r="2047" spans="1:9" x14ac:dyDescent="0.25">
      <c r="A2047" s="145"/>
      <c r="B2047" s="153"/>
      <c r="C2047" s="165"/>
      <c r="D2047" s="166"/>
      <c r="E2047" s="159"/>
      <c r="F2047" s="160"/>
      <c r="G2047" s="159"/>
      <c r="H2047" s="159"/>
      <c r="I2047" s="167"/>
    </row>
    <row r="2048" spans="1:9" x14ac:dyDescent="0.25">
      <c r="A2048" s="145"/>
      <c r="B2048" s="153"/>
      <c r="C2048" s="165"/>
      <c r="D2048" s="166"/>
      <c r="E2048" s="159"/>
      <c r="F2048" s="160"/>
      <c r="G2048" s="159"/>
      <c r="H2048" s="159"/>
      <c r="I2048" s="167"/>
    </row>
    <row r="2049" spans="1:9" x14ac:dyDescent="0.25">
      <c r="A2049" s="145"/>
      <c r="B2049" s="153"/>
      <c r="C2049" s="165"/>
      <c r="D2049" s="166"/>
      <c r="E2049" s="159"/>
      <c r="F2049" s="160"/>
      <c r="G2049" s="159"/>
      <c r="H2049" s="159"/>
      <c r="I2049" s="167"/>
    </row>
    <row r="2050" spans="1:9" x14ac:dyDescent="0.25">
      <c r="A2050" s="145"/>
      <c r="B2050" s="153"/>
      <c r="C2050" s="165"/>
      <c r="D2050" s="166"/>
      <c r="E2050" s="159"/>
      <c r="F2050" s="160"/>
      <c r="G2050" s="159"/>
      <c r="H2050" s="159"/>
      <c r="I2050" s="167"/>
    </row>
    <row r="2051" spans="1:9" x14ac:dyDescent="0.25">
      <c r="A2051" s="145"/>
      <c r="B2051" s="153"/>
      <c r="C2051" s="165"/>
      <c r="D2051" s="166"/>
      <c r="E2051" s="159"/>
      <c r="F2051" s="160"/>
      <c r="G2051" s="159"/>
      <c r="H2051" s="159"/>
      <c r="I2051" s="167"/>
    </row>
    <row r="2052" spans="1:9" x14ac:dyDescent="0.25">
      <c r="A2052" s="145"/>
      <c r="B2052" s="153"/>
      <c r="C2052" s="165"/>
      <c r="D2052" s="166"/>
      <c r="E2052" s="159"/>
      <c r="F2052" s="160"/>
      <c r="G2052" s="159"/>
      <c r="H2052" s="159"/>
      <c r="I2052" s="167"/>
    </row>
    <row r="2053" spans="1:9" x14ac:dyDescent="0.25">
      <c r="A2053" s="145"/>
      <c r="B2053" s="153"/>
      <c r="C2053" s="165"/>
      <c r="D2053" s="166"/>
      <c r="E2053" s="159"/>
      <c r="F2053" s="160"/>
      <c r="G2053" s="159"/>
      <c r="H2053" s="159"/>
      <c r="I2053" s="167"/>
    </row>
    <row r="2054" spans="1:9" x14ac:dyDescent="0.25">
      <c r="A2054" s="145"/>
      <c r="B2054" s="153"/>
      <c r="C2054" s="165"/>
      <c r="D2054" s="166"/>
      <c r="E2054" s="159"/>
      <c r="F2054" s="160"/>
      <c r="G2054" s="159"/>
      <c r="H2054" s="159"/>
      <c r="I2054" s="167"/>
    </row>
    <row r="2055" spans="1:9" x14ac:dyDescent="0.25">
      <c r="A2055" s="145"/>
      <c r="B2055" s="153"/>
      <c r="C2055" s="165"/>
      <c r="D2055" s="166"/>
      <c r="E2055" s="159"/>
      <c r="F2055" s="160"/>
      <c r="G2055" s="159"/>
      <c r="H2055" s="159"/>
      <c r="I2055" s="167"/>
    </row>
    <row r="2056" spans="1:9" x14ac:dyDescent="0.25">
      <c r="A2056" s="145"/>
      <c r="B2056" s="153"/>
      <c r="C2056" s="165"/>
      <c r="D2056" s="166"/>
      <c r="E2056" s="159"/>
      <c r="F2056" s="160"/>
      <c r="G2056" s="159"/>
      <c r="H2056" s="159"/>
      <c r="I2056" s="167"/>
    </row>
    <row r="2057" spans="1:9" x14ac:dyDescent="0.25">
      <c r="A2057" s="145"/>
      <c r="B2057" s="153"/>
      <c r="C2057" s="165"/>
      <c r="D2057" s="166"/>
      <c r="E2057" s="159"/>
      <c r="F2057" s="160"/>
      <c r="G2057" s="159"/>
      <c r="H2057" s="159"/>
      <c r="I2057" s="167"/>
    </row>
    <row r="2058" spans="1:9" x14ac:dyDescent="0.25">
      <c r="A2058" s="145"/>
      <c r="B2058" s="153"/>
      <c r="C2058" s="165"/>
      <c r="D2058" s="166"/>
      <c r="E2058" s="159"/>
      <c r="F2058" s="160"/>
      <c r="G2058" s="159"/>
      <c r="H2058" s="159"/>
      <c r="I2058" s="167"/>
    </row>
    <row r="2059" spans="1:9" x14ac:dyDescent="0.25">
      <c r="A2059" s="145"/>
      <c r="B2059" s="153"/>
      <c r="C2059" s="165"/>
      <c r="D2059" s="166"/>
      <c r="E2059" s="159"/>
      <c r="F2059" s="160"/>
      <c r="G2059" s="159"/>
      <c r="H2059" s="159"/>
      <c r="I2059" s="167"/>
    </row>
    <row r="2060" spans="1:9" x14ac:dyDescent="0.25">
      <c r="A2060" s="145"/>
      <c r="B2060" s="153"/>
      <c r="C2060" s="165"/>
      <c r="D2060" s="166"/>
      <c r="E2060" s="159"/>
      <c r="F2060" s="160"/>
      <c r="G2060" s="159"/>
      <c r="H2060" s="159"/>
      <c r="I2060" s="167"/>
    </row>
    <row r="2061" spans="1:9" x14ac:dyDescent="0.25">
      <c r="A2061" s="145"/>
      <c r="B2061" s="153"/>
      <c r="C2061" s="165"/>
      <c r="D2061" s="166"/>
      <c r="E2061" s="159"/>
      <c r="F2061" s="160"/>
      <c r="G2061" s="159"/>
      <c r="H2061" s="159"/>
      <c r="I2061" s="167"/>
    </row>
    <row r="2062" spans="1:9" x14ac:dyDescent="0.25">
      <c r="A2062" s="145"/>
      <c r="B2062" s="153"/>
      <c r="C2062" s="165"/>
      <c r="D2062" s="166"/>
      <c r="E2062" s="159"/>
      <c r="F2062" s="160"/>
      <c r="G2062" s="159"/>
      <c r="H2062" s="159"/>
      <c r="I2062" s="167"/>
    </row>
    <row r="2063" spans="1:9" x14ac:dyDescent="0.25">
      <c r="A2063" s="145"/>
      <c r="B2063" s="153"/>
      <c r="C2063" s="165"/>
      <c r="D2063" s="166"/>
      <c r="E2063" s="159"/>
      <c r="F2063" s="160"/>
      <c r="G2063" s="159"/>
      <c r="H2063" s="159"/>
      <c r="I2063" s="167"/>
    </row>
    <row r="2064" spans="1:9" x14ac:dyDescent="0.25">
      <c r="A2064" s="145"/>
      <c r="B2064" s="153"/>
      <c r="C2064" s="165"/>
      <c r="D2064" s="166"/>
      <c r="E2064" s="159"/>
      <c r="F2064" s="160"/>
      <c r="G2064" s="159"/>
      <c r="H2064" s="159"/>
      <c r="I2064" s="167"/>
    </row>
    <row r="2065" spans="1:9" x14ac:dyDescent="0.25">
      <c r="A2065" s="145"/>
      <c r="B2065" s="153"/>
      <c r="C2065" s="165"/>
      <c r="D2065" s="166"/>
      <c r="E2065" s="159"/>
      <c r="F2065" s="160"/>
      <c r="G2065" s="159"/>
      <c r="H2065" s="159"/>
      <c r="I2065" s="167"/>
    </row>
    <row r="2066" spans="1:9" x14ac:dyDescent="0.25">
      <c r="A2066" s="145"/>
      <c r="B2066" s="153"/>
      <c r="C2066" s="165"/>
      <c r="D2066" s="166"/>
      <c r="E2066" s="159"/>
      <c r="F2066" s="160"/>
      <c r="G2066" s="159"/>
      <c r="H2066" s="159"/>
      <c r="I2066" s="167"/>
    </row>
    <row r="2067" spans="1:9" x14ac:dyDescent="0.25">
      <c r="A2067" s="145"/>
      <c r="B2067" s="153"/>
      <c r="C2067" s="165"/>
      <c r="D2067" s="166"/>
      <c r="E2067" s="159"/>
      <c r="F2067" s="160"/>
      <c r="G2067" s="159"/>
      <c r="H2067" s="159"/>
      <c r="I2067" s="167"/>
    </row>
    <row r="2068" spans="1:9" x14ac:dyDescent="0.25">
      <c r="A2068" s="145"/>
      <c r="B2068" s="153"/>
      <c r="C2068" s="165"/>
      <c r="D2068" s="166"/>
      <c r="E2068" s="159"/>
      <c r="F2068" s="160"/>
      <c r="G2068" s="159"/>
      <c r="H2068" s="159"/>
      <c r="I2068" s="167"/>
    </row>
    <row r="2069" spans="1:9" x14ac:dyDescent="0.25">
      <c r="A2069" s="145"/>
      <c r="B2069" s="153"/>
      <c r="C2069" s="165"/>
      <c r="D2069" s="166"/>
      <c r="E2069" s="159"/>
      <c r="F2069" s="160"/>
      <c r="G2069" s="159"/>
      <c r="H2069" s="159"/>
      <c r="I2069" s="167"/>
    </row>
    <row r="2070" spans="1:9" x14ac:dyDescent="0.25">
      <c r="A2070" s="145"/>
      <c r="B2070" s="153"/>
      <c r="C2070" s="165"/>
      <c r="D2070" s="166"/>
      <c r="E2070" s="159"/>
      <c r="F2070" s="160"/>
      <c r="G2070" s="159"/>
      <c r="H2070" s="159"/>
      <c r="I2070" s="167"/>
    </row>
    <row r="2071" spans="1:9" x14ac:dyDescent="0.25">
      <c r="A2071" s="145"/>
      <c r="B2071" s="153"/>
      <c r="C2071" s="165"/>
      <c r="D2071" s="166"/>
      <c r="E2071" s="159"/>
      <c r="F2071" s="160"/>
      <c r="G2071" s="159"/>
      <c r="H2071" s="159"/>
      <c r="I2071" s="167"/>
    </row>
    <row r="2072" spans="1:9" x14ac:dyDescent="0.25">
      <c r="A2072" s="145"/>
      <c r="B2072" s="153"/>
      <c r="C2072" s="165"/>
      <c r="D2072" s="166"/>
      <c r="E2072" s="159"/>
      <c r="F2072" s="160"/>
      <c r="G2072" s="159"/>
      <c r="H2072" s="159"/>
      <c r="I2072" s="167"/>
    </row>
    <row r="2073" spans="1:9" x14ac:dyDescent="0.25">
      <c r="A2073" s="145"/>
      <c r="B2073" s="153"/>
      <c r="C2073" s="165"/>
      <c r="D2073" s="166"/>
      <c r="E2073" s="159"/>
      <c r="F2073" s="160"/>
      <c r="G2073" s="159"/>
      <c r="H2073" s="159"/>
      <c r="I2073" s="167"/>
    </row>
    <row r="2074" spans="1:9" x14ac:dyDescent="0.25">
      <c r="A2074" s="145"/>
      <c r="B2074" s="153"/>
      <c r="C2074" s="165"/>
      <c r="D2074" s="166"/>
      <c r="E2074" s="159"/>
      <c r="F2074" s="160"/>
      <c r="G2074" s="159"/>
      <c r="H2074" s="159"/>
      <c r="I2074" s="167"/>
    </row>
    <row r="2075" spans="1:9" x14ac:dyDescent="0.25">
      <c r="A2075" s="145"/>
      <c r="B2075" s="153"/>
      <c r="C2075" s="165"/>
      <c r="D2075" s="166"/>
      <c r="E2075" s="159"/>
      <c r="F2075" s="160"/>
      <c r="G2075" s="159"/>
      <c r="H2075" s="159"/>
      <c r="I2075" s="167"/>
    </row>
    <row r="2076" spans="1:9" x14ac:dyDescent="0.25">
      <c r="A2076" s="145"/>
      <c r="B2076" s="153"/>
      <c r="C2076" s="165"/>
      <c r="D2076" s="166"/>
      <c r="E2076" s="159"/>
      <c r="F2076" s="160"/>
      <c r="G2076" s="159"/>
      <c r="H2076" s="159"/>
      <c r="I2076" s="167"/>
    </row>
    <row r="2077" spans="1:9" x14ac:dyDescent="0.25">
      <c r="A2077" s="145"/>
      <c r="B2077" s="153"/>
      <c r="C2077" s="165"/>
      <c r="D2077" s="166"/>
      <c r="E2077" s="159"/>
      <c r="F2077" s="160"/>
      <c r="G2077" s="159"/>
      <c r="H2077" s="159"/>
      <c r="I2077" s="167"/>
    </row>
    <row r="2078" spans="1:9" x14ac:dyDescent="0.25">
      <c r="A2078" s="145"/>
      <c r="B2078" s="153"/>
      <c r="C2078" s="165"/>
      <c r="D2078" s="166"/>
      <c r="E2078" s="159"/>
      <c r="F2078" s="160"/>
      <c r="G2078" s="159"/>
      <c r="H2078" s="159"/>
      <c r="I2078" s="167"/>
    </row>
    <row r="2079" spans="1:9" x14ac:dyDescent="0.25">
      <c r="A2079" s="145"/>
      <c r="B2079" s="153"/>
      <c r="C2079" s="165"/>
      <c r="D2079" s="166"/>
      <c r="E2079" s="159"/>
      <c r="F2079" s="160"/>
      <c r="G2079" s="159"/>
      <c r="H2079" s="159"/>
      <c r="I2079" s="167"/>
    </row>
    <row r="2080" spans="1:9" x14ac:dyDescent="0.25">
      <c r="A2080" s="145"/>
      <c r="B2080" s="153"/>
      <c r="C2080" s="165"/>
      <c r="D2080" s="166"/>
      <c r="E2080" s="159"/>
      <c r="F2080" s="160"/>
      <c r="G2080" s="159"/>
      <c r="H2080" s="159"/>
      <c r="I2080" s="167"/>
    </row>
    <row r="2081" spans="1:9" x14ac:dyDescent="0.25">
      <c r="A2081" s="145"/>
      <c r="B2081" s="153"/>
      <c r="C2081" s="165"/>
      <c r="D2081" s="166"/>
      <c r="E2081" s="159"/>
      <c r="F2081" s="160"/>
      <c r="G2081" s="159"/>
      <c r="H2081" s="159"/>
      <c r="I2081" s="167"/>
    </row>
    <row r="2082" spans="1:9" x14ac:dyDescent="0.25">
      <c r="A2082" s="145"/>
      <c r="B2082" s="153"/>
      <c r="C2082" s="165"/>
      <c r="D2082" s="166"/>
      <c r="E2082" s="159"/>
      <c r="F2082" s="160"/>
      <c r="G2082" s="159"/>
      <c r="H2082" s="159"/>
      <c r="I2082" s="167"/>
    </row>
    <row r="2083" spans="1:9" x14ac:dyDescent="0.25">
      <c r="A2083" s="145"/>
      <c r="B2083" s="153"/>
      <c r="C2083" s="165"/>
      <c r="D2083" s="166"/>
      <c r="E2083" s="159"/>
      <c r="F2083" s="160"/>
      <c r="G2083" s="159"/>
      <c r="H2083" s="159"/>
      <c r="I2083" s="167"/>
    </row>
    <row r="2084" spans="1:9" x14ac:dyDescent="0.25">
      <c r="A2084" s="145"/>
      <c r="B2084" s="153"/>
      <c r="C2084" s="165"/>
      <c r="D2084" s="166"/>
      <c r="E2084" s="159"/>
      <c r="F2084" s="160"/>
      <c r="G2084" s="159"/>
      <c r="H2084" s="159"/>
      <c r="I2084" s="167"/>
    </row>
    <row r="2085" spans="1:9" x14ac:dyDescent="0.25">
      <c r="A2085" s="145"/>
      <c r="B2085" s="153"/>
      <c r="C2085" s="165"/>
      <c r="D2085" s="166"/>
      <c r="E2085" s="159"/>
      <c r="F2085" s="160"/>
      <c r="G2085" s="159"/>
      <c r="H2085" s="159"/>
      <c r="I2085" s="167"/>
    </row>
    <row r="2086" spans="1:9" x14ac:dyDescent="0.25">
      <c r="A2086" s="145"/>
      <c r="B2086" s="153"/>
      <c r="C2086" s="165"/>
      <c r="D2086" s="166"/>
      <c r="E2086" s="159"/>
      <c r="F2086" s="160"/>
      <c r="G2086" s="159"/>
      <c r="H2086" s="159"/>
      <c r="I2086" s="167"/>
    </row>
    <row r="2087" spans="1:9" x14ac:dyDescent="0.25">
      <c r="A2087" s="145"/>
      <c r="B2087" s="153"/>
      <c r="C2087" s="165"/>
      <c r="D2087" s="166"/>
      <c r="E2087" s="159"/>
      <c r="F2087" s="160"/>
      <c r="G2087" s="159"/>
      <c r="H2087" s="159"/>
      <c r="I2087" s="167"/>
    </row>
    <row r="2088" spans="1:9" x14ac:dyDescent="0.25">
      <c r="A2088" s="145"/>
      <c r="B2088" s="153"/>
      <c r="C2088" s="165"/>
      <c r="D2088" s="166"/>
      <c r="E2088" s="159"/>
      <c r="F2088" s="160"/>
      <c r="G2088" s="159"/>
      <c r="H2088" s="159"/>
      <c r="I2088" s="167"/>
    </row>
    <row r="2089" spans="1:9" x14ac:dyDescent="0.25">
      <c r="A2089" s="145"/>
      <c r="B2089" s="153"/>
      <c r="C2089" s="165"/>
      <c r="D2089" s="166"/>
      <c r="E2089" s="159"/>
      <c r="F2089" s="160"/>
      <c r="G2089" s="159"/>
      <c r="H2089" s="159"/>
      <c r="I2089" s="167"/>
    </row>
    <row r="2090" spans="1:9" x14ac:dyDescent="0.25">
      <c r="A2090" s="145"/>
      <c r="B2090" s="153"/>
      <c r="C2090" s="165"/>
      <c r="D2090" s="166"/>
      <c r="E2090" s="159"/>
      <c r="F2090" s="160"/>
      <c r="G2090" s="159"/>
      <c r="H2090" s="159"/>
      <c r="I2090" s="167"/>
    </row>
    <row r="2091" spans="1:9" x14ac:dyDescent="0.25">
      <c r="A2091" s="145"/>
      <c r="B2091" s="153"/>
      <c r="C2091" s="165"/>
      <c r="D2091" s="166"/>
      <c r="E2091" s="159"/>
      <c r="F2091" s="160"/>
      <c r="G2091" s="159"/>
      <c r="H2091" s="159"/>
      <c r="I2091" s="167"/>
    </row>
    <row r="2092" spans="1:9" x14ac:dyDescent="0.25">
      <c r="A2092" s="145"/>
      <c r="B2092" s="153"/>
      <c r="C2092" s="165"/>
      <c r="D2092" s="166"/>
      <c r="E2092" s="159"/>
      <c r="F2092" s="160"/>
      <c r="G2092" s="159"/>
      <c r="H2092" s="159"/>
      <c r="I2092" s="167"/>
    </row>
    <row r="2093" spans="1:9" x14ac:dyDescent="0.25">
      <c r="A2093" s="145"/>
      <c r="B2093" s="153"/>
      <c r="C2093" s="165"/>
      <c r="D2093" s="166"/>
      <c r="E2093" s="159"/>
      <c r="F2093" s="160"/>
      <c r="G2093" s="159"/>
      <c r="H2093" s="159"/>
      <c r="I2093" s="167"/>
    </row>
    <row r="2094" spans="1:9" x14ac:dyDescent="0.25">
      <c r="A2094" s="145"/>
      <c r="B2094" s="153"/>
      <c r="C2094" s="165"/>
      <c r="D2094" s="166"/>
      <c r="E2094" s="159"/>
      <c r="F2094" s="160"/>
      <c r="G2094" s="159"/>
      <c r="H2094" s="159"/>
      <c r="I2094" s="167"/>
    </row>
    <row r="2095" spans="1:9" x14ac:dyDescent="0.25">
      <c r="A2095" s="145"/>
      <c r="B2095" s="153"/>
      <c r="C2095" s="165"/>
      <c r="D2095" s="166"/>
      <c r="E2095" s="159"/>
      <c r="F2095" s="160"/>
      <c r="G2095" s="159"/>
      <c r="H2095" s="159"/>
      <c r="I2095" s="167"/>
    </row>
    <row r="2096" spans="1:9" x14ac:dyDescent="0.25">
      <c r="A2096" s="145"/>
      <c r="B2096" s="153"/>
      <c r="C2096" s="165"/>
      <c r="D2096" s="166"/>
      <c r="E2096" s="159"/>
      <c r="F2096" s="160"/>
      <c r="G2096" s="159"/>
      <c r="H2096" s="159"/>
      <c r="I2096" s="167"/>
    </row>
    <row r="2097" spans="1:9" x14ac:dyDescent="0.25">
      <c r="A2097" s="145"/>
      <c r="B2097" s="153"/>
      <c r="C2097" s="165"/>
      <c r="D2097" s="166"/>
      <c r="E2097" s="159"/>
      <c r="F2097" s="160"/>
      <c r="G2097" s="159"/>
      <c r="H2097" s="159"/>
      <c r="I2097" s="167"/>
    </row>
    <row r="2098" spans="1:9" x14ac:dyDescent="0.25">
      <c r="A2098" s="145"/>
      <c r="B2098" s="153"/>
      <c r="C2098" s="165"/>
      <c r="D2098" s="166"/>
      <c r="E2098" s="159"/>
      <c r="F2098" s="160"/>
      <c r="G2098" s="159"/>
      <c r="H2098" s="159"/>
      <c r="I2098" s="167"/>
    </row>
    <row r="2099" spans="1:9" x14ac:dyDescent="0.25">
      <c r="A2099" s="145"/>
      <c r="B2099" s="153"/>
      <c r="C2099" s="165"/>
      <c r="D2099" s="166"/>
      <c r="E2099" s="159"/>
      <c r="F2099" s="160"/>
      <c r="G2099" s="159"/>
      <c r="H2099" s="159"/>
      <c r="I2099" s="167"/>
    </row>
    <row r="2100" spans="1:9" x14ac:dyDescent="0.25">
      <c r="A2100" s="145"/>
      <c r="B2100" s="153"/>
      <c r="C2100" s="165"/>
      <c r="D2100" s="166"/>
      <c r="E2100" s="159"/>
      <c r="F2100" s="160"/>
      <c r="G2100" s="159"/>
      <c r="H2100" s="159"/>
      <c r="I2100" s="167"/>
    </row>
    <row r="2101" spans="1:9" x14ac:dyDescent="0.25">
      <c r="A2101" s="145"/>
      <c r="B2101" s="153"/>
      <c r="C2101" s="165"/>
      <c r="D2101" s="166"/>
      <c r="E2101" s="159"/>
      <c r="F2101" s="160"/>
      <c r="G2101" s="159"/>
      <c r="H2101" s="159"/>
      <c r="I2101" s="167"/>
    </row>
    <row r="2102" spans="1:9" x14ac:dyDescent="0.25">
      <c r="A2102" s="145"/>
      <c r="B2102" s="153"/>
      <c r="C2102" s="165"/>
      <c r="D2102" s="166"/>
      <c r="E2102" s="159"/>
      <c r="F2102" s="160"/>
      <c r="G2102" s="159"/>
      <c r="H2102" s="159"/>
      <c r="I2102" s="167"/>
    </row>
    <row r="2103" spans="1:9" x14ac:dyDescent="0.25">
      <c r="A2103" s="145"/>
      <c r="B2103" s="153"/>
      <c r="C2103" s="165"/>
      <c r="D2103" s="166"/>
      <c r="E2103" s="159"/>
      <c r="F2103" s="160"/>
      <c r="G2103" s="159"/>
      <c r="H2103" s="159"/>
      <c r="I2103" s="167"/>
    </row>
    <row r="2104" spans="1:9" x14ac:dyDescent="0.25">
      <c r="A2104" s="145"/>
      <c r="B2104" s="153"/>
      <c r="C2104" s="165"/>
      <c r="D2104" s="166"/>
      <c r="E2104" s="159"/>
      <c r="F2104" s="160"/>
      <c r="G2104" s="159"/>
      <c r="H2104" s="159"/>
      <c r="I2104" s="167"/>
    </row>
    <row r="2105" spans="1:9" x14ac:dyDescent="0.25">
      <c r="A2105" s="145"/>
      <c r="B2105" s="153"/>
      <c r="C2105" s="165"/>
      <c r="D2105" s="166"/>
      <c r="E2105" s="159"/>
      <c r="F2105" s="160"/>
      <c r="G2105" s="159"/>
      <c r="H2105" s="159"/>
      <c r="I2105" s="167"/>
    </row>
    <row r="2106" spans="1:9" x14ac:dyDescent="0.25">
      <c r="A2106" s="145"/>
      <c r="B2106" s="153"/>
      <c r="C2106" s="165"/>
      <c r="D2106" s="166"/>
      <c r="E2106" s="159"/>
      <c r="F2106" s="160"/>
      <c r="G2106" s="159"/>
      <c r="H2106" s="159"/>
      <c r="I2106" s="167"/>
    </row>
    <row r="2107" spans="1:9" x14ac:dyDescent="0.25">
      <c r="A2107" s="145"/>
      <c r="B2107" s="153"/>
      <c r="C2107" s="165"/>
      <c r="D2107" s="166"/>
      <c r="E2107" s="159"/>
      <c r="F2107" s="160"/>
      <c r="G2107" s="159"/>
      <c r="H2107" s="159"/>
      <c r="I2107" s="167"/>
    </row>
    <row r="2108" spans="1:9" x14ac:dyDescent="0.25">
      <c r="A2108" s="145"/>
      <c r="B2108" s="153"/>
      <c r="C2108" s="165"/>
      <c r="D2108" s="166"/>
      <c r="E2108" s="159"/>
      <c r="F2108" s="160"/>
      <c r="G2108" s="159"/>
      <c r="H2108" s="159"/>
      <c r="I2108" s="167"/>
    </row>
    <row r="2109" spans="1:9" x14ac:dyDescent="0.25">
      <c r="A2109" s="145"/>
      <c r="B2109" s="153"/>
      <c r="C2109" s="165"/>
      <c r="D2109" s="166"/>
      <c r="E2109" s="159"/>
      <c r="F2109" s="160"/>
      <c r="G2109" s="159"/>
      <c r="H2109" s="159"/>
      <c r="I2109" s="167"/>
    </row>
    <row r="2110" spans="1:9" x14ac:dyDescent="0.25">
      <c r="A2110" s="145"/>
      <c r="B2110" s="153"/>
      <c r="C2110" s="165"/>
      <c r="D2110" s="166"/>
      <c r="E2110" s="159"/>
      <c r="F2110" s="160"/>
      <c r="G2110" s="159"/>
      <c r="H2110" s="159"/>
      <c r="I2110" s="167"/>
    </row>
    <row r="2111" spans="1:9" x14ac:dyDescent="0.25">
      <c r="A2111" s="145"/>
      <c r="B2111" s="153"/>
      <c r="C2111" s="165"/>
      <c r="D2111" s="166"/>
      <c r="E2111" s="159"/>
      <c r="F2111" s="160"/>
      <c r="G2111" s="159"/>
      <c r="H2111" s="159"/>
      <c r="I2111" s="167"/>
    </row>
    <row r="2112" spans="1:9" x14ac:dyDescent="0.25">
      <c r="A2112" s="145"/>
      <c r="B2112" s="153"/>
      <c r="C2112" s="165"/>
      <c r="D2112" s="166"/>
      <c r="E2112" s="159"/>
      <c r="F2112" s="160"/>
      <c r="G2112" s="159"/>
      <c r="H2112" s="159"/>
      <c r="I2112" s="167"/>
    </row>
    <row r="2113" spans="1:9" x14ac:dyDescent="0.25">
      <c r="A2113" s="145"/>
      <c r="B2113" s="153"/>
      <c r="C2113" s="165"/>
      <c r="D2113" s="166"/>
      <c r="E2113" s="159"/>
      <c r="F2113" s="160"/>
      <c r="G2113" s="159"/>
      <c r="H2113" s="159"/>
      <c r="I2113" s="167"/>
    </row>
    <row r="2114" spans="1:9" x14ac:dyDescent="0.25">
      <c r="A2114" s="145"/>
      <c r="B2114" s="153"/>
      <c r="C2114" s="165"/>
      <c r="D2114" s="166"/>
      <c r="E2114" s="159"/>
      <c r="F2114" s="160"/>
      <c r="G2114" s="159"/>
      <c r="H2114" s="159"/>
      <c r="I2114" s="167"/>
    </row>
    <row r="2115" spans="1:9" x14ac:dyDescent="0.25">
      <c r="A2115" s="145"/>
      <c r="B2115" s="153"/>
      <c r="C2115" s="165"/>
      <c r="D2115" s="166"/>
      <c r="E2115" s="159"/>
      <c r="F2115" s="160"/>
      <c r="G2115" s="159"/>
      <c r="H2115" s="159"/>
      <c r="I2115" s="167"/>
    </row>
    <row r="2116" spans="1:9" x14ac:dyDescent="0.25">
      <c r="A2116" s="145"/>
      <c r="B2116" s="153"/>
      <c r="C2116" s="165"/>
      <c r="D2116" s="166"/>
      <c r="E2116" s="159"/>
      <c r="F2116" s="160"/>
      <c r="G2116" s="159"/>
      <c r="H2116" s="159"/>
      <c r="I2116" s="167"/>
    </row>
    <row r="2117" spans="1:9" x14ac:dyDescent="0.25">
      <c r="A2117" s="145"/>
      <c r="B2117" s="153"/>
      <c r="C2117" s="165"/>
      <c r="D2117" s="166"/>
      <c r="E2117" s="159"/>
      <c r="F2117" s="160"/>
      <c r="G2117" s="159"/>
      <c r="H2117" s="159"/>
      <c r="I2117" s="167"/>
    </row>
    <row r="2118" spans="1:9" x14ac:dyDescent="0.25">
      <c r="A2118" s="145"/>
      <c r="B2118" s="153"/>
      <c r="C2118" s="165"/>
      <c r="D2118" s="166"/>
      <c r="E2118" s="159"/>
      <c r="F2118" s="160"/>
      <c r="G2118" s="159"/>
      <c r="H2118" s="159"/>
      <c r="I2118" s="167"/>
    </row>
    <row r="2119" spans="1:9" x14ac:dyDescent="0.25">
      <c r="A2119" s="145"/>
      <c r="B2119" s="153"/>
      <c r="C2119" s="165"/>
      <c r="D2119" s="166"/>
      <c r="E2119" s="159"/>
      <c r="F2119" s="160"/>
      <c r="G2119" s="159"/>
      <c r="H2119" s="159"/>
      <c r="I2119" s="167"/>
    </row>
    <row r="2120" spans="1:9" x14ac:dyDescent="0.25">
      <c r="A2120" s="145"/>
      <c r="B2120" s="153"/>
      <c r="C2120" s="165"/>
      <c r="D2120" s="166"/>
      <c r="E2120" s="159"/>
      <c r="F2120" s="160"/>
      <c r="G2120" s="159"/>
      <c r="H2120" s="159"/>
      <c r="I2120" s="167"/>
    </row>
    <row r="2121" spans="1:9" x14ac:dyDescent="0.25">
      <c r="A2121" s="145"/>
      <c r="B2121" s="153"/>
      <c r="C2121" s="165"/>
      <c r="D2121" s="166"/>
      <c r="E2121" s="159"/>
      <c r="F2121" s="160"/>
      <c r="G2121" s="159"/>
      <c r="H2121" s="159"/>
      <c r="I2121" s="167"/>
    </row>
    <row r="2122" spans="1:9" x14ac:dyDescent="0.25">
      <c r="A2122" s="145"/>
      <c r="B2122" s="153"/>
      <c r="C2122" s="165"/>
      <c r="D2122" s="166"/>
      <c r="E2122" s="159"/>
      <c r="F2122" s="160"/>
      <c r="G2122" s="159"/>
      <c r="H2122" s="159"/>
      <c r="I2122" s="167"/>
    </row>
    <row r="2123" spans="1:9" x14ac:dyDescent="0.25">
      <c r="A2123" s="145"/>
      <c r="B2123" s="153"/>
      <c r="C2123" s="165"/>
      <c r="D2123" s="166"/>
      <c r="E2123" s="159"/>
      <c r="F2123" s="160"/>
      <c r="G2123" s="159"/>
      <c r="H2123" s="159"/>
      <c r="I2123" s="167"/>
    </row>
    <row r="2124" spans="1:9" x14ac:dyDescent="0.25">
      <c r="A2124" s="145"/>
      <c r="B2124" s="153"/>
      <c r="C2124" s="165"/>
      <c r="D2124" s="166"/>
      <c r="E2124" s="159"/>
      <c r="F2124" s="160"/>
      <c r="G2124" s="159"/>
      <c r="H2124" s="159"/>
      <c r="I2124" s="167"/>
    </row>
    <row r="2125" spans="1:9" x14ac:dyDescent="0.25">
      <c r="A2125" s="145"/>
      <c r="B2125" s="153"/>
      <c r="C2125" s="165"/>
      <c r="D2125" s="166"/>
      <c r="E2125" s="159"/>
      <c r="F2125" s="160"/>
      <c r="G2125" s="159"/>
      <c r="H2125" s="159"/>
      <c r="I2125" s="167"/>
    </row>
    <row r="2126" spans="1:9" x14ac:dyDescent="0.25">
      <c r="A2126" s="145"/>
      <c r="B2126" s="153"/>
      <c r="C2126" s="165"/>
      <c r="D2126" s="166"/>
      <c r="E2126" s="159"/>
      <c r="F2126" s="160"/>
      <c r="G2126" s="159"/>
      <c r="H2126" s="159"/>
      <c r="I2126" s="167"/>
    </row>
    <row r="2127" spans="1:9" x14ac:dyDescent="0.25">
      <c r="A2127" s="145"/>
      <c r="B2127" s="153"/>
      <c r="C2127" s="165"/>
      <c r="D2127" s="166"/>
      <c r="E2127" s="159"/>
      <c r="F2127" s="160"/>
      <c r="G2127" s="159"/>
      <c r="H2127" s="159"/>
      <c r="I2127" s="167"/>
    </row>
    <row r="2128" spans="1:9" x14ac:dyDescent="0.25">
      <c r="A2128" s="145"/>
      <c r="B2128" s="153"/>
      <c r="C2128" s="165"/>
      <c r="D2128" s="166"/>
      <c r="E2128" s="159"/>
      <c r="F2128" s="160"/>
      <c r="G2128" s="159"/>
      <c r="H2128" s="159"/>
      <c r="I2128" s="167"/>
    </row>
    <row r="2129" spans="1:9" x14ac:dyDescent="0.25">
      <c r="A2129" s="145"/>
      <c r="B2129" s="153"/>
      <c r="C2129" s="165"/>
      <c r="D2129" s="166"/>
      <c r="E2129" s="159"/>
      <c r="F2129" s="160"/>
      <c r="G2129" s="159"/>
      <c r="H2129" s="159"/>
      <c r="I2129" s="167"/>
    </row>
    <row r="2130" spans="1:9" x14ac:dyDescent="0.25">
      <c r="A2130" s="145"/>
      <c r="B2130" s="153"/>
      <c r="C2130" s="165"/>
      <c r="D2130" s="166"/>
      <c r="E2130" s="159"/>
      <c r="F2130" s="160"/>
      <c r="G2130" s="159"/>
      <c r="H2130" s="159"/>
      <c r="I2130" s="167"/>
    </row>
    <row r="2131" spans="1:9" x14ac:dyDescent="0.25">
      <c r="A2131" s="145"/>
      <c r="B2131" s="153"/>
      <c r="C2131" s="165"/>
      <c r="D2131" s="166"/>
      <c r="E2131" s="159"/>
      <c r="F2131" s="160"/>
      <c r="G2131" s="159"/>
      <c r="H2131" s="159"/>
      <c r="I2131" s="167"/>
    </row>
    <row r="2132" spans="1:9" x14ac:dyDescent="0.25">
      <c r="A2132" s="145"/>
      <c r="B2132" s="153"/>
      <c r="C2132" s="165"/>
      <c r="D2132" s="166"/>
      <c r="E2132" s="159"/>
      <c r="F2132" s="160"/>
      <c r="G2132" s="159"/>
      <c r="H2132" s="159"/>
      <c r="I2132" s="167"/>
    </row>
    <row r="2133" spans="1:9" x14ac:dyDescent="0.25">
      <c r="A2133" s="145"/>
      <c r="B2133" s="153"/>
      <c r="C2133" s="165"/>
      <c r="D2133" s="166"/>
      <c r="E2133" s="159"/>
      <c r="F2133" s="160"/>
      <c r="G2133" s="159"/>
      <c r="H2133" s="159"/>
      <c r="I2133" s="167"/>
    </row>
    <row r="2134" spans="1:9" x14ac:dyDescent="0.25">
      <c r="A2134" s="145"/>
      <c r="B2134" s="153"/>
      <c r="C2134" s="165"/>
      <c r="D2134" s="166"/>
      <c r="E2134" s="159"/>
      <c r="F2134" s="160"/>
      <c r="G2134" s="159"/>
      <c r="H2134" s="159"/>
      <c r="I2134" s="167"/>
    </row>
    <row r="2135" spans="1:9" x14ac:dyDescent="0.25">
      <c r="A2135" s="145"/>
      <c r="B2135" s="153"/>
      <c r="C2135" s="165"/>
      <c r="D2135" s="166"/>
      <c r="E2135" s="159"/>
      <c r="F2135" s="160"/>
      <c r="G2135" s="159"/>
      <c r="H2135" s="159"/>
      <c r="I2135" s="167"/>
    </row>
    <row r="2136" spans="1:9" x14ac:dyDescent="0.25">
      <c r="A2136" s="145"/>
      <c r="B2136" s="153"/>
      <c r="C2136" s="165"/>
      <c r="D2136" s="166"/>
      <c r="E2136" s="159"/>
      <c r="F2136" s="160"/>
      <c r="G2136" s="159"/>
      <c r="H2136" s="159"/>
      <c r="I2136" s="167"/>
    </row>
    <row r="2137" spans="1:9" x14ac:dyDescent="0.25">
      <c r="A2137" s="145"/>
      <c r="B2137" s="153"/>
      <c r="C2137" s="165"/>
      <c r="D2137" s="166"/>
      <c r="E2137" s="159"/>
      <c r="F2137" s="160"/>
      <c r="G2137" s="159"/>
      <c r="H2137" s="159"/>
      <c r="I2137" s="167"/>
    </row>
    <row r="2138" spans="1:9" x14ac:dyDescent="0.25">
      <c r="A2138" s="145"/>
      <c r="B2138" s="153"/>
      <c r="C2138" s="165"/>
      <c r="D2138" s="166"/>
      <c r="E2138" s="159"/>
      <c r="F2138" s="160"/>
      <c r="G2138" s="159"/>
      <c r="H2138" s="159"/>
      <c r="I2138" s="167"/>
    </row>
    <row r="2139" spans="1:9" x14ac:dyDescent="0.25">
      <c r="A2139" s="145"/>
      <c r="B2139" s="153"/>
      <c r="C2139" s="165"/>
      <c r="D2139" s="166"/>
      <c r="E2139" s="159"/>
      <c r="F2139" s="160"/>
      <c r="G2139" s="159"/>
      <c r="H2139" s="159"/>
      <c r="I2139" s="167"/>
    </row>
    <row r="2140" spans="1:9" x14ac:dyDescent="0.25">
      <c r="A2140" s="145"/>
      <c r="B2140" s="153"/>
      <c r="C2140" s="165"/>
      <c r="D2140" s="166"/>
      <c r="E2140" s="159"/>
      <c r="F2140" s="160"/>
      <c r="G2140" s="159"/>
      <c r="H2140" s="159"/>
      <c r="I2140" s="167"/>
    </row>
    <row r="2141" spans="1:9" x14ac:dyDescent="0.25">
      <c r="A2141" s="145"/>
      <c r="B2141" s="153"/>
      <c r="C2141" s="165"/>
      <c r="D2141" s="166"/>
      <c r="E2141" s="159"/>
      <c r="F2141" s="160"/>
      <c r="G2141" s="159"/>
      <c r="H2141" s="159"/>
      <c r="I2141" s="167"/>
    </row>
    <row r="2142" spans="1:9" x14ac:dyDescent="0.25">
      <c r="A2142" s="145"/>
      <c r="B2142" s="153"/>
      <c r="C2142" s="165"/>
      <c r="D2142" s="166"/>
      <c r="E2142" s="159"/>
      <c r="F2142" s="160"/>
      <c r="G2142" s="159"/>
      <c r="H2142" s="159"/>
      <c r="I2142" s="167"/>
    </row>
    <row r="2143" spans="1:9" x14ac:dyDescent="0.25">
      <c r="A2143" s="145"/>
      <c r="B2143" s="153"/>
      <c r="C2143" s="165"/>
      <c r="D2143" s="166"/>
      <c r="E2143" s="159"/>
      <c r="F2143" s="160"/>
      <c r="G2143" s="159"/>
      <c r="H2143" s="159"/>
      <c r="I2143" s="167"/>
    </row>
    <row r="2144" spans="1:9" x14ac:dyDescent="0.25">
      <c r="A2144" s="145"/>
      <c r="B2144" s="153"/>
      <c r="C2144" s="165"/>
      <c r="D2144" s="166"/>
      <c r="E2144" s="159"/>
      <c r="F2144" s="160"/>
      <c r="G2144" s="159"/>
      <c r="H2144" s="159"/>
      <c r="I2144" s="167"/>
    </row>
    <row r="2145" spans="1:9" x14ac:dyDescent="0.25">
      <c r="A2145" s="145"/>
      <c r="B2145" s="153"/>
      <c r="C2145" s="165"/>
      <c r="D2145" s="166"/>
      <c r="E2145" s="159"/>
      <c r="F2145" s="160"/>
      <c r="G2145" s="159"/>
      <c r="H2145" s="159"/>
      <c r="I2145" s="167"/>
    </row>
    <row r="2146" spans="1:9" x14ac:dyDescent="0.25">
      <c r="A2146" s="145"/>
      <c r="B2146" s="153"/>
      <c r="C2146" s="165"/>
      <c r="D2146" s="166"/>
      <c r="E2146" s="159"/>
      <c r="F2146" s="160"/>
      <c r="G2146" s="159"/>
      <c r="H2146" s="159"/>
      <c r="I2146" s="167"/>
    </row>
    <row r="2147" spans="1:9" x14ac:dyDescent="0.25">
      <c r="A2147" s="145"/>
      <c r="B2147" s="153"/>
      <c r="C2147" s="165"/>
      <c r="D2147" s="166"/>
      <c r="E2147" s="159"/>
      <c r="F2147" s="160"/>
      <c r="G2147" s="159"/>
      <c r="H2147" s="159"/>
      <c r="I2147" s="167"/>
    </row>
    <row r="2148" spans="1:9" x14ac:dyDescent="0.25">
      <c r="A2148" s="145"/>
      <c r="B2148" s="153"/>
      <c r="C2148" s="165"/>
      <c r="D2148" s="166"/>
      <c r="E2148" s="159"/>
      <c r="F2148" s="160"/>
      <c r="G2148" s="159"/>
      <c r="H2148" s="159"/>
      <c r="I2148" s="167"/>
    </row>
    <row r="2149" spans="1:9" x14ac:dyDescent="0.25">
      <c r="A2149" s="145"/>
      <c r="B2149" s="153"/>
      <c r="C2149" s="165"/>
      <c r="D2149" s="166"/>
      <c r="E2149" s="159"/>
      <c r="F2149" s="160"/>
      <c r="G2149" s="159"/>
      <c r="H2149" s="159"/>
      <c r="I2149" s="167"/>
    </row>
    <row r="2150" spans="1:9" x14ac:dyDescent="0.25">
      <c r="A2150" s="145"/>
      <c r="B2150" s="153"/>
      <c r="C2150" s="165"/>
      <c r="D2150" s="166"/>
      <c r="E2150" s="159"/>
      <c r="F2150" s="160"/>
      <c r="G2150" s="159"/>
      <c r="H2150" s="159"/>
      <c r="I2150" s="167"/>
    </row>
    <row r="2151" spans="1:9" x14ac:dyDescent="0.25">
      <c r="A2151" s="145"/>
      <c r="B2151" s="153"/>
      <c r="C2151" s="165"/>
      <c r="D2151" s="166"/>
      <c r="E2151" s="159"/>
      <c r="F2151" s="160"/>
      <c r="G2151" s="159"/>
      <c r="H2151" s="159"/>
      <c r="I2151" s="167"/>
    </row>
    <row r="2152" spans="1:9" x14ac:dyDescent="0.25">
      <c r="A2152" s="145"/>
      <c r="B2152" s="153"/>
      <c r="C2152" s="165"/>
      <c r="D2152" s="166"/>
      <c r="E2152" s="159"/>
      <c r="F2152" s="160"/>
      <c r="G2152" s="159"/>
      <c r="H2152" s="159"/>
      <c r="I2152" s="167"/>
    </row>
    <row r="2153" spans="1:9" x14ac:dyDescent="0.25">
      <c r="A2153" s="145"/>
      <c r="B2153" s="153"/>
      <c r="C2153" s="165"/>
      <c r="D2153" s="166"/>
      <c r="E2153" s="159"/>
      <c r="F2153" s="160"/>
      <c r="G2153" s="159"/>
      <c r="H2153" s="159"/>
      <c r="I2153" s="167"/>
    </row>
    <row r="2154" spans="1:9" x14ac:dyDescent="0.25">
      <c r="A2154" s="145"/>
      <c r="B2154" s="153"/>
      <c r="C2154" s="165"/>
      <c r="D2154" s="166"/>
      <c r="E2154" s="159"/>
      <c r="F2154" s="169"/>
      <c r="G2154" s="159"/>
      <c r="H2154" s="159"/>
      <c r="I2154" s="167"/>
    </row>
    <row r="2155" spans="1:9" x14ac:dyDescent="0.25">
      <c r="A2155" s="145"/>
      <c r="B2155" s="153"/>
      <c r="C2155" s="165"/>
      <c r="D2155" s="166"/>
      <c r="E2155" s="159"/>
      <c r="F2155" s="160"/>
      <c r="G2155" s="159"/>
      <c r="H2155" s="159"/>
      <c r="I2155" s="167"/>
    </row>
    <row r="2156" spans="1:9" x14ac:dyDescent="0.25">
      <c r="A2156" s="145"/>
      <c r="B2156" s="153"/>
      <c r="C2156" s="165"/>
      <c r="D2156" s="166"/>
      <c r="E2156" s="159"/>
      <c r="F2156" s="160"/>
      <c r="G2156" s="159"/>
      <c r="H2156" s="159"/>
      <c r="I2156" s="167"/>
    </row>
    <row r="2157" spans="1:9" x14ac:dyDescent="0.25">
      <c r="A2157" s="145"/>
      <c r="B2157" s="153"/>
      <c r="C2157" s="165"/>
      <c r="D2157" s="166"/>
      <c r="E2157" s="159"/>
      <c r="F2157" s="160"/>
      <c r="G2157" s="159"/>
      <c r="H2157" s="159"/>
      <c r="I2157" s="167"/>
    </row>
    <row r="2158" spans="1:9" x14ac:dyDescent="0.25">
      <c r="A2158" s="145"/>
      <c r="B2158" s="153"/>
      <c r="C2158" s="165"/>
      <c r="D2158" s="166"/>
      <c r="E2158" s="159"/>
      <c r="F2158" s="160"/>
      <c r="G2158" s="159"/>
      <c r="H2158" s="159"/>
      <c r="I2158" s="167"/>
    </row>
    <row r="2159" spans="1:9" x14ac:dyDescent="0.25">
      <c r="A2159" s="145"/>
      <c r="B2159" s="153"/>
      <c r="C2159" s="165"/>
      <c r="D2159" s="166"/>
      <c r="E2159" s="159"/>
      <c r="F2159" s="160"/>
      <c r="G2159" s="159"/>
      <c r="H2159" s="159"/>
      <c r="I2159" s="167"/>
    </row>
    <row r="2160" spans="1:9" x14ac:dyDescent="0.25">
      <c r="A2160" s="145"/>
      <c r="B2160" s="153"/>
      <c r="C2160" s="165"/>
      <c r="D2160" s="166"/>
      <c r="E2160" s="159"/>
      <c r="F2160" s="160"/>
      <c r="G2160" s="159"/>
      <c r="H2160" s="159"/>
      <c r="I2160" s="167"/>
    </row>
    <row r="2161" spans="1:9" x14ac:dyDescent="0.25">
      <c r="A2161" s="145"/>
      <c r="B2161" s="153"/>
      <c r="C2161" s="165"/>
      <c r="D2161" s="166"/>
      <c r="E2161" s="159"/>
      <c r="F2161" s="160"/>
      <c r="G2161" s="159"/>
      <c r="H2161" s="159"/>
      <c r="I2161" s="167"/>
    </row>
    <row r="2162" spans="1:9" x14ac:dyDescent="0.25">
      <c r="A2162" s="145"/>
      <c r="B2162" s="153"/>
      <c r="C2162" s="165"/>
      <c r="D2162" s="166"/>
      <c r="E2162" s="159"/>
      <c r="F2162" s="160"/>
      <c r="G2162" s="159"/>
      <c r="H2162" s="159"/>
      <c r="I2162" s="167"/>
    </row>
    <row r="2163" spans="1:9" x14ac:dyDescent="0.25">
      <c r="A2163" s="145"/>
      <c r="B2163" s="153"/>
      <c r="C2163" s="165"/>
      <c r="D2163" s="166"/>
      <c r="E2163" s="159"/>
      <c r="F2163" s="160"/>
      <c r="G2163" s="159"/>
      <c r="H2163" s="159"/>
      <c r="I2163" s="167"/>
    </row>
    <row r="2164" spans="1:9" x14ac:dyDescent="0.25">
      <c r="A2164" s="145"/>
      <c r="B2164" s="153"/>
      <c r="C2164" s="165"/>
      <c r="D2164" s="166"/>
      <c r="E2164" s="159"/>
      <c r="F2164" s="160"/>
      <c r="G2164" s="159"/>
      <c r="H2164" s="159"/>
      <c r="I2164" s="167"/>
    </row>
    <row r="2165" spans="1:9" x14ac:dyDescent="0.25">
      <c r="A2165" s="145"/>
      <c r="B2165" s="153"/>
      <c r="C2165" s="165"/>
      <c r="D2165" s="166"/>
      <c r="E2165" s="159"/>
      <c r="F2165" s="160"/>
      <c r="G2165" s="159"/>
      <c r="H2165" s="159"/>
      <c r="I2165" s="167"/>
    </row>
    <row r="2166" spans="1:9" x14ac:dyDescent="0.25">
      <c r="A2166" s="145"/>
      <c r="B2166" s="153"/>
      <c r="C2166" s="165"/>
      <c r="D2166" s="166"/>
      <c r="E2166" s="159"/>
      <c r="F2166" s="160"/>
      <c r="G2166" s="159"/>
      <c r="H2166" s="159"/>
      <c r="I2166" s="167"/>
    </row>
    <row r="2167" spans="1:9" x14ac:dyDescent="0.25">
      <c r="A2167" s="145"/>
      <c r="B2167" s="153"/>
      <c r="C2167" s="165"/>
      <c r="D2167" s="166"/>
      <c r="E2167" s="159"/>
      <c r="F2167" s="160"/>
      <c r="G2167" s="159"/>
      <c r="H2167" s="159"/>
      <c r="I2167" s="167"/>
    </row>
    <row r="2168" spans="1:9" x14ac:dyDescent="0.25">
      <c r="A2168" s="145"/>
      <c r="B2168" s="153"/>
      <c r="C2168" s="165"/>
      <c r="D2168" s="166"/>
      <c r="E2168" s="159"/>
      <c r="F2168" s="160"/>
      <c r="G2168" s="159"/>
      <c r="H2168" s="159"/>
      <c r="I2168" s="167"/>
    </row>
    <row r="2169" spans="1:9" x14ac:dyDescent="0.25">
      <c r="A2169" s="145"/>
      <c r="B2169" s="153"/>
      <c r="C2169" s="165"/>
      <c r="D2169" s="166"/>
      <c r="E2169" s="159"/>
      <c r="F2169" s="160"/>
      <c r="G2169" s="159"/>
      <c r="H2169" s="159"/>
      <c r="I2169" s="167"/>
    </row>
    <row r="2170" spans="1:9" x14ac:dyDescent="0.25">
      <c r="A2170" s="145"/>
      <c r="B2170" s="153"/>
      <c r="C2170" s="165"/>
      <c r="D2170" s="166"/>
      <c r="E2170" s="159"/>
      <c r="F2170" s="160"/>
      <c r="G2170" s="159"/>
      <c r="H2170" s="159"/>
      <c r="I2170" s="167"/>
    </row>
    <row r="2171" spans="1:9" x14ac:dyDescent="0.25">
      <c r="A2171" s="145"/>
      <c r="B2171" s="153"/>
      <c r="C2171" s="165"/>
      <c r="D2171" s="166"/>
      <c r="E2171" s="159"/>
      <c r="F2171" s="160"/>
      <c r="G2171" s="159"/>
      <c r="H2171" s="159"/>
      <c r="I2171" s="167"/>
    </row>
    <row r="2172" spans="1:9" x14ac:dyDescent="0.25">
      <c r="A2172" s="145"/>
      <c r="B2172" s="153"/>
      <c r="C2172" s="165"/>
      <c r="D2172" s="166"/>
      <c r="E2172" s="159"/>
      <c r="F2172" s="160"/>
      <c r="G2172" s="159"/>
      <c r="H2172" s="159"/>
      <c r="I2172" s="167"/>
    </row>
    <row r="2173" spans="1:9" x14ac:dyDescent="0.25">
      <c r="A2173" s="145"/>
      <c r="B2173" s="153"/>
      <c r="C2173" s="165"/>
      <c r="D2173" s="166"/>
      <c r="E2173" s="159"/>
      <c r="F2173" s="160"/>
      <c r="G2173" s="159"/>
      <c r="H2173" s="159"/>
      <c r="I2173" s="167"/>
    </row>
    <row r="2174" spans="1:9" x14ac:dyDescent="0.25">
      <c r="A2174" s="145"/>
      <c r="B2174" s="153"/>
      <c r="C2174" s="165"/>
      <c r="D2174" s="166"/>
      <c r="E2174" s="159"/>
      <c r="F2174" s="160"/>
      <c r="G2174" s="159"/>
      <c r="H2174" s="159"/>
      <c r="I2174" s="167"/>
    </row>
    <row r="2175" spans="1:9" x14ac:dyDescent="0.25">
      <c r="A2175" s="145"/>
      <c r="B2175" s="153"/>
      <c r="C2175" s="165"/>
      <c r="D2175" s="166"/>
      <c r="E2175" s="159"/>
      <c r="F2175" s="160"/>
      <c r="G2175" s="159"/>
      <c r="H2175" s="159"/>
      <c r="I2175" s="167"/>
    </row>
    <row r="2176" spans="1:9" x14ac:dyDescent="0.25">
      <c r="A2176" s="145"/>
      <c r="B2176" s="153"/>
      <c r="C2176" s="165"/>
      <c r="D2176" s="166"/>
      <c r="E2176" s="159"/>
      <c r="F2176" s="160"/>
      <c r="G2176" s="159"/>
      <c r="H2176" s="159"/>
      <c r="I2176" s="167"/>
    </row>
    <row r="2177" spans="1:9" x14ac:dyDescent="0.25">
      <c r="A2177" s="145"/>
      <c r="B2177" s="153"/>
      <c r="C2177" s="165"/>
      <c r="D2177" s="166"/>
      <c r="E2177" s="159"/>
      <c r="F2177" s="160"/>
      <c r="G2177" s="159"/>
      <c r="H2177" s="159"/>
      <c r="I2177" s="167"/>
    </row>
    <row r="2178" spans="1:9" x14ac:dyDescent="0.25">
      <c r="A2178" s="145"/>
      <c r="B2178" s="153"/>
      <c r="C2178" s="165"/>
      <c r="D2178" s="166"/>
      <c r="E2178" s="159"/>
      <c r="F2178" s="160"/>
      <c r="G2178" s="159"/>
      <c r="H2178" s="159"/>
      <c r="I2178" s="167"/>
    </row>
    <row r="2179" spans="1:9" x14ac:dyDescent="0.25">
      <c r="A2179" s="145"/>
      <c r="B2179" s="153"/>
      <c r="C2179" s="165"/>
      <c r="D2179" s="166"/>
      <c r="E2179" s="159"/>
      <c r="F2179" s="160"/>
      <c r="G2179" s="159"/>
      <c r="H2179" s="159"/>
      <c r="I2179" s="167"/>
    </row>
    <row r="2180" spans="1:9" x14ac:dyDescent="0.25">
      <c r="A2180" s="145"/>
      <c r="B2180" s="153"/>
      <c r="C2180" s="165"/>
      <c r="D2180" s="166"/>
      <c r="E2180" s="159"/>
      <c r="F2180" s="160"/>
      <c r="G2180" s="159"/>
      <c r="H2180" s="159"/>
      <c r="I2180" s="167"/>
    </row>
    <row r="2181" spans="1:9" x14ac:dyDescent="0.25">
      <c r="A2181" s="145"/>
      <c r="B2181" s="153"/>
      <c r="C2181" s="165"/>
      <c r="D2181" s="166"/>
      <c r="E2181" s="159"/>
      <c r="F2181" s="160"/>
      <c r="G2181" s="159"/>
      <c r="H2181" s="159"/>
      <c r="I2181" s="167"/>
    </row>
    <row r="2182" spans="1:9" x14ac:dyDescent="0.25">
      <c r="A2182" s="145"/>
      <c r="B2182" s="153"/>
      <c r="C2182" s="165"/>
      <c r="D2182" s="166"/>
      <c r="E2182" s="159"/>
      <c r="F2182" s="160"/>
      <c r="G2182" s="159"/>
      <c r="H2182" s="159"/>
      <c r="I2182" s="167"/>
    </row>
    <row r="2183" spans="1:9" x14ac:dyDescent="0.25">
      <c r="A2183" s="145"/>
      <c r="B2183" s="153"/>
      <c r="C2183" s="165"/>
      <c r="D2183" s="166"/>
      <c r="E2183" s="159"/>
      <c r="F2183" s="160"/>
      <c r="G2183" s="159"/>
      <c r="H2183" s="159"/>
      <c r="I2183" s="167"/>
    </row>
    <row r="2184" spans="1:9" x14ac:dyDescent="0.25">
      <c r="A2184" s="145"/>
      <c r="B2184" s="153"/>
      <c r="C2184" s="165"/>
      <c r="D2184" s="166"/>
      <c r="E2184" s="159"/>
      <c r="F2184" s="160"/>
      <c r="G2184" s="159"/>
      <c r="H2184" s="159"/>
      <c r="I2184" s="167"/>
    </row>
    <row r="2185" spans="1:9" x14ac:dyDescent="0.25">
      <c r="A2185" s="145"/>
      <c r="B2185" s="153"/>
      <c r="C2185" s="165"/>
      <c r="D2185" s="166"/>
      <c r="E2185" s="159"/>
      <c r="F2185" s="160"/>
      <c r="G2185" s="159"/>
      <c r="H2185" s="159"/>
      <c r="I2185" s="167"/>
    </row>
    <row r="2186" spans="1:9" x14ac:dyDescent="0.25">
      <c r="A2186" s="145"/>
      <c r="B2186" s="153"/>
      <c r="C2186" s="165"/>
      <c r="D2186" s="166"/>
      <c r="E2186" s="159"/>
      <c r="F2186" s="160"/>
      <c r="G2186" s="159"/>
      <c r="H2186" s="159"/>
      <c r="I2186" s="167"/>
    </row>
    <row r="2187" spans="1:9" x14ac:dyDescent="0.25">
      <c r="A2187" s="145"/>
      <c r="B2187" s="153"/>
      <c r="C2187" s="165"/>
      <c r="D2187" s="166"/>
      <c r="E2187" s="159"/>
      <c r="F2187" s="160"/>
      <c r="G2187" s="159"/>
      <c r="H2187" s="159"/>
      <c r="I2187" s="167"/>
    </row>
    <row r="2188" spans="1:9" x14ac:dyDescent="0.25">
      <c r="A2188" s="145"/>
      <c r="B2188" s="153"/>
      <c r="C2188" s="165"/>
      <c r="D2188" s="166"/>
      <c r="E2188" s="159"/>
      <c r="F2188" s="160"/>
      <c r="G2188" s="159"/>
      <c r="H2188" s="159"/>
      <c r="I2188" s="167"/>
    </row>
    <row r="2189" spans="1:9" x14ac:dyDescent="0.25">
      <c r="A2189" s="145"/>
      <c r="B2189" s="153"/>
      <c r="C2189" s="165"/>
      <c r="D2189" s="166"/>
      <c r="E2189" s="159"/>
      <c r="F2189" s="160"/>
      <c r="G2189" s="159"/>
      <c r="H2189" s="159"/>
      <c r="I2189" s="167"/>
    </row>
    <row r="2190" spans="1:9" x14ac:dyDescent="0.25">
      <c r="A2190" s="145"/>
      <c r="B2190" s="153"/>
      <c r="C2190" s="165"/>
      <c r="D2190" s="166"/>
      <c r="E2190" s="159"/>
      <c r="F2190" s="160"/>
      <c r="G2190" s="159"/>
      <c r="H2190" s="159"/>
      <c r="I2190" s="167"/>
    </row>
    <row r="2191" spans="1:9" x14ac:dyDescent="0.25">
      <c r="A2191" s="145"/>
      <c r="B2191" s="153"/>
      <c r="C2191" s="165"/>
      <c r="D2191" s="166"/>
      <c r="E2191" s="159"/>
      <c r="F2191" s="160"/>
      <c r="G2191" s="159"/>
      <c r="H2191" s="159"/>
      <c r="I2191" s="167"/>
    </row>
    <row r="2192" spans="1:9" x14ac:dyDescent="0.25">
      <c r="A2192" s="145"/>
      <c r="B2192" s="153"/>
      <c r="C2192" s="165"/>
      <c r="D2192" s="166"/>
      <c r="E2192" s="159"/>
      <c r="F2192" s="160"/>
      <c r="G2192" s="159"/>
      <c r="H2192" s="159"/>
      <c r="I2192" s="167"/>
    </row>
    <row r="2193" spans="1:9" x14ac:dyDescent="0.25">
      <c r="A2193" s="145"/>
      <c r="B2193" s="153"/>
      <c r="C2193" s="165"/>
      <c r="D2193" s="166"/>
      <c r="E2193" s="159"/>
      <c r="F2193" s="160"/>
      <c r="G2193" s="159"/>
      <c r="H2193" s="159"/>
      <c r="I2193" s="167"/>
    </row>
    <row r="2194" spans="1:9" x14ac:dyDescent="0.25">
      <c r="A2194" s="145"/>
      <c r="B2194" s="153"/>
      <c r="C2194" s="165"/>
      <c r="D2194" s="166"/>
      <c r="E2194" s="159"/>
      <c r="F2194" s="160"/>
      <c r="G2194" s="159"/>
      <c r="H2194" s="159"/>
      <c r="I2194" s="167"/>
    </row>
    <row r="2195" spans="1:9" x14ac:dyDescent="0.25">
      <c r="A2195" s="145"/>
      <c r="B2195" s="153"/>
      <c r="C2195" s="165"/>
      <c r="D2195" s="166"/>
      <c r="E2195" s="159"/>
      <c r="F2195" s="160"/>
      <c r="G2195" s="159"/>
      <c r="H2195" s="159"/>
      <c r="I2195" s="167"/>
    </row>
    <row r="2196" spans="1:9" x14ac:dyDescent="0.25">
      <c r="A2196" s="145"/>
      <c r="B2196" s="153"/>
      <c r="C2196" s="165"/>
      <c r="D2196" s="166"/>
      <c r="E2196" s="159"/>
      <c r="F2196" s="160"/>
      <c r="G2196" s="159"/>
      <c r="H2196" s="159"/>
      <c r="I2196" s="167"/>
    </row>
    <row r="2197" spans="1:9" x14ac:dyDescent="0.25">
      <c r="A2197" s="145"/>
      <c r="B2197" s="153"/>
      <c r="C2197" s="165"/>
      <c r="D2197" s="166"/>
      <c r="E2197" s="159"/>
      <c r="F2197" s="160"/>
      <c r="G2197" s="159"/>
      <c r="H2197" s="159"/>
      <c r="I2197" s="167"/>
    </row>
    <row r="2198" spans="1:9" x14ac:dyDescent="0.25">
      <c r="A2198" s="145"/>
      <c r="B2198" s="153"/>
      <c r="C2198" s="165"/>
      <c r="D2198" s="166"/>
      <c r="E2198" s="159"/>
      <c r="F2198" s="160"/>
      <c r="G2198" s="159"/>
      <c r="H2198" s="159"/>
      <c r="I2198" s="167"/>
    </row>
    <row r="2199" spans="1:9" x14ac:dyDescent="0.25">
      <c r="A2199" s="145"/>
      <c r="B2199" s="153"/>
      <c r="C2199" s="165"/>
      <c r="D2199" s="166"/>
      <c r="E2199" s="159"/>
      <c r="F2199" s="160"/>
      <c r="G2199" s="159"/>
      <c r="H2199" s="159"/>
      <c r="I2199" s="167"/>
    </row>
    <row r="2200" spans="1:9" x14ac:dyDescent="0.25">
      <c r="A2200" s="145"/>
      <c r="B2200" s="153"/>
      <c r="C2200" s="165"/>
      <c r="D2200" s="166"/>
      <c r="E2200" s="159"/>
      <c r="F2200" s="160"/>
      <c r="G2200" s="159"/>
      <c r="H2200" s="159"/>
      <c r="I2200" s="167"/>
    </row>
    <row r="2201" spans="1:9" x14ac:dyDescent="0.25">
      <c r="A2201" s="145"/>
      <c r="B2201" s="153"/>
      <c r="C2201" s="165"/>
      <c r="D2201" s="166"/>
      <c r="E2201" s="159"/>
      <c r="F2201" s="160"/>
      <c r="G2201" s="159"/>
      <c r="H2201" s="159"/>
      <c r="I2201" s="167"/>
    </row>
    <row r="2202" spans="1:9" x14ac:dyDescent="0.25">
      <c r="A2202" s="145"/>
      <c r="B2202" s="153"/>
      <c r="C2202" s="165"/>
      <c r="D2202" s="166"/>
      <c r="E2202" s="159"/>
      <c r="F2202" s="160"/>
      <c r="G2202" s="159"/>
      <c r="H2202" s="159"/>
      <c r="I2202" s="167"/>
    </row>
    <row r="2203" spans="1:9" x14ac:dyDescent="0.25">
      <c r="A2203" s="145"/>
      <c r="B2203" s="153"/>
      <c r="C2203" s="165"/>
      <c r="D2203" s="166"/>
      <c r="E2203" s="159"/>
      <c r="F2203" s="160"/>
      <c r="G2203" s="159"/>
      <c r="H2203" s="159"/>
      <c r="I2203" s="167"/>
    </row>
    <row r="2204" spans="1:9" x14ac:dyDescent="0.25">
      <c r="A2204" s="145"/>
      <c r="B2204" s="153"/>
      <c r="C2204" s="165"/>
      <c r="D2204" s="166"/>
      <c r="E2204" s="159"/>
      <c r="F2204" s="160"/>
      <c r="G2204" s="159"/>
      <c r="H2204" s="159"/>
      <c r="I2204" s="167"/>
    </row>
    <row r="2205" spans="1:9" x14ac:dyDescent="0.25">
      <c r="A2205" s="145"/>
      <c r="B2205" s="153"/>
      <c r="C2205" s="165"/>
      <c r="D2205" s="166"/>
      <c r="E2205" s="159"/>
      <c r="F2205" s="160"/>
      <c r="G2205" s="159"/>
      <c r="H2205" s="159"/>
      <c r="I2205" s="167"/>
    </row>
    <row r="2206" spans="1:9" x14ac:dyDescent="0.25">
      <c r="A2206" s="145"/>
      <c r="B2206" s="153"/>
      <c r="C2206" s="165"/>
      <c r="D2206" s="166"/>
      <c r="E2206" s="159"/>
      <c r="F2206" s="160"/>
      <c r="G2206" s="159"/>
      <c r="H2206" s="159"/>
      <c r="I2206" s="167"/>
    </row>
    <row r="2207" spans="1:9" x14ac:dyDescent="0.25">
      <c r="A2207" s="145"/>
      <c r="B2207" s="153"/>
      <c r="C2207" s="165"/>
      <c r="D2207" s="166"/>
      <c r="E2207" s="159"/>
      <c r="F2207" s="160"/>
      <c r="G2207" s="159"/>
      <c r="H2207" s="159"/>
      <c r="I2207" s="167"/>
    </row>
    <row r="2208" spans="1:9" x14ac:dyDescent="0.25">
      <c r="A2208" s="145"/>
      <c r="B2208" s="153"/>
      <c r="C2208" s="165"/>
      <c r="D2208" s="166"/>
      <c r="E2208" s="159"/>
      <c r="F2208" s="160"/>
      <c r="G2208" s="159"/>
      <c r="H2208" s="159"/>
      <c r="I2208" s="167"/>
    </row>
    <row r="2209" spans="1:9" x14ac:dyDescent="0.25">
      <c r="A2209" s="145"/>
      <c r="B2209" s="153"/>
      <c r="C2209" s="165"/>
      <c r="D2209" s="166"/>
      <c r="E2209" s="159"/>
      <c r="F2209" s="160"/>
      <c r="G2209" s="159"/>
      <c r="H2209" s="159"/>
      <c r="I2209" s="167"/>
    </row>
    <row r="2210" spans="1:9" x14ac:dyDescent="0.25">
      <c r="A2210" s="145"/>
      <c r="B2210" s="153"/>
      <c r="C2210" s="165"/>
      <c r="D2210" s="166"/>
      <c r="E2210" s="159"/>
      <c r="F2210" s="160"/>
      <c r="G2210" s="159"/>
      <c r="H2210" s="159"/>
      <c r="I2210" s="167"/>
    </row>
    <row r="2211" spans="1:9" x14ac:dyDescent="0.25">
      <c r="A2211" s="145"/>
      <c r="B2211" s="153"/>
      <c r="C2211" s="165"/>
      <c r="D2211" s="166"/>
      <c r="E2211" s="159"/>
      <c r="F2211" s="160"/>
      <c r="G2211" s="159"/>
      <c r="H2211" s="159"/>
      <c r="I2211" s="167"/>
    </row>
    <row r="2212" spans="1:9" x14ac:dyDescent="0.25">
      <c r="A2212" s="145"/>
      <c r="B2212" s="153"/>
      <c r="C2212" s="165"/>
      <c r="D2212" s="166"/>
      <c r="E2212" s="159"/>
      <c r="F2212" s="160"/>
      <c r="G2212" s="159"/>
      <c r="H2212" s="159"/>
      <c r="I2212" s="167"/>
    </row>
    <row r="2213" spans="1:9" x14ac:dyDescent="0.25">
      <c r="A2213" s="145"/>
      <c r="B2213" s="153"/>
      <c r="C2213" s="165"/>
      <c r="D2213" s="166"/>
      <c r="E2213" s="159"/>
      <c r="F2213" s="160"/>
      <c r="G2213" s="159"/>
      <c r="H2213" s="159"/>
      <c r="I2213" s="167"/>
    </row>
    <row r="2214" spans="1:9" x14ac:dyDescent="0.25">
      <c r="A2214" s="145"/>
      <c r="B2214" s="153"/>
      <c r="C2214" s="165"/>
      <c r="D2214" s="166"/>
      <c r="E2214" s="159"/>
      <c r="F2214" s="160"/>
      <c r="G2214" s="159"/>
      <c r="H2214" s="159"/>
      <c r="I2214" s="167"/>
    </row>
    <row r="2215" spans="1:9" x14ac:dyDescent="0.25">
      <c r="A2215" s="145"/>
      <c r="B2215" s="153"/>
      <c r="C2215" s="165"/>
      <c r="D2215" s="166"/>
      <c r="E2215" s="159"/>
      <c r="F2215" s="160"/>
      <c r="G2215" s="159"/>
      <c r="H2215" s="159"/>
      <c r="I2215" s="167"/>
    </row>
    <row r="2216" spans="1:9" x14ac:dyDescent="0.25">
      <c r="A2216" s="145"/>
      <c r="B2216" s="153"/>
      <c r="C2216" s="165"/>
      <c r="D2216" s="166"/>
      <c r="E2216" s="159"/>
      <c r="F2216" s="160"/>
      <c r="G2216" s="159"/>
      <c r="H2216" s="159"/>
      <c r="I2216" s="167"/>
    </row>
    <row r="2217" spans="1:9" x14ac:dyDescent="0.25">
      <c r="A2217" s="145"/>
      <c r="B2217" s="153"/>
      <c r="C2217" s="165"/>
      <c r="D2217" s="166"/>
      <c r="E2217" s="159"/>
      <c r="F2217" s="160"/>
      <c r="G2217" s="159"/>
      <c r="H2217" s="159"/>
      <c r="I2217" s="167"/>
    </row>
    <row r="2218" spans="1:9" x14ac:dyDescent="0.25">
      <c r="A2218" s="145"/>
      <c r="B2218" s="153"/>
      <c r="C2218" s="165"/>
      <c r="D2218" s="166"/>
      <c r="E2218" s="159"/>
      <c r="F2218" s="160"/>
      <c r="G2218" s="159"/>
      <c r="H2218" s="159"/>
      <c r="I2218" s="167"/>
    </row>
    <row r="2219" spans="1:9" x14ac:dyDescent="0.25">
      <c r="A2219" s="145"/>
      <c r="B2219" s="153"/>
      <c r="C2219" s="165"/>
      <c r="D2219" s="166"/>
      <c r="E2219" s="159"/>
      <c r="F2219" s="160"/>
      <c r="G2219" s="159"/>
      <c r="H2219" s="159"/>
      <c r="I2219" s="167"/>
    </row>
    <row r="2220" spans="1:9" x14ac:dyDescent="0.25">
      <c r="A2220" s="145"/>
      <c r="B2220" s="153"/>
      <c r="C2220" s="165"/>
      <c r="D2220" s="166"/>
      <c r="E2220" s="159"/>
      <c r="F2220" s="160"/>
      <c r="G2220" s="159"/>
      <c r="H2220" s="159"/>
      <c r="I2220" s="167"/>
    </row>
    <row r="2221" spans="1:9" x14ac:dyDescent="0.25">
      <c r="A2221" s="145"/>
      <c r="B2221" s="153"/>
      <c r="C2221" s="165"/>
      <c r="D2221" s="166"/>
      <c r="E2221" s="159"/>
      <c r="F2221" s="160"/>
      <c r="G2221" s="159"/>
      <c r="H2221" s="159"/>
      <c r="I2221" s="167"/>
    </row>
    <row r="2222" spans="1:9" x14ac:dyDescent="0.25">
      <c r="A2222" s="145"/>
      <c r="B2222" s="153"/>
      <c r="C2222" s="165"/>
      <c r="D2222" s="166"/>
      <c r="E2222" s="159"/>
      <c r="F2222" s="160"/>
      <c r="G2222" s="159"/>
      <c r="H2222" s="159"/>
      <c r="I2222" s="167"/>
    </row>
    <row r="2223" spans="1:9" x14ac:dyDescent="0.25">
      <c r="A2223" s="145"/>
      <c r="B2223" s="153"/>
      <c r="C2223" s="165"/>
      <c r="D2223" s="166"/>
      <c r="E2223" s="159"/>
      <c r="F2223" s="160"/>
      <c r="G2223" s="159"/>
      <c r="H2223" s="159"/>
      <c r="I2223" s="167"/>
    </row>
    <row r="2224" spans="1:9" x14ac:dyDescent="0.25">
      <c r="A2224" s="145"/>
      <c r="B2224" s="153"/>
      <c r="C2224" s="165"/>
      <c r="D2224" s="166"/>
      <c r="E2224" s="159"/>
      <c r="F2224" s="160"/>
      <c r="G2224" s="159"/>
      <c r="H2224" s="159"/>
      <c r="I2224" s="167"/>
    </row>
    <row r="2225" spans="1:9" x14ac:dyDescent="0.25">
      <c r="A2225" s="145"/>
      <c r="B2225" s="153"/>
      <c r="C2225" s="165"/>
      <c r="D2225" s="166"/>
      <c r="E2225" s="159"/>
      <c r="F2225" s="160"/>
      <c r="G2225" s="159"/>
      <c r="H2225" s="159"/>
      <c r="I2225" s="167"/>
    </row>
    <row r="2226" spans="1:9" x14ac:dyDescent="0.25">
      <c r="A2226" s="145"/>
      <c r="B2226" s="153"/>
      <c r="C2226" s="165"/>
      <c r="D2226" s="166"/>
      <c r="E2226" s="159"/>
      <c r="F2226" s="160"/>
      <c r="G2226" s="159"/>
      <c r="H2226" s="159"/>
      <c r="I2226" s="167"/>
    </row>
    <row r="2227" spans="1:9" x14ac:dyDescent="0.25">
      <c r="A2227" s="145"/>
      <c r="B2227" s="153"/>
      <c r="C2227" s="165"/>
      <c r="D2227" s="166"/>
      <c r="E2227" s="159"/>
      <c r="F2227" s="160"/>
      <c r="G2227" s="159"/>
      <c r="H2227" s="159"/>
      <c r="I2227" s="167"/>
    </row>
    <row r="2228" spans="1:9" x14ac:dyDescent="0.25">
      <c r="A2228" s="145"/>
      <c r="B2228" s="153"/>
      <c r="C2228" s="165"/>
      <c r="D2228" s="166"/>
      <c r="E2228" s="159"/>
      <c r="F2228" s="160"/>
      <c r="G2228" s="159"/>
      <c r="H2228" s="159"/>
      <c r="I2228" s="167"/>
    </row>
    <row r="2229" spans="1:9" x14ac:dyDescent="0.25">
      <c r="A2229" s="145"/>
      <c r="B2229" s="153"/>
      <c r="C2229" s="165"/>
      <c r="D2229" s="166"/>
      <c r="E2229" s="159"/>
      <c r="F2229" s="160"/>
      <c r="G2229" s="159"/>
      <c r="H2229" s="159"/>
      <c r="I2229" s="167"/>
    </row>
    <row r="2230" spans="1:9" x14ac:dyDescent="0.25">
      <c r="A2230" s="145"/>
      <c r="B2230" s="153"/>
      <c r="C2230" s="165"/>
      <c r="D2230" s="166"/>
      <c r="E2230" s="159"/>
      <c r="F2230" s="160"/>
      <c r="G2230" s="159"/>
      <c r="H2230" s="159"/>
      <c r="I2230" s="167"/>
    </row>
    <row r="2231" spans="1:9" x14ac:dyDescent="0.25">
      <c r="A2231" s="145"/>
      <c r="B2231" s="153"/>
      <c r="C2231" s="165"/>
      <c r="D2231" s="166"/>
      <c r="E2231" s="159"/>
      <c r="F2231" s="160"/>
      <c r="G2231" s="159"/>
      <c r="H2231" s="159"/>
      <c r="I2231" s="167"/>
    </row>
    <row r="2232" spans="1:9" x14ac:dyDescent="0.25">
      <c r="A2232" s="145"/>
      <c r="B2232" s="153"/>
      <c r="C2232" s="165"/>
      <c r="D2232" s="166"/>
      <c r="E2232" s="159"/>
      <c r="F2232" s="160"/>
      <c r="G2232" s="159"/>
      <c r="H2232" s="159"/>
      <c r="I2232" s="167"/>
    </row>
    <row r="2233" spans="1:9" x14ac:dyDescent="0.25">
      <c r="A2233" s="145"/>
      <c r="B2233" s="153"/>
      <c r="C2233" s="165"/>
      <c r="D2233" s="166"/>
      <c r="E2233" s="159"/>
      <c r="F2233" s="160"/>
      <c r="G2233" s="159"/>
      <c r="H2233" s="159"/>
      <c r="I2233" s="167"/>
    </row>
    <row r="2234" spans="1:9" x14ac:dyDescent="0.25">
      <c r="A2234" s="145"/>
      <c r="B2234" s="153"/>
      <c r="C2234" s="165"/>
      <c r="D2234" s="166"/>
      <c r="E2234" s="159"/>
      <c r="F2234" s="160"/>
      <c r="G2234" s="159"/>
      <c r="H2234" s="159"/>
      <c r="I2234" s="167"/>
    </row>
    <row r="2235" spans="1:9" x14ac:dyDescent="0.25">
      <c r="A2235" s="145"/>
      <c r="B2235" s="153"/>
      <c r="C2235" s="165"/>
      <c r="D2235" s="166"/>
      <c r="E2235" s="159"/>
      <c r="F2235" s="160"/>
      <c r="G2235" s="159"/>
      <c r="H2235" s="159"/>
      <c r="I2235" s="167"/>
    </row>
    <row r="2236" spans="1:9" x14ac:dyDescent="0.25">
      <c r="A2236" s="145"/>
      <c r="B2236" s="153"/>
      <c r="C2236" s="165"/>
      <c r="D2236" s="166"/>
      <c r="E2236" s="159"/>
      <c r="F2236" s="160"/>
      <c r="G2236" s="159"/>
      <c r="H2236" s="159"/>
      <c r="I2236" s="167"/>
    </row>
    <row r="2237" spans="1:9" x14ac:dyDescent="0.25">
      <c r="A2237" s="145"/>
      <c r="B2237" s="153"/>
      <c r="C2237" s="165"/>
      <c r="D2237" s="166"/>
      <c r="E2237" s="159"/>
      <c r="F2237" s="160"/>
      <c r="G2237" s="159"/>
      <c r="H2237" s="159"/>
      <c r="I2237" s="167"/>
    </row>
    <row r="2238" spans="1:9" x14ac:dyDescent="0.25">
      <c r="A2238" s="145"/>
      <c r="B2238" s="153"/>
      <c r="C2238" s="165"/>
      <c r="D2238" s="166"/>
      <c r="E2238" s="159"/>
      <c r="F2238" s="160"/>
      <c r="G2238" s="159"/>
      <c r="H2238" s="159"/>
      <c r="I2238" s="167"/>
    </row>
    <row r="2239" spans="1:9" x14ac:dyDescent="0.25">
      <c r="A2239" s="145"/>
      <c r="B2239" s="153"/>
      <c r="C2239" s="165"/>
      <c r="D2239" s="166"/>
      <c r="E2239" s="159"/>
      <c r="F2239" s="160"/>
      <c r="G2239" s="159"/>
      <c r="H2239" s="159"/>
      <c r="I2239" s="167"/>
    </row>
    <row r="2240" spans="1:9" x14ac:dyDescent="0.25">
      <c r="A2240" s="145"/>
      <c r="B2240" s="153"/>
      <c r="C2240" s="165"/>
      <c r="D2240" s="166"/>
      <c r="E2240" s="159"/>
      <c r="F2240" s="160"/>
      <c r="G2240" s="159"/>
      <c r="H2240" s="159"/>
      <c r="I2240" s="167"/>
    </row>
    <row r="2241" spans="1:9" x14ac:dyDescent="0.25">
      <c r="A2241" s="145"/>
      <c r="B2241" s="153"/>
      <c r="C2241" s="165"/>
      <c r="D2241" s="166"/>
      <c r="E2241" s="159"/>
      <c r="F2241" s="160"/>
      <c r="G2241" s="159"/>
      <c r="H2241" s="159"/>
      <c r="I2241" s="167"/>
    </row>
    <row r="2242" spans="1:9" x14ac:dyDescent="0.25">
      <c r="A2242" s="145"/>
      <c r="B2242" s="153"/>
      <c r="C2242" s="165"/>
      <c r="D2242" s="166"/>
      <c r="E2242" s="159"/>
      <c r="F2242" s="160"/>
      <c r="G2242" s="159"/>
      <c r="H2242" s="159"/>
      <c r="I2242" s="167"/>
    </row>
    <row r="2243" spans="1:9" x14ac:dyDescent="0.25">
      <c r="A2243" s="145"/>
      <c r="B2243" s="153"/>
      <c r="C2243" s="165"/>
      <c r="D2243" s="166"/>
      <c r="E2243" s="159"/>
      <c r="F2243" s="160"/>
      <c r="G2243" s="159"/>
      <c r="H2243" s="159"/>
      <c r="I2243" s="167"/>
    </row>
    <row r="2244" spans="1:9" x14ac:dyDescent="0.25">
      <c r="A2244" s="145"/>
      <c r="B2244" s="153"/>
      <c r="C2244" s="165"/>
      <c r="D2244" s="166"/>
      <c r="E2244" s="159"/>
      <c r="F2244" s="160"/>
      <c r="G2244" s="159"/>
      <c r="H2244" s="159"/>
      <c r="I2244" s="167"/>
    </row>
    <row r="2245" spans="1:9" x14ac:dyDescent="0.25">
      <c r="A2245" s="145"/>
      <c r="B2245" s="153"/>
      <c r="C2245" s="165"/>
      <c r="D2245" s="166"/>
      <c r="E2245" s="159"/>
      <c r="F2245" s="160"/>
      <c r="G2245" s="159"/>
      <c r="H2245" s="159"/>
      <c r="I2245" s="167"/>
    </row>
    <row r="2246" spans="1:9" x14ac:dyDescent="0.25">
      <c r="A2246" s="145"/>
      <c r="B2246" s="153"/>
      <c r="C2246" s="165"/>
      <c r="D2246" s="166"/>
      <c r="E2246" s="159"/>
      <c r="F2246" s="160"/>
      <c r="G2246" s="159"/>
      <c r="H2246" s="159"/>
      <c r="I2246" s="167"/>
    </row>
    <row r="2247" spans="1:9" x14ac:dyDescent="0.25">
      <c r="A2247" s="145"/>
      <c r="B2247" s="153"/>
      <c r="C2247" s="165"/>
      <c r="D2247" s="166"/>
      <c r="E2247" s="159"/>
      <c r="F2247" s="160"/>
      <c r="G2247" s="159"/>
      <c r="H2247" s="159"/>
      <c r="I2247" s="167"/>
    </row>
    <row r="2248" spans="1:9" x14ac:dyDescent="0.25">
      <c r="A2248" s="145"/>
      <c r="B2248" s="153"/>
      <c r="C2248" s="165"/>
      <c r="D2248" s="166"/>
      <c r="E2248" s="159"/>
      <c r="F2248" s="160"/>
      <c r="G2248" s="159"/>
      <c r="H2248" s="159"/>
      <c r="I2248" s="167"/>
    </row>
    <row r="2249" spans="1:9" x14ac:dyDescent="0.25">
      <c r="A2249" s="145"/>
      <c r="B2249" s="153"/>
      <c r="C2249" s="165"/>
      <c r="D2249" s="166"/>
      <c r="E2249" s="159"/>
      <c r="F2249" s="160"/>
      <c r="G2249" s="159"/>
      <c r="H2249" s="159"/>
      <c r="I2249" s="167"/>
    </row>
    <row r="2250" spans="1:9" x14ac:dyDescent="0.25">
      <c r="A2250" s="145"/>
      <c r="B2250" s="153"/>
      <c r="C2250" s="165"/>
      <c r="D2250" s="166"/>
      <c r="E2250" s="159"/>
      <c r="F2250" s="160"/>
      <c r="G2250" s="159"/>
      <c r="H2250" s="159"/>
      <c r="I2250" s="167"/>
    </row>
    <row r="2251" spans="1:9" x14ac:dyDescent="0.25">
      <c r="A2251" s="145"/>
      <c r="B2251" s="153"/>
      <c r="C2251" s="165"/>
      <c r="D2251" s="166"/>
      <c r="E2251" s="159"/>
      <c r="F2251" s="160"/>
      <c r="G2251" s="159"/>
      <c r="H2251" s="159"/>
      <c r="I2251" s="167"/>
    </row>
    <row r="2252" spans="1:9" x14ac:dyDescent="0.25">
      <c r="A2252" s="145"/>
      <c r="B2252" s="153"/>
      <c r="C2252" s="165"/>
      <c r="D2252" s="166"/>
      <c r="E2252" s="159"/>
      <c r="F2252" s="160"/>
      <c r="G2252" s="159"/>
      <c r="H2252" s="159"/>
      <c r="I2252" s="167"/>
    </row>
    <row r="2253" spans="1:9" x14ac:dyDescent="0.25">
      <c r="A2253" s="145"/>
      <c r="B2253" s="153"/>
      <c r="C2253" s="165"/>
      <c r="D2253" s="166"/>
      <c r="E2253" s="159"/>
      <c r="F2253" s="160"/>
      <c r="G2253" s="159"/>
      <c r="H2253" s="159"/>
      <c r="I2253" s="167"/>
    </row>
    <row r="2254" spans="1:9" x14ac:dyDescent="0.25">
      <c r="A2254" s="145"/>
      <c r="B2254" s="153"/>
      <c r="C2254" s="165"/>
      <c r="D2254" s="166"/>
      <c r="E2254" s="159"/>
      <c r="F2254" s="160"/>
      <c r="G2254" s="159"/>
      <c r="H2254" s="159"/>
      <c r="I2254" s="167"/>
    </row>
    <row r="2255" spans="1:9" x14ac:dyDescent="0.25">
      <c r="A2255" s="145"/>
      <c r="B2255" s="153"/>
      <c r="C2255" s="165"/>
      <c r="D2255" s="166"/>
      <c r="E2255" s="159"/>
      <c r="F2255" s="160"/>
      <c r="G2255" s="159"/>
      <c r="H2255" s="159"/>
      <c r="I2255" s="167"/>
    </row>
    <row r="2256" spans="1:9" x14ac:dyDescent="0.25">
      <c r="A2256" s="145"/>
      <c r="B2256" s="153"/>
      <c r="C2256" s="165"/>
      <c r="D2256" s="166"/>
      <c r="E2256" s="159"/>
      <c r="F2256" s="160"/>
      <c r="G2256" s="159"/>
      <c r="H2256" s="159"/>
      <c r="I2256" s="167"/>
    </row>
    <row r="2257" spans="1:9" x14ac:dyDescent="0.25">
      <c r="A2257" s="145"/>
      <c r="B2257" s="153"/>
      <c r="C2257" s="165"/>
      <c r="D2257" s="166"/>
      <c r="E2257" s="159"/>
      <c r="F2257" s="160"/>
      <c r="G2257" s="159"/>
      <c r="H2257" s="159"/>
      <c r="I2257" s="167"/>
    </row>
    <row r="2258" spans="1:9" x14ac:dyDescent="0.25">
      <c r="A2258" s="145"/>
      <c r="B2258" s="153"/>
      <c r="C2258" s="165"/>
      <c r="D2258" s="166"/>
      <c r="E2258" s="159"/>
      <c r="F2258" s="160"/>
      <c r="G2258" s="159"/>
      <c r="H2258" s="159"/>
      <c r="I2258" s="167"/>
    </row>
    <row r="2259" spans="1:9" x14ac:dyDescent="0.25">
      <c r="A2259" s="145"/>
      <c r="B2259" s="153"/>
      <c r="C2259" s="165"/>
      <c r="D2259" s="166"/>
      <c r="E2259" s="159"/>
      <c r="F2259" s="160"/>
      <c r="G2259" s="159"/>
      <c r="H2259" s="159"/>
      <c r="I2259" s="167"/>
    </row>
    <row r="2260" spans="1:9" x14ac:dyDescent="0.25">
      <c r="A2260" s="145"/>
      <c r="B2260" s="153"/>
      <c r="C2260" s="165"/>
      <c r="D2260" s="166"/>
      <c r="E2260" s="159"/>
      <c r="F2260" s="160"/>
      <c r="G2260" s="159"/>
      <c r="H2260" s="159"/>
      <c r="I2260" s="167"/>
    </row>
    <row r="2261" spans="1:9" x14ac:dyDescent="0.25">
      <c r="A2261" s="145"/>
      <c r="B2261" s="153"/>
      <c r="C2261" s="165"/>
      <c r="D2261" s="166"/>
      <c r="E2261" s="159"/>
      <c r="F2261" s="160"/>
      <c r="G2261" s="159"/>
      <c r="H2261" s="159"/>
      <c r="I2261" s="167"/>
    </row>
    <row r="2262" spans="1:9" x14ac:dyDescent="0.25">
      <c r="A2262" s="145"/>
      <c r="B2262" s="153"/>
      <c r="C2262" s="165"/>
      <c r="D2262" s="166"/>
      <c r="E2262" s="159"/>
      <c r="F2262" s="160"/>
      <c r="G2262" s="159"/>
      <c r="H2262" s="159"/>
      <c r="I2262" s="167"/>
    </row>
    <row r="2263" spans="1:9" x14ac:dyDescent="0.25">
      <c r="A2263" s="145"/>
      <c r="B2263" s="153"/>
      <c r="C2263" s="165"/>
      <c r="D2263" s="166"/>
      <c r="E2263" s="159"/>
      <c r="F2263" s="160"/>
      <c r="G2263" s="159"/>
      <c r="H2263" s="159"/>
      <c r="I2263" s="167"/>
    </row>
    <row r="2264" spans="1:9" x14ac:dyDescent="0.25">
      <c r="A2264" s="145"/>
      <c r="B2264" s="153"/>
      <c r="C2264" s="165"/>
      <c r="D2264" s="166"/>
      <c r="E2264" s="159"/>
      <c r="F2264" s="160"/>
      <c r="G2264" s="159"/>
      <c r="H2264" s="159"/>
      <c r="I2264" s="167"/>
    </row>
    <row r="2265" spans="1:9" x14ac:dyDescent="0.25">
      <c r="A2265" s="145"/>
      <c r="B2265" s="153"/>
      <c r="C2265" s="165"/>
      <c r="D2265" s="166"/>
      <c r="E2265" s="159"/>
      <c r="F2265" s="160"/>
      <c r="G2265" s="159"/>
      <c r="H2265" s="159"/>
      <c r="I2265" s="167"/>
    </row>
    <row r="2266" spans="1:9" x14ac:dyDescent="0.25">
      <c r="A2266" s="145"/>
      <c r="B2266" s="153"/>
      <c r="C2266" s="165"/>
      <c r="D2266" s="166"/>
      <c r="E2266" s="159"/>
      <c r="F2266" s="160"/>
      <c r="G2266" s="159"/>
      <c r="H2266" s="159"/>
      <c r="I2266" s="167"/>
    </row>
    <row r="2267" spans="1:9" x14ac:dyDescent="0.25">
      <c r="A2267" s="145"/>
      <c r="B2267" s="153"/>
      <c r="C2267" s="165"/>
      <c r="D2267" s="166"/>
      <c r="E2267" s="159"/>
      <c r="F2267" s="160"/>
      <c r="G2267" s="159"/>
      <c r="H2267" s="159"/>
      <c r="I2267" s="167"/>
    </row>
    <row r="2268" spans="1:9" x14ac:dyDescent="0.25">
      <c r="A2268" s="145"/>
      <c r="B2268" s="153"/>
      <c r="C2268" s="165"/>
      <c r="D2268" s="166"/>
      <c r="E2268" s="159"/>
      <c r="F2268" s="160"/>
      <c r="G2268" s="159"/>
      <c r="H2268" s="159"/>
      <c r="I2268" s="167"/>
    </row>
    <row r="2269" spans="1:9" x14ac:dyDescent="0.25">
      <c r="A2269" s="145"/>
      <c r="B2269" s="153"/>
      <c r="C2269" s="165"/>
      <c r="D2269" s="166"/>
      <c r="E2269" s="159"/>
      <c r="F2269" s="160"/>
      <c r="G2269" s="159"/>
      <c r="H2269" s="159"/>
      <c r="I2269" s="167"/>
    </row>
    <row r="2270" spans="1:9" x14ac:dyDescent="0.25">
      <c r="A2270" s="145"/>
      <c r="B2270" s="153"/>
      <c r="C2270" s="165"/>
      <c r="D2270" s="166"/>
      <c r="E2270" s="159"/>
      <c r="F2270" s="160"/>
      <c r="G2270" s="159"/>
      <c r="H2270" s="159"/>
      <c r="I2270" s="167"/>
    </row>
    <row r="2271" spans="1:9" x14ac:dyDescent="0.25">
      <c r="A2271" s="145"/>
      <c r="B2271" s="153"/>
      <c r="C2271" s="165"/>
      <c r="D2271" s="166"/>
      <c r="E2271" s="159"/>
      <c r="F2271" s="160"/>
      <c r="G2271" s="159"/>
      <c r="H2271" s="159"/>
      <c r="I2271" s="167"/>
    </row>
    <row r="2272" spans="1:9" x14ac:dyDescent="0.25">
      <c r="A2272" s="145"/>
      <c r="B2272" s="153"/>
      <c r="C2272" s="165"/>
      <c r="D2272" s="166"/>
      <c r="E2272" s="159"/>
      <c r="F2272" s="160"/>
      <c r="G2272" s="159"/>
      <c r="H2272" s="159"/>
      <c r="I2272" s="167"/>
    </row>
    <row r="2273" spans="1:9" x14ac:dyDescent="0.25">
      <c r="A2273" s="145"/>
      <c r="B2273" s="153"/>
      <c r="C2273" s="165"/>
      <c r="D2273" s="166"/>
      <c r="E2273" s="159"/>
      <c r="F2273" s="160"/>
      <c r="G2273" s="159"/>
      <c r="H2273" s="159"/>
      <c r="I2273" s="167"/>
    </row>
    <row r="2274" spans="1:9" x14ac:dyDescent="0.25">
      <c r="A2274" s="145"/>
      <c r="B2274" s="153"/>
      <c r="C2274" s="165"/>
      <c r="D2274" s="166"/>
      <c r="E2274" s="159"/>
      <c r="F2274" s="160"/>
      <c r="G2274" s="159"/>
      <c r="H2274" s="159"/>
      <c r="I2274" s="167"/>
    </row>
    <row r="2275" spans="1:9" x14ac:dyDescent="0.25">
      <c r="A2275" s="145"/>
      <c r="B2275" s="153"/>
      <c r="C2275" s="165"/>
      <c r="D2275" s="166"/>
      <c r="E2275" s="159"/>
      <c r="F2275" s="160"/>
      <c r="G2275" s="159"/>
      <c r="H2275" s="159"/>
      <c r="I2275" s="167"/>
    </row>
    <row r="2276" spans="1:9" x14ac:dyDescent="0.25">
      <c r="A2276" s="145"/>
      <c r="B2276" s="153"/>
      <c r="C2276" s="165"/>
      <c r="D2276" s="166"/>
      <c r="E2276" s="159"/>
      <c r="F2276" s="160"/>
      <c r="G2276" s="159"/>
      <c r="H2276" s="159"/>
      <c r="I2276" s="167"/>
    </row>
    <row r="2277" spans="1:9" x14ac:dyDescent="0.25">
      <c r="A2277" s="145"/>
      <c r="B2277" s="153"/>
      <c r="C2277" s="165"/>
      <c r="D2277" s="166"/>
      <c r="E2277" s="159"/>
      <c r="F2277" s="160"/>
      <c r="G2277" s="159"/>
      <c r="H2277" s="159"/>
      <c r="I2277" s="167"/>
    </row>
    <row r="2278" spans="1:9" x14ac:dyDescent="0.25">
      <c r="A2278" s="145"/>
      <c r="B2278" s="153"/>
      <c r="C2278" s="165"/>
      <c r="D2278" s="166"/>
      <c r="E2278" s="159"/>
      <c r="F2278" s="160"/>
      <c r="G2278" s="159"/>
      <c r="H2278" s="159"/>
      <c r="I2278" s="167"/>
    </row>
    <row r="2279" spans="1:9" x14ac:dyDescent="0.25">
      <c r="A2279" s="145"/>
      <c r="B2279" s="153"/>
      <c r="C2279" s="165"/>
      <c r="D2279" s="166"/>
      <c r="E2279" s="159"/>
      <c r="F2279" s="160"/>
      <c r="G2279" s="159"/>
      <c r="H2279" s="159"/>
      <c r="I2279" s="167"/>
    </row>
    <row r="2280" spans="1:9" x14ac:dyDescent="0.25">
      <c r="A2280" s="145"/>
      <c r="B2280" s="153"/>
      <c r="C2280" s="165"/>
      <c r="D2280" s="166"/>
      <c r="E2280" s="159"/>
      <c r="F2280" s="160"/>
      <c r="G2280" s="159"/>
      <c r="H2280" s="159"/>
      <c r="I2280" s="167"/>
    </row>
    <row r="2281" spans="1:9" x14ac:dyDescent="0.25">
      <c r="A2281" s="145"/>
      <c r="B2281" s="153"/>
      <c r="C2281" s="165"/>
      <c r="D2281" s="166"/>
      <c r="E2281" s="159"/>
      <c r="F2281" s="160"/>
      <c r="G2281" s="159"/>
      <c r="H2281" s="159"/>
      <c r="I2281" s="167"/>
    </row>
    <row r="2282" spans="1:9" x14ac:dyDescent="0.25">
      <c r="A2282" s="145"/>
      <c r="B2282" s="153"/>
      <c r="C2282" s="165"/>
      <c r="D2282" s="166"/>
      <c r="E2282" s="159"/>
      <c r="F2282" s="160"/>
      <c r="G2282" s="159"/>
      <c r="H2282" s="159"/>
      <c r="I2282" s="167"/>
    </row>
    <row r="2283" spans="1:9" x14ac:dyDescent="0.25">
      <c r="A2283" s="145"/>
      <c r="B2283" s="153"/>
      <c r="C2283" s="165"/>
      <c r="D2283" s="166"/>
      <c r="E2283" s="159"/>
      <c r="F2283" s="160"/>
      <c r="G2283" s="159"/>
      <c r="H2283" s="159"/>
      <c r="I2283" s="167"/>
    </row>
    <row r="2284" spans="1:9" x14ac:dyDescent="0.25">
      <c r="A2284" s="145"/>
      <c r="B2284" s="153"/>
      <c r="C2284" s="165"/>
      <c r="D2284" s="166"/>
      <c r="E2284" s="159"/>
      <c r="F2284" s="160"/>
      <c r="G2284" s="159"/>
      <c r="H2284" s="159"/>
      <c r="I2284" s="167"/>
    </row>
    <row r="2285" spans="1:9" x14ac:dyDescent="0.25">
      <c r="A2285" s="145"/>
      <c r="B2285" s="153"/>
      <c r="C2285" s="165"/>
      <c r="D2285" s="166"/>
      <c r="E2285" s="159"/>
      <c r="F2285" s="160"/>
      <c r="G2285" s="159"/>
      <c r="H2285" s="159"/>
      <c r="I2285" s="167"/>
    </row>
    <row r="2286" spans="1:9" x14ac:dyDescent="0.25">
      <c r="A2286" s="145"/>
      <c r="B2286" s="153"/>
      <c r="C2286" s="165"/>
      <c r="D2286" s="166"/>
      <c r="E2286" s="159"/>
      <c r="F2286" s="160"/>
      <c r="G2286" s="159"/>
      <c r="H2286" s="159"/>
      <c r="I2286" s="167"/>
    </row>
    <row r="2287" spans="1:9" x14ac:dyDescent="0.25">
      <c r="A2287" s="145"/>
      <c r="B2287" s="153"/>
      <c r="C2287" s="165"/>
      <c r="D2287" s="166"/>
      <c r="E2287" s="159"/>
      <c r="F2287" s="160"/>
      <c r="G2287" s="159"/>
      <c r="H2287" s="159"/>
      <c r="I2287" s="167"/>
    </row>
    <row r="2288" spans="1:9" x14ac:dyDescent="0.25">
      <c r="A2288" s="145"/>
      <c r="B2288" s="153"/>
      <c r="C2288" s="165"/>
      <c r="D2288" s="166"/>
      <c r="E2288" s="159"/>
      <c r="F2288" s="160"/>
      <c r="G2288" s="159"/>
      <c r="H2288" s="159"/>
      <c r="I2288" s="167"/>
    </row>
    <row r="2289" spans="1:9" x14ac:dyDescent="0.25">
      <c r="A2289" s="145"/>
      <c r="B2289" s="153"/>
      <c r="C2289" s="165"/>
      <c r="D2289" s="166"/>
      <c r="E2289" s="159"/>
      <c r="F2289" s="160"/>
      <c r="G2289" s="159"/>
      <c r="H2289" s="159"/>
      <c r="I2289" s="167"/>
    </row>
    <row r="2290" spans="1:9" x14ac:dyDescent="0.25">
      <c r="A2290" s="145"/>
      <c r="B2290" s="153"/>
      <c r="C2290" s="165"/>
      <c r="D2290" s="166"/>
      <c r="E2290" s="159"/>
      <c r="F2290" s="160"/>
      <c r="G2290" s="159"/>
      <c r="H2290" s="159"/>
      <c r="I2290" s="167"/>
    </row>
    <row r="2291" spans="1:9" x14ac:dyDescent="0.25">
      <c r="A2291" s="145"/>
      <c r="B2291" s="153"/>
      <c r="C2291" s="165"/>
      <c r="D2291" s="166"/>
      <c r="E2291" s="159"/>
      <c r="F2291" s="160"/>
      <c r="G2291" s="159"/>
      <c r="H2291" s="159"/>
      <c r="I2291" s="167"/>
    </row>
    <row r="2292" spans="1:9" x14ac:dyDescent="0.25">
      <c r="A2292" s="145"/>
      <c r="B2292" s="153"/>
      <c r="C2292" s="165"/>
      <c r="D2292" s="166"/>
      <c r="E2292" s="159"/>
      <c r="F2292" s="160"/>
      <c r="G2292" s="159"/>
      <c r="H2292" s="159"/>
      <c r="I2292" s="167"/>
    </row>
    <row r="2293" spans="1:9" x14ac:dyDescent="0.25">
      <c r="A2293" s="145"/>
      <c r="B2293" s="153"/>
      <c r="C2293" s="165"/>
      <c r="D2293" s="166"/>
      <c r="E2293" s="159"/>
      <c r="F2293" s="160"/>
      <c r="G2293" s="159"/>
      <c r="H2293" s="159"/>
      <c r="I2293" s="167"/>
    </row>
    <row r="2294" spans="1:9" x14ac:dyDescent="0.25">
      <c r="A2294" s="145"/>
      <c r="B2294" s="153"/>
      <c r="C2294" s="165"/>
      <c r="D2294" s="166"/>
      <c r="E2294" s="159"/>
      <c r="F2294" s="160"/>
      <c r="G2294" s="159"/>
      <c r="H2294" s="159"/>
      <c r="I2294" s="167"/>
    </row>
    <row r="2295" spans="1:9" x14ac:dyDescent="0.25">
      <c r="A2295" s="145"/>
      <c r="B2295" s="153"/>
      <c r="C2295" s="165"/>
      <c r="D2295" s="166"/>
      <c r="E2295" s="159"/>
      <c r="F2295" s="160"/>
      <c r="G2295" s="159"/>
      <c r="H2295" s="159"/>
      <c r="I2295" s="167"/>
    </row>
    <row r="2296" spans="1:9" x14ac:dyDescent="0.25">
      <c r="A2296" s="145"/>
      <c r="B2296" s="153"/>
      <c r="C2296" s="165"/>
      <c r="D2296" s="166"/>
      <c r="E2296" s="159"/>
      <c r="F2296" s="160"/>
      <c r="G2296" s="159"/>
      <c r="H2296" s="159"/>
      <c r="I2296" s="167"/>
    </row>
    <row r="2297" spans="1:9" x14ac:dyDescent="0.25">
      <c r="A2297" s="145"/>
      <c r="B2297" s="153"/>
      <c r="C2297" s="165"/>
      <c r="D2297" s="166"/>
      <c r="E2297" s="159"/>
      <c r="F2297" s="160"/>
      <c r="G2297" s="159"/>
      <c r="H2297" s="159"/>
      <c r="I2297" s="167"/>
    </row>
    <row r="2298" spans="1:9" x14ac:dyDescent="0.25">
      <c r="A2298" s="145"/>
      <c r="B2298" s="153"/>
      <c r="C2298" s="165"/>
      <c r="D2298" s="166"/>
      <c r="E2298" s="159"/>
      <c r="F2298" s="160"/>
      <c r="G2298" s="159"/>
      <c r="H2298" s="159"/>
      <c r="I2298" s="167"/>
    </row>
    <row r="2299" spans="1:9" x14ac:dyDescent="0.25">
      <c r="A2299" s="145"/>
      <c r="B2299" s="153"/>
      <c r="C2299" s="165"/>
      <c r="D2299" s="166"/>
      <c r="E2299" s="159"/>
      <c r="F2299" s="160"/>
      <c r="G2299" s="159"/>
      <c r="H2299" s="159"/>
      <c r="I2299" s="167"/>
    </row>
    <row r="2300" spans="1:9" x14ac:dyDescent="0.25">
      <c r="A2300" s="145"/>
      <c r="B2300" s="153"/>
      <c r="C2300" s="165"/>
      <c r="D2300" s="166"/>
      <c r="E2300" s="159"/>
      <c r="F2300" s="160"/>
      <c r="G2300" s="159"/>
      <c r="H2300" s="159"/>
      <c r="I2300" s="167"/>
    </row>
    <row r="2301" spans="1:9" x14ac:dyDescent="0.25">
      <c r="A2301" s="145"/>
      <c r="B2301" s="153"/>
      <c r="C2301" s="165"/>
      <c r="D2301" s="166"/>
      <c r="E2301" s="159"/>
      <c r="F2301" s="160"/>
      <c r="G2301" s="159"/>
      <c r="H2301" s="159"/>
      <c r="I2301" s="167"/>
    </row>
    <row r="2302" spans="1:9" x14ac:dyDescent="0.25">
      <c r="A2302" s="145"/>
      <c r="B2302" s="153"/>
      <c r="C2302" s="165"/>
      <c r="D2302" s="166"/>
      <c r="E2302" s="159"/>
      <c r="F2302" s="160"/>
      <c r="G2302" s="159"/>
      <c r="H2302" s="159"/>
      <c r="I2302" s="167"/>
    </row>
    <row r="2303" spans="1:9" x14ac:dyDescent="0.25">
      <c r="A2303" s="145"/>
      <c r="B2303" s="153"/>
      <c r="C2303" s="165"/>
      <c r="D2303" s="166"/>
      <c r="E2303" s="159"/>
      <c r="F2303" s="160"/>
      <c r="G2303" s="159"/>
      <c r="H2303" s="159"/>
      <c r="I2303" s="167"/>
    </row>
    <row r="2304" spans="1:9" x14ac:dyDescent="0.25">
      <c r="A2304" s="145"/>
      <c r="B2304" s="153"/>
      <c r="C2304" s="165"/>
      <c r="D2304" s="166"/>
      <c r="E2304" s="159"/>
      <c r="F2304" s="160"/>
      <c r="G2304" s="159"/>
      <c r="H2304" s="159"/>
      <c r="I2304" s="167"/>
    </row>
    <row r="2305" spans="1:9" x14ac:dyDescent="0.25">
      <c r="A2305" s="145"/>
      <c r="B2305" s="153"/>
      <c r="C2305" s="165"/>
      <c r="D2305" s="166"/>
      <c r="E2305" s="159"/>
      <c r="F2305" s="160"/>
      <c r="G2305" s="159"/>
      <c r="H2305" s="159"/>
      <c r="I2305" s="167"/>
    </row>
    <row r="2306" spans="1:9" x14ac:dyDescent="0.25">
      <c r="A2306" s="145"/>
      <c r="B2306" s="153"/>
      <c r="C2306" s="165"/>
      <c r="D2306" s="166"/>
      <c r="E2306" s="159"/>
      <c r="F2306" s="160"/>
      <c r="G2306" s="159"/>
      <c r="H2306" s="159"/>
      <c r="I2306" s="167"/>
    </row>
    <row r="2307" spans="1:9" x14ac:dyDescent="0.25">
      <c r="A2307" s="145"/>
      <c r="B2307" s="153"/>
      <c r="C2307" s="165"/>
      <c r="D2307" s="166"/>
      <c r="E2307" s="159"/>
      <c r="F2307" s="160"/>
      <c r="G2307" s="159"/>
      <c r="H2307" s="159"/>
      <c r="I2307" s="167"/>
    </row>
    <row r="2308" spans="1:9" x14ac:dyDescent="0.25">
      <c r="A2308" s="145"/>
      <c r="B2308" s="153"/>
      <c r="C2308" s="165"/>
      <c r="D2308" s="166"/>
      <c r="E2308" s="159"/>
      <c r="F2308" s="160"/>
      <c r="G2308" s="159"/>
      <c r="H2308" s="159"/>
      <c r="I2308" s="167"/>
    </row>
    <row r="2309" spans="1:9" x14ac:dyDescent="0.25">
      <c r="A2309" s="145"/>
      <c r="B2309" s="153"/>
      <c r="C2309" s="165"/>
      <c r="D2309" s="166"/>
      <c r="E2309" s="159"/>
      <c r="F2309" s="160"/>
      <c r="G2309" s="159"/>
      <c r="H2309" s="159"/>
      <c r="I2309" s="167"/>
    </row>
    <row r="2310" spans="1:9" x14ac:dyDescent="0.25">
      <c r="A2310" s="145"/>
      <c r="B2310" s="153"/>
      <c r="C2310" s="165"/>
      <c r="D2310" s="166"/>
      <c r="E2310" s="159"/>
      <c r="F2310" s="160"/>
      <c r="G2310" s="159"/>
      <c r="H2310" s="159"/>
      <c r="I2310" s="167"/>
    </row>
    <row r="2311" spans="1:9" x14ac:dyDescent="0.25">
      <c r="A2311" s="145"/>
      <c r="B2311" s="153"/>
      <c r="C2311" s="165"/>
      <c r="D2311" s="166"/>
      <c r="E2311" s="159"/>
      <c r="F2311" s="160"/>
      <c r="G2311" s="159"/>
      <c r="H2311" s="159"/>
      <c r="I2311" s="167"/>
    </row>
    <row r="2312" spans="1:9" x14ac:dyDescent="0.25">
      <c r="A2312" s="145"/>
      <c r="B2312" s="153"/>
      <c r="C2312" s="165"/>
      <c r="D2312" s="166"/>
      <c r="E2312" s="159"/>
      <c r="F2312" s="160"/>
      <c r="G2312" s="159"/>
      <c r="H2312" s="159"/>
      <c r="I2312" s="167"/>
    </row>
    <row r="2313" spans="1:9" x14ac:dyDescent="0.25">
      <c r="A2313" s="145"/>
      <c r="B2313" s="153"/>
      <c r="C2313" s="165"/>
      <c r="D2313" s="166"/>
      <c r="E2313" s="159"/>
      <c r="F2313" s="160"/>
      <c r="G2313" s="159"/>
      <c r="H2313" s="159"/>
      <c r="I2313" s="167"/>
    </row>
    <row r="2314" spans="1:9" x14ac:dyDescent="0.25">
      <c r="A2314" s="145"/>
      <c r="B2314" s="153"/>
      <c r="C2314" s="165"/>
      <c r="D2314" s="166"/>
      <c r="E2314" s="159"/>
      <c r="F2314" s="160"/>
      <c r="G2314" s="159"/>
      <c r="H2314" s="159"/>
      <c r="I2314" s="167"/>
    </row>
    <row r="2315" spans="1:9" x14ac:dyDescent="0.25">
      <c r="A2315" s="145"/>
      <c r="B2315" s="153"/>
      <c r="C2315" s="165"/>
      <c r="D2315" s="166"/>
      <c r="E2315" s="159"/>
      <c r="F2315" s="160"/>
      <c r="G2315" s="159"/>
      <c r="H2315" s="159"/>
      <c r="I2315" s="167"/>
    </row>
    <row r="2316" spans="1:9" x14ac:dyDescent="0.25">
      <c r="A2316" s="145"/>
      <c r="B2316" s="153"/>
      <c r="C2316" s="165"/>
      <c r="D2316" s="166"/>
      <c r="E2316" s="159"/>
      <c r="F2316" s="160"/>
      <c r="G2316" s="159"/>
      <c r="H2316" s="159"/>
      <c r="I2316" s="167"/>
    </row>
    <row r="2317" spans="1:9" x14ac:dyDescent="0.25">
      <c r="A2317" s="145"/>
      <c r="B2317" s="153"/>
      <c r="C2317" s="165"/>
      <c r="D2317" s="166"/>
      <c r="E2317" s="159"/>
      <c r="F2317" s="160"/>
      <c r="G2317" s="159"/>
      <c r="H2317" s="159"/>
      <c r="I2317" s="167"/>
    </row>
    <row r="2318" spans="1:9" x14ac:dyDescent="0.25">
      <c r="A2318" s="145"/>
      <c r="B2318" s="153"/>
      <c r="C2318" s="165"/>
      <c r="D2318" s="166"/>
      <c r="E2318" s="159"/>
      <c r="F2318" s="160"/>
      <c r="G2318" s="159"/>
      <c r="H2318" s="159"/>
      <c r="I2318" s="167"/>
    </row>
    <row r="2319" spans="1:9" x14ac:dyDescent="0.25">
      <c r="A2319" s="145"/>
      <c r="B2319" s="153"/>
      <c r="C2319" s="165"/>
      <c r="D2319" s="166"/>
      <c r="E2319" s="159"/>
      <c r="F2319" s="160"/>
      <c r="G2319" s="159"/>
      <c r="H2319" s="159"/>
      <c r="I2319" s="167"/>
    </row>
    <row r="2320" spans="1:9" x14ac:dyDescent="0.25">
      <c r="A2320" s="145"/>
      <c r="B2320" s="153"/>
      <c r="C2320" s="165"/>
      <c r="D2320" s="166"/>
      <c r="E2320" s="159"/>
      <c r="F2320" s="160"/>
      <c r="G2320" s="159"/>
      <c r="H2320" s="159"/>
      <c r="I2320" s="167"/>
    </row>
    <row r="2321" spans="1:9" x14ac:dyDescent="0.25">
      <c r="A2321" s="145"/>
      <c r="B2321" s="153"/>
      <c r="C2321" s="165"/>
      <c r="D2321" s="166"/>
      <c r="E2321" s="159"/>
      <c r="F2321" s="160"/>
      <c r="G2321" s="159"/>
      <c r="H2321" s="159"/>
      <c r="I2321" s="167"/>
    </row>
    <row r="2322" spans="1:9" x14ac:dyDescent="0.25">
      <c r="A2322" s="145"/>
      <c r="B2322" s="153"/>
      <c r="C2322" s="165"/>
      <c r="D2322" s="166"/>
      <c r="E2322" s="159"/>
      <c r="F2322" s="160"/>
      <c r="G2322" s="159"/>
      <c r="H2322" s="159"/>
      <c r="I2322" s="167"/>
    </row>
    <row r="2323" spans="1:9" x14ac:dyDescent="0.25">
      <c r="A2323" s="145"/>
      <c r="B2323" s="153"/>
      <c r="C2323" s="165"/>
      <c r="D2323" s="166"/>
      <c r="E2323" s="159"/>
      <c r="F2323" s="160"/>
      <c r="G2323" s="159"/>
      <c r="H2323" s="159"/>
      <c r="I2323" s="167"/>
    </row>
    <row r="2324" spans="1:9" x14ac:dyDescent="0.25">
      <c r="A2324" s="145"/>
      <c r="B2324" s="153"/>
      <c r="C2324" s="165"/>
      <c r="D2324" s="166"/>
      <c r="E2324" s="159"/>
      <c r="F2324" s="160"/>
      <c r="G2324" s="159"/>
      <c r="H2324" s="159"/>
      <c r="I2324" s="167"/>
    </row>
    <row r="2325" spans="1:9" x14ac:dyDescent="0.25">
      <c r="A2325" s="145"/>
      <c r="B2325" s="153"/>
      <c r="C2325" s="165"/>
      <c r="D2325" s="166"/>
      <c r="E2325" s="159"/>
      <c r="F2325" s="160"/>
      <c r="G2325" s="159"/>
      <c r="H2325" s="159"/>
      <c r="I2325" s="167"/>
    </row>
    <row r="2326" spans="1:9" x14ac:dyDescent="0.25">
      <c r="A2326" s="145"/>
      <c r="B2326" s="153"/>
      <c r="C2326" s="165"/>
      <c r="D2326" s="166"/>
      <c r="E2326" s="159"/>
      <c r="F2326" s="160"/>
      <c r="G2326" s="159"/>
      <c r="H2326" s="159"/>
      <c r="I2326" s="167"/>
    </row>
    <row r="2327" spans="1:9" x14ac:dyDescent="0.25">
      <c r="A2327" s="145"/>
      <c r="B2327" s="153"/>
      <c r="C2327" s="165"/>
      <c r="D2327" s="166"/>
      <c r="E2327" s="159"/>
      <c r="F2327" s="160"/>
      <c r="G2327" s="159"/>
      <c r="H2327" s="159"/>
      <c r="I2327" s="167"/>
    </row>
    <row r="2328" spans="1:9" x14ac:dyDescent="0.25">
      <c r="A2328" s="145"/>
      <c r="B2328" s="153"/>
      <c r="C2328" s="165"/>
      <c r="D2328" s="166"/>
      <c r="E2328" s="159"/>
      <c r="F2328" s="160"/>
      <c r="G2328" s="159"/>
      <c r="H2328" s="159"/>
      <c r="I2328" s="167"/>
    </row>
    <row r="2329" spans="1:9" x14ac:dyDescent="0.25">
      <c r="A2329" s="145"/>
      <c r="B2329" s="153"/>
      <c r="C2329" s="165"/>
      <c r="D2329" s="166"/>
      <c r="E2329" s="159"/>
      <c r="F2329" s="160"/>
      <c r="G2329" s="159"/>
      <c r="H2329" s="159"/>
      <c r="I2329" s="167"/>
    </row>
    <row r="2330" spans="1:9" x14ac:dyDescent="0.25">
      <c r="A2330" s="145"/>
      <c r="B2330" s="153"/>
      <c r="C2330" s="165"/>
      <c r="D2330" s="166"/>
      <c r="E2330" s="159"/>
      <c r="F2330" s="160"/>
      <c r="G2330" s="159"/>
      <c r="H2330" s="159"/>
      <c r="I2330" s="167"/>
    </row>
    <row r="2331" spans="1:9" x14ac:dyDescent="0.25">
      <c r="A2331" s="145"/>
      <c r="B2331" s="153"/>
      <c r="C2331" s="165"/>
      <c r="D2331" s="166"/>
      <c r="E2331" s="159"/>
      <c r="F2331" s="160"/>
      <c r="G2331" s="159"/>
      <c r="H2331" s="159"/>
      <c r="I2331" s="167"/>
    </row>
    <row r="2332" spans="1:9" x14ac:dyDescent="0.25">
      <c r="A2332" s="145"/>
      <c r="B2332" s="153"/>
      <c r="C2332" s="165"/>
      <c r="D2332" s="166"/>
      <c r="E2332" s="159"/>
      <c r="F2332" s="160"/>
      <c r="G2332" s="159"/>
      <c r="H2332" s="159"/>
      <c r="I2332" s="167"/>
    </row>
    <row r="2333" spans="1:9" x14ac:dyDescent="0.25">
      <c r="A2333" s="145"/>
      <c r="B2333" s="153"/>
      <c r="C2333" s="165"/>
      <c r="D2333" s="166"/>
      <c r="E2333" s="159"/>
      <c r="F2333" s="160"/>
      <c r="G2333" s="159"/>
      <c r="H2333" s="159"/>
      <c r="I2333" s="167"/>
    </row>
    <row r="2334" spans="1:9" x14ac:dyDescent="0.25">
      <c r="A2334" s="145"/>
      <c r="B2334" s="153"/>
      <c r="C2334" s="165"/>
      <c r="D2334" s="166"/>
      <c r="E2334" s="159"/>
      <c r="F2334" s="160"/>
      <c r="G2334" s="159"/>
      <c r="H2334" s="159"/>
      <c r="I2334" s="167"/>
    </row>
    <row r="2335" spans="1:9" x14ac:dyDescent="0.25">
      <c r="A2335" s="145"/>
      <c r="B2335" s="153"/>
      <c r="C2335" s="165"/>
      <c r="D2335" s="166"/>
      <c r="E2335" s="159"/>
      <c r="F2335" s="160"/>
      <c r="G2335" s="159"/>
      <c r="H2335" s="159"/>
      <c r="I2335" s="167"/>
    </row>
    <row r="2336" spans="1:9" x14ac:dyDescent="0.25">
      <c r="A2336" s="145"/>
      <c r="B2336" s="153"/>
      <c r="C2336" s="165"/>
      <c r="D2336" s="166"/>
      <c r="E2336" s="159"/>
      <c r="F2336" s="160"/>
      <c r="G2336" s="159"/>
      <c r="H2336" s="159"/>
      <c r="I2336" s="167"/>
    </row>
    <row r="2337" spans="1:9" x14ac:dyDescent="0.25">
      <c r="A2337" s="145"/>
      <c r="B2337" s="153"/>
      <c r="C2337" s="165"/>
      <c r="D2337" s="166"/>
      <c r="E2337" s="159"/>
      <c r="F2337" s="160"/>
      <c r="G2337" s="159"/>
      <c r="H2337" s="159"/>
      <c r="I2337" s="167"/>
    </row>
    <row r="2338" spans="1:9" x14ac:dyDescent="0.25">
      <c r="A2338" s="145"/>
      <c r="B2338" s="153"/>
      <c r="C2338" s="165"/>
      <c r="D2338" s="166"/>
      <c r="E2338" s="159"/>
      <c r="F2338" s="160"/>
      <c r="G2338" s="159"/>
      <c r="H2338" s="159"/>
      <c r="I2338" s="167"/>
    </row>
    <row r="2339" spans="1:9" x14ac:dyDescent="0.25">
      <c r="A2339" s="145"/>
      <c r="B2339" s="153"/>
      <c r="C2339" s="165"/>
      <c r="D2339" s="166"/>
      <c r="E2339" s="159"/>
      <c r="F2339" s="160"/>
      <c r="G2339" s="159"/>
      <c r="H2339" s="159"/>
      <c r="I2339" s="167"/>
    </row>
    <row r="2340" spans="1:9" x14ac:dyDescent="0.25">
      <c r="A2340" s="145"/>
      <c r="B2340" s="153"/>
      <c r="C2340" s="165"/>
      <c r="D2340" s="166"/>
      <c r="E2340" s="159"/>
      <c r="F2340" s="160"/>
      <c r="G2340" s="159"/>
      <c r="H2340" s="159"/>
      <c r="I2340" s="167"/>
    </row>
    <row r="2341" spans="1:9" x14ac:dyDescent="0.25">
      <c r="A2341" s="145"/>
      <c r="B2341" s="153"/>
      <c r="C2341" s="165"/>
      <c r="D2341" s="166"/>
      <c r="E2341" s="159"/>
      <c r="F2341" s="160"/>
      <c r="G2341" s="159"/>
      <c r="H2341" s="159"/>
      <c r="I2341" s="167"/>
    </row>
    <row r="2342" spans="1:9" x14ac:dyDescent="0.25">
      <c r="A2342" s="145"/>
      <c r="B2342" s="153"/>
      <c r="C2342" s="165"/>
      <c r="D2342" s="166"/>
      <c r="E2342" s="159"/>
      <c r="F2342" s="160"/>
      <c r="G2342" s="159"/>
      <c r="H2342" s="159"/>
      <c r="I2342" s="167"/>
    </row>
    <row r="2343" spans="1:9" x14ac:dyDescent="0.25">
      <c r="A2343" s="145"/>
      <c r="B2343" s="153"/>
      <c r="C2343" s="165"/>
      <c r="D2343" s="166"/>
      <c r="E2343" s="159"/>
      <c r="F2343" s="160"/>
      <c r="G2343" s="159"/>
      <c r="H2343" s="159"/>
      <c r="I2343" s="167"/>
    </row>
    <row r="2344" spans="1:9" x14ac:dyDescent="0.25">
      <c r="A2344" s="145"/>
      <c r="B2344" s="153"/>
      <c r="C2344" s="165"/>
      <c r="D2344" s="166"/>
      <c r="E2344" s="159"/>
      <c r="F2344" s="160"/>
      <c r="G2344" s="159"/>
      <c r="H2344" s="159"/>
      <c r="I2344" s="167"/>
    </row>
    <row r="2345" spans="1:9" x14ac:dyDescent="0.25">
      <c r="A2345" s="145"/>
      <c r="B2345" s="153"/>
      <c r="C2345" s="165"/>
      <c r="D2345" s="166"/>
      <c r="E2345" s="159"/>
      <c r="F2345" s="160"/>
      <c r="G2345" s="159"/>
      <c r="H2345" s="159"/>
      <c r="I2345" s="167"/>
    </row>
    <row r="2346" spans="1:9" x14ac:dyDescent="0.25">
      <c r="A2346" s="145"/>
      <c r="B2346" s="153"/>
      <c r="C2346" s="165"/>
      <c r="D2346" s="166"/>
      <c r="E2346" s="159"/>
      <c r="F2346" s="169"/>
      <c r="G2346" s="159"/>
      <c r="H2346" s="159"/>
      <c r="I2346" s="167"/>
    </row>
    <row r="2347" spans="1:9" x14ac:dyDescent="0.25">
      <c r="A2347" s="145"/>
      <c r="B2347" s="153"/>
      <c r="C2347" s="165"/>
      <c r="D2347" s="166"/>
      <c r="E2347" s="159"/>
      <c r="F2347" s="160"/>
      <c r="G2347" s="159"/>
      <c r="H2347" s="159"/>
      <c r="I2347" s="167"/>
    </row>
    <row r="2348" spans="1:9" x14ac:dyDescent="0.25">
      <c r="A2348" s="145"/>
      <c r="B2348" s="153"/>
      <c r="C2348" s="165"/>
      <c r="D2348" s="166"/>
      <c r="E2348" s="159"/>
      <c r="F2348" s="160"/>
      <c r="G2348" s="159"/>
      <c r="H2348" s="159"/>
      <c r="I2348" s="167"/>
    </row>
    <row r="2349" spans="1:9" x14ac:dyDescent="0.25">
      <c r="A2349" s="145"/>
      <c r="B2349" s="153"/>
      <c r="C2349" s="165"/>
      <c r="D2349" s="166"/>
      <c r="E2349" s="159"/>
      <c r="F2349" s="169"/>
      <c r="G2349" s="159"/>
      <c r="H2349" s="159"/>
      <c r="I2349" s="167"/>
    </row>
    <row r="2350" spans="1:9" x14ac:dyDescent="0.25">
      <c r="A2350" s="145"/>
      <c r="B2350" s="153"/>
      <c r="C2350" s="165"/>
      <c r="D2350" s="166"/>
      <c r="E2350" s="159"/>
      <c r="F2350" s="160"/>
      <c r="G2350" s="159"/>
      <c r="H2350" s="159"/>
      <c r="I2350" s="167"/>
    </row>
    <row r="2351" spans="1:9" x14ac:dyDescent="0.25">
      <c r="A2351" s="145"/>
      <c r="B2351" s="153"/>
      <c r="C2351" s="165"/>
      <c r="D2351" s="166"/>
      <c r="E2351" s="159"/>
      <c r="F2351" s="160"/>
      <c r="G2351" s="159"/>
      <c r="H2351" s="159"/>
      <c r="I2351" s="167"/>
    </row>
    <row r="2352" spans="1:9" x14ac:dyDescent="0.25">
      <c r="A2352" s="145"/>
      <c r="B2352" s="153"/>
      <c r="C2352" s="165"/>
      <c r="D2352" s="166"/>
      <c r="E2352" s="159"/>
      <c r="F2352" s="160"/>
      <c r="G2352" s="159"/>
      <c r="H2352" s="159"/>
      <c r="I2352" s="167"/>
    </row>
    <row r="2353" spans="1:9" x14ac:dyDescent="0.25">
      <c r="A2353" s="145"/>
      <c r="B2353" s="153"/>
      <c r="C2353" s="165"/>
      <c r="D2353" s="166"/>
      <c r="E2353" s="159"/>
      <c r="F2353" s="160"/>
      <c r="G2353" s="159"/>
      <c r="H2353" s="159"/>
      <c r="I2353" s="167"/>
    </row>
    <row r="2354" spans="1:9" x14ac:dyDescent="0.25">
      <c r="A2354" s="145"/>
      <c r="B2354" s="153"/>
      <c r="C2354" s="165"/>
      <c r="D2354" s="166"/>
      <c r="E2354" s="159"/>
      <c r="F2354" s="160"/>
      <c r="G2354" s="159"/>
      <c r="H2354" s="159"/>
      <c r="I2354" s="167"/>
    </row>
    <row r="2355" spans="1:9" x14ac:dyDescent="0.25">
      <c r="A2355" s="145"/>
      <c r="B2355" s="153"/>
      <c r="C2355" s="165"/>
      <c r="D2355" s="166"/>
      <c r="E2355" s="159"/>
      <c r="F2355" s="160"/>
      <c r="G2355" s="159"/>
      <c r="H2355" s="159"/>
      <c r="I2355" s="167"/>
    </row>
    <row r="2356" spans="1:9" x14ac:dyDescent="0.25">
      <c r="A2356" s="145"/>
      <c r="B2356" s="153"/>
      <c r="C2356" s="165"/>
      <c r="D2356" s="166"/>
      <c r="E2356" s="159"/>
      <c r="F2356" s="160"/>
      <c r="G2356" s="159"/>
      <c r="H2356" s="159"/>
      <c r="I2356" s="167"/>
    </row>
    <row r="2357" spans="1:9" x14ac:dyDescent="0.25">
      <c r="A2357" s="145"/>
      <c r="B2357" s="153"/>
      <c r="C2357" s="165"/>
      <c r="D2357" s="166"/>
      <c r="E2357" s="159"/>
      <c r="F2357" s="160"/>
      <c r="G2357" s="159"/>
      <c r="H2357" s="159"/>
      <c r="I2357" s="167"/>
    </row>
    <row r="2358" spans="1:9" x14ac:dyDescent="0.25">
      <c r="A2358" s="145"/>
      <c r="B2358" s="153"/>
      <c r="C2358" s="165"/>
      <c r="D2358" s="166"/>
      <c r="E2358" s="159"/>
      <c r="F2358" s="160"/>
      <c r="G2358" s="159"/>
      <c r="H2358" s="159"/>
      <c r="I2358" s="167"/>
    </row>
    <row r="2359" spans="1:9" x14ac:dyDescent="0.25">
      <c r="A2359" s="145"/>
      <c r="B2359" s="153"/>
      <c r="C2359" s="165"/>
      <c r="D2359" s="166"/>
      <c r="E2359" s="159"/>
      <c r="F2359" s="160"/>
      <c r="G2359" s="159"/>
      <c r="H2359" s="159"/>
      <c r="I2359" s="167"/>
    </row>
    <row r="2360" spans="1:9" x14ac:dyDescent="0.25">
      <c r="A2360" s="145"/>
      <c r="B2360" s="153"/>
      <c r="C2360" s="165"/>
      <c r="D2360" s="166"/>
      <c r="E2360" s="159"/>
      <c r="F2360" s="160"/>
      <c r="G2360" s="159"/>
      <c r="H2360" s="159"/>
      <c r="I2360" s="167"/>
    </row>
    <row r="2361" spans="1:9" x14ac:dyDescent="0.25">
      <c r="A2361" s="145"/>
      <c r="B2361" s="153"/>
      <c r="C2361" s="165"/>
      <c r="D2361" s="166"/>
      <c r="E2361" s="159"/>
      <c r="F2361" s="160"/>
      <c r="G2361" s="159"/>
      <c r="H2361" s="159"/>
      <c r="I2361" s="167"/>
    </row>
    <row r="2362" spans="1:9" x14ac:dyDescent="0.25">
      <c r="A2362" s="145"/>
      <c r="B2362" s="153"/>
      <c r="C2362" s="165"/>
      <c r="D2362" s="166"/>
      <c r="E2362" s="159"/>
      <c r="F2362" s="160"/>
      <c r="G2362" s="159"/>
      <c r="H2362" s="159"/>
      <c r="I2362" s="167"/>
    </row>
    <row r="2363" spans="1:9" x14ac:dyDescent="0.25">
      <c r="A2363" s="145"/>
      <c r="B2363" s="153"/>
      <c r="C2363" s="165"/>
      <c r="D2363" s="166"/>
      <c r="E2363" s="159"/>
      <c r="F2363" s="160"/>
      <c r="G2363" s="159"/>
      <c r="H2363" s="159"/>
      <c r="I2363" s="167"/>
    </row>
    <row r="2364" spans="1:9" x14ac:dyDescent="0.25">
      <c r="A2364" s="145"/>
      <c r="B2364" s="153"/>
      <c r="C2364" s="165"/>
      <c r="D2364" s="166"/>
      <c r="E2364" s="159"/>
      <c r="F2364" s="160"/>
      <c r="G2364" s="159"/>
      <c r="H2364" s="159"/>
      <c r="I2364" s="167"/>
    </row>
    <row r="2365" spans="1:9" x14ac:dyDescent="0.25">
      <c r="A2365" s="145"/>
      <c r="B2365" s="153"/>
      <c r="C2365" s="165"/>
      <c r="D2365" s="166"/>
      <c r="E2365" s="159"/>
      <c r="F2365" s="160"/>
      <c r="G2365" s="159"/>
      <c r="H2365" s="159"/>
      <c r="I2365" s="167"/>
    </row>
    <row r="2366" spans="1:9" x14ac:dyDescent="0.25">
      <c r="A2366" s="145"/>
      <c r="B2366" s="153"/>
      <c r="C2366" s="165"/>
      <c r="D2366" s="166"/>
      <c r="E2366" s="159"/>
      <c r="F2366" s="160"/>
      <c r="G2366" s="159"/>
      <c r="H2366" s="159"/>
      <c r="I2366" s="167"/>
    </row>
    <row r="2367" spans="1:9" x14ac:dyDescent="0.25">
      <c r="A2367" s="145"/>
      <c r="B2367" s="153"/>
      <c r="C2367" s="165"/>
      <c r="D2367" s="166"/>
      <c r="E2367" s="159"/>
      <c r="F2367" s="160"/>
      <c r="G2367" s="159"/>
      <c r="H2367" s="159"/>
      <c r="I2367" s="167"/>
    </row>
    <row r="2368" spans="1:9" x14ac:dyDescent="0.25">
      <c r="A2368" s="145"/>
      <c r="B2368" s="153"/>
      <c r="C2368" s="165"/>
      <c r="D2368" s="166"/>
      <c r="E2368" s="159"/>
      <c r="F2368" s="160"/>
      <c r="G2368" s="159"/>
      <c r="H2368" s="159"/>
      <c r="I2368" s="167"/>
    </row>
    <row r="2369" spans="1:9" x14ac:dyDescent="0.25">
      <c r="A2369" s="145"/>
      <c r="B2369" s="153"/>
      <c r="C2369" s="165"/>
      <c r="D2369" s="166"/>
      <c r="E2369" s="159"/>
      <c r="F2369" s="160"/>
      <c r="G2369" s="159"/>
      <c r="H2369" s="159"/>
      <c r="I2369" s="167"/>
    </row>
    <row r="2370" spans="1:9" x14ac:dyDescent="0.25">
      <c r="A2370" s="145"/>
      <c r="B2370" s="153"/>
      <c r="C2370" s="165"/>
      <c r="D2370" s="166"/>
      <c r="E2370" s="159"/>
      <c r="F2370" s="160"/>
      <c r="G2370" s="159"/>
      <c r="H2370" s="159"/>
      <c r="I2370" s="167"/>
    </row>
    <row r="2371" spans="1:9" x14ac:dyDescent="0.25">
      <c r="A2371" s="145"/>
      <c r="B2371" s="153"/>
      <c r="C2371" s="165"/>
      <c r="D2371" s="166"/>
      <c r="E2371" s="159"/>
      <c r="F2371" s="160"/>
      <c r="G2371" s="159"/>
      <c r="H2371" s="159"/>
      <c r="I2371" s="167"/>
    </row>
    <row r="2372" spans="1:9" x14ac:dyDescent="0.25">
      <c r="A2372" s="145"/>
      <c r="B2372" s="153"/>
      <c r="C2372" s="165"/>
      <c r="D2372" s="166"/>
      <c r="E2372" s="159"/>
      <c r="F2372" s="160"/>
      <c r="G2372" s="159"/>
      <c r="H2372" s="159"/>
      <c r="I2372" s="167"/>
    </row>
    <row r="2373" spans="1:9" x14ac:dyDescent="0.25">
      <c r="A2373" s="145"/>
      <c r="B2373" s="153"/>
      <c r="C2373" s="165"/>
      <c r="D2373" s="166"/>
      <c r="E2373" s="159"/>
      <c r="F2373" s="160"/>
      <c r="G2373" s="159"/>
      <c r="H2373" s="159"/>
      <c r="I2373" s="167"/>
    </row>
    <row r="2374" spans="1:9" x14ac:dyDescent="0.25">
      <c r="A2374" s="145"/>
      <c r="B2374" s="153"/>
      <c r="C2374" s="165"/>
      <c r="D2374" s="166"/>
      <c r="E2374" s="159"/>
      <c r="F2374" s="160"/>
      <c r="G2374" s="159"/>
      <c r="H2374" s="159"/>
      <c r="I2374" s="167"/>
    </row>
    <row r="2375" spans="1:9" x14ac:dyDescent="0.25">
      <c r="A2375" s="145"/>
      <c r="B2375" s="153"/>
      <c r="C2375" s="165"/>
      <c r="D2375" s="166"/>
      <c r="E2375" s="159"/>
      <c r="F2375" s="160"/>
      <c r="G2375" s="159"/>
      <c r="H2375" s="159"/>
      <c r="I2375" s="167"/>
    </row>
    <row r="2376" spans="1:9" x14ac:dyDescent="0.25">
      <c r="A2376" s="145"/>
      <c r="B2376" s="153"/>
      <c r="C2376" s="165"/>
      <c r="D2376" s="166"/>
      <c r="E2376" s="159"/>
      <c r="F2376" s="160"/>
      <c r="G2376" s="159"/>
      <c r="H2376" s="159"/>
      <c r="I2376" s="167"/>
    </row>
    <row r="2377" spans="1:9" x14ac:dyDescent="0.25">
      <c r="A2377" s="145"/>
      <c r="B2377" s="153"/>
      <c r="C2377" s="165"/>
      <c r="D2377" s="166"/>
      <c r="E2377" s="159"/>
      <c r="F2377" s="160"/>
      <c r="G2377" s="159"/>
      <c r="H2377" s="159"/>
      <c r="I2377" s="167"/>
    </row>
    <row r="2378" spans="1:9" x14ac:dyDescent="0.25">
      <c r="A2378" s="145"/>
      <c r="B2378" s="153"/>
      <c r="C2378" s="165"/>
      <c r="D2378" s="166"/>
      <c r="E2378" s="159"/>
      <c r="F2378" s="160"/>
      <c r="G2378" s="159"/>
      <c r="H2378" s="159"/>
      <c r="I2378" s="167"/>
    </row>
    <row r="2379" spans="1:9" x14ac:dyDescent="0.25">
      <c r="A2379" s="145"/>
      <c r="B2379" s="153"/>
      <c r="C2379" s="165"/>
      <c r="D2379" s="166"/>
      <c r="E2379" s="159"/>
      <c r="F2379" s="160"/>
      <c r="G2379" s="159"/>
      <c r="H2379" s="159"/>
      <c r="I2379" s="167"/>
    </row>
    <row r="2380" spans="1:9" x14ac:dyDescent="0.25">
      <c r="A2380" s="145"/>
      <c r="B2380" s="153"/>
      <c r="C2380" s="165"/>
      <c r="D2380" s="166"/>
      <c r="E2380" s="159"/>
      <c r="F2380" s="160"/>
      <c r="G2380" s="159"/>
      <c r="H2380" s="159"/>
      <c r="I2380" s="167"/>
    </row>
    <row r="2381" spans="1:9" x14ac:dyDescent="0.25">
      <c r="A2381" s="145"/>
      <c r="B2381" s="153"/>
      <c r="C2381" s="165"/>
      <c r="D2381" s="166"/>
      <c r="E2381" s="159"/>
      <c r="F2381" s="160"/>
      <c r="G2381" s="159"/>
      <c r="H2381" s="159"/>
      <c r="I2381" s="167"/>
    </row>
    <row r="2382" spans="1:9" x14ac:dyDescent="0.25">
      <c r="A2382" s="145"/>
      <c r="B2382" s="153"/>
      <c r="C2382" s="165"/>
      <c r="D2382" s="166"/>
      <c r="E2382" s="159"/>
      <c r="F2382" s="160"/>
      <c r="G2382" s="159"/>
      <c r="H2382" s="159"/>
      <c r="I2382" s="167"/>
    </row>
    <row r="2383" spans="1:9" x14ac:dyDescent="0.25">
      <c r="A2383" s="145"/>
      <c r="B2383" s="153"/>
      <c r="C2383" s="165"/>
      <c r="D2383" s="166"/>
      <c r="E2383" s="159"/>
      <c r="F2383" s="160"/>
      <c r="G2383" s="159"/>
      <c r="H2383" s="159"/>
      <c r="I2383" s="167"/>
    </row>
    <row r="2384" spans="1:9" x14ac:dyDescent="0.25">
      <c r="A2384" s="145"/>
      <c r="B2384" s="153"/>
      <c r="C2384" s="165"/>
      <c r="D2384" s="166"/>
      <c r="E2384" s="159"/>
      <c r="F2384" s="160"/>
      <c r="G2384" s="159"/>
      <c r="H2384" s="159"/>
      <c r="I2384" s="167"/>
    </row>
    <row r="2385" spans="1:9" x14ac:dyDescent="0.25">
      <c r="A2385" s="145"/>
      <c r="B2385" s="153"/>
      <c r="C2385" s="165"/>
      <c r="D2385" s="166"/>
      <c r="E2385" s="159"/>
      <c r="F2385" s="160"/>
      <c r="G2385" s="159"/>
      <c r="H2385" s="159"/>
      <c r="I2385" s="167"/>
    </row>
    <row r="2386" spans="1:9" x14ac:dyDescent="0.25">
      <c r="A2386" s="145"/>
      <c r="B2386" s="153"/>
      <c r="C2386" s="165"/>
      <c r="D2386" s="166"/>
      <c r="E2386" s="159"/>
      <c r="F2386" s="160"/>
      <c r="G2386" s="159"/>
      <c r="H2386" s="159"/>
      <c r="I2386" s="167"/>
    </row>
    <row r="2387" spans="1:9" x14ac:dyDescent="0.25">
      <c r="A2387" s="145"/>
      <c r="B2387" s="153"/>
      <c r="C2387" s="165"/>
      <c r="D2387" s="166"/>
      <c r="E2387" s="159"/>
      <c r="F2387" s="160"/>
      <c r="G2387" s="159"/>
      <c r="H2387" s="159"/>
      <c r="I2387" s="167"/>
    </row>
    <row r="2388" spans="1:9" x14ac:dyDescent="0.25">
      <c r="A2388" s="145"/>
      <c r="B2388" s="153"/>
      <c r="C2388" s="165"/>
      <c r="D2388" s="166"/>
      <c r="E2388" s="159"/>
      <c r="F2388" s="160"/>
      <c r="G2388" s="159"/>
      <c r="H2388" s="159"/>
      <c r="I2388" s="167"/>
    </row>
    <row r="2389" spans="1:9" x14ac:dyDescent="0.25">
      <c r="A2389" s="145"/>
      <c r="B2389" s="153"/>
      <c r="C2389" s="165"/>
      <c r="D2389" s="166"/>
      <c r="E2389" s="159"/>
      <c r="F2389" s="160"/>
      <c r="G2389" s="159"/>
      <c r="H2389" s="159"/>
      <c r="I2389" s="167"/>
    </row>
    <row r="2390" spans="1:9" x14ac:dyDescent="0.25">
      <c r="A2390" s="145"/>
      <c r="B2390" s="153"/>
      <c r="C2390" s="165"/>
      <c r="D2390" s="166"/>
      <c r="E2390" s="159"/>
      <c r="F2390" s="160"/>
      <c r="G2390" s="159"/>
      <c r="H2390" s="159"/>
      <c r="I2390" s="167"/>
    </row>
    <row r="2391" spans="1:9" x14ac:dyDescent="0.25">
      <c r="A2391" s="145"/>
      <c r="B2391" s="153"/>
      <c r="C2391" s="165"/>
      <c r="D2391" s="166"/>
      <c r="E2391" s="159"/>
      <c r="F2391" s="160"/>
      <c r="G2391" s="159"/>
      <c r="H2391" s="159"/>
      <c r="I2391" s="167"/>
    </row>
    <row r="2392" spans="1:9" x14ac:dyDescent="0.25">
      <c r="A2392" s="145"/>
      <c r="B2392" s="153"/>
      <c r="C2392" s="165"/>
      <c r="D2392" s="166"/>
      <c r="E2392" s="159"/>
      <c r="F2392" s="160"/>
      <c r="G2392" s="159"/>
      <c r="H2392" s="159"/>
      <c r="I2392" s="167"/>
    </row>
    <row r="2393" spans="1:9" x14ac:dyDescent="0.25">
      <c r="A2393" s="145"/>
      <c r="B2393" s="153"/>
      <c r="C2393" s="165"/>
      <c r="D2393" s="166"/>
      <c r="E2393" s="159"/>
      <c r="F2393" s="160"/>
      <c r="G2393" s="159"/>
      <c r="H2393" s="159"/>
      <c r="I2393" s="167"/>
    </row>
    <row r="2394" spans="1:9" x14ac:dyDescent="0.25">
      <c r="A2394" s="145"/>
      <c r="B2394" s="153"/>
      <c r="C2394" s="165"/>
      <c r="D2394" s="166"/>
      <c r="E2394" s="159"/>
      <c r="F2394" s="160"/>
      <c r="G2394" s="159"/>
      <c r="H2394" s="159"/>
      <c r="I2394" s="167"/>
    </row>
    <row r="2395" spans="1:9" x14ac:dyDescent="0.25">
      <c r="A2395" s="145"/>
      <c r="B2395" s="153"/>
      <c r="C2395" s="165"/>
      <c r="D2395" s="166"/>
      <c r="E2395" s="159"/>
      <c r="F2395" s="160"/>
      <c r="G2395" s="159"/>
      <c r="H2395" s="159"/>
      <c r="I2395" s="167"/>
    </row>
    <row r="2396" spans="1:9" x14ac:dyDescent="0.25">
      <c r="A2396" s="145"/>
      <c r="B2396" s="153"/>
      <c r="C2396" s="165"/>
      <c r="D2396" s="166"/>
      <c r="E2396" s="159"/>
      <c r="F2396" s="160"/>
      <c r="G2396" s="159"/>
      <c r="H2396" s="159"/>
      <c r="I2396" s="167"/>
    </row>
    <row r="2397" spans="1:9" x14ac:dyDescent="0.25">
      <c r="A2397" s="145"/>
      <c r="B2397" s="153"/>
      <c r="C2397" s="165"/>
      <c r="D2397" s="166"/>
      <c r="E2397" s="159"/>
      <c r="F2397" s="160"/>
      <c r="G2397" s="159"/>
      <c r="H2397" s="159"/>
      <c r="I2397" s="167"/>
    </row>
    <row r="2398" spans="1:9" x14ac:dyDescent="0.25">
      <c r="A2398" s="145"/>
      <c r="B2398" s="153"/>
      <c r="C2398" s="165"/>
      <c r="D2398" s="166"/>
      <c r="E2398" s="159"/>
      <c r="F2398" s="160"/>
      <c r="G2398" s="159"/>
      <c r="H2398" s="159"/>
      <c r="I2398" s="167"/>
    </row>
    <row r="2399" spans="1:9" x14ac:dyDescent="0.25">
      <c r="A2399" s="145"/>
      <c r="B2399" s="153"/>
      <c r="C2399" s="165"/>
      <c r="D2399" s="166"/>
      <c r="E2399" s="159"/>
      <c r="F2399" s="160"/>
      <c r="G2399" s="159"/>
      <c r="H2399" s="159"/>
      <c r="I2399" s="167"/>
    </row>
    <row r="2400" spans="1:9" x14ac:dyDescent="0.25">
      <c r="A2400" s="145"/>
      <c r="B2400" s="153"/>
      <c r="C2400" s="165"/>
      <c r="D2400" s="166"/>
      <c r="E2400" s="159"/>
      <c r="F2400" s="160"/>
      <c r="G2400" s="159"/>
      <c r="H2400" s="159"/>
      <c r="I2400" s="167"/>
    </row>
    <row r="2401" spans="1:9" x14ac:dyDescent="0.25">
      <c r="A2401" s="145"/>
      <c r="B2401" s="153"/>
      <c r="C2401" s="165"/>
      <c r="D2401" s="166"/>
      <c r="E2401" s="159"/>
      <c r="F2401" s="160"/>
      <c r="G2401" s="159"/>
      <c r="H2401" s="159"/>
      <c r="I2401" s="167"/>
    </row>
    <row r="2402" spans="1:9" x14ac:dyDescent="0.25">
      <c r="A2402" s="145"/>
      <c r="B2402" s="153"/>
      <c r="C2402" s="165"/>
      <c r="D2402" s="166"/>
      <c r="E2402" s="159"/>
      <c r="F2402" s="160"/>
      <c r="G2402" s="159"/>
      <c r="H2402" s="159"/>
      <c r="I2402" s="167"/>
    </row>
    <row r="2403" spans="1:9" x14ac:dyDescent="0.25">
      <c r="A2403" s="145"/>
      <c r="B2403" s="153"/>
      <c r="C2403" s="165"/>
      <c r="D2403" s="166"/>
      <c r="E2403" s="159"/>
      <c r="F2403" s="160"/>
      <c r="G2403" s="159"/>
      <c r="H2403" s="159"/>
      <c r="I2403" s="167"/>
    </row>
    <row r="2404" spans="1:9" x14ac:dyDescent="0.25">
      <c r="A2404" s="145"/>
      <c r="B2404" s="153"/>
      <c r="C2404" s="165"/>
      <c r="D2404" s="166"/>
      <c r="E2404" s="159"/>
      <c r="F2404" s="160"/>
      <c r="G2404" s="159"/>
      <c r="H2404" s="159"/>
      <c r="I2404" s="167"/>
    </row>
    <row r="2405" spans="1:9" x14ac:dyDescent="0.25">
      <c r="A2405" s="145"/>
      <c r="B2405" s="153"/>
      <c r="C2405" s="165"/>
      <c r="D2405" s="166"/>
      <c r="E2405" s="159"/>
      <c r="F2405" s="160"/>
      <c r="G2405" s="159"/>
      <c r="H2405" s="159"/>
      <c r="I2405" s="167"/>
    </row>
    <row r="2406" spans="1:9" x14ac:dyDescent="0.25">
      <c r="A2406" s="145"/>
      <c r="B2406" s="153"/>
      <c r="C2406" s="165"/>
      <c r="D2406" s="166"/>
      <c r="E2406" s="159"/>
      <c r="F2406" s="160"/>
      <c r="G2406" s="159"/>
      <c r="H2406" s="159"/>
      <c r="I2406" s="167"/>
    </row>
    <row r="2407" spans="1:9" x14ac:dyDescent="0.25">
      <c r="A2407" s="145"/>
      <c r="B2407" s="153"/>
      <c r="C2407" s="165"/>
      <c r="D2407" s="166"/>
      <c r="E2407" s="159"/>
      <c r="F2407" s="160"/>
      <c r="G2407" s="159"/>
      <c r="H2407" s="159"/>
      <c r="I2407" s="167"/>
    </row>
    <row r="2408" spans="1:9" x14ac:dyDescent="0.25">
      <c r="A2408" s="145"/>
      <c r="B2408" s="153"/>
      <c r="C2408" s="165"/>
      <c r="D2408" s="166"/>
      <c r="E2408" s="159"/>
      <c r="F2408" s="160"/>
      <c r="G2408" s="159"/>
      <c r="H2408" s="159"/>
      <c r="I2408" s="167"/>
    </row>
    <row r="2409" spans="1:9" x14ac:dyDescent="0.25">
      <c r="A2409" s="145"/>
      <c r="B2409" s="153"/>
      <c r="C2409" s="165"/>
      <c r="D2409" s="166"/>
      <c r="E2409" s="159"/>
      <c r="F2409" s="160"/>
      <c r="G2409" s="159"/>
      <c r="H2409" s="159"/>
      <c r="I2409" s="167"/>
    </row>
    <row r="2410" spans="1:9" x14ac:dyDescent="0.25">
      <c r="A2410" s="145"/>
      <c r="B2410" s="153"/>
      <c r="C2410" s="165"/>
      <c r="D2410" s="166"/>
      <c r="E2410" s="159"/>
      <c r="F2410" s="160"/>
      <c r="G2410" s="159"/>
      <c r="H2410" s="159"/>
      <c r="I2410" s="167"/>
    </row>
    <row r="2411" spans="1:9" x14ac:dyDescent="0.25">
      <c r="A2411" s="145"/>
      <c r="B2411" s="153"/>
      <c r="C2411" s="165"/>
      <c r="D2411" s="166"/>
      <c r="E2411" s="159"/>
      <c r="F2411" s="160"/>
      <c r="G2411" s="159"/>
      <c r="H2411" s="159"/>
      <c r="I2411" s="167"/>
    </row>
    <row r="2412" spans="1:9" x14ac:dyDescent="0.25">
      <c r="A2412" s="145"/>
      <c r="B2412" s="153"/>
      <c r="C2412" s="165"/>
      <c r="D2412" s="166"/>
      <c r="E2412" s="159"/>
      <c r="F2412" s="160"/>
      <c r="G2412" s="159"/>
      <c r="H2412" s="159"/>
      <c r="I2412" s="167"/>
    </row>
    <row r="2413" spans="1:9" x14ac:dyDescent="0.25">
      <c r="A2413" s="145"/>
      <c r="B2413" s="153"/>
      <c r="C2413" s="165"/>
      <c r="D2413" s="166"/>
      <c r="E2413" s="159"/>
      <c r="F2413" s="160"/>
      <c r="G2413" s="159"/>
      <c r="H2413" s="159"/>
      <c r="I2413" s="167"/>
    </row>
    <row r="2414" spans="1:9" x14ac:dyDescent="0.25">
      <c r="A2414" s="145"/>
      <c r="B2414" s="153"/>
      <c r="C2414" s="165"/>
      <c r="D2414" s="166"/>
      <c r="E2414" s="159"/>
      <c r="F2414" s="160"/>
      <c r="G2414" s="159"/>
      <c r="H2414" s="159"/>
      <c r="I2414" s="167"/>
    </row>
    <row r="2415" spans="1:9" x14ac:dyDescent="0.25">
      <c r="A2415" s="145"/>
      <c r="B2415" s="153"/>
      <c r="C2415" s="165"/>
      <c r="D2415" s="166"/>
      <c r="E2415" s="159"/>
      <c r="F2415" s="160"/>
      <c r="G2415" s="159"/>
      <c r="H2415" s="159"/>
      <c r="I2415" s="167"/>
    </row>
    <row r="2416" spans="1:9" x14ac:dyDescent="0.25">
      <c r="A2416" s="145"/>
      <c r="B2416" s="153"/>
      <c r="C2416" s="165"/>
      <c r="D2416" s="166"/>
      <c r="E2416" s="159"/>
      <c r="F2416" s="160"/>
      <c r="G2416" s="159"/>
      <c r="H2416" s="159"/>
      <c r="I2416" s="167"/>
    </row>
    <row r="2417" spans="1:9" x14ac:dyDescent="0.25">
      <c r="A2417" s="145"/>
      <c r="B2417" s="153"/>
      <c r="C2417" s="165"/>
      <c r="D2417" s="166"/>
      <c r="E2417" s="159"/>
      <c r="F2417" s="160"/>
      <c r="G2417" s="159"/>
      <c r="H2417" s="159"/>
      <c r="I2417" s="167"/>
    </row>
    <row r="2418" spans="1:9" x14ac:dyDescent="0.25">
      <c r="A2418" s="145"/>
      <c r="B2418" s="153"/>
      <c r="C2418" s="165"/>
      <c r="D2418" s="166"/>
      <c r="E2418" s="159"/>
      <c r="F2418" s="160"/>
      <c r="G2418" s="159"/>
      <c r="H2418" s="159"/>
      <c r="I2418" s="167"/>
    </row>
    <row r="2419" spans="1:9" x14ac:dyDescent="0.25">
      <c r="A2419" s="145"/>
      <c r="B2419" s="153"/>
      <c r="C2419" s="165"/>
      <c r="D2419" s="166"/>
      <c r="E2419" s="159"/>
      <c r="F2419" s="160"/>
      <c r="G2419" s="159"/>
      <c r="H2419" s="159"/>
      <c r="I2419" s="167"/>
    </row>
    <row r="2420" spans="1:9" x14ac:dyDescent="0.25">
      <c r="A2420" s="145"/>
      <c r="B2420" s="153"/>
      <c r="C2420" s="165"/>
      <c r="D2420" s="166"/>
      <c r="E2420" s="159"/>
      <c r="F2420" s="160"/>
      <c r="G2420" s="159"/>
      <c r="H2420" s="159"/>
      <c r="I2420" s="167"/>
    </row>
    <row r="2421" spans="1:9" x14ac:dyDescent="0.25">
      <c r="A2421" s="145"/>
      <c r="B2421" s="153"/>
      <c r="C2421" s="165"/>
      <c r="D2421" s="166"/>
      <c r="E2421" s="159"/>
      <c r="F2421" s="160"/>
      <c r="G2421" s="159"/>
      <c r="H2421" s="159"/>
      <c r="I2421" s="167"/>
    </row>
    <row r="2422" spans="1:9" x14ac:dyDescent="0.25">
      <c r="A2422" s="145"/>
      <c r="B2422" s="153"/>
      <c r="C2422" s="165"/>
      <c r="D2422" s="166"/>
      <c r="E2422" s="159"/>
      <c r="F2422" s="160"/>
      <c r="G2422" s="159"/>
      <c r="H2422" s="159"/>
      <c r="I2422" s="167"/>
    </row>
    <row r="2423" spans="1:9" x14ac:dyDescent="0.25">
      <c r="A2423" s="145"/>
      <c r="B2423" s="153"/>
      <c r="C2423" s="165"/>
      <c r="D2423" s="166"/>
      <c r="E2423" s="159"/>
      <c r="F2423" s="160"/>
      <c r="G2423" s="159"/>
      <c r="H2423" s="159"/>
      <c r="I2423" s="167"/>
    </row>
    <row r="2424" spans="1:9" x14ac:dyDescent="0.25">
      <c r="A2424" s="145"/>
      <c r="B2424" s="153"/>
      <c r="C2424" s="165"/>
      <c r="D2424" s="166"/>
      <c r="E2424" s="159"/>
      <c r="F2424" s="160"/>
      <c r="G2424" s="159"/>
      <c r="H2424" s="159"/>
      <c r="I2424" s="167"/>
    </row>
    <row r="2425" spans="1:9" x14ac:dyDescent="0.25">
      <c r="A2425" s="145"/>
      <c r="B2425" s="153"/>
      <c r="C2425" s="165"/>
      <c r="D2425" s="166"/>
      <c r="E2425" s="159"/>
      <c r="F2425" s="160"/>
      <c r="G2425" s="159"/>
      <c r="H2425" s="159"/>
      <c r="I2425" s="167"/>
    </row>
    <row r="2426" spans="1:9" x14ac:dyDescent="0.25">
      <c r="A2426" s="145"/>
      <c r="B2426" s="153"/>
      <c r="C2426" s="165"/>
      <c r="D2426" s="166"/>
      <c r="E2426" s="159"/>
      <c r="F2426" s="160"/>
      <c r="G2426" s="159"/>
      <c r="H2426" s="159"/>
      <c r="I2426" s="167"/>
    </row>
    <row r="2427" spans="1:9" x14ac:dyDescent="0.25">
      <c r="A2427" s="145"/>
      <c r="B2427" s="153"/>
      <c r="C2427" s="165"/>
      <c r="D2427" s="166"/>
      <c r="E2427" s="159"/>
      <c r="F2427" s="160"/>
      <c r="G2427" s="159"/>
      <c r="H2427" s="159"/>
      <c r="I2427" s="167"/>
    </row>
    <row r="2428" spans="1:9" x14ac:dyDescent="0.25">
      <c r="A2428" s="145"/>
      <c r="B2428" s="153"/>
      <c r="C2428" s="165"/>
      <c r="D2428" s="166"/>
      <c r="E2428" s="159"/>
      <c r="F2428" s="160"/>
      <c r="G2428" s="159"/>
      <c r="H2428" s="159"/>
      <c r="I2428" s="167"/>
    </row>
    <row r="2429" spans="1:9" x14ac:dyDescent="0.25">
      <c r="A2429" s="145"/>
      <c r="B2429" s="153"/>
      <c r="C2429" s="165"/>
      <c r="D2429" s="166"/>
      <c r="E2429" s="159"/>
      <c r="F2429" s="160"/>
      <c r="G2429" s="159"/>
      <c r="H2429" s="159"/>
      <c r="I2429" s="167"/>
    </row>
    <row r="2430" spans="1:9" x14ac:dyDescent="0.25">
      <c r="A2430" s="145"/>
      <c r="B2430" s="153"/>
      <c r="C2430" s="165"/>
      <c r="D2430" s="166"/>
      <c r="E2430" s="159"/>
      <c r="F2430" s="160"/>
      <c r="G2430" s="159"/>
      <c r="H2430" s="159"/>
      <c r="I2430" s="167"/>
    </row>
    <row r="2431" spans="1:9" x14ac:dyDescent="0.25">
      <c r="A2431" s="145"/>
      <c r="B2431" s="153"/>
      <c r="C2431" s="165"/>
      <c r="D2431" s="166"/>
      <c r="E2431" s="159"/>
      <c r="F2431" s="160"/>
      <c r="G2431" s="159"/>
      <c r="H2431" s="159"/>
      <c r="I2431" s="167"/>
    </row>
    <row r="2432" spans="1:9" x14ac:dyDescent="0.25">
      <c r="A2432" s="145"/>
      <c r="B2432" s="153"/>
      <c r="C2432" s="165"/>
      <c r="D2432" s="166"/>
      <c r="E2432" s="159"/>
      <c r="F2432" s="160"/>
      <c r="G2432" s="159"/>
      <c r="H2432" s="159"/>
      <c r="I2432" s="167"/>
    </row>
    <row r="2433" spans="1:9" x14ac:dyDescent="0.25">
      <c r="A2433" s="145"/>
      <c r="B2433" s="153"/>
      <c r="C2433" s="165"/>
      <c r="D2433" s="166"/>
      <c r="E2433" s="159"/>
      <c r="F2433" s="160"/>
      <c r="G2433" s="159"/>
      <c r="H2433" s="159"/>
      <c r="I2433" s="167"/>
    </row>
    <row r="2434" spans="1:9" x14ac:dyDescent="0.25">
      <c r="A2434" s="145"/>
      <c r="B2434" s="153"/>
      <c r="C2434" s="165"/>
      <c r="D2434" s="166"/>
      <c r="E2434" s="159"/>
      <c r="F2434" s="160"/>
      <c r="G2434" s="159"/>
      <c r="H2434" s="159"/>
      <c r="I2434" s="167"/>
    </row>
    <row r="2435" spans="1:9" x14ac:dyDescent="0.25">
      <c r="A2435" s="145"/>
      <c r="B2435" s="153"/>
      <c r="C2435" s="165"/>
      <c r="D2435" s="166"/>
      <c r="E2435" s="159"/>
      <c r="F2435" s="160"/>
      <c r="G2435" s="159"/>
      <c r="H2435" s="159"/>
      <c r="I2435" s="167"/>
    </row>
    <row r="2436" spans="1:9" x14ac:dyDescent="0.25">
      <c r="A2436" s="145"/>
      <c r="B2436" s="153"/>
      <c r="C2436" s="165"/>
      <c r="D2436" s="166"/>
      <c r="E2436" s="159"/>
      <c r="F2436" s="160"/>
      <c r="G2436" s="159"/>
      <c r="H2436" s="159"/>
      <c r="I2436" s="167"/>
    </row>
    <row r="2437" spans="1:9" x14ac:dyDescent="0.25">
      <c r="A2437" s="145"/>
      <c r="B2437" s="153"/>
      <c r="C2437" s="165"/>
      <c r="D2437" s="166"/>
      <c r="E2437" s="159"/>
      <c r="F2437" s="160"/>
      <c r="G2437" s="159"/>
      <c r="H2437" s="159"/>
      <c r="I2437" s="167"/>
    </row>
    <row r="2438" spans="1:9" x14ac:dyDescent="0.25">
      <c r="A2438" s="145"/>
      <c r="B2438" s="153"/>
      <c r="C2438" s="165"/>
      <c r="D2438" s="166"/>
      <c r="E2438" s="159"/>
      <c r="F2438" s="160"/>
      <c r="G2438" s="159"/>
      <c r="H2438" s="159"/>
      <c r="I2438" s="167"/>
    </row>
    <row r="2439" spans="1:9" x14ac:dyDescent="0.25">
      <c r="A2439" s="145"/>
      <c r="B2439" s="153"/>
      <c r="C2439" s="165"/>
      <c r="D2439" s="166"/>
      <c r="E2439" s="159"/>
      <c r="F2439" s="160"/>
      <c r="G2439" s="159"/>
      <c r="H2439" s="159"/>
      <c r="I2439" s="167"/>
    </row>
    <row r="2440" spans="1:9" x14ac:dyDescent="0.25">
      <c r="A2440" s="145"/>
      <c r="B2440" s="153"/>
      <c r="C2440" s="165"/>
      <c r="D2440" s="166"/>
      <c r="E2440" s="159"/>
      <c r="F2440" s="160"/>
      <c r="G2440" s="159"/>
      <c r="H2440" s="159"/>
      <c r="I2440" s="167"/>
    </row>
    <row r="2441" spans="1:9" x14ac:dyDescent="0.25">
      <c r="A2441" s="145"/>
      <c r="B2441" s="153"/>
      <c r="C2441" s="165"/>
      <c r="D2441" s="166"/>
      <c r="E2441" s="159"/>
      <c r="F2441" s="160"/>
      <c r="G2441" s="159"/>
      <c r="H2441" s="159"/>
      <c r="I2441" s="167"/>
    </row>
    <row r="2442" spans="1:9" x14ac:dyDescent="0.25">
      <c r="A2442" s="145"/>
      <c r="B2442" s="153"/>
      <c r="C2442" s="165"/>
      <c r="D2442" s="166"/>
      <c r="E2442" s="159"/>
      <c r="F2442" s="160"/>
      <c r="G2442" s="159"/>
      <c r="H2442" s="159"/>
      <c r="I2442" s="167"/>
    </row>
    <row r="2443" spans="1:9" x14ac:dyDescent="0.25">
      <c r="A2443" s="145"/>
      <c r="B2443" s="153"/>
      <c r="C2443" s="165"/>
      <c r="D2443" s="166"/>
      <c r="E2443" s="159"/>
      <c r="F2443" s="160"/>
      <c r="G2443" s="159"/>
      <c r="H2443" s="159"/>
      <c r="I2443" s="167"/>
    </row>
    <row r="2444" spans="1:9" x14ac:dyDescent="0.25">
      <c r="A2444" s="145"/>
      <c r="B2444" s="153"/>
      <c r="C2444" s="165"/>
      <c r="D2444" s="166"/>
      <c r="E2444" s="159"/>
      <c r="F2444" s="160"/>
      <c r="G2444" s="159"/>
      <c r="H2444" s="159"/>
      <c r="I2444" s="167"/>
    </row>
    <row r="2445" spans="1:9" x14ac:dyDescent="0.25">
      <c r="A2445" s="145"/>
      <c r="B2445" s="153"/>
      <c r="C2445" s="165"/>
      <c r="D2445" s="166"/>
      <c r="E2445" s="159"/>
      <c r="F2445" s="160"/>
      <c r="G2445" s="159"/>
      <c r="H2445" s="159"/>
      <c r="I2445" s="167"/>
    </row>
    <row r="2446" spans="1:9" x14ac:dyDescent="0.25">
      <c r="A2446" s="145"/>
      <c r="B2446" s="153"/>
      <c r="C2446" s="165"/>
      <c r="D2446" s="166"/>
      <c r="E2446" s="159"/>
      <c r="F2446" s="160"/>
      <c r="G2446" s="159"/>
      <c r="H2446" s="159"/>
      <c r="I2446" s="167"/>
    </row>
    <row r="2447" spans="1:9" x14ac:dyDescent="0.25">
      <c r="A2447" s="145"/>
      <c r="B2447" s="153"/>
      <c r="C2447" s="165"/>
      <c r="D2447" s="166"/>
      <c r="E2447" s="159"/>
      <c r="F2447" s="160"/>
      <c r="G2447" s="159"/>
      <c r="H2447" s="159"/>
      <c r="I2447" s="167"/>
    </row>
    <row r="2448" spans="1:9" x14ac:dyDescent="0.25">
      <c r="A2448" s="145"/>
      <c r="B2448" s="153"/>
      <c r="C2448" s="165"/>
      <c r="D2448" s="166"/>
      <c r="E2448" s="159"/>
      <c r="F2448" s="160"/>
      <c r="G2448" s="159"/>
      <c r="H2448" s="159"/>
      <c r="I2448" s="167"/>
    </row>
    <row r="2449" spans="1:9" x14ac:dyDescent="0.25">
      <c r="A2449" s="145"/>
      <c r="B2449" s="153"/>
      <c r="C2449" s="165"/>
      <c r="D2449" s="166"/>
      <c r="E2449" s="159"/>
      <c r="F2449" s="160"/>
      <c r="G2449" s="159"/>
      <c r="H2449" s="159"/>
      <c r="I2449" s="167"/>
    </row>
    <row r="2450" spans="1:9" x14ac:dyDescent="0.25">
      <c r="A2450" s="145"/>
      <c r="B2450" s="153"/>
      <c r="C2450" s="165"/>
      <c r="D2450" s="166"/>
      <c r="E2450" s="159"/>
      <c r="F2450" s="160"/>
      <c r="G2450" s="159"/>
      <c r="H2450" s="159"/>
      <c r="I2450" s="167"/>
    </row>
    <row r="2451" spans="1:9" x14ac:dyDescent="0.25">
      <c r="A2451" s="145"/>
      <c r="B2451" s="153"/>
      <c r="C2451" s="165"/>
      <c r="D2451" s="166"/>
      <c r="E2451" s="159"/>
      <c r="F2451" s="160"/>
      <c r="G2451" s="159"/>
      <c r="H2451" s="159"/>
      <c r="I2451" s="167"/>
    </row>
    <row r="2452" spans="1:9" x14ac:dyDescent="0.25">
      <c r="A2452" s="145"/>
      <c r="B2452" s="153"/>
      <c r="C2452" s="165"/>
      <c r="D2452" s="166"/>
      <c r="E2452" s="159"/>
      <c r="F2452" s="160"/>
      <c r="G2452" s="159"/>
      <c r="H2452" s="159"/>
      <c r="I2452" s="167"/>
    </row>
    <row r="2453" spans="1:9" x14ac:dyDescent="0.25">
      <c r="A2453" s="145"/>
      <c r="B2453" s="153"/>
      <c r="C2453" s="165"/>
      <c r="D2453" s="166"/>
      <c r="E2453" s="159"/>
      <c r="F2453" s="160"/>
      <c r="G2453" s="159"/>
      <c r="H2453" s="159"/>
      <c r="I2453" s="167"/>
    </row>
    <row r="2454" spans="1:9" x14ac:dyDescent="0.25">
      <c r="A2454" s="145"/>
      <c r="B2454" s="153"/>
      <c r="C2454" s="165"/>
      <c r="D2454" s="166"/>
      <c r="E2454" s="159"/>
      <c r="F2454" s="160"/>
      <c r="G2454" s="159"/>
      <c r="H2454" s="159"/>
      <c r="I2454" s="167"/>
    </row>
    <row r="2455" spans="1:9" x14ac:dyDescent="0.25">
      <c r="A2455" s="145"/>
      <c r="B2455" s="153"/>
      <c r="C2455" s="165"/>
      <c r="D2455" s="166"/>
      <c r="E2455" s="159"/>
      <c r="F2455" s="160"/>
      <c r="G2455" s="159"/>
      <c r="H2455" s="159"/>
      <c r="I2455" s="167"/>
    </row>
    <row r="2456" spans="1:9" x14ac:dyDescent="0.25">
      <c r="A2456" s="145"/>
      <c r="B2456" s="153"/>
      <c r="C2456" s="165"/>
      <c r="D2456" s="166"/>
      <c r="E2456" s="159"/>
      <c r="F2456" s="160"/>
      <c r="G2456" s="159"/>
      <c r="H2456" s="159"/>
      <c r="I2456" s="167"/>
    </row>
    <row r="2457" spans="1:9" x14ac:dyDescent="0.25">
      <c r="A2457" s="145"/>
      <c r="B2457" s="153"/>
      <c r="C2457" s="165"/>
      <c r="D2457" s="166"/>
      <c r="E2457" s="159"/>
      <c r="F2457" s="160"/>
      <c r="G2457" s="159"/>
      <c r="H2457" s="159"/>
      <c r="I2457" s="167"/>
    </row>
    <row r="2458" spans="1:9" x14ac:dyDescent="0.25">
      <c r="A2458" s="145"/>
      <c r="B2458" s="153"/>
      <c r="C2458" s="165"/>
      <c r="D2458" s="166"/>
      <c r="E2458" s="159"/>
      <c r="F2458" s="160"/>
      <c r="G2458" s="159"/>
      <c r="H2458" s="159"/>
      <c r="I2458" s="167"/>
    </row>
    <row r="2459" spans="1:9" x14ac:dyDescent="0.25">
      <c r="A2459" s="145"/>
      <c r="B2459" s="153"/>
      <c r="C2459" s="165"/>
      <c r="D2459" s="166"/>
      <c r="E2459" s="159"/>
      <c r="F2459" s="160"/>
      <c r="G2459" s="159"/>
      <c r="H2459" s="159"/>
      <c r="I2459" s="167"/>
    </row>
    <row r="2460" spans="1:9" x14ac:dyDescent="0.25">
      <c r="A2460" s="145"/>
      <c r="B2460" s="153"/>
      <c r="C2460" s="165"/>
      <c r="D2460" s="166"/>
      <c r="E2460" s="159"/>
      <c r="F2460" s="160"/>
      <c r="G2460" s="159"/>
      <c r="H2460" s="159"/>
      <c r="I2460" s="167"/>
    </row>
    <row r="2461" spans="1:9" x14ac:dyDescent="0.25">
      <c r="A2461" s="145"/>
      <c r="B2461" s="153"/>
      <c r="C2461" s="165"/>
      <c r="D2461" s="166"/>
      <c r="E2461" s="159"/>
      <c r="F2461" s="160"/>
      <c r="G2461" s="159"/>
      <c r="H2461" s="159"/>
      <c r="I2461" s="167"/>
    </row>
    <row r="2462" spans="1:9" x14ac:dyDescent="0.25">
      <c r="A2462" s="145"/>
      <c r="B2462" s="153"/>
      <c r="C2462" s="165"/>
      <c r="D2462" s="166"/>
      <c r="E2462" s="159"/>
      <c r="F2462" s="160"/>
      <c r="G2462" s="159"/>
      <c r="H2462" s="159"/>
      <c r="I2462" s="167"/>
    </row>
    <row r="2463" spans="1:9" x14ac:dyDescent="0.25">
      <c r="A2463" s="145"/>
      <c r="B2463" s="153"/>
      <c r="C2463" s="165"/>
      <c r="D2463" s="166"/>
      <c r="E2463" s="159"/>
      <c r="F2463" s="160"/>
      <c r="G2463" s="159"/>
      <c r="H2463" s="159"/>
      <c r="I2463" s="167"/>
    </row>
    <row r="2464" spans="1:9" x14ac:dyDescent="0.25">
      <c r="A2464" s="145"/>
      <c r="B2464" s="153"/>
      <c r="C2464" s="165"/>
      <c r="D2464" s="166"/>
      <c r="E2464" s="159"/>
      <c r="F2464" s="160"/>
      <c r="G2464" s="159"/>
      <c r="H2464" s="159"/>
      <c r="I2464" s="167"/>
    </row>
    <row r="2465" spans="1:9" x14ac:dyDescent="0.25">
      <c r="A2465" s="145"/>
      <c r="B2465" s="153"/>
      <c r="C2465" s="165"/>
      <c r="D2465" s="166"/>
      <c r="E2465" s="159"/>
      <c r="F2465" s="160"/>
      <c r="G2465" s="159"/>
      <c r="H2465" s="159"/>
      <c r="I2465" s="167"/>
    </row>
    <row r="2466" spans="1:9" x14ac:dyDescent="0.25">
      <c r="A2466" s="145"/>
      <c r="B2466" s="153"/>
      <c r="C2466" s="165"/>
      <c r="D2466" s="166"/>
      <c r="E2466" s="159"/>
      <c r="F2466" s="160"/>
      <c r="G2466" s="159"/>
      <c r="H2466" s="159"/>
      <c r="I2466" s="167"/>
    </row>
    <row r="2467" spans="1:9" x14ac:dyDescent="0.25">
      <c r="A2467" s="145"/>
      <c r="B2467" s="153"/>
      <c r="C2467" s="165"/>
      <c r="D2467" s="166"/>
      <c r="E2467" s="159"/>
      <c r="F2467" s="160"/>
      <c r="G2467" s="159"/>
      <c r="H2467" s="159"/>
      <c r="I2467" s="167"/>
    </row>
    <row r="2468" spans="1:9" x14ac:dyDescent="0.25">
      <c r="A2468" s="145"/>
      <c r="B2468" s="153"/>
      <c r="C2468" s="165"/>
      <c r="D2468" s="166"/>
      <c r="E2468" s="159"/>
      <c r="F2468" s="160"/>
      <c r="G2468" s="159"/>
      <c r="H2468" s="159"/>
      <c r="I2468" s="167"/>
    </row>
    <row r="2469" spans="1:9" x14ac:dyDescent="0.25">
      <c r="A2469" s="145"/>
      <c r="B2469" s="153"/>
      <c r="C2469" s="165"/>
      <c r="D2469" s="166"/>
      <c r="E2469" s="159"/>
      <c r="F2469" s="160"/>
      <c r="G2469" s="159"/>
      <c r="H2469" s="159"/>
      <c r="I2469" s="167"/>
    </row>
    <row r="2470" spans="1:9" x14ac:dyDescent="0.25">
      <c r="A2470" s="145"/>
      <c r="B2470" s="153"/>
      <c r="C2470" s="165"/>
      <c r="D2470" s="166"/>
      <c r="E2470" s="159"/>
      <c r="F2470" s="160"/>
      <c r="G2470" s="159"/>
      <c r="H2470" s="159"/>
      <c r="I2470" s="167"/>
    </row>
    <row r="2471" spans="1:9" x14ac:dyDescent="0.25">
      <c r="A2471" s="145"/>
      <c r="B2471" s="153"/>
      <c r="C2471" s="165"/>
      <c r="D2471" s="166"/>
      <c r="E2471" s="159"/>
      <c r="F2471" s="160"/>
      <c r="G2471" s="159"/>
      <c r="H2471" s="159"/>
      <c r="I2471" s="167"/>
    </row>
    <row r="2472" spans="1:9" x14ac:dyDescent="0.25">
      <c r="A2472" s="145"/>
      <c r="B2472" s="153"/>
      <c r="C2472" s="165"/>
      <c r="D2472" s="166"/>
      <c r="E2472" s="159"/>
      <c r="F2472" s="160"/>
      <c r="G2472" s="159"/>
      <c r="H2472" s="159"/>
      <c r="I2472" s="167"/>
    </row>
    <row r="2473" spans="1:9" x14ac:dyDescent="0.25">
      <c r="A2473" s="145"/>
      <c r="B2473" s="153"/>
      <c r="C2473" s="165"/>
      <c r="D2473" s="166"/>
      <c r="E2473" s="159"/>
      <c r="F2473" s="160"/>
      <c r="G2473" s="159"/>
      <c r="H2473" s="159"/>
      <c r="I2473" s="167"/>
    </row>
    <row r="2474" spans="1:9" x14ac:dyDescent="0.25">
      <c r="A2474" s="145"/>
      <c r="B2474" s="153"/>
      <c r="C2474" s="165"/>
      <c r="D2474" s="166"/>
      <c r="E2474" s="159"/>
      <c r="F2474" s="160"/>
      <c r="G2474" s="159"/>
      <c r="H2474" s="159"/>
      <c r="I2474" s="167"/>
    </row>
    <row r="2475" spans="1:9" x14ac:dyDescent="0.25">
      <c r="A2475" s="145"/>
      <c r="B2475" s="153"/>
      <c r="C2475" s="165"/>
      <c r="D2475" s="166"/>
      <c r="E2475" s="159"/>
      <c r="F2475" s="160"/>
      <c r="G2475" s="159"/>
      <c r="H2475" s="159"/>
      <c r="I2475" s="167"/>
    </row>
    <row r="2476" spans="1:9" x14ac:dyDescent="0.25">
      <c r="A2476" s="145"/>
      <c r="B2476" s="153"/>
      <c r="C2476" s="165"/>
      <c r="D2476" s="166"/>
      <c r="E2476" s="159"/>
      <c r="F2476" s="160"/>
      <c r="G2476" s="159"/>
      <c r="H2476" s="159"/>
      <c r="I2476" s="167"/>
    </row>
    <row r="2477" spans="1:9" x14ac:dyDescent="0.25">
      <c r="A2477" s="145"/>
      <c r="B2477" s="153"/>
      <c r="C2477" s="165"/>
      <c r="D2477" s="166"/>
      <c r="E2477" s="159"/>
      <c r="F2477" s="160"/>
      <c r="G2477" s="159"/>
      <c r="H2477" s="159"/>
      <c r="I2477" s="167"/>
    </row>
    <row r="2478" spans="1:9" x14ac:dyDescent="0.25">
      <c r="A2478" s="145"/>
      <c r="B2478" s="153"/>
      <c r="C2478" s="165"/>
      <c r="D2478" s="166"/>
      <c r="E2478" s="159"/>
      <c r="F2478" s="160"/>
      <c r="G2478" s="159"/>
      <c r="H2478" s="159"/>
      <c r="I2478" s="167"/>
    </row>
    <row r="2479" spans="1:9" x14ac:dyDescent="0.25">
      <c r="A2479" s="145"/>
      <c r="B2479" s="153"/>
      <c r="C2479" s="165"/>
      <c r="D2479" s="166"/>
      <c r="E2479" s="159"/>
      <c r="F2479" s="160"/>
      <c r="G2479" s="159"/>
      <c r="H2479" s="159"/>
      <c r="I2479" s="167"/>
    </row>
    <row r="2480" spans="1:9" x14ac:dyDescent="0.25">
      <c r="A2480" s="145"/>
      <c r="B2480" s="153"/>
      <c r="C2480" s="165"/>
      <c r="D2480" s="166"/>
      <c r="E2480" s="159"/>
      <c r="F2480" s="160"/>
      <c r="G2480" s="159"/>
      <c r="H2480" s="159"/>
      <c r="I2480" s="167"/>
    </row>
    <row r="2481" spans="1:9" x14ac:dyDescent="0.25">
      <c r="A2481" s="145"/>
      <c r="B2481" s="153"/>
      <c r="C2481" s="165"/>
      <c r="D2481" s="166"/>
      <c r="E2481" s="159"/>
      <c r="F2481" s="160"/>
      <c r="G2481" s="159"/>
      <c r="H2481" s="159"/>
      <c r="I2481" s="167"/>
    </row>
    <row r="2482" spans="1:9" x14ac:dyDescent="0.25">
      <c r="A2482" s="145"/>
      <c r="B2482" s="153"/>
      <c r="C2482" s="165"/>
      <c r="D2482" s="166"/>
      <c r="E2482" s="159"/>
      <c r="F2482" s="160"/>
      <c r="G2482" s="159"/>
      <c r="H2482" s="159"/>
      <c r="I2482" s="167"/>
    </row>
    <row r="2483" spans="1:9" x14ac:dyDescent="0.25">
      <c r="A2483" s="145"/>
      <c r="B2483" s="153"/>
      <c r="C2483" s="165"/>
      <c r="D2483" s="166"/>
      <c r="E2483" s="159"/>
      <c r="F2483" s="160"/>
      <c r="G2483" s="159"/>
      <c r="H2483" s="159"/>
      <c r="I2483" s="167"/>
    </row>
    <row r="2484" spans="1:9" x14ac:dyDescent="0.25">
      <c r="A2484" s="145"/>
      <c r="B2484" s="153"/>
      <c r="C2484" s="165"/>
      <c r="D2484" s="166"/>
      <c r="E2484" s="159"/>
      <c r="F2484" s="160"/>
      <c r="G2484" s="159"/>
      <c r="H2484" s="159"/>
      <c r="I2484" s="167"/>
    </row>
    <row r="2485" spans="1:9" x14ac:dyDescent="0.25">
      <c r="A2485" s="145"/>
      <c r="B2485" s="153"/>
      <c r="C2485" s="165"/>
      <c r="D2485" s="166"/>
      <c r="E2485" s="159"/>
      <c r="F2485" s="160"/>
      <c r="G2485" s="159"/>
      <c r="H2485" s="159"/>
      <c r="I2485" s="167"/>
    </row>
    <row r="2486" spans="1:9" x14ac:dyDescent="0.25">
      <c r="A2486" s="145"/>
      <c r="B2486" s="153"/>
      <c r="C2486" s="165"/>
      <c r="D2486" s="166"/>
      <c r="E2486" s="159"/>
      <c r="F2486" s="160"/>
      <c r="G2486" s="159"/>
      <c r="H2486" s="159"/>
      <c r="I2486" s="167"/>
    </row>
    <row r="2487" spans="1:9" x14ac:dyDescent="0.25">
      <c r="A2487" s="145"/>
      <c r="B2487" s="153"/>
      <c r="C2487" s="165"/>
      <c r="D2487" s="166"/>
      <c r="E2487" s="159"/>
      <c r="F2487" s="160"/>
      <c r="G2487" s="159"/>
      <c r="H2487" s="159"/>
      <c r="I2487" s="167"/>
    </row>
    <row r="2488" spans="1:9" x14ac:dyDescent="0.25">
      <c r="A2488" s="145"/>
      <c r="B2488" s="153"/>
      <c r="C2488" s="165"/>
      <c r="D2488" s="166"/>
      <c r="E2488" s="159"/>
      <c r="F2488" s="160"/>
      <c r="G2488" s="159"/>
      <c r="H2488" s="159"/>
      <c r="I2488" s="167"/>
    </row>
    <row r="2489" spans="1:9" x14ac:dyDescent="0.25">
      <c r="A2489" s="145"/>
      <c r="B2489" s="153"/>
      <c r="C2489" s="165"/>
      <c r="D2489" s="166"/>
      <c r="E2489" s="159"/>
      <c r="F2489" s="160"/>
      <c r="G2489" s="159"/>
      <c r="H2489" s="159"/>
      <c r="I2489" s="167"/>
    </row>
    <row r="2490" spans="1:9" x14ac:dyDescent="0.25">
      <c r="A2490" s="145"/>
      <c r="B2490" s="153"/>
      <c r="C2490" s="165"/>
      <c r="D2490" s="166"/>
      <c r="E2490" s="159"/>
      <c r="F2490" s="160"/>
      <c r="G2490" s="159"/>
      <c r="H2490" s="159"/>
      <c r="I2490" s="167"/>
    </row>
    <row r="2491" spans="1:9" x14ac:dyDescent="0.25">
      <c r="A2491" s="145"/>
      <c r="B2491" s="153"/>
      <c r="C2491" s="165"/>
      <c r="D2491" s="166"/>
      <c r="E2491" s="159"/>
      <c r="F2491" s="160"/>
      <c r="G2491" s="159"/>
      <c r="H2491" s="159"/>
      <c r="I2491" s="167"/>
    </row>
    <row r="2492" spans="1:9" x14ac:dyDescent="0.25">
      <c r="A2492" s="145"/>
      <c r="B2492" s="153"/>
      <c r="C2492" s="165"/>
      <c r="D2492" s="166"/>
      <c r="E2492" s="159"/>
      <c r="F2492" s="160"/>
      <c r="G2492" s="159"/>
      <c r="H2492" s="159"/>
      <c r="I2492" s="167"/>
    </row>
    <row r="2493" spans="1:9" x14ac:dyDescent="0.25">
      <c r="A2493" s="145"/>
      <c r="B2493" s="153"/>
      <c r="C2493" s="165"/>
      <c r="D2493" s="166"/>
      <c r="E2493" s="159"/>
      <c r="F2493" s="160"/>
      <c r="G2493" s="159"/>
      <c r="H2493" s="159"/>
      <c r="I2493" s="167"/>
    </row>
    <row r="2494" spans="1:9" x14ac:dyDescent="0.25">
      <c r="A2494" s="145"/>
      <c r="B2494" s="153"/>
      <c r="C2494" s="165"/>
      <c r="D2494" s="166"/>
      <c r="E2494" s="159"/>
      <c r="F2494" s="160"/>
      <c r="G2494" s="159"/>
      <c r="H2494" s="159"/>
      <c r="I2494" s="167"/>
    </row>
    <row r="2495" spans="1:9" x14ac:dyDescent="0.25">
      <c r="A2495" s="145"/>
      <c r="B2495" s="153"/>
      <c r="C2495" s="165"/>
      <c r="D2495" s="166"/>
      <c r="E2495" s="159"/>
      <c r="F2495" s="160"/>
      <c r="G2495" s="159"/>
      <c r="H2495" s="159"/>
      <c r="I2495" s="167"/>
    </row>
    <row r="2496" spans="1:9" x14ac:dyDescent="0.25">
      <c r="A2496" s="145"/>
      <c r="B2496" s="153"/>
      <c r="C2496" s="165"/>
      <c r="D2496" s="166"/>
      <c r="E2496" s="159"/>
      <c r="F2496" s="160"/>
      <c r="G2496" s="159"/>
      <c r="H2496" s="159"/>
      <c r="I2496" s="167"/>
    </row>
    <row r="2497" spans="1:9" x14ac:dyDescent="0.25">
      <c r="A2497" s="145"/>
      <c r="B2497" s="153"/>
      <c r="C2497" s="165"/>
      <c r="D2497" s="166"/>
      <c r="E2497" s="159"/>
      <c r="F2497" s="160"/>
      <c r="G2497" s="159"/>
      <c r="H2497" s="159"/>
      <c r="I2497" s="167"/>
    </row>
    <row r="2498" spans="1:9" x14ac:dyDescent="0.25">
      <c r="A2498" s="145"/>
      <c r="B2498" s="153"/>
      <c r="C2498" s="165"/>
      <c r="D2498" s="166"/>
      <c r="E2498" s="159"/>
      <c r="F2498" s="160"/>
      <c r="G2498" s="159"/>
      <c r="H2498" s="159"/>
      <c r="I2498" s="167"/>
    </row>
    <row r="2499" spans="1:9" x14ac:dyDescent="0.25">
      <c r="A2499" s="145"/>
      <c r="B2499" s="153"/>
      <c r="C2499" s="165"/>
      <c r="D2499" s="166"/>
      <c r="E2499" s="159"/>
      <c r="F2499" s="160"/>
      <c r="G2499" s="159"/>
      <c r="H2499" s="159"/>
      <c r="I2499" s="167"/>
    </row>
    <row r="2500" spans="1:9" x14ac:dyDescent="0.25">
      <c r="A2500" s="145"/>
      <c r="B2500" s="153"/>
      <c r="C2500" s="165"/>
      <c r="D2500" s="166"/>
      <c r="E2500" s="159"/>
      <c r="F2500" s="160"/>
      <c r="G2500" s="159"/>
      <c r="H2500" s="159"/>
      <c r="I2500" s="167"/>
    </row>
    <row r="2501" spans="1:9" x14ac:dyDescent="0.25">
      <c r="A2501" s="145"/>
      <c r="B2501" s="153"/>
      <c r="C2501" s="165"/>
      <c r="D2501" s="166"/>
      <c r="E2501" s="159"/>
      <c r="F2501" s="160"/>
      <c r="G2501" s="159"/>
      <c r="H2501" s="159"/>
      <c r="I2501" s="167"/>
    </row>
    <row r="2502" spans="1:9" x14ac:dyDescent="0.25">
      <c r="A2502" s="145"/>
      <c r="B2502" s="153"/>
      <c r="C2502" s="165"/>
      <c r="D2502" s="166"/>
      <c r="E2502" s="159"/>
      <c r="F2502" s="160"/>
      <c r="G2502" s="159"/>
      <c r="H2502" s="159"/>
      <c r="I2502" s="167"/>
    </row>
    <row r="2503" spans="1:9" x14ac:dyDescent="0.25">
      <c r="A2503" s="145"/>
      <c r="B2503" s="153"/>
      <c r="C2503" s="165"/>
      <c r="D2503" s="166"/>
      <c r="E2503" s="159"/>
      <c r="F2503" s="160"/>
      <c r="G2503" s="159"/>
      <c r="H2503" s="159"/>
      <c r="I2503" s="167"/>
    </row>
    <row r="2504" spans="1:9" x14ac:dyDescent="0.25">
      <c r="A2504" s="145"/>
      <c r="B2504" s="153"/>
      <c r="C2504" s="165"/>
      <c r="D2504" s="166"/>
      <c r="E2504" s="159"/>
      <c r="F2504" s="160"/>
      <c r="G2504" s="159"/>
      <c r="H2504" s="159"/>
      <c r="I2504" s="167"/>
    </row>
    <row r="2505" spans="1:9" x14ac:dyDescent="0.25">
      <c r="A2505" s="145"/>
      <c r="B2505" s="153"/>
      <c r="C2505" s="165"/>
      <c r="D2505" s="166"/>
      <c r="E2505" s="159"/>
      <c r="F2505" s="160"/>
      <c r="G2505" s="159"/>
      <c r="H2505" s="159"/>
      <c r="I2505" s="167"/>
    </row>
    <row r="2506" spans="1:9" x14ac:dyDescent="0.25">
      <c r="A2506" s="145"/>
      <c r="B2506" s="153"/>
      <c r="C2506" s="165"/>
      <c r="D2506" s="166"/>
      <c r="E2506" s="159"/>
      <c r="F2506" s="160"/>
      <c r="G2506" s="159"/>
      <c r="H2506" s="159"/>
      <c r="I2506" s="167"/>
    </row>
    <row r="2507" spans="1:9" x14ac:dyDescent="0.25">
      <c r="A2507" s="145"/>
      <c r="B2507" s="153"/>
      <c r="C2507" s="165"/>
      <c r="D2507" s="166"/>
      <c r="E2507" s="159"/>
      <c r="F2507" s="160"/>
      <c r="G2507" s="159"/>
      <c r="H2507" s="159"/>
      <c r="I2507" s="167"/>
    </row>
    <row r="2508" spans="1:9" x14ac:dyDescent="0.25">
      <c r="A2508" s="145"/>
      <c r="B2508" s="153"/>
      <c r="C2508" s="165"/>
      <c r="D2508" s="166"/>
      <c r="E2508" s="159"/>
      <c r="F2508" s="160"/>
      <c r="G2508" s="159"/>
      <c r="H2508" s="159"/>
      <c r="I2508" s="167"/>
    </row>
    <row r="2509" spans="1:9" x14ac:dyDescent="0.25">
      <c r="A2509" s="145"/>
      <c r="B2509" s="153"/>
      <c r="C2509" s="165"/>
      <c r="D2509" s="166"/>
      <c r="E2509" s="159"/>
      <c r="F2509" s="160"/>
      <c r="G2509" s="159"/>
      <c r="H2509" s="159"/>
      <c r="I2509" s="167"/>
    </row>
    <row r="2510" spans="1:9" x14ac:dyDescent="0.25">
      <c r="A2510" s="145"/>
      <c r="B2510" s="153"/>
      <c r="C2510" s="165"/>
      <c r="D2510" s="166"/>
      <c r="E2510" s="159"/>
      <c r="F2510" s="160"/>
      <c r="G2510" s="159"/>
      <c r="H2510" s="159"/>
      <c r="I2510" s="167"/>
    </row>
    <row r="2511" spans="1:9" x14ac:dyDescent="0.25">
      <c r="A2511" s="145"/>
      <c r="B2511" s="153"/>
      <c r="C2511" s="165"/>
      <c r="D2511" s="166"/>
      <c r="E2511" s="159"/>
      <c r="F2511" s="160"/>
      <c r="G2511" s="159"/>
      <c r="H2511" s="159"/>
      <c r="I2511" s="167"/>
    </row>
    <row r="2512" spans="1:9" x14ac:dyDescent="0.25">
      <c r="A2512" s="145"/>
      <c r="B2512" s="153"/>
      <c r="C2512" s="165"/>
      <c r="D2512" s="166"/>
      <c r="E2512" s="159"/>
      <c r="F2512" s="160"/>
      <c r="G2512" s="159"/>
      <c r="H2512" s="159"/>
      <c r="I2512" s="167"/>
    </row>
    <row r="2513" spans="1:9" x14ac:dyDescent="0.25">
      <c r="A2513" s="145"/>
      <c r="B2513" s="153"/>
      <c r="C2513" s="165"/>
      <c r="D2513" s="166"/>
      <c r="E2513" s="159"/>
      <c r="F2513" s="160"/>
      <c r="G2513" s="159"/>
      <c r="H2513" s="159"/>
      <c r="I2513" s="167"/>
    </row>
    <row r="2514" spans="1:9" x14ac:dyDescent="0.25">
      <c r="A2514" s="145"/>
      <c r="B2514" s="153"/>
      <c r="C2514" s="165"/>
      <c r="D2514" s="166"/>
      <c r="E2514" s="159"/>
      <c r="F2514" s="160"/>
      <c r="G2514" s="159"/>
      <c r="H2514" s="159"/>
      <c r="I2514" s="167"/>
    </row>
    <row r="2515" spans="1:9" x14ac:dyDescent="0.25">
      <c r="A2515" s="145"/>
      <c r="B2515" s="153"/>
      <c r="C2515" s="165"/>
      <c r="D2515" s="166"/>
      <c r="E2515" s="159"/>
      <c r="F2515" s="160"/>
      <c r="G2515" s="159"/>
      <c r="H2515" s="159"/>
      <c r="I2515" s="167"/>
    </row>
    <row r="2516" spans="1:9" x14ac:dyDescent="0.25">
      <c r="A2516" s="145"/>
      <c r="B2516" s="153"/>
      <c r="C2516" s="165"/>
      <c r="D2516" s="166"/>
      <c r="E2516" s="159"/>
      <c r="F2516" s="160"/>
      <c r="G2516" s="159"/>
      <c r="H2516" s="159"/>
      <c r="I2516" s="167"/>
    </row>
    <row r="2517" spans="1:9" x14ac:dyDescent="0.25">
      <c r="A2517" s="145"/>
      <c r="B2517" s="153"/>
      <c r="C2517" s="165"/>
      <c r="D2517" s="166"/>
      <c r="E2517" s="159"/>
      <c r="F2517" s="160"/>
      <c r="G2517" s="159"/>
      <c r="H2517" s="159"/>
      <c r="I2517" s="167"/>
    </row>
    <row r="2518" spans="1:9" x14ac:dyDescent="0.25">
      <c r="A2518" s="145"/>
      <c r="B2518" s="153"/>
      <c r="C2518" s="165"/>
      <c r="D2518" s="166"/>
      <c r="E2518" s="159"/>
      <c r="F2518" s="160"/>
      <c r="G2518" s="159"/>
      <c r="H2518" s="159"/>
      <c r="I2518" s="167"/>
    </row>
    <row r="2519" spans="1:9" x14ac:dyDescent="0.25">
      <c r="A2519" s="145"/>
      <c r="B2519" s="153"/>
      <c r="C2519" s="165"/>
      <c r="D2519" s="166"/>
      <c r="E2519" s="159"/>
      <c r="F2519" s="160"/>
      <c r="G2519" s="159"/>
      <c r="H2519" s="159"/>
      <c r="I2519" s="167"/>
    </row>
    <row r="2520" spans="1:9" x14ac:dyDescent="0.25">
      <c r="A2520" s="145"/>
      <c r="B2520" s="153"/>
      <c r="C2520" s="165"/>
      <c r="D2520" s="166"/>
      <c r="E2520" s="159"/>
      <c r="F2520" s="160"/>
      <c r="G2520" s="159"/>
      <c r="H2520" s="159"/>
      <c r="I2520" s="167"/>
    </row>
    <row r="2521" spans="1:9" x14ac:dyDescent="0.25">
      <c r="A2521" s="145"/>
      <c r="B2521" s="153"/>
      <c r="C2521" s="165"/>
      <c r="D2521" s="166"/>
      <c r="E2521" s="159"/>
      <c r="F2521" s="160"/>
      <c r="G2521" s="159"/>
      <c r="H2521" s="159"/>
      <c r="I2521" s="167"/>
    </row>
    <row r="2522" spans="1:9" x14ac:dyDescent="0.25">
      <c r="A2522" s="145"/>
      <c r="B2522" s="153"/>
      <c r="C2522" s="165"/>
      <c r="D2522" s="166"/>
      <c r="E2522" s="159"/>
      <c r="F2522" s="160"/>
      <c r="G2522" s="159"/>
      <c r="H2522" s="159"/>
      <c r="I2522" s="167"/>
    </row>
    <row r="2523" spans="1:9" x14ac:dyDescent="0.25">
      <c r="A2523" s="145"/>
      <c r="B2523" s="153"/>
      <c r="C2523" s="165"/>
      <c r="D2523" s="166"/>
      <c r="E2523" s="159"/>
      <c r="F2523" s="160"/>
      <c r="G2523" s="159"/>
      <c r="H2523" s="159"/>
      <c r="I2523" s="167"/>
    </row>
    <row r="2524" spans="1:9" x14ac:dyDescent="0.25">
      <c r="A2524" s="145"/>
      <c r="B2524" s="153"/>
      <c r="C2524" s="165"/>
      <c r="D2524" s="166"/>
      <c r="E2524" s="159"/>
      <c r="F2524" s="160"/>
      <c r="G2524" s="159"/>
      <c r="H2524" s="159"/>
      <c r="I2524" s="167"/>
    </row>
    <row r="2525" spans="1:9" x14ac:dyDescent="0.25">
      <c r="A2525" s="145"/>
      <c r="B2525" s="153"/>
      <c r="C2525" s="165"/>
      <c r="D2525" s="166"/>
      <c r="E2525" s="159"/>
      <c r="F2525" s="160"/>
      <c r="G2525" s="159"/>
      <c r="H2525" s="159"/>
      <c r="I2525" s="167"/>
    </row>
    <row r="2526" spans="1:9" x14ac:dyDescent="0.25">
      <c r="A2526" s="145"/>
      <c r="B2526" s="153"/>
      <c r="C2526" s="165"/>
      <c r="D2526" s="166"/>
      <c r="E2526" s="159"/>
      <c r="F2526" s="160"/>
      <c r="G2526" s="159"/>
      <c r="H2526" s="159"/>
      <c r="I2526" s="167"/>
    </row>
    <row r="2527" spans="1:9" x14ac:dyDescent="0.25">
      <c r="A2527" s="145"/>
      <c r="B2527" s="153"/>
      <c r="C2527" s="165"/>
      <c r="D2527" s="166"/>
      <c r="E2527" s="159"/>
      <c r="F2527" s="160"/>
      <c r="G2527" s="159"/>
      <c r="H2527" s="159"/>
      <c r="I2527" s="167"/>
    </row>
    <row r="2528" spans="1:9" x14ac:dyDescent="0.25">
      <c r="A2528" s="145"/>
      <c r="B2528" s="153"/>
      <c r="C2528" s="165"/>
      <c r="D2528" s="166"/>
      <c r="E2528" s="159"/>
      <c r="F2528" s="160"/>
      <c r="G2528" s="159"/>
      <c r="H2528" s="159"/>
      <c r="I2528" s="167"/>
    </row>
    <row r="2529" spans="1:9" x14ac:dyDescent="0.25">
      <c r="A2529" s="145"/>
      <c r="B2529" s="153"/>
      <c r="C2529" s="165"/>
      <c r="D2529" s="166"/>
      <c r="E2529" s="159"/>
      <c r="F2529" s="160"/>
      <c r="G2529" s="159"/>
      <c r="H2529" s="159"/>
      <c r="I2529" s="167"/>
    </row>
    <row r="2530" spans="1:9" x14ac:dyDescent="0.25">
      <c r="A2530" s="145"/>
      <c r="B2530" s="153"/>
      <c r="C2530" s="165"/>
      <c r="D2530" s="166"/>
      <c r="E2530" s="159"/>
      <c r="F2530" s="160"/>
      <c r="G2530" s="159"/>
      <c r="H2530" s="159"/>
      <c r="I2530" s="167"/>
    </row>
    <row r="2531" spans="1:9" x14ac:dyDescent="0.25">
      <c r="A2531" s="145"/>
      <c r="B2531" s="153"/>
      <c r="C2531" s="165"/>
      <c r="D2531" s="166"/>
      <c r="E2531" s="159"/>
      <c r="F2531" s="160"/>
      <c r="G2531" s="159"/>
      <c r="H2531" s="159"/>
      <c r="I2531" s="167"/>
    </row>
    <row r="2532" spans="1:9" x14ac:dyDescent="0.25">
      <c r="A2532" s="145"/>
      <c r="B2532" s="153"/>
      <c r="C2532" s="165"/>
      <c r="D2532" s="166"/>
      <c r="E2532" s="159"/>
      <c r="F2532" s="160"/>
      <c r="G2532" s="159"/>
      <c r="H2532" s="159"/>
      <c r="I2532" s="167"/>
    </row>
    <row r="2533" spans="1:9" x14ac:dyDescent="0.25">
      <c r="A2533" s="145"/>
      <c r="B2533" s="153"/>
      <c r="C2533" s="165"/>
      <c r="D2533" s="166"/>
      <c r="E2533" s="159"/>
      <c r="F2533" s="160"/>
      <c r="G2533" s="159"/>
      <c r="H2533" s="159"/>
      <c r="I2533" s="167"/>
    </row>
    <row r="2534" spans="1:9" x14ac:dyDescent="0.25">
      <c r="A2534" s="145"/>
      <c r="B2534" s="153"/>
      <c r="C2534" s="165"/>
      <c r="D2534" s="166"/>
      <c r="E2534" s="159"/>
      <c r="F2534" s="160"/>
      <c r="G2534" s="159"/>
      <c r="H2534" s="159"/>
      <c r="I2534" s="167"/>
    </row>
    <row r="2535" spans="1:9" x14ac:dyDescent="0.25">
      <c r="A2535" s="145"/>
      <c r="B2535" s="153"/>
      <c r="C2535" s="165"/>
      <c r="D2535" s="166"/>
      <c r="E2535" s="159"/>
      <c r="F2535" s="160"/>
      <c r="G2535" s="159"/>
      <c r="H2535" s="159"/>
      <c r="I2535" s="167"/>
    </row>
    <row r="2536" spans="1:9" x14ac:dyDescent="0.25">
      <c r="A2536" s="145"/>
      <c r="B2536" s="153"/>
      <c r="C2536" s="165"/>
      <c r="D2536" s="166"/>
      <c r="E2536" s="159"/>
      <c r="F2536" s="160"/>
      <c r="G2536" s="159"/>
      <c r="H2536" s="159"/>
      <c r="I2536" s="167"/>
    </row>
    <row r="2537" spans="1:9" x14ac:dyDescent="0.25">
      <c r="A2537" s="145"/>
      <c r="B2537" s="153"/>
      <c r="C2537" s="165"/>
      <c r="D2537" s="166"/>
      <c r="E2537" s="159"/>
      <c r="F2537" s="160"/>
      <c r="G2537" s="159"/>
      <c r="H2537" s="159"/>
      <c r="I2537" s="167"/>
    </row>
    <row r="2538" spans="1:9" x14ac:dyDescent="0.25">
      <c r="A2538" s="145"/>
      <c r="B2538" s="153"/>
      <c r="C2538" s="165"/>
      <c r="D2538" s="166"/>
      <c r="E2538" s="159"/>
      <c r="F2538" s="160"/>
      <c r="G2538" s="159"/>
      <c r="H2538" s="159"/>
      <c r="I2538" s="167"/>
    </row>
    <row r="2539" spans="1:9" x14ac:dyDescent="0.25">
      <c r="A2539" s="145"/>
      <c r="B2539" s="153"/>
      <c r="C2539" s="165"/>
      <c r="D2539" s="166"/>
      <c r="E2539" s="159"/>
      <c r="F2539" s="160"/>
      <c r="G2539" s="159"/>
      <c r="H2539" s="159"/>
      <c r="I2539" s="167"/>
    </row>
    <row r="2540" spans="1:9" x14ac:dyDescent="0.25">
      <c r="A2540" s="145"/>
      <c r="B2540" s="153"/>
      <c r="C2540" s="165"/>
      <c r="D2540" s="166"/>
      <c r="E2540" s="159"/>
      <c r="F2540" s="160"/>
      <c r="G2540" s="159"/>
      <c r="H2540" s="159"/>
      <c r="I2540" s="167"/>
    </row>
    <row r="2541" spans="1:9" x14ac:dyDescent="0.25">
      <c r="A2541" s="145"/>
      <c r="B2541" s="153"/>
      <c r="C2541" s="165"/>
      <c r="D2541" s="166"/>
      <c r="E2541" s="159"/>
      <c r="F2541" s="160"/>
      <c r="G2541" s="159"/>
      <c r="H2541" s="159"/>
      <c r="I2541" s="167"/>
    </row>
    <row r="2542" spans="1:9" x14ac:dyDescent="0.25">
      <c r="A2542" s="145"/>
      <c r="B2542" s="153"/>
      <c r="C2542" s="165"/>
      <c r="D2542" s="166"/>
      <c r="E2542" s="159"/>
      <c r="F2542" s="160"/>
      <c r="G2542" s="159"/>
      <c r="H2542" s="159"/>
      <c r="I2542" s="167"/>
    </row>
    <row r="2543" spans="1:9" x14ac:dyDescent="0.25">
      <c r="A2543" s="145"/>
      <c r="B2543" s="153"/>
      <c r="C2543" s="165"/>
      <c r="D2543" s="166"/>
      <c r="E2543" s="159"/>
      <c r="F2543" s="160"/>
      <c r="G2543" s="159"/>
      <c r="H2543" s="159"/>
      <c r="I2543" s="167"/>
    </row>
    <row r="2544" spans="1:9" x14ac:dyDescent="0.25">
      <c r="A2544" s="145"/>
      <c r="B2544" s="153"/>
      <c r="C2544" s="165"/>
      <c r="D2544" s="166"/>
      <c r="E2544" s="159"/>
      <c r="F2544" s="160"/>
      <c r="G2544" s="159"/>
      <c r="H2544" s="159"/>
      <c r="I2544" s="167"/>
    </row>
    <row r="2545" spans="1:9" x14ac:dyDescent="0.25">
      <c r="A2545" s="145"/>
      <c r="B2545" s="153"/>
      <c r="C2545" s="165"/>
      <c r="D2545" s="166"/>
      <c r="E2545" s="159"/>
      <c r="F2545" s="160"/>
      <c r="G2545" s="159"/>
      <c r="H2545" s="159"/>
      <c r="I2545" s="167"/>
    </row>
    <row r="2546" spans="1:9" x14ac:dyDescent="0.25">
      <c r="A2546" s="145"/>
      <c r="B2546" s="153"/>
      <c r="C2546" s="165"/>
      <c r="D2546" s="166"/>
      <c r="E2546" s="159"/>
      <c r="F2546" s="160"/>
      <c r="G2546" s="159"/>
      <c r="H2546" s="159"/>
      <c r="I2546" s="167"/>
    </row>
    <row r="2547" spans="1:9" x14ac:dyDescent="0.25">
      <c r="A2547" s="145"/>
      <c r="B2547" s="153"/>
      <c r="C2547" s="165"/>
      <c r="D2547" s="166"/>
      <c r="E2547" s="159"/>
      <c r="F2547" s="160"/>
      <c r="G2547" s="159"/>
      <c r="H2547" s="159"/>
      <c r="I2547" s="167"/>
    </row>
    <row r="2548" spans="1:9" x14ac:dyDescent="0.25">
      <c r="A2548" s="145"/>
      <c r="B2548" s="153"/>
      <c r="C2548" s="165"/>
      <c r="D2548" s="166"/>
      <c r="E2548" s="159"/>
      <c r="F2548" s="160"/>
      <c r="G2548" s="159"/>
      <c r="H2548" s="159"/>
      <c r="I2548" s="167"/>
    </row>
    <row r="2549" spans="1:9" x14ac:dyDescent="0.25">
      <c r="A2549" s="145"/>
      <c r="B2549" s="153"/>
      <c r="C2549" s="165"/>
      <c r="D2549" s="166"/>
      <c r="E2549" s="159"/>
      <c r="F2549" s="160"/>
      <c r="G2549" s="159"/>
      <c r="H2549" s="159"/>
      <c r="I2549" s="167"/>
    </row>
    <row r="2550" spans="1:9" x14ac:dyDescent="0.25">
      <c r="A2550" s="145"/>
      <c r="B2550" s="153"/>
      <c r="C2550" s="165"/>
      <c r="D2550" s="166"/>
      <c r="E2550" s="159"/>
      <c r="F2550" s="160"/>
      <c r="G2550" s="159"/>
      <c r="H2550" s="159"/>
      <c r="I2550" s="167"/>
    </row>
    <row r="2551" spans="1:9" x14ac:dyDescent="0.25">
      <c r="A2551" s="145"/>
      <c r="B2551" s="153"/>
      <c r="C2551" s="165"/>
      <c r="D2551" s="166"/>
      <c r="E2551" s="159"/>
      <c r="F2551" s="160"/>
      <c r="G2551" s="159"/>
      <c r="H2551" s="159"/>
      <c r="I2551" s="167"/>
    </row>
    <row r="2552" spans="1:9" x14ac:dyDescent="0.25">
      <c r="A2552" s="145"/>
      <c r="B2552" s="153"/>
      <c r="C2552" s="165"/>
      <c r="D2552" s="166"/>
      <c r="E2552" s="159"/>
      <c r="F2552" s="160"/>
      <c r="G2552" s="159"/>
      <c r="H2552" s="159"/>
      <c r="I2552" s="167"/>
    </row>
    <row r="2553" spans="1:9" x14ac:dyDescent="0.25">
      <c r="A2553" s="145"/>
      <c r="B2553" s="153"/>
      <c r="C2553" s="165"/>
      <c r="D2553" s="166"/>
      <c r="E2553" s="159"/>
      <c r="F2553" s="160"/>
      <c r="G2553" s="159"/>
      <c r="H2553" s="159"/>
      <c r="I2553" s="167"/>
    </row>
    <row r="2554" spans="1:9" x14ac:dyDescent="0.25">
      <c r="A2554" s="145"/>
      <c r="B2554" s="153"/>
      <c r="C2554" s="165"/>
      <c r="D2554" s="166"/>
      <c r="E2554" s="159"/>
      <c r="F2554" s="160"/>
      <c r="G2554" s="159"/>
      <c r="H2554" s="159"/>
      <c r="I2554" s="167"/>
    </row>
    <row r="2555" spans="1:9" x14ac:dyDescent="0.25">
      <c r="A2555" s="145"/>
      <c r="B2555" s="153"/>
      <c r="C2555" s="165"/>
      <c r="D2555" s="166"/>
      <c r="E2555" s="159"/>
      <c r="F2555" s="160"/>
      <c r="G2555" s="159"/>
      <c r="H2555" s="159"/>
      <c r="I2555" s="167"/>
    </row>
    <row r="2556" spans="1:9" x14ac:dyDescent="0.25">
      <c r="A2556" s="145"/>
      <c r="B2556" s="153"/>
      <c r="C2556" s="165"/>
      <c r="D2556" s="166"/>
      <c r="E2556" s="159"/>
      <c r="F2556" s="160"/>
      <c r="G2556" s="159"/>
      <c r="H2556" s="159"/>
      <c r="I2556" s="167"/>
    </row>
    <row r="2557" spans="1:9" x14ac:dyDescent="0.25">
      <c r="A2557" s="145"/>
      <c r="B2557" s="153"/>
      <c r="C2557" s="165"/>
      <c r="D2557" s="166"/>
      <c r="E2557" s="159"/>
      <c r="F2557" s="160"/>
      <c r="G2557" s="159"/>
      <c r="H2557" s="159"/>
      <c r="I2557" s="167"/>
    </row>
    <row r="2558" spans="1:9" x14ac:dyDescent="0.25">
      <c r="A2558" s="145"/>
      <c r="B2558" s="153"/>
      <c r="C2558" s="165"/>
      <c r="D2558" s="166"/>
      <c r="E2558" s="159"/>
      <c r="F2558" s="160"/>
      <c r="G2558" s="159"/>
      <c r="H2558" s="159"/>
      <c r="I2558" s="167"/>
    </row>
    <row r="2559" spans="1:9" x14ac:dyDescent="0.25">
      <c r="A2559" s="145"/>
      <c r="B2559" s="153"/>
      <c r="C2559" s="165"/>
      <c r="D2559" s="166"/>
      <c r="E2559" s="159"/>
      <c r="F2559" s="160"/>
      <c r="G2559" s="159"/>
      <c r="H2559" s="159"/>
      <c r="I2559" s="167"/>
    </row>
    <row r="2560" spans="1:9" x14ac:dyDescent="0.25">
      <c r="A2560" s="145"/>
      <c r="B2560" s="153"/>
      <c r="C2560" s="165"/>
      <c r="D2560" s="166"/>
      <c r="E2560" s="159"/>
      <c r="F2560" s="160"/>
      <c r="G2560" s="159"/>
      <c r="H2560" s="159"/>
      <c r="I2560" s="167"/>
    </row>
    <row r="2561" spans="1:9" x14ac:dyDescent="0.25">
      <c r="A2561" s="145"/>
      <c r="B2561" s="153"/>
      <c r="C2561" s="165"/>
      <c r="D2561" s="166"/>
      <c r="E2561" s="159"/>
      <c r="F2561" s="160"/>
      <c r="G2561" s="159"/>
      <c r="H2561" s="159"/>
      <c r="I2561" s="167"/>
    </row>
    <row r="2562" spans="1:9" x14ac:dyDescent="0.25">
      <c r="A2562" s="145"/>
      <c r="B2562" s="153"/>
      <c r="C2562" s="165"/>
      <c r="D2562" s="166"/>
      <c r="E2562" s="159"/>
      <c r="F2562" s="160"/>
      <c r="G2562" s="159"/>
      <c r="H2562" s="159"/>
      <c r="I2562" s="167"/>
    </row>
    <row r="2563" spans="1:9" x14ac:dyDescent="0.25">
      <c r="A2563" s="145"/>
      <c r="B2563" s="153"/>
      <c r="C2563" s="165"/>
      <c r="D2563" s="166"/>
      <c r="E2563" s="159"/>
      <c r="F2563" s="160"/>
      <c r="G2563" s="159"/>
      <c r="H2563" s="159"/>
      <c r="I2563" s="167"/>
    </row>
    <row r="2564" spans="1:9" x14ac:dyDescent="0.25">
      <c r="A2564" s="145"/>
      <c r="B2564" s="153"/>
      <c r="C2564" s="165"/>
      <c r="D2564" s="166"/>
      <c r="E2564" s="159"/>
      <c r="F2564" s="160"/>
      <c r="G2564" s="159"/>
      <c r="H2564" s="159"/>
      <c r="I2564" s="167"/>
    </row>
    <row r="2565" spans="1:9" x14ac:dyDescent="0.25">
      <c r="A2565" s="145"/>
      <c r="B2565" s="153"/>
      <c r="C2565" s="165"/>
      <c r="D2565" s="166"/>
      <c r="E2565" s="159"/>
      <c r="F2565" s="160"/>
      <c r="G2565" s="159"/>
      <c r="H2565" s="159"/>
      <c r="I2565" s="167"/>
    </row>
    <row r="2566" spans="1:9" x14ac:dyDescent="0.25">
      <c r="A2566" s="145"/>
      <c r="B2566" s="153"/>
      <c r="C2566" s="165"/>
      <c r="D2566" s="166"/>
      <c r="E2566" s="159"/>
      <c r="F2566" s="160"/>
      <c r="G2566" s="159"/>
      <c r="H2566" s="159"/>
      <c r="I2566" s="167"/>
    </row>
    <row r="2567" spans="1:9" x14ac:dyDescent="0.25">
      <c r="A2567" s="145"/>
      <c r="B2567" s="153"/>
      <c r="C2567" s="165"/>
      <c r="D2567" s="166"/>
      <c r="E2567" s="159"/>
      <c r="F2567" s="160"/>
      <c r="G2567" s="159"/>
      <c r="H2567" s="159"/>
      <c r="I2567" s="167"/>
    </row>
    <row r="2568" spans="1:9" x14ac:dyDescent="0.25">
      <c r="A2568" s="145"/>
      <c r="B2568" s="153"/>
      <c r="C2568" s="165"/>
      <c r="D2568" s="166"/>
      <c r="E2568" s="159"/>
      <c r="F2568" s="160"/>
      <c r="G2568" s="159"/>
      <c r="H2568" s="159"/>
      <c r="I2568" s="167"/>
    </row>
    <row r="2569" spans="1:9" x14ac:dyDescent="0.25">
      <c r="A2569" s="145"/>
      <c r="B2569" s="153"/>
      <c r="C2569" s="165"/>
      <c r="D2569" s="166"/>
      <c r="E2569" s="159"/>
      <c r="F2569" s="160"/>
      <c r="G2569" s="159"/>
      <c r="H2569" s="159"/>
      <c r="I2569" s="167"/>
    </row>
    <row r="2570" spans="1:9" x14ac:dyDescent="0.25">
      <c r="A2570" s="145"/>
      <c r="B2570" s="153"/>
      <c r="C2570" s="165"/>
      <c r="D2570" s="166"/>
      <c r="E2570" s="159"/>
      <c r="F2570" s="160"/>
      <c r="G2570" s="159"/>
      <c r="H2570" s="159"/>
      <c r="I2570" s="167"/>
    </row>
    <row r="2571" spans="1:9" x14ac:dyDescent="0.25">
      <c r="A2571" s="145"/>
      <c r="B2571" s="153"/>
      <c r="C2571" s="165"/>
      <c r="D2571" s="166"/>
      <c r="E2571" s="159"/>
      <c r="F2571" s="160"/>
      <c r="G2571" s="159"/>
      <c r="H2571" s="159"/>
      <c r="I2571" s="167"/>
    </row>
    <row r="2572" spans="1:9" x14ac:dyDescent="0.25">
      <c r="A2572" s="145"/>
      <c r="B2572" s="153"/>
      <c r="C2572" s="165"/>
      <c r="D2572" s="166"/>
      <c r="E2572" s="159"/>
      <c r="F2572" s="160"/>
      <c r="G2572" s="159"/>
      <c r="H2572" s="159"/>
      <c r="I2572" s="167"/>
    </row>
    <row r="2573" spans="1:9" x14ac:dyDescent="0.25">
      <c r="A2573" s="145"/>
      <c r="B2573" s="153"/>
      <c r="C2573" s="165"/>
      <c r="D2573" s="166"/>
      <c r="E2573" s="159"/>
      <c r="F2573" s="160"/>
      <c r="G2573" s="159"/>
      <c r="H2573" s="159"/>
      <c r="I2573" s="167"/>
    </row>
    <row r="2574" spans="1:9" x14ac:dyDescent="0.25">
      <c r="A2574" s="145"/>
      <c r="B2574" s="153"/>
      <c r="C2574" s="165"/>
      <c r="D2574" s="166"/>
      <c r="E2574" s="159"/>
      <c r="F2574" s="160"/>
      <c r="G2574" s="159"/>
      <c r="H2574" s="159"/>
      <c r="I2574" s="167"/>
    </row>
    <row r="2575" spans="1:9" x14ac:dyDescent="0.25">
      <c r="A2575" s="145"/>
      <c r="B2575" s="153"/>
      <c r="C2575" s="165"/>
      <c r="D2575" s="166"/>
      <c r="E2575" s="159"/>
      <c r="F2575" s="160"/>
      <c r="G2575" s="159"/>
      <c r="H2575" s="159"/>
      <c r="I2575" s="167"/>
    </row>
    <row r="2576" spans="1:9" x14ac:dyDescent="0.25">
      <c r="A2576" s="145"/>
      <c r="B2576" s="153"/>
      <c r="C2576" s="165"/>
      <c r="D2576" s="166"/>
      <c r="E2576" s="159"/>
      <c r="F2576" s="160"/>
      <c r="G2576" s="159"/>
      <c r="H2576" s="159"/>
      <c r="I2576" s="167"/>
    </row>
    <row r="2577" spans="1:9" x14ac:dyDescent="0.25">
      <c r="A2577" s="145"/>
      <c r="B2577" s="153"/>
      <c r="C2577" s="165"/>
      <c r="D2577" s="166"/>
      <c r="E2577" s="159"/>
      <c r="F2577" s="160"/>
      <c r="G2577" s="159"/>
      <c r="H2577" s="159"/>
      <c r="I2577" s="167"/>
    </row>
    <row r="2578" spans="1:9" x14ac:dyDescent="0.25">
      <c r="A2578" s="145"/>
      <c r="B2578" s="153"/>
      <c r="C2578" s="165"/>
      <c r="D2578" s="166"/>
      <c r="E2578" s="159"/>
      <c r="F2578" s="160"/>
      <c r="G2578" s="159"/>
      <c r="H2578" s="159"/>
      <c r="I2578" s="167"/>
    </row>
    <row r="2579" spans="1:9" x14ac:dyDescent="0.25">
      <c r="A2579" s="145"/>
      <c r="B2579" s="153"/>
      <c r="C2579" s="165"/>
      <c r="D2579" s="166"/>
      <c r="E2579" s="159"/>
      <c r="F2579" s="160"/>
      <c r="G2579" s="159"/>
      <c r="H2579" s="159"/>
      <c r="I2579" s="167"/>
    </row>
    <row r="2580" spans="1:9" x14ac:dyDescent="0.25">
      <c r="A2580" s="145"/>
      <c r="B2580" s="153"/>
      <c r="C2580" s="165"/>
      <c r="D2580" s="166"/>
      <c r="E2580" s="159"/>
      <c r="F2580" s="160"/>
      <c r="G2580" s="159"/>
      <c r="H2580" s="159"/>
      <c r="I2580" s="167"/>
    </row>
    <row r="2581" spans="1:9" x14ac:dyDescent="0.25">
      <c r="A2581" s="145"/>
      <c r="B2581" s="153"/>
      <c r="C2581" s="165"/>
      <c r="D2581" s="166"/>
      <c r="E2581" s="159"/>
      <c r="F2581" s="160"/>
      <c r="G2581" s="159"/>
      <c r="H2581" s="159"/>
      <c r="I2581" s="167"/>
    </row>
    <row r="2582" spans="1:9" x14ac:dyDescent="0.25">
      <c r="A2582" s="145"/>
      <c r="B2582" s="153"/>
      <c r="C2582" s="165"/>
      <c r="D2582" s="166"/>
      <c r="E2582" s="159"/>
      <c r="F2582" s="160"/>
      <c r="G2582" s="159"/>
      <c r="H2582" s="159"/>
      <c r="I2582" s="167"/>
    </row>
    <row r="2583" spans="1:9" x14ac:dyDescent="0.25">
      <c r="A2583" s="145"/>
      <c r="B2583" s="153"/>
      <c r="C2583" s="165"/>
      <c r="D2583" s="166"/>
      <c r="E2583" s="159"/>
      <c r="F2583" s="160"/>
      <c r="G2583" s="159"/>
      <c r="H2583" s="159"/>
      <c r="I2583" s="167"/>
    </row>
    <row r="2584" spans="1:9" x14ac:dyDescent="0.25">
      <c r="A2584" s="145"/>
      <c r="B2584" s="153"/>
      <c r="C2584" s="165"/>
      <c r="D2584" s="166"/>
      <c r="E2584" s="159"/>
      <c r="F2584" s="160"/>
      <c r="G2584" s="159"/>
      <c r="H2584" s="159"/>
      <c r="I2584" s="167"/>
    </row>
    <row r="2585" spans="1:9" x14ac:dyDescent="0.25">
      <c r="A2585" s="145"/>
      <c r="B2585" s="153"/>
      <c r="C2585" s="165"/>
      <c r="D2585" s="166"/>
      <c r="E2585" s="159"/>
      <c r="F2585" s="160"/>
      <c r="G2585" s="159"/>
      <c r="H2585" s="159"/>
      <c r="I2585" s="167"/>
    </row>
    <row r="2586" spans="1:9" x14ac:dyDescent="0.25">
      <c r="A2586" s="145"/>
      <c r="B2586" s="153"/>
      <c r="C2586" s="165"/>
      <c r="D2586" s="166"/>
      <c r="E2586" s="159"/>
      <c r="F2586" s="160"/>
      <c r="G2586" s="159"/>
      <c r="H2586" s="159"/>
      <c r="I2586" s="167"/>
    </row>
    <row r="2587" spans="1:9" x14ac:dyDescent="0.25">
      <c r="A2587" s="145"/>
      <c r="B2587" s="153"/>
      <c r="C2587" s="165"/>
      <c r="D2587" s="166"/>
      <c r="E2587" s="159"/>
      <c r="F2587" s="160"/>
      <c r="G2587" s="159"/>
      <c r="H2587" s="159"/>
      <c r="I2587" s="167"/>
    </row>
    <row r="2588" spans="1:9" x14ac:dyDescent="0.25">
      <c r="A2588" s="145"/>
      <c r="B2588" s="153"/>
      <c r="C2588" s="165"/>
      <c r="D2588" s="166"/>
      <c r="E2588" s="159"/>
      <c r="F2588" s="160"/>
      <c r="G2588" s="159"/>
      <c r="H2588" s="159"/>
      <c r="I2588" s="167"/>
    </row>
    <row r="2589" spans="1:9" x14ac:dyDescent="0.25">
      <c r="A2589" s="145"/>
      <c r="B2589" s="153"/>
      <c r="C2589" s="165"/>
      <c r="D2589" s="166"/>
      <c r="E2589" s="159"/>
      <c r="F2589" s="160"/>
      <c r="G2589" s="159"/>
      <c r="H2589" s="159"/>
      <c r="I2589" s="167"/>
    </row>
    <row r="2590" spans="1:9" x14ac:dyDescent="0.25">
      <c r="A2590" s="145"/>
      <c r="B2590" s="153"/>
      <c r="C2590" s="165"/>
      <c r="D2590" s="166"/>
      <c r="E2590" s="159"/>
      <c r="F2590" s="160"/>
      <c r="G2590" s="159"/>
      <c r="H2590" s="159"/>
      <c r="I2590" s="167"/>
    </row>
    <row r="2591" spans="1:9" x14ac:dyDescent="0.25">
      <c r="A2591" s="145"/>
      <c r="B2591" s="153"/>
      <c r="C2591" s="165"/>
      <c r="D2591" s="166"/>
      <c r="E2591" s="159"/>
      <c r="F2591" s="160"/>
      <c r="G2591" s="159"/>
      <c r="H2591" s="159"/>
      <c r="I2591" s="167"/>
    </row>
    <row r="2592" spans="1:9" x14ac:dyDescent="0.25">
      <c r="A2592" s="145"/>
      <c r="B2592" s="153"/>
      <c r="C2592" s="165"/>
      <c r="D2592" s="166"/>
      <c r="E2592" s="159"/>
      <c r="F2592" s="160"/>
      <c r="G2592" s="159"/>
      <c r="H2592" s="159"/>
      <c r="I2592" s="167"/>
    </row>
    <row r="2593" spans="1:9" x14ac:dyDescent="0.25">
      <c r="A2593" s="145"/>
      <c r="B2593" s="153"/>
      <c r="C2593" s="165"/>
      <c r="D2593" s="166"/>
      <c r="E2593" s="159"/>
      <c r="F2593" s="160"/>
      <c r="G2593" s="159"/>
      <c r="H2593" s="159"/>
      <c r="I2593" s="167"/>
    </row>
    <row r="2594" spans="1:9" x14ac:dyDescent="0.25">
      <c r="A2594" s="145"/>
      <c r="B2594" s="153"/>
      <c r="C2594" s="165"/>
      <c r="D2594" s="166"/>
      <c r="E2594" s="159"/>
      <c r="F2594" s="160"/>
      <c r="G2594" s="159"/>
      <c r="H2594" s="159"/>
      <c r="I2594" s="167"/>
    </row>
    <row r="2595" spans="1:9" x14ac:dyDescent="0.25">
      <c r="A2595" s="145"/>
      <c r="B2595" s="153"/>
      <c r="C2595" s="165"/>
      <c r="D2595" s="166"/>
      <c r="E2595" s="159"/>
      <c r="F2595" s="160"/>
      <c r="G2595" s="159"/>
      <c r="H2595" s="159"/>
      <c r="I2595" s="167"/>
    </row>
    <row r="2596" spans="1:9" x14ac:dyDescent="0.25">
      <c r="A2596" s="145"/>
      <c r="B2596" s="153"/>
      <c r="C2596" s="165"/>
      <c r="D2596" s="166"/>
      <c r="E2596" s="159"/>
      <c r="F2596" s="160"/>
      <c r="G2596" s="159"/>
      <c r="H2596" s="159"/>
      <c r="I2596" s="167"/>
    </row>
    <row r="2597" spans="1:9" x14ac:dyDescent="0.25">
      <c r="A2597" s="145"/>
      <c r="B2597" s="153"/>
      <c r="C2597" s="165"/>
      <c r="D2597" s="166"/>
      <c r="E2597" s="159"/>
      <c r="F2597" s="160"/>
      <c r="G2597" s="159"/>
      <c r="H2597" s="159"/>
      <c r="I2597" s="167"/>
    </row>
    <row r="2598" spans="1:9" x14ac:dyDescent="0.25">
      <c r="A2598" s="145"/>
      <c r="B2598" s="153"/>
      <c r="C2598" s="165"/>
      <c r="D2598" s="166"/>
      <c r="E2598" s="159"/>
      <c r="F2598" s="160"/>
      <c r="G2598" s="159"/>
      <c r="H2598" s="159"/>
      <c r="I2598" s="167"/>
    </row>
    <row r="2599" spans="1:9" x14ac:dyDescent="0.25">
      <c r="A2599" s="145"/>
      <c r="B2599" s="153"/>
      <c r="C2599" s="165"/>
      <c r="D2599" s="166"/>
      <c r="E2599" s="159"/>
      <c r="F2599" s="160"/>
      <c r="G2599" s="159"/>
      <c r="H2599" s="159"/>
      <c r="I2599" s="167"/>
    </row>
    <row r="2600" spans="1:9" x14ac:dyDescent="0.25">
      <c r="A2600" s="145"/>
      <c r="B2600" s="153"/>
      <c r="C2600" s="165"/>
      <c r="D2600" s="166"/>
      <c r="E2600" s="159"/>
      <c r="F2600" s="160"/>
      <c r="G2600" s="159"/>
      <c r="H2600" s="159"/>
      <c r="I2600" s="167"/>
    </row>
    <row r="2601" spans="1:9" x14ac:dyDescent="0.25">
      <c r="A2601" s="145"/>
      <c r="B2601" s="153"/>
      <c r="C2601" s="165"/>
      <c r="D2601" s="166"/>
      <c r="E2601" s="159"/>
      <c r="F2601" s="160"/>
      <c r="G2601" s="159"/>
      <c r="H2601" s="159"/>
      <c r="I2601" s="167"/>
    </row>
    <row r="2602" spans="1:9" x14ac:dyDescent="0.25">
      <c r="A2602" s="145"/>
      <c r="B2602" s="153"/>
      <c r="C2602" s="165"/>
      <c r="D2602" s="166"/>
      <c r="E2602" s="159"/>
      <c r="F2602" s="160"/>
      <c r="G2602" s="159"/>
      <c r="H2602" s="159"/>
      <c r="I2602" s="167"/>
    </row>
    <row r="2603" spans="1:9" x14ac:dyDescent="0.25">
      <c r="A2603" s="145"/>
      <c r="B2603" s="153"/>
      <c r="C2603" s="165"/>
      <c r="D2603" s="166"/>
      <c r="E2603" s="159"/>
      <c r="F2603" s="160"/>
      <c r="G2603" s="159"/>
      <c r="H2603" s="159"/>
      <c r="I2603" s="167"/>
    </row>
    <row r="2604" spans="1:9" x14ac:dyDescent="0.25">
      <c r="A2604" s="145"/>
      <c r="B2604" s="153"/>
      <c r="C2604" s="165"/>
      <c r="D2604" s="166"/>
      <c r="E2604" s="159"/>
      <c r="F2604" s="160"/>
      <c r="G2604" s="159"/>
      <c r="H2604" s="159"/>
      <c r="I2604" s="167"/>
    </row>
    <row r="2605" spans="1:9" x14ac:dyDescent="0.25">
      <c r="A2605" s="145"/>
      <c r="B2605" s="153"/>
      <c r="C2605" s="165"/>
      <c r="D2605" s="166"/>
      <c r="E2605" s="159"/>
      <c r="F2605" s="160"/>
      <c r="G2605" s="159"/>
      <c r="H2605" s="159"/>
      <c r="I2605" s="167"/>
    </row>
    <row r="2606" spans="1:9" x14ac:dyDescent="0.25">
      <c r="A2606" s="145"/>
      <c r="B2606" s="153"/>
      <c r="C2606" s="165"/>
      <c r="D2606" s="166"/>
      <c r="E2606" s="159"/>
      <c r="F2606" s="160"/>
      <c r="G2606" s="159"/>
      <c r="H2606" s="159"/>
      <c r="I2606" s="167"/>
    </row>
    <row r="2607" spans="1:9" x14ac:dyDescent="0.25">
      <c r="A2607" s="145"/>
      <c r="B2607" s="153"/>
      <c r="C2607" s="165"/>
      <c r="D2607" s="166"/>
      <c r="E2607" s="159"/>
      <c r="F2607" s="160"/>
      <c r="G2607" s="159"/>
      <c r="H2607" s="159"/>
      <c r="I2607" s="167"/>
    </row>
    <row r="2608" spans="1:9" x14ac:dyDescent="0.25">
      <c r="A2608" s="145"/>
      <c r="B2608" s="153"/>
      <c r="C2608" s="165"/>
      <c r="D2608" s="166"/>
      <c r="E2608" s="159"/>
      <c r="F2608" s="160"/>
      <c r="G2608" s="159"/>
      <c r="H2608" s="159"/>
      <c r="I2608" s="167"/>
    </row>
    <row r="2609" spans="1:9" x14ac:dyDescent="0.25">
      <c r="A2609" s="145"/>
      <c r="B2609" s="153"/>
      <c r="C2609" s="165"/>
      <c r="D2609" s="166"/>
      <c r="E2609" s="159"/>
      <c r="F2609" s="160"/>
      <c r="G2609" s="159"/>
      <c r="H2609" s="159"/>
      <c r="I2609" s="167"/>
    </row>
    <row r="2610" spans="1:9" x14ac:dyDescent="0.25">
      <c r="A2610" s="145"/>
      <c r="B2610" s="153"/>
      <c r="C2610" s="165"/>
      <c r="D2610" s="166"/>
      <c r="E2610" s="159"/>
      <c r="F2610" s="160"/>
      <c r="G2610" s="159"/>
      <c r="H2610" s="159"/>
      <c r="I2610" s="167"/>
    </row>
    <row r="2611" spans="1:9" x14ac:dyDescent="0.25">
      <c r="A2611" s="145"/>
      <c r="B2611" s="153"/>
      <c r="C2611" s="165"/>
      <c r="D2611" s="166"/>
      <c r="E2611" s="159"/>
      <c r="F2611" s="160"/>
      <c r="G2611" s="159"/>
      <c r="H2611" s="159"/>
      <c r="I2611" s="167"/>
    </row>
    <row r="2612" spans="1:9" x14ac:dyDescent="0.25">
      <c r="A2612" s="145"/>
      <c r="B2612" s="153"/>
      <c r="C2612" s="165"/>
      <c r="D2612" s="166"/>
      <c r="E2612" s="159"/>
      <c r="F2612" s="160"/>
      <c r="G2612" s="159"/>
      <c r="H2612" s="159"/>
      <c r="I2612" s="167"/>
    </row>
    <row r="2613" spans="1:9" x14ac:dyDescent="0.25">
      <c r="A2613" s="145"/>
      <c r="B2613" s="153"/>
      <c r="C2613" s="165"/>
      <c r="D2613" s="166"/>
      <c r="E2613" s="159"/>
      <c r="F2613" s="160"/>
      <c r="G2613" s="159"/>
      <c r="H2613" s="159"/>
      <c r="I2613" s="167"/>
    </row>
    <row r="2614" spans="1:9" x14ac:dyDescent="0.25">
      <c r="A2614" s="145"/>
      <c r="B2614" s="153"/>
      <c r="C2614" s="165"/>
      <c r="D2614" s="166"/>
      <c r="E2614" s="159"/>
      <c r="F2614" s="160"/>
      <c r="G2614" s="159"/>
      <c r="H2614" s="159"/>
      <c r="I2614" s="167"/>
    </row>
    <row r="2615" spans="1:9" x14ac:dyDescent="0.25">
      <c r="A2615" s="145"/>
      <c r="B2615" s="153"/>
      <c r="C2615" s="165"/>
      <c r="D2615" s="166"/>
      <c r="E2615" s="159"/>
      <c r="F2615" s="160"/>
      <c r="G2615" s="159"/>
      <c r="H2615" s="159"/>
      <c r="I2615" s="167"/>
    </row>
    <row r="2616" spans="1:9" x14ac:dyDescent="0.25">
      <c r="A2616" s="145"/>
      <c r="B2616" s="153"/>
      <c r="C2616" s="165"/>
      <c r="D2616" s="166"/>
      <c r="E2616" s="159"/>
      <c r="F2616" s="160"/>
      <c r="G2616" s="159"/>
      <c r="H2616" s="159"/>
      <c r="I2616" s="167"/>
    </row>
    <row r="2617" spans="1:9" x14ac:dyDescent="0.25">
      <c r="A2617" s="145"/>
      <c r="B2617" s="153"/>
      <c r="C2617" s="165"/>
      <c r="D2617" s="166"/>
      <c r="E2617" s="159"/>
      <c r="F2617" s="160"/>
      <c r="G2617" s="159"/>
      <c r="H2617" s="159"/>
      <c r="I2617" s="167"/>
    </row>
    <row r="2618" spans="1:9" x14ac:dyDescent="0.25">
      <c r="A2618" s="145"/>
      <c r="B2618" s="153"/>
      <c r="C2618" s="165"/>
      <c r="D2618" s="166"/>
      <c r="E2618" s="159"/>
      <c r="F2618" s="160"/>
      <c r="G2618" s="159"/>
      <c r="H2618" s="159"/>
      <c r="I2618" s="167"/>
    </row>
    <row r="2619" spans="1:9" x14ac:dyDescent="0.25">
      <c r="A2619" s="145"/>
      <c r="B2619" s="153"/>
      <c r="C2619" s="165"/>
      <c r="D2619" s="166"/>
      <c r="E2619" s="159"/>
      <c r="F2619" s="160"/>
      <c r="G2619" s="159"/>
      <c r="H2619" s="159"/>
      <c r="I2619" s="167"/>
    </row>
    <row r="2620" spans="1:9" x14ac:dyDescent="0.25">
      <c r="A2620" s="145"/>
      <c r="B2620" s="153"/>
      <c r="C2620" s="165"/>
      <c r="D2620" s="166"/>
      <c r="E2620" s="159"/>
      <c r="F2620" s="160"/>
      <c r="G2620" s="159"/>
      <c r="H2620" s="159"/>
      <c r="I2620" s="167"/>
    </row>
    <row r="2621" spans="1:9" x14ac:dyDescent="0.25">
      <c r="A2621" s="145"/>
      <c r="B2621" s="153"/>
      <c r="C2621" s="165"/>
      <c r="D2621" s="166"/>
      <c r="E2621" s="159"/>
      <c r="F2621" s="160"/>
      <c r="G2621" s="159"/>
      <c r="H2621" s="159"/>
      <c r="I2621" s="167"/>
    </row>
    <row r="2622" spans="1:9" x14ac:dyDescent="0.25">
      <c r="A2622" s="145"/>
      <c r="B2622" s="153"/>
      <c r="C2622" s="165"/>
      <c r="D2622" s="166"/>
      <c r="E2622" s="159"/>
      <c r="F2622" s="160"/>
      <c r="G2622" s="159"/>
      <c r="H2622" s="159"/>
      <c r="I2622" s="167"/>
    </row>
    <row r="2623" spans="1:9" x14ac:dyDescent="0.25">
      <c r="A2623" s="145"/>
      <c r="B2623" s="153"/>
      <c r="C2623" s="165"/>
      <c r="D2623" s="166"/>
      <c r="E2623" s="159"/>
      <c r="F2623" s="160"/>
      <c r="G2623" s="159"/>
      <c r="H2623" s="159"/>
      <c r="I2623" s="167"/>
    </row>
    <row r="2624" spans="1:9" x14ac:dyDescent="0.25">
      <c r="A2624" s="145"/>
      <c r="B2624" s="153"/>
      <c r="C2624" s="165"/>
      <c r="D2624" s="166"/>
      <c r="E2624" s="159"/>
      <c r="F2624" s="160"/>
      <c r="G2624" s="159"/>
      <c r="H2624" s="159"/>
      <c r="I2624" s="167"/>
    </row>
    <row r="2625" spans="1:9" x14ac:dyDescent="0.25">
      <c r="A2625" s="145"/>
      <c r="B2625" s="153"/>
      <c r="C2625" s="165"/>
      <c r="D2625" s="166"/>
      <c r="E2625" s="159"/>
      <c r="F2625" s="169"/>
      <c r="G2625" s="159"/>
      <c r="H2625" s="159"/>
      <c r="I2625" s="167"/>
    </row>
    <row r="2626" spans="1:9" x14ac:dyDescent="0.25">
      <c r="A2626" s="145"/>
      <c r="B2626" s="153"/>
      <c r="C2626" s="165"/>
      <c r="D2626" s="166"/>
      <c r="E2626" s="159"/>
      <c r="F2626" s="160"/>
      <c r="G2626" s="159"/>
      <c r="H2626" s="159"/>
      <c r="I2626" s="167"/>
    </row>
    <row r="2627" spans="1:9" x14ac:dyDescent="0.25">
      <c r="A2627" s="145"/>
      <c r="B2627" s="153"/>
      <c r="C2627" s="165"/>
      <c r="D2627" s="166"/>
      <c r="E2627" s="159"/>
      <c r="F2627" s="169"/>
      <c r="G2627" s="159"/>
      <c r="H2627" s="159"/>
      <c r="I2627" s="167"/>
    </row>
    <row r="2628" spans="1:9" x14ac:dyDescent="0.25">
      <c r="A2628" s="145"/>
      <c r="B2628" s="153"/>
      <c r="C2628" s="165"/>
      <c r="D2628" s="166"/>
      <c r="E2628" s="159"/>
      <c r="F2628" s="160"/>
      <c r="G2628" s="159"/>
      <c r="H2628" s="159"/>
      <c r="I2628" s="167"/>
    </row>
    <row r="2629" spans="1:9" x14ac:dyDescent="0.25">
      <c r="A2629" s="145"/>
      <c r="B2629" s="153"/>
      <c r="C2629" s="165"/>
      <c r="D2629" s="166"/>
      <c r="E2629" s="159"/>
      <c r="F2629" s="160"/>
      <c r="G2629" s="159"/>
      <c r="H2629" s="159"/>
      <c r="I2629" s="167"/>
    </row>
    <row r="2630" spans="1:9" x14ac:dyDescent="0.25">
      <c r="A2630" s="145"/>
      <c r="B2630" s="153"/>
      <c r="C2630" s="165"/>
      <c r="D2630" s="166"/>
      <c r="E2630" s="159"/>
      <c r="F2630" s="160"/>
      <c r="G2630" s="159"/>
      <c r="H2630" s="159"/>
      <c r="I2630" s="167"/>
    </row>
    <row r="2631" spans="1:9" x14ac:dyDescent="0.25">
      <c r="A2631" s="145"/>
      <c r="B2631" s="153"/>
      <c r="C2631" s="165"/>
      <c r="D2631" s="166"/>
      <c r="E2631" s="159"/>
      <c r="F2631" s="160"/>
      <c r="G2631" s="159"/>
      <c r="H2631" s="159"/>
      <c r="I2631" s="167"/>
    </row>
    <row r="2632" spans="1:9" x14ac:dyDescent="0.25">
      <c r="A2632" s="145"/>
      <c r="B2632" s="153"/>
      <c r="C2632" s="165"/>
      <c r="D2632" s="166"/>
      <c r="E2632" s="159"/>
      <c r="F2632" s="160"/>
      <c r="G2632" s="159"/>
      <c r="H2632" s="159"/>
      <c r="I2632" s="167"/>
    </row>
    <row r="2633" spans="1:9" x14ac:dyDescent="0.25">
      <c r="A2633" s="145"/>
      <c r="B2633" s="153"/>
      <c r="C2633" s="165"/>
      <c r="D2633" s="166"/>
      <c r="E2633" s="159"/>
      <c r="F2633" s="160"/>
      <c r="G2633" s="159"/>
      <c r="H2633" s="159"/>
      <c r="I2633" s="167"/>
    </row>
    <row r="2634" spans="1:9" x14ac:dyDescent="0.25">
      <c r="A2634" s="145"/>
      <c r="B2634" s="153"/>
      <c r="C2634" s="165"/>
      <c r="D2634" s="166"/>
      <c r="E2634" s="159"/>
      <c r="F2634" s="160"/>
      <c r="G2634" s="159"/>
      <c r="H2634" s="159"/>
      <c r="I2634" s="167"/>
    </row>
    <row r="2635" spans="1:9" x14ac:dyDescent="0.25">
      <c r="A2635" s="145"/>
      <c r="B2635" s="153"/>
      <c r="C2635" s="165"/>
      <c r="D2635" s="166"/>
      <c r="E2635" s="159"/>
      <c r="F2635" s="160"/>
      <c r="G2635" s="159"/>
      <c r="H2635" s="159"/>
      <c r="I2635" s="167"/>
    </row>
    <row r="2636" spans="1:9" x14ac:dyDescent="0.25">
      <c r="A2636" s="145"/>
      <c r="B2636" s="153"/>
      <c r="C2636" s="165"/>
      <c r="D2636" s="166"/>
      <c r="E2636" s="159"/>
      <c r="F2636" s="160"/>
      <c r="G2636" s="159"/>
      <c r="H2636" s="159"/>
      <c r="I2636" s="167"/>
    </row>
    <row r="2637" spans="1:9" x14ac:dyDescent="0.25">
      <c r="A2637" s="145"/>
      <c r="B2637" s="153"/>
      <c r="C2637" s="165"/>
      <c r="D2637" s="166"/>
      <c r="E2637" s="159"/>
      <c r="F2637" s="160"/>
      <c r="G2637" s="159"/>
      <c r="H2637" s="159"/>
      <c r="I2637" s="167"/>
    </row>
    <row r="2638" spans="1:9" x14ac:dyDescent="0.25">
      <c r="A2638" s="145"/>
      <c r="B2638" s="153"/>
      <c r="C2638" s="165"/>
      <c r="D2638" s="166"/>
      <c r="E2638" s="159"/>
      <c r="F2638" s="160"/>
      <c r="G2638" s="159"/>
      <c r="H2638" s="159"/>
      <c r="I2638" s="167"/>
    </row>
    <row r="2639" spans="1:9" x14ac:dyDescent="0.25">
      <c r="A2639" s="145"/>
      <c r="B2639" s="153"/>
      <c r="C2639" s="165"/>
      <c r="D2639" s="166"/>
      <c r="E2639" s="159"/>
      <c r="F2639" s="160"/>
      <c r="G2639" s="159"/>
      <c r="H2639" s="159"/>
      <c r="I2639" s="167"/>
    </row>
    <row r="2640" spans="1:9" x14ac:dyDescent="0.25">
      <c r="A2640" s="145"/>
      <c r="B2640" s="153"/>
      <c r="C2640" s="165"/>
      <c r="D2640" s="166"/>
      <c r="E2640" s="159"/>
      <c r="F2640" s="160"/>
      <c r="G2640" s="159"/>
      <c r="H2640" s="159"/>
      <c r="I2640" s="167"/>
    </row>
    <row r="2641" spans="1:9" x14ac:dyDescent="0.25">
      <c r="A2641" s="145"/>
      <c r="B2641" s="153"/>
      <c r="C2641" s="165"/>
      <c r="D2641" s="166"/>
      <c r="E2641" s="159"/>
      <c r="F2641" s="160"/>
      <c r="G2641" s="159"/>
      <c r="H2641" s="159"/>
      <c r="I2641" s="167"/>
    </row>
    <row r="2642" spans="1:9" x14ac:dyDescent="0.25">
      <c r="A2642" s="145"/>
      <c r="B2642" s="153"/>
      <c r="C2642" s="165"/>
      <c r="D2642" s="166"/>
      <c r="E2642" s="159"/>
      <c r="F2642" s="160"/>
      <c r="G2642" s="159"/>
      <c r="H2642" s="159"/>
      <c r="I2642" s="167"/>
    </row>
    <row r="2643" spans="1:9" x14ac:dyDescent="0.25">
      <c r="A2643" s="145"/>
      <c r="B2643" s="153"/>
      <c r="C2643" s="165"/>
      <c r="D2643" s="166"/>
      <c r="E2643" s="159"/>
      <c r="F2643" s="160"/>
      <c r="G2643" s="159"/>
      <c r="H2643" s="159"/>
      <c r="I2643" s="167"/>
    </row>
    <row r="2644" spans="1:9" x14ac:dyDescent="0.25">
      <c r="A2644" s="145"/>
      <c r="B2644" s="153"/>
      <c r="C2644" s="165"/>
      <c r="D2644" s="166"/>
      <c r="E2644" s="159"/>
      <c r="F2644" s="160"/>
      <c r="G2644" s="159"/>
      <c r="H2644" s="159"/>
      <c r="I2644" s="167"/>
    </row>
    <row r="2645" spans="1:9" x14ac:dyDescent="0.25">
      <c r="A2645" s="145"/>
      <c r="B2645" s="153"/>
      <c r="C2645" s="165"/>
      <c r="D2645" s="166"/>
      <c r="E2645" s="159"/>
      <c r="F2645" s="160"/>
      <c r="G2645" s="159"/>
      <c r="H2645" s="159"/>
      <c r="I2645" s="167"/>
    </row>
    <row r="2646" spans="1:9" x14ac:dyDescent="0.25">
      <c r="A2646" s="145"/>
      <c r="B2646" s="153"/>
      <c r="C2646" s="165"/>
      <c r="D2646" s="166"/>
      <c r="E2646" s="159"/>
      <c r="F2646" s="160"/>
      <c r="G2646" s="159"/>
      <c r="H2646" s="159"/>
      <c r="I2646" s="167"/>
    </row>
    <row r="2647" spans="1:9" x14ac:dyDescent="0.25">
      <c r="A2647" s="145"/>
      <c r="B2647" s="153"/>
      <c r="C2647" s="165"/>
      <c r="D2647" s="166"/>
      <c r="E2647" s="159"/>
      <c r="F2647" s="160"/>
      <c r="G2647" s="159"/>
      <c r="H2647" s="159"/>
      <c r="I2647" s="167"/>
    </row>
    <row r="2648" spans="1:9" x14ac:dyDescent="0.25">
      <c r="A2648" s="145"/>
      <c r="B2648" s="153"/>
      <c r="C2648" s="165"/>
      <c r="D2648" s="166"/>
      <c r="E2648" s="159"/>
      <c r="F2648" s="160"/>
      <c r="G2648" s="159"/>
      <c r="H2648" s="159"/>
      <c r="I2648" s="167"/>
    </row>
    <row r="2649" spans="1:9" x14ac:dyDescent="0.25">
      <c r="A2649" s="145"/>
      <c r="B2649" s="153"/>
      <c r="C2649" s="165"/>
      <c r="D2649" s="166"/>
      <c r="E2649" s="159"/>
      <c r="F2649" s="160"/>
      <c r="G2649" s="159"/>
      <c r="H2649" s="159"/>
      <c r="I2649" s="167"/>
    </row>
    <row r="2650" spans="1:9" x14ac:dyDescent="0.25">
      <c r="A2650" s="145"/>
      <c r="B2650" s="153"/>
      <c r="C2650" s="165"/>
      <c r="D2650" s="166"/>
      <c r="E2650" s="159"/>
      <c r="F2650" s="160"/>
      <c r="G2650" s="159"/>
      <c r="H2650" s="159"/>
      <c r="I2650" s="167"/>
    </row>
    <row r="2651" spans="1:9" x14ac:dyDescent="0.25">
      <c r="A2651" s="145"/>
      <c r="B2651" s="153"/>
      <c r="C2651" s="165"/>
      <c r="D2651" s="166"/>
      <c r="E2651" s="159"/>
      <c r="F2651" s="160"/>
      <c r="G2651" s="159"/>
      <c r="H2651" s="159"/>
      <c r="I2651" s="167"/>
    </row>
    <row r="2652" spans="1:9" x14ac:dyDescent="0.25">
      <c r="A2652" s="145"/>
      <c r="B2652" s="153"/>
      <c r="C2652" s="165"/>
      <c r="D2652" s="166"/>
      <c r="E2652" s="159"/>
      <c r="F2652" s="160"/>
      <c r="G2652" s="159"/>
      <c r="H2652" s="159"/>
      <c r="I2652" s="167"/>
    </row>
    <row r="2653" spans="1:9" x14ac:dyDescent="0.25">
      <c r="A2653" s="145"/>
      <c r="B2653" s="153"/>
      <c r="C2653" s="165"/>
      <c r="D2653" s="166"/>
      <c r="E2653" s="159"/>
      <c r="F2653" s="160"/>
      <c r="G2653" s="159"/>
      <c r="H2653" s="159"/>
      <c r="I2653" s="167"/>
    </row>
    <row r="2654" spans="1:9" x14ac:dyDescent="0.25">
      <c r="A2654" s="145"/>
      <c r="B2654" s="153"/>
      <c r="C2654" s="165"/>
      <c r="D2654" s="166"/>
      <c r="E2654" s="159"/>
      <c r="F2654" s="160"/>
      <c r="G2654" s="159"/>
      <c r="H2654" s="159"/>
      <c r="I2654" s="167"/>
    </row>
    <row r="2655" spans="1:9" x14ac:dyDescent="0.25">
      <c r="A2655" s="145"/>
      <c r="B2655" s="153"/>
      <c r="C2655" s="165"/>
      <c r="D2655" s="166"/>
      <c r="E2655" s="159"/>
      <c r="F2655" s="160"/>
      <c r="G2655" s="159"/>
      <c r="H2655" s="159"/>
      <c r="I2655" s="167"/>
    </row>
    <row r="2656" spans="1:9" x14ac:dyDescent="0.25">
      <c r="A2656" s="145"/>
      <c r="B2656" s="153"/>
      <c r="C2656" s="165"/>
      <c r="D2656" s="166"/>
      <c r="E2656" s="159"/>
      <c r="F2656" s="160"/>
      <c r="G2656" s="159"/>
      <c r="H2656" s="159"/>
      <c r="I2656" s="167"/>
    </row>
    <row r="2657" spans="1:9" x14ac:dyDescent="0.25">
      <c r="A2657" s="145"/>
      <c r="B2657" s="153"/>
      <c r="C2657" s="165"/>
      <c r="D2657" s="166"/>
      <c r="E2657" s="159"/>
      <c r="F2657" s="160"/>
      <c r="G2657" s="159"/>
      <c r="H2657" s="159"/>
      <c r="I2657" s="167"/>
    </row>
    <row r="2658" spans="1:9" x14ac:dyDescent="0.25">
      <c r="A2658" s="145"/>
      <c r="B2658" s="153"/>
      <c r="C2658" s="165"/>
      <c r="D2658" s="166"/>
      <c r="E2658" s="159"/>
      <c r="F2658" s="160"/>
      <c r="G2658" s="159"/>
      <c r="H2658" s="159"/>
      <c r="I2658" s="167"/>
    </row>
    <row r="2659" spans="1:9" x14ac:dyDescent="0.25">
      <c r="A2659" s="145"/>
      <c r="B2659" s="153"/>
      <c r="C2659" s="165"/>
      <c r="D2659" s="166"/>
      <c r="E2659" s="159"/>
      <c r="F2659" s="160"/>
      <c r="G2659" s="159"/>
      <c r="H2659" s="159"/>
      <c r="I2659" s="167"/>
    </row>
    <row r="2660" spans="1:9" x14ac:dyDescent="0.25">
      <c r="A2660" s="145"/>
      <c r="B2660" s="153"/>
      <c r="C2660" s="165"/>
      <c r="D2660" s="166"/>
      <c r="E2660" s="159"/>
      <c r="F2660" s="160"/>
      <c r="G2660" s="159"/>
      <c r="H2660" s="159"/>
      <c r="I2660" s="167"/>
    </row>
    <row r="2661" spans="1:9" x14ac:dyDescent="0.25">
      <c r="A2661" s="145"/>
      <c r="B2661" s="153"/>
      <c r="C2661" s="165"/>
      <c r="D2661" s="166"/>
      <c r="E2661" s="159"/>
      <c r="F2661" s="160"/>
      <c r="G2661" s="159"/>
      <c r="H2661" s="159"/>
      <c r="I2661" s="167"/>
    </row>
    <row r="2662" spans="1:9" x14ac:dyDescent="0.25">
      <c r="A2662" s="145"/>
      <c r="B2662" s="153"/>
      <c r="C2662" s="165"/>
      <c r="D2662" s="166"/>
      <c r="E2662" s="159"/>
      <c r="F2662" s="160"/>
      <c r="G2662" s="159"/>
      <c r="H2662" s="159"/>
      <c r="I2662" s="167"/>
    </row>
    <row r="2663" spans="1:9" x14ac:dyDescent="0.25">
      <c r="A2663" s="145"/>
      <c r="B2663" s="153"/>
      <c r="C2663" s="165"/>
      <c r="D2663" s="166"/>
      <c r="E2663" s="159"/>
      <c r="F2663" s="160"/>
      <c r="G2663" s="159"/>
      <c r="H2663" s="159"/>
      <c r="I2663" s="167"/>
    </row>
    <row r="2664" spans="1:9" x14ac:dyDescent="0.25">
      <c r="A2664" s="145"/>
      <c r="B2664" s="153"/>
      <c r="C2664" s="165"/>
      <c r="D2664" s="166"/>
      <c r="E2664" s="159"/>
      <c r="F2664" s="160"/>
      <c r="G2664" s="159"/>
      <c r="H2664" s="159"/>
      <c r="I2664" s="167"/>
    </row>
    <row r="2665" spans="1:9" x14ac:dyDescent="0.25">
      <c r="A2665" s="145"/>
      <c r="B2665" s="153"/>
      <c r="C2665" s="165"/>
      <c r="D2665" s="166"/>
      <c r="E2665" s="159"/>
      <c r="F2665" s="160"/>
      <c r="G2665" s="159"/>
      <c r="H2665" s="159"/>
      <c r="I2665" s="167"/>
    </row>
    <row r="2666" spans="1:9" x14ac:dyDescent="0.25">
      <c r="A2666" s="145"/>
      <c r="B2666" s="153"/>
      <c r="C2666" s="165"/>
      <c r="D2666" s="166"/>
      <c r="E2666" s="159"/>
      <c r="F2666" s="160"/>
      <c r="G2666" s="159"/>
      <c r="H2666" s="159"/>
      <c r="I2666" s="167"/>
    </row>
    <row r="2667" spans="1:9" x14ac:dyDescent="0.25">
      <c r="A2667" s="145"/>
      <c r="B2667" s="153"/>
      <c r="C2667" s="165"/>
      <c r="D2667" s="166"/>
      <c r="E2667" s="159"/>
      <c r="F2667" s="160"/>
      <c r="G2667" s="159"/>
      <c r="H2667" s="159"/>
      <c r="I2667" s="167"/>
    </row>
    <row r="2668" spans="1:9" x14ac:dyDescent="0.25">
      <c r="A2668" s="145"/>
      <c r="B2668" s="153"/>
      <c r="C2668" s="165"/>
      <c r="D2668" s="166"/>
      <c r="E2668" s="159"/>
      <c r="F2668" s="160"/>
      <c r="G2668" s="159"/>
      <c r="H2668" s="159"/>
      <c r="I2668" s="167"/>
    </row>
    <row r="2669" spans="1:9" x14ac:dyDescent="0.25">
      <c r="A2669" s="145"/>
      <c r="B2669" s="153"/>
      <c r="C2669" s="165"/>
      <c r="D2669" s="166"/>
      <c r="E2669" s="159"/>
      <c r="F2669" s="160"/>
      <c r="G2669" s="159"/>
      <c r="H2669" s="159"/>
      <c r="I2669" s="167"/>
    </row>
    <row r="2670" spans="1:9" x14ac:dyDescent="0.25">
      <c r="A2670" s="145"/>
      <c r="B2670" s="153"/>
      <c r="C2670" s="165"/>
      <c r="D2670" s="166"/>
      <c r="E2670" s="159"/>
      <c r="F2670" s="160"/>
      <c r="G2670" s="159"/>
      <c r="H2670" s="159"/>
      <c r="I2670" s="167"/>
    </row>
    <row r="2671" spans="1:9" x14ac:dyDescent="0.25">
      <c r="A2671" s="145"/>
      <c r="B2671" s="153"/>
      <c r="C2671" s="165"/>
      <c r="D2671" s="166"/>
      <c r="E2671" s="159"/>
      <c r="F2671" s="160"/>
      <c r="G2671" s="159"/>
      <c r="H2671" s="159"/>
      <c r="I2671" s="167"/>
    </row>
    <row r="2672" spans="1:9" x14ac:dyDescent="0.25">
      <c r="A2672" s="145"/>
      <c r="B2672" s="153"/>
      <c r="C2672" s="165"/>
      <c r="D2672" s="166"/>
      <c r="E2672" s="159"/>
      <c r="F2672" s="160"/>
      <c r="G2672" s="159"/>
      <c r="H2672" s="159"/>
      <c r="I2672" s="167"/>
    </row>
    <row r="2673" spans="1:9" x14ac:dyDescent="0.25">
      <c r="A2673" s="145"/>
      <c r="B2673" s="153"/>
      <c r="C2673" s="165"/>
      <c r="D2673" s="166"/>
      <c r="E2673" s="159"/>
      <c r="F2673" s="160"/>
      <c r="G2673" s="159"/>
      <c r="H2673" s="159"/>
      <c r="I2673" s="167"/>
    </row>
    <row r="2674" spans="1:9" x14ac:dyDescent="0.25">
      <c r="A2674" s="145"/>
      <c r="B2674" s="153"/>
      <c r="C2674" s="165"/>
      <c r="D2674" s="166"/>
      <c r="E2674" s="159"/>
      <c r="F2674" s="160"/>
      <c r="G2674" s="159"/>
      <c r="H2674" s="159"/>
      <c r="I2674" s="167"/>
    </row>
    <row r="2675" spans="1:9" x14ac:dyDescent="0.25">
      <c r="A2675" s="145"/>
      <c r="B2675" s="153"/>
      <c r="C2675" s="165"/>
      <c r="D2675" s="166"/>
      <c r="E2675" s="159"/>
      <c r="F2675" s="160"/>
      <c r="G2675" s="159"/>
      <c r="H2675" s="159"/>
      <c r="I2675" s="167"/>
    </row>
    <row r="2676" spans="1:9" x14ac:dyDescent="0.25">
      <c r="A2676" s="145"/>
      <c r="B2676" s="153"/>
      <c r="C2676" s="165"/>
      <c r="D2676" s="166"/>
      <c r="E2676" s="159"/>
      <c r="F2676" s="160"/>
      <c r="G2676" s="159"/>
      <c r="H2676" s="159"/>
      <c r="I2676" s="167"/>
    </row>
    <row r="2677" spans="1:9" x14ac:dyDescent="0.25">
      <c r="A2677" s="145"/>
      <c r="B2677" s="153"/>
      <c r="C2677" s="165"/>
      <c r="D2677" s="166"/>
      <c r="E2677" s="159"/>
      <c r="F2677" s="160"/>
      <c r="G2677" s="159"/>
      <c r="H2677" s="159"/>
      <c r="I2677" s="167"/>
    </row>
    <row r="2678" spans="1:9" x14ac:dyDescent="0.25">
      <c r="A2678" s="145"/>
      <c r="B2678" s="153"/>
      <c r="C2678" s="165"/>
      <c r="D2678" s="166"/>
      <c r="E2678" s="159"/>
      <c r="F2678" s="160"/>
      <c r="G2678" s="159"/>
      <c r="H2678" s="159"/>
      <c r="I2678" s="167"/>
    </row>
    <row r="2679" spans="1:9" x14ac:dyDescent="0.25">
      <c r="A2679" s="145"/>
      <c r="B2679" s="153"/>
      <c r="C2679" s="165"/>
      <c r="D2679" s="166"/>
      <c r="E2679" s="159"/>
      <c r="F2679" s="160"/>
      <c r="G2679" s="159"/>
      <c r="H2679" s="159"/>
      <c r="I2679" s="167"/>
    </row>
    <row r="2680" spans="1:9" x14ac:dyDescent="0.25">
      <c r="A2680" s="145"/>
      <c r="B2680" s="153"/>
      <c r="C2680" s="165"/>
      <c r="D2680" s="166"/>
      <c r="E2680" s="159"/>
      <c r="F2680" s="160"/>
      <c r="G2680" s="159"/>
      <c r="H2680" s="159"/>
      <c r="I2680" s="167"/>
    </row>
    <row r="2681" spans="1:9" x14ac:dyDescent="0.25">
      <c r="A2681" s="145"/>
      <c r="B2681" s="153"/>
      <c r="C2681" s="165"/>
      <c r="D2681" s="166"/>
      <c r="E2681" s="159"/>
      <c r="F2681" s="160"/>
      <c r="G2681" s="159"/>
      <c r="H2681" s="159"/>
      <c r="I2681" s="167"/>
    </row>
    <row r="2682" spans="1:9" x14ac:dyDescent="0.25">
      <c r="A2682" s="145"/>
      <c r="B2682" s="153"/>
      <c r="C2682" s="165"/>
      <c r="D2682" s="166"/>
      <c r="E2682" s="159"/>
      <c r="F2682" s="160"/>
      <c r="G2682" s="159"/>
      <c r="H2682" s="159"/>
      <c r="I2682" s="167"/>
    </row>
    <row r="2683" spans="1:9" x14ac:dyDescent="0.25">
      <c r="A2683" s="145"/>
      <c r="B2683" s="153"/>
      <c r="C2683" s="165"/>
      <c r="D2683" s="166"/>
      <c r="E2683" s="159"/>
      <c r="F2683" s="160"/>
      <c r="G2683" s="159"/>
      <c r="H2683" s="159"/>
      <c r="I2683" s="167"/>
    </row>
    <row r="2684" spans="1:9" x14ac:dyDescent="0.25">
      <c r="A2684" s="145"/>
      <c r="B2684" s="153"/>
      <c r="C2684" s="165"/>
      <c r="D2684" s="166"/>
      <c r="E2684" s="159"/>
      <c r="F2684" s="160"/>
      <c r="G2684" s="159"/>
      <c r="H2684" s="159"/>
      <c r="I2684" s="167"/>
    </row>
    <row r="2685" spans="1:9" x14ac:dyDescent="0.25">
      <c r="A2685" s="145"/>
      <c r="B2685" s="153"/>
      <c r="C2685" s="165"/>
      <c r="D2685" s="166"/>
      <c r="E2685" s="159"/>
      <c r="F2685" s="160"/>
      <c r="G2685" s="159"/>
      <c r="H2685" s="159"/>
      <c r="I2685" s="167"/>
    </row>
    <row r="2686" spans="1:9" x14ac:dyDescent="0.25">
      <c r="A2686" s="145"/>
      <c r="B2686" s="153"/>
      <c r="C2686" s="165"/>
      <c r="D2686" s="166"/>
      <c r="E2686" s="159"/>
      <c r="F2686" s="160"/>
      <c r="G2686" s="159"/>
      <c r="H2686" s="159"/>
      <c r="I2686" s="167"/>
    </row>
    <row r="2687" spans="1:9" x14ac:dyDescent="0.25">
      <c r="A2687" s="145"/>
      <c r="B2687" s="153"/>
      <c r="C2687" s="165"/>
      <c r="D2687" s="166"/>
      <c r="E2687" s="159"/>
      <c r="F2687" s="160"/>
      <c r="G2687" s="159"/>
      <c r="H2687" s="159"/>
      <c r="I2687" s="167"/>
    </row>
    <row r="2688" spans="1:9" x14ac:dyDescent="0.25">
      <c r="A2688" s="145"/>
      <c r="B2688" s="153"/>
      <c r="C2688" s="165"/>
      <c r="D2688" s="166"/>
      <c r="E2688" s="159"/>
      <c r="F2688" s="160"/>
      <c r="G2688" s="159"/>
      <c r="H2688" s="159"/>
      <c r="I2688" s="167"/>
    </row>
    <row r="2689" spans="1:9" x14ac:dyDescent="0.25">
      <c r="A2689" s="145"/>
      <c r="B2689" s="153"/>
      <c r="C2689" s="165"/>
      <c r="D2689" s="166"/>
      <c r="E2689" s="159"/>
      <c r="F2689" s="160"/>
      <c r="G2689" s="159"/>
      <c r="H2689" s="159"/>
      <c r="I2689" s="167"/>
    </row>
    <row r="2690" spans="1:9" x14ac:dyDescent="0.25">
      <c r="A2690" s="145"/>
      <c r="B2690" s="153"/>
      <c r="C2690" s="165"/>
      <c r="D2690" s="166"/>
      <c r="E2690" s="159"/>
      <c r="F2690" s="160"/>
      <c r="G2690" s="159"/>
      <c r="H2690" s="159"/>
      <c r="I2690" s="167"/>
    </row>
    <row r="2691" spans="1:9" x14ac:dyDescent="0.25">
      <c r="A2691" s="145"/>
      <c r="B2691" s="153"/>
      <c r="C2691" s="165"/>
      <c r="D2691" s="166"/>
      <c r="E2691" s="159"/>
      <c r="F2691" s="160"/>
      <c r="G2691" s="159"/>
      <c r="H2691" s="159"/>
      <c r="I2691" s="167"/>
    </row>
    <row r="2692" spans="1:9" x14ac:dyDescent="0.25">
      <c r="A2692" s="145"/>
      <c r="B2692" s="153"/>
      <c r="C2692" s="165"/>
      <c r="D2692" s="166"/>
      <c r="E2692" s="159"/>
      <c r="F2692" s="160"/>
      <c r="G2692" s="159"/>
      <c r="H2692" s="159"/>
      <c r="I2692" s="167"/>
    </row>
    <row r="2693" spans="1:9" x14ac:dyDescent="0.25">
      <c r="A2693" s="145"/>
      <c r="B2693" s="153"/>
      <c r="C2693" s="165"/>
      <c r="D2693" s="166"/>
      <c r="E2693" s="159"/>
      <c r="F2693" s="160"/>
      <c r="G2693" s="159"/>
      <c r="H2693" s="159"/>
      <c r="I2693" s="167"/>
    </row>
    <row r="2694" spans="1:9" x14ac:dyDescent="0.25">
      <c r="A2694" s="145"/>
      <c r="B2694" s="153"/>
      <c r="C2694" s="165"/>
      <c r="D2694" s="166"/>
      <c r="E2694" s="159"/>
      <c r="F2694" s="160"/>
      <c r="G2694" s="159"/>
      <c r="H2694" s="159"/>
      <c r="I2694" s="167"/>
    </row>
    <row r="2695" spans="1:9" x14ac:dyDescent="0.25">
      <c r="A2695" s="145"/>
      <c r="B2695" s="153"/>
      <c r="C2695" s="165"/>
      <c r="D2695" s="166"/>
      <c r="E2695" s="159"/>
      <c r="F2695" s="160"/>
      <c r="G2695" s="159"/>
      <c r="H2695" s="159"/>
      <c r="I2695" s="167"/>
    </row>
    <row r="2696" spans="1:9" x14ac:dyDescent="0.25">
      <c r="A2696" s="145"/>
      <c r="B2696" s="153"/>
      <c r="C2696" s="165"/>
      <c r="D2696" s="166"/>
      <c r="E2696" s="159"/>
      <c r="F2696" s="160"/>
      <c r="G2696" s="159"/>
      <c r="H2696" s="159"/>
      <c r="I2696" s="167"/>
    </row>
    <row r="2697" spans="1:9" x14ac:dyDescent="0.25">
      <c r="A2697" s="145"/>
      <c r="B2697" s="153"/>
      <c r="C2697" s="165"/>
      <c r="D2697" s="166"/>
      <c r="E2697" s="159"/>
      <c r="F2697" s="160"/>
      <c r="G2697" s="159"/>
      <c r="H2697" s="159"/>
      <c r="I2697" s="167"/>
    </row>
    <row r="2698" spans="1:9" x14ac:dyDescent="0.25">
      <c r="A2698" s="145"/>
      <c r="B2698" s="153"/>
      <c r="C2698" s="165"/>
      <c r="D2698" s="166"/>
      <c r="E2698" s="159"/>
      <c r="F2698" s="160"/>
      <c r="G2698" s="159"/>
      <c r="H2698" s="159"/>
      <c r="I2698" s="167"/>
    </row>
    <row r="2699" spans="1:9" x14ac:dyDescent="0.25">
      <c r="A2699" s="145"/>
      <c r="B2699" s="153"/>
      <c r="C2699" s="165"/>
      <c r="D2699" s="166"/>
      <c r="E2699" s="159"/>
      <c r="F2699" s="160"/>
      <c r="G2699" s="159"/>
      <c r="H2699" s="159"/>
      <c r="I2699" s="167"/>
    </row>
    <row r="2700" spans="1:9" x14ac:dyDescent="0.25">
      <c r="A2700" s="145"/>
      <c r="B2700" s="153"/>
      <c r="C2700" s="165"/>
      <c r="D2700" s="166"/>
      <c r="E2700" s="159"/>
      <c r="F2700" s="169"/>
      <c r="G2700" s="159"/>
      <c r="H2700" s="159"/>
      <c r="I2700" s="167"/>
    </row>
    <row r="2701" spans="1:9" x14ac:dyDescent="0.25">
      <c r="A2701" s="145"/>
      <c r="B2701" s="153"/>
      <c r="C2701" s="165"/>
      <c r="D2701" s="166"/>
      <c r="E2701" s="159"/>
      <c r="F2701" s="160"/>
      <c r="G2701" s="159"/>
      <c r="H2701" s="159"/>
      <c r="I2701" s="167"/>
    </row>
    <row r="2702" spans="1:9" x14ac:dyDescent="0.25">
      <c r="A2702" s="145"/>
      <c r="B2702" s="153"/>
      <c r="C2702" s="165"/>
      <c r="D2702" s="166"/>
      <c r="E2702" s="159"/>
      <c r="F2702" s="160"/>
      <c r="G2702" s="159"/>
      <c r="H2702" s="159"/>
      <c r="I2702" s="167"/>
    </row>
    <row r="2703" spans="1:9" x14ac:dyDescent="0.25">
      <c r="A2703" s="145"/>
      <c r="B2703" s="153"/>
      <c r="C2703" s="165"/>
      <c r="D2703" s="166"/>
      <c r="E2703" s="159"/>
      <c r="F2703" s="160"/>
      <c r="G2703" s="159"/>
      <c r="H2703" s="159"/>
      <c r="I2703" s="167"/>
    </row>
    <row r="2704" spans="1:9" x14ac:dyDescent="0.25">
      <c r="A2704" s="145"/>
      <c r="B2704" s="153"/>
      <c r="C2704" s="165"/>
      <c r="D2704" s="166"/>
      <c r="E2704" s="159"/>
      <c r="F2704" s="160"/>
      <c r="G2704" s="159"/>
      <c r="H2704" s="159"/>
      <c r="I2704" s="167"/>
    </row>
    <row r="2705" spans="1:9" x14ac:dyDescent="0.25">
      <c r="A2705" s="145"/>
      <c r="B2705" s="153"/>
      <c r="C2705" s="165"/>
      <c r="D2705" s="166"/>
      <c r="E2705" s="159"/>
      <c r="F2705" s="160"/>
      <c r="G2705" s="159"/>
      <c r="H2705" s="159"/>
      <c r="I2705" s="167"/>
    </row>
    <row r="2706" spans="1:9" x14ac:dyDescent="0.25">
      <c r="A2706" s="145"/>
      <c r="B2706" s="153"/>
      <c r="C2706" s="165"/>
      <c r="D2706" s="166"/>
      <c r="E2706" s="159"/>
      <c r="F2706" s="160"/>
      <c r="G2706" s="159"/>
      <c r="H2706" s="159"/>
      <c r="I2706" s="167"/>
    </row>
    <row r="2707" spans="1:9" x14ac:dyDescent="0.25">
      <c r="A2707" s="145"/>
      <c r="B2707" s="153"/>
      <c r="C2707" s="165"/>
      <c r="D2707" s="166"/>
      <c r="E2707" s="159"/>
      <c r="F2707" s="160"/>
      <c r="G2707" s="159"/>
      <c r="H2707" s="159"/>
      <c r="I2707" s="167"/>
    </row>
    <row r="2708" spans="1:9" x14ac:dyDescent="0.25">
      <c r="A2708" s="145"/>
      <c r="B2708" s="153"/>
      <c r="C2708" s="165"/>
      <c r="D2708" s="166"/>
      <c r="E2708" s="159"/>
      <c r="F2708" s="160"/>
      <c r="G2708" s="159"/>
      <c r="H2708" s="159"/>
      <c r="I2708" s="167"/>
    </row>
    <row r="2709" spans="1:9" x14ac:dyDescent="0.25">
      <c r="A2709" s="145"/>
      <c r="B2709" s="153"/>
      <c r="C2709" s="165"/>
      <c r="D2709" s="166"/>
      <c r="E2709" s="159"/>
      <c r="F2709" s="160"/>
      <c r="G2709" s="159"/>
      <c r="H2709" s="159"/>
      <c r="I2709" s="167"/>
    </row>
    <row r="2710" spans="1:9" x14ac:dyDescent="0.25">
      <c r="A2710" s="145"/>
      <c r="B2710" s="153"/>
      <c r="C2710" s="165"/>
      <c r="D2710" s="166"/>
      <c r="E2710" s="159"/>
      <c r="F2710" s="160"/>
      <c r="G2710" s="159"/>
      <c r="H2710" s="159"/>
      <c r="I2710" s="167"/>
    </row>
    <row r="2711" spans="1:9" x14ac:dyDescent="0.25">
      <c r="A2711" s="145"/>
      <c r="B2711" s="153"/>
      <c r="C2711" s="165"/>
      <c r="D2711" s="166"/>
      <c r="E2711" s="159"/>
      <c r="F2711" s="160"/>
      <c r="G2711" s="159"/>
      <c r="H2711" s="159"/>
      <c r="I2711" s="167"/>
    </row>
    <row r="2712" spans="1:9" x14ac:dyDescent="0.25">
      <c r="A2712" s="145"/>
      <c r="B2712" s="153"/>
      <c r="C2712" s="165"/>
      <c r="D2712" s="166"/>
      <c r="E2712" s="159"/>
      <c r="F2712" s="160"/>
      <c r="G2712" s="159"/>
      <c r="H2712" s="159"/>
      <c r="I2712" s="167"/>
    </row>
    <row r="2713" spans="1:9" x14ac:dyDescent="0.25">
      <c r="A2713" s="145"/>
      <c r="B2713" s="153"/>
      <c r="C2713" s="165"/>
      <c r="D2713" s="166"/>
      <c r="E2713" s="159"/>
      <c r="F2713" s="169"/>
      <c r="G2713" s="159"/>
      <c r="H2713" s="159"/>
      <c r="I2713" s="167"/>
    </row>
    <row r="2714" spans="1:9" x14ac:dyDescent="0.25">
      <c r="A2714" s="145"/>
      <c r="B2714" s="153"/>
      <c r="C2714" s="165"/>
      <c r="D2714" s="166"/>
      <c r="E2714" s="159"/>
      <c r="F2714" s="160"/>
      <c r="G2714" s="159"/>
      <c r="H2714" s="159"/>
      <c r="I2714" s="167"/>
    </row>
    <row r="2715" spans="1:9" x14ac:dyDescent="0.25">
      <c r="A2715" s="145"/>
      <c r="B2715" s="153"/>
      <c r="C2715" s="165"/>
      <c r="D2715" s="166"/>
      <c r="E2715" s="159"/>
      <c r="F2715" s="160"/>
      <c r="G2715" s="159"/>
      <c r="H2715" s="159"/>
      <c r="I2715" s="167"/>
    </row>
    <row r="2716" spans="1:9" x14ac:dyDescent="0.25">
      <c r="A2716" s="145"/>
      <c r="B2716" s="153"/>
      <c r="C2716" s="165"/>
      <c r="D2716" s="166"/>
      <c r="E2716" s="159"/>
      <c r="F2716" s="160"/>
      <c r="G2716" s="159"/>
      <c r="H2716" s="159"/>
      <c r="I2716" s="167"/>
    </row>
    <row r="2717" spans="1:9" x14ac:dyDescent="0.25">
      <c r="A2717" s="145"/>
      <c r="B2717" s="153"/>
      <c r="C2717" s="165"/>
      <c r="D2717" s="166"/>
      <c r="E2717" s="159"/>
      <c r="F2717" s="160"/>
      <c r="G2717" s="159"/>
      <c r="H2717" s="159"/>
      <c r="I2717" s="167"/>
    </row>
    <row r="2718" spans="1:9" x14ac:dyDescent="0.25">
      <c r="A2718" s="145"/>
      <c r="B2718" s="153"/>
      <c r="C2718" s="165"/>
      <c r="D2718" s="166"/>
      <c r="E2718" s="159"/>
      <c r="F2718" s="160"/>
      <c r="G2718" s="159"/>
      <c r="H2718" s="159"/>
      <c r="I2718" s="167"/>
    </row>
    <row r="2719" spans="1:9" x14ac:dyDescent="0.25">
      <c r="A2719" s="145"/>
      <c r="B2719" s="153"/>
      <c r="C2719" s="165"/>
      <c r="D2719" s="166"/>
      <c r="E2719" s="159"/>
      <c r="F2719" s="160"/>
      <c r="G2719" s="159"/>
      <c r="H2719" s="159"/>
      <c r="I2719" s="167"/>
    </row>
    <row r="2720" spans="1:9" x14ac:dyDescent="0.25">
      <c r="A2720" s="145"/>
      <c r="B2720" s="153"/>
      <c r="C2720" s="165"/>
      <c r="D2720" s="166"/>
      <c r="E2720" s="159"/>
      <c r="F2720" s="160"/>
      <c r="G2720" s="159"/>
      <c r="H2720" s="159"/>
      <c r="I2720" s="167"/>
    </row>
    <row r="2721" spans="1:9" x14ac:dyDescent="0.25">
      <c r="A2721" s="145"/>
      <c r="B2721" s="153"/>
      <c r="C2721" s="165"/>
      <c r="D2721" s="166"/>
      <c r="E2721" s="159"/>
      <c r="F2721" s="160"/>
      <c r="G2721" s="159"/>
      <c r="H2721" s="159"/>
      <c r="I2721" s="167"/>
    </row>
    <row r="2722" spans="1:9" x14ac:dyDescent="0.25">
      <c r="A2722" s="145"/>
      <c r="B2722" s="153"/>
      <c r="C2722" s="165"/>
      <c r="D2722" s="166"/>
      <c r="E2722" s="159"/>
      <c r="F2722" s="160"/>
      <c r="G2722" s="159"/>
      <c r="H2722" s="159"/>
      <c r="I2722" s="167"/>
    </row>
    <row r="2723" spans="1:9" x14ac:dyDescent="0.25">
      <c r="A2723" s="145"/>
      <c r="B2723" s="153"/>
      <c r="C2723" s="165"/>
      <c r="D2723" s="166"/>
      <c r="E2723" s="159"/>
      <c r="F2723" s="160"/>
      <c r="G2723" s="159"/>
      <c r="H2723" s="159"/>
      <c r="I2723" s="167"/>
    </row>
    <row r="2724" spans="1:9" x14ac:dyDescent="0.25">
      <c r="A2724" s="145"/>
      <c r="B2724" s="153"/>
      <c r="C2724" s="165"/>
      <c r="D2724" s="166"/>
      <c r="E2724" s="159"/>
      <c r="F2724" s="160"/>
      <c r="G2724" s="159"/>
      <c r="H2724" s="159"/>
      <c r="I2724" s="167"/>
    </row>
    <row r="2725" spans="1:9" x14ac:dyDescent="0.25">
      <c r="A2725" s="145"/>
      <c r="B2725" s="153"/>
      <c r="C2725" s="165"/>
      <c r="D2725" s="166"/>
      <c r="E2725" s="159"/>
      <c r="F2725" s="160"/>
      <c r="G2725" s="159"/>
      <c r="H2725" s="159"/>
      <c r="I2725" s="167"/>
    </row>
    <row r="2726" spans="1:9" x14ac:dyDescent="0.25">
      <c r="A2726" s="145"/>
      <c r="B2726" s="153"/>
      <c r="C2726" s="165"/>
      <c r="D2726" s="166"/>
      <c r="E2726" s="159"/>
      <c r="F2726" s="160"/>
      <c r="G2726" s="159"/>
      <c r="H2726" s="159"/>
      <c r="I2726" s="167"/>
    </row>
    <row r="2727" spans="1:9" x14ac:dyDescent="0.25">
      <c r="A2727" s="145"/>
      <c r="B2727" s="153"/>
      <c r="C2727" s="165"/>
      <c r="D2727" s="166"/>
      <c r="E2727" s="159"/>
      <c r="F2727" s="160"/>
      <c r="G2727" s="159"/>
      <c r="H2727" s="159"/>
      <c r="I2727" s="167"/>
    </row>
    <row r="2728" spans="1:9" x14ac:dyDescent="0.25">
      <c r="A2728" s="145"/>
      <c r="B2728" s="153"/>
      <c r="C2728" s="165"/>
      <c r="D2728" s="166"/>
      <c r="E2728" s="159"/>
      <c r="F2728" s="160"/>
      <c r="G2728" s="159"/>
      <c r="H2728" s="159"/>
      <c r="I2728" s="167"/>
    </row>
    <row r="2729" spans="1:9" x14ac:dyDescent="0.25">
      <c r="A2729" s="145"/>
      <c r="B2729" s="153"/>
      <c r="C2729" s="165"/>
      <c r="D2729" s="166"/>
      <c r="E2729" s="159"/>
      <c r="F2729" s="160"/>
      <c r="G2729" s="159"/>
      <c r="H2729" s="159"/>
      <c r="I2729" s="167"/>
    </row>
    <row r="2730" spans="1:9" x14ac:dyDescent="0.25">
      <c r="A2730" s="145"/>
      <c r="B2730" s="153"/>
      <c r="C2730" s="165"/>
      <c r="D2730" s="166"/>
      <c r="E2730" s="159"/>
      <c r="F2730" s="160"/>
      <c r="G2730" s="159"/>
      <c r="H2730" s="159"/>
      <c r="I2730" s="167"/>
    </row>
    <row r="2731" spans="1:9" x14ac:dyDescent="0.25">
      <c r="A2731" s="145"/>
      <c r="B2731" s="153"/>
      <c r="C2731" s="165"/>
      <c r="D2731" s="166"/>
      <c r="E2731" s="159"/>
      <c r="F2731" s="160"/>
      <c r="G2731" s="159"/>
      <c r="H2731" s="159"/>
      <c r="I2731" s="167"/>
    </row>
    <row r="2732" spans="1:9" x14ac:dyDescent="0.25">
      <c r="A2732" s="145"/>
      <c r="B2732" s="153"/>
      <c r="C2732" s="165"/>
      <c r="D2732" s="166"/>
      <c r="E2732" s="159"/>
      <c r="F2732" s="160"/>
      <c r="G2732" s="159"/>
      <c r="H2732" s="159"/>
      <c r="I2732" s="167"/>
    </row>
    <row r="2733" spans="1:9" x14ac:dyDescent="0.25">
      <c r="A2733" s="145"/>
      <c r="B2733" s="153"/>
      <c r="C2733" s="165"/>
      <c r="D2733" s="166"/>
      <c r="E2733" s="159"/>
      <c r="F2733" s="160"/>
      <c r="G2733" s="159"/>
      <c r="H2733" s="159"/>
      <c r="I2733" s="167"/>
    </row>
    <row r="2734" spans="1:9" x14ac:dyDescent="0.25">
      <c r="A2734" s="145"/>
      <c r="B2734" s="153"/>
      <c r="C2734" s="165"/>
      <c r="D2734" s="166"/>
      <c r="E2734" s="159"/>
      <c r="F2734" s="160"/>
      <c r="G2734" s="159"/>
      <c r="H2734" s="159"/>
      <c r="I2734" s="167"/>
    </row>
    <row r="2735" spans="1:9" x14ac:dyDescent="0.25">
      <c r="A2735" s="145"/>
      <c r="B2735" s="153"/>
      <c r="C2735" s="165"/>
      <c r="D2735" s="166"/>
      <c r="E2735" s="159"/>
      <c r="F2735" s="160"/>
      <c r="G2735" s="159"/>
      <c r="H2735" s="159"/>
      <c r="I2735" s="167"/>
    </row>
    <row r="2736" spans="1:9" x14ac:dyDescent="0.25">
      <c r="A2736" s="145"/>
      <c r="B2736" s="153"/>
      <c r="C2736" s="165"/>
      <c r="D2736" s="166"/>
      <c r="E2736" s="159"/>
      <c r="F2736" s="160"/>
      <c r="G2736" s="159"/>
      <c r="H2736" s="159"/>
      <c r="I2736" s="167"/>
    </row>
    <row r="2737" spans="1:9" x14ac:dyDescent="0.25">
      <c r="A2737" s="145"/>
      <c r="B2737" s="153"/>
      <c r="C2737" s="165"/>
      <c r="D2737" s="166"/>
      <c r="E2737" s="159"/>
      <c r="F2737" s="160"/>
      <c r="G2737" s="159"/>
      <c r="H2737" s="159"/>
      <c r="I2737" s="167"/>
    </row>
    <row r="2738" spans="1:9" x14ac:dyDescent="0.25">
      <c r="A2738" s="145"/>
      <c r="B2738" s="153"/>
      <c r="C2738" s="165"/>
      <c r="D2738" s="166"/>
      <c r="E2738" s="159"/>
      <c r="F2738" s="160"/>
      <c r="G2738" s="159"/>
      <c r="H2738" s="159"/>
      <c r="I2738" s="167"/>
    </row>
    <row r="2739" spans="1:9" x14ac:dyDescent="0.25">
      <c r="A2739" s="145"/>
      <c r="B2739" s="153"/>
      <c r="C2739" s="165"/>
      <c r="D2739" s="166"/>
      <c r="E2739" s="159"/>
      <c r="F2739" s="160"/>
      <c r="G2739" s="159"/>
      <c r="H2739" s="159"/>
      <c r="I2739" s="167"/>
    </row>
    <row r="2740" spans="1:9" x14ac:dyDescent="0.25">
      <c r="A2740" s="145"/>
      <c r="B2740" s="153"/>
      <c r="C2740" s="165"/>
      <c r="D2740" s="166"/>
      <c r="E2740" s="159"/>
      <c r="F2740" s="160"/>
      <c r="G2740" s="159"/>
      <c r="H2740" s="159"/>
      <c r="I2740" s="167"/>
    </row>
    <row r="2741" spans="1:9" x14ac:dyDescent="0.25">
      <c r="A2741" s="145"/>
      <c r="B2741" s="153"/>
      <c r="C2741" s="165"/>
      <c r="D2741" s="166"/>
      <c r="E2741" s="159"/>
      <c r="F2741" s="160"/>
      <c r="G2741" s="159"/>
      <c r="H2741" s="159"/>
      <c r="I2741" s="167"/>
    </row>
    <row r="2742" spans="1:9" x14ac:dyDescent="0.25">
      <c r="A2742" s="145"/>
      <c r="B2742" s="153"/>
      <c r="C2742" s="165"/>
      <c r="D2742" s="166"/>
      <c r="E2742" s="159"/>
      <c r="F2742" s="160"/>
      <c r="G2742" s="159"/>
      <c r="H2742" s="159"/>
      <c r="I2742" s="167"/>
    </row>
    <row r="2743" spans="1:9" x14ac:dyDescent="0.25">
      <c r="A2743" s="145"/>
      <c r="B2743" s="153"/>
      <c r="C2743" s="165"/>
      <c r="D2743" s="166"/>
      <c r="E2743" s="159"/>
      <c r="F2743" s="160"/>
      <c r="G2743" s="159"/>
      <c r="H2743" s="159"/>
      <c r="I2743" s="167"/>
    </row>
    <row r="2744" spans="1:9" x14ac:dyDescent="0.25">
      <c r="A2744" s="145"/>
      <c r="B2744" s="153"/>
      <c r="C2744" s="165"/>
      <c r="D2744" s="166"/>
      <c r="E2744" s="159"/>
      <c r="F2744" s="160"/>
      <c r="G2744" s="159"/>
      <c r="H2744" s="159"/>
      <c r="I2744" s="167"/>
    </row>
    <row r="2745" spans="1:9" x14ac:dyDescent="0.25">
      <c r="A2745" s="145"/>
      <c r="B2745" s="153"/>
      <c r="C2745" s="165"/>
      <c r="D2745" s="166"/>
      <c r="E2745" s="159"/>
      <c r="F2745" s="160"/>
      <c r="G2745" s="159"/>
      <c r="H2745" s="159"/>
      <c r="I2745" s="167"/>
    </row>
    <row r="2746" spans="1:9" x14ac:dyDescent="0.25">
      <c r="A2746" s="145"/>
      <c r="B2746" s="153"/>
      <c r="C2746" s="165"/>
      <c r="D2746" s="166"/>
      <c r="E2746" s="159"/>
      <c r="F2746" s="160"/>
      <c r="G2746" s="159"/>
      <c r="H2746" s="159"/>
      <c r="I2746" s="167"/>
    </row>
    <row r="2747" spans="1:9" x14ac:dyDescent="0.25">
      <c r="A2747" s="145"/>
      <c r="B2747" s="153"/>
      <c r="C2747" s="165"/>
      <c r="D2747" s="166"/>
      <c r="E2747" s="159"/>
      <c r="F2747" s="160"/>
      <c r="G2747" s="159"/>
      <c r="H2747" s="159"/>
      <c r="I2747" s="167"/>
    </row>
    <row r="2748" spans="1:9" x14ac:dyDescent="0.25">
      <c r="A2748" s="145"/>
      <c r="B2748" s="153"/>
      <c r="C2748" s="165"/>
      <c r="D2748" s="166"/>
      <c r="E2748" s="159"/>
      <c r="F2748" s="160"/>
      <c r="G2748" s="159"/>
      <c r="H2748" s="159"/>
      <c r="I2748" s="167"/>
    </row>
    <row r="2749" spans="1:9" x14ac:dyDescent="0.25">
      <c r="A2749" s="145"/>
      <c r="B2749" s="153"/>
      <c r="C2749" s="165"/>
      <c r="D2749" s="166"/>
      <c r="E2749" s="159"/>
      <c r="F2749" s="160"/>
      <c r="G2749" s="159"/>
      <c r="H2749" s="159"/>
      <c r="I2749" s="167"/>
    </row>
    <row r="2750" spans="1:9" x14ac:dyDescent="0.25">
      <c r="A2750" s="145"/>
      <c r="B2750" s="153"/>
      <c r="C2750" s="165"/>
      <c r="D2750" s="166"/>
      <c r="E2750" s="159"/>
      <c r="F2750" s="160"/>
      <c r="G2750" s="159"/>
      <c r="H2750" s="159"/>
      <c r="I2750" s="167"/>
    </row>
    <row r="2751" spans="1:9" x14ac:dyDescent="0.25">
      <c r="A2751" s="145"/>
      <c r="B2751" s="153"/>
      <c r="C2751" s="165"/>
      <c r="D2751" s="166"/>
      <c r="E2751" s="159"/>
      <c r="F2751" s="160"/>
      <c r="G2751" s="159"/>
      <c r="H2751" s="159"/>
      <c r="I2751" s="167"/>
    </row>
    <row r="2752" spans="1:9" x14ac:dyDescent="0.25">
      <c r="A2752" s="145"/>
      <c r="B2752" s="153"/>
      <c r="C2752" s="165"/>
      <c r="D2752" s="166"/>
      <c r="E2752" s="159"/>
      <c r="F2752" s="160"/>
      <c r="G2752" s="159"/>
      <c r="H2752" s="159"/>
      <c r="I2752" s="167"/>
    </row>
    <row r="2753" spans="1:9" x14ac:dyDescent="0.25">
      <c r="A2753" s="145"/>
      <c r="B2753" s="153"/>
      <c r="C2753" s="165"/>
      <c r="D2753" s="166"/>
      <c r="E2753" s="159"/>
      <c r="F2753" s="160"/>
      <c r="G2753" s="159"/>
      <c r="H2753" s="159"/>
      <c r="I2753" s="167"/>
    </row>
    <row r="2754" spans="1:9" x14ac:dyDescent="0.25">
      <c r="A2754" s="145"/>
      <c r="B2754" s="153"/>
      <c r="C2754" s="165"/>
      <c r="D2754" s="166"/>
      <c r="E2754" s="159"/>
      <c r="F2754" s="160"/>
      <c r="G2754" s="159"/>
      <c r="H2754" s="159"/>
      <c r="I2754" s="167"/>
    </row>
    <row r="2755" spans="1:9" x14ac:dyDescent="0.25">
      <c r="A2755" s="145"/>
      <c r="B2755" s="153"/>
      <c r="C2755" s="165"/>
      <c r="D2755" s="166"/>
      <c r="E2755" s="159"/>
      <c r="F2755" s="160"/>
      <c r="G2755" s="159"/>
      <c r="H2755" s="159"/>
      <c r="I2755" s="167"/>
    </row>
    <row r="2756" spans="1:9" x14ac:dyDescent="0.25">
      <c r="A2756" s="145"/>
      <c r="B2756" s="153"/>
      <c r="C2756" s="165"/>
      <c r="D2756" s="166"/>
      <c r="E2756" s="159"/>
      <c r="F2756" s="160"/>
      <c r="G2756" s="159"/>
      <c r="H2756" s="159"/>
      <c r="I2756" s="167"/>
    </row>
    <row r="2757" spans="1:9" x14ac:dyDescent="0.25">
      <c r="A2757" s="145"/>
      <c r="B2757" s="153"/>
      <c r="C2757" s="165"/>
      <c r="D2757" s="166"/>
      <c r="E2757" s="159"/>
      <c r="F2757" s="160"/>
      <c r="G2757" s="159"/>
      <c r="H2757" s="159"/>
      <c r="I2757" s="167"/>
    </row>
    <row r="2758" spans="1:9" x14ac:dyDescent="0.25">
      <c r="A2758" s="145"/>
      <c r="B2758" s="153"/>
      <c r="C2758" s="165"/>
      <c r="D2758" s="166"/>
      <c r="E2758" s="159"/>
      <c r="F2758" s="160"/>
      <c r="G2758" s="159"/>
      <c r="H2758" s="159"/>
      <c r="I2758" s="167"/>
    </row>
    <row r="2759" spans="1:9" x14ac:dyDescent="0.25">
      <c r="A2759" s="145"/>
      <c r="B2759" s="153"/>
      <c r="C2759" s="165"/>
      <c r="D2759" s="166"/>
      <c r="E2759" s="159"/>
      <c r="F2759" s="160"/>
      <c r="G2759" s="159"/>
      <c r="H2759" s="159"/>
      <c r="I2759" s="167"/>
    </row>
    <row r="2760" spans="1:9" x14ac:dyDescent="0.25">
      <c r="A2760" s="145"/>
      <c r="B2760" s="153"/>
      <c r="C2760" s="165"/>
      <c r="D2760" s="166"/>
      <c r="E2760" s="159"/>
      <c r="F2760" s="160"/>
      <c r="G2760" s="159"/>
      <c r="H2760" s="159"/>
      <c r="I2760" s="167"/>
    </row>
    <row r="2761" spans="1:9" x14ac:dyDescent="0.25">
      <c r="A2761" s="145"/>
      <c r="B2761" s="153"/>
      <c r="C2761" s="165"/>
      <c r="D2761" s="166"/>
      <c r="E2761" s="159"/>
      <c r="F2761" s="160"/>
      <c r="G2761" s="159"/>
      <c r="H2761" s="159"/>
      <c r="I2761" s="167"/>
    </row>
    <row r="2762" spans="1:9" x14ac:dyDescent="0.25">
      <c r="A2762" s="145"/>
      <c r="B2762" s="153"/>
      <c r="C2762" s="165"/>
      <c r="D2762" s="166"/>
      <c r="E2762" s="159"/>
      <c r="F2762" s="160"/>
      <c r="G2762" s="159"/>
      <c r="H2762" s="159"/>
      <c r="I2762" s="167"/>
    </row>
    <row r="2763" spans="1:9" x14ac:dyDescent="0.25">
      <c r="A2763" s="145"/>
      <c r="B2763" s="153"/>
      <c r="C2763" s="165"/>
      <c r="D2763" s="166"/>
      <c r="E2763" s="159"/>
      <c r="F2763" s="160"/>
      <c r="G2763" s="159"/>
      <c r="H2763" s="159"/>
      <c r="I2763" s="167"/>
    </row>
    <row r="2764" spans="1:9" x14ac:dyDescent="0.25">
      <c r="A2764" s="145"/>
      <c r="B2764" s="153"/>
      <c r="C2764" s="165"/>
      <c r="D2764" s="166"/>
      <c r="E2764" s="159"/>
      <c r="F2764" s="160"/>
      <c r="G2764" s="159"/>
      <c r="H2764" s="159"/>
      <c r="I2764" s="167"/>
    </row>
    <row r="2765" spans="1:9" x14ac:dyDescent="0.25">
      <c r="A2765" s="145"/>
      <c r="B2765" s="153"/>
      <c r="C2765" s="165"/>
      <c r="D2765" s="166"/>
      <c r="E2765" s="159"/>
      <c r="F2765" s="160"/>
      <c r="G2765" s="159"/>
      <c r="H2765" s="159"/>
      <c r="I2765" s="167"/>
    </row>
    <row r="2766" spans="1:9" x14ac:dyDescent="0.25">
      <c r="A2766" s="145"/>
      <c r="B2766" s="153"/>
      <c r="C2766" s="165"/>
      <c r="D2766" s="166"/>
      <c r="E2766" s="159"/>
      <c r="F2766" s="160"/>
      <c r="G2766" s="159"/>
      <c r="H2766" s="159"/>
      <c r="I2766" s="167"/>
    </row>
    <row r="2767" spans="1:9" x14ac:dyDescent="0.25">
      <c r="A2767" s="145"/>
      <c r="B2767" s="153"/>
      <c r="C2767" s="165"/>
      <c r="D2767" s="166"/>
      <c r="E2767" s="159"/>
      <c r="F2767" s="160"/>
      <c r="G2767" s="159"/>
      <c r="H2767" s="159"/>
      <c r="I2767" s="167"/>
    </row>
    <row r="2768" spans="1:9" x14ac:dyDescent="0.25">
      <c r="A2768" s="145"/>
      <c r="B2768" s="153"/>
      <c r="C2768" s="165"/>
      <c r="D2768" s="166"/>
      <c r="E2768" s="159"/>
      <c r="F2768" s="160"/>
      <c r="G2768" s="159"/>
      <c r="H2768" s="159"/>
      <c r="I2768" s="167"/>
    </row>
    <row r="2769" spans="1:9" x14ac:dyDescent="0.25">
      <c r="A2769" s="145"/>
      <c r="B2769" s="153"/>
      <c r="C2769" s="165"/>
      <c r="D2769" s="166"/>
      <c r="E2769" s="159"/>
      <c r="F2769" s="160"/>
      <c r="G2769" s="159"/>
      <c r="H2769" s="159"/>
      <c r="I2769" s="167"/>
    </row>
    <row r="2770" spans="1:9" x14ac:dyDescent="0.25">
      <c r="A2770" s="145"/>
      <c r="B2770" s="153"/>
      <c r="C2770" s="165"/>
      <c r="D2770" s="166"/>
      <c r="E2770" s="159"/>
      <c r="F2770" s="160"/>
      <c r="G2770" s="159"/>
      <c r="H2770" s="159"/>
      <c r="I2770" s="167"/>
    </row>
    <row r="2771" spans="1:9" x14ac:dyDescent="0.25">
      <c r="A2771" s="145"/>
      <c r="B2771" s="153"/>
      <c r="C2771" s="165"/>
      <c r="D2771" s="166"/>
      <c r="E2771" s="159"/>
      <c r="F2771" s="160"/>
      <c r="G2771" s="159"/>
      <c r="H2771" s="159"/>
      <c r="I2771" s="167"/>
    </row>
    <row r="2772" spans="1:9" x14ac:dyDescent="0.25">
      <c r="A2772" s="145"/>
      <c r="B2772" s="153"/>
      <c r="C2772" s="165"/>
      <c r="D2772" s="166"/>
      <c r="E2772" s="159"/>
      <c r="F2772" s="160"/>
      <c r="G2772" s="159"/>
      <c r="H2772" s="159"/>
      <c r="I2772" s="167"/>
    </row>
    <row r="2773" spans="1:9" x14ac:dyDescent="0.25">
      <c r="A2773" s="145"/>
      <c r="B2773" s="153"/>
      <c r="C2773" s="165"/>
      <c r="D2773" s="166"/>
      <c r="E2773" s="159"/>
      <c r="F2773" s="160"/>
      <c r="G2773" s="159"/>
      <c r="H2773" s="159"/>
      <c r="I2773" s="167"/>
    </row>
    <row r="2774" spans="1:9" x14ac:dyDescent="0.25">
      <c r="A2774" s="145"/>
      <c r="B2774" s="153"/>
      <c r="C2774" s="165"/>
      <c r="D2774" s="166"/>
      <c r="E2774" s="159"/>
      <c r="F2774" s="160"/>
      <c r="G2774" s="159"/>
      <c r="H2774" s="159"/>
      <c r="I2774" s="167"/>
    </row>
    <row r="2775" spans="1:9" x14ac:dyDescent="0.25">
      <c r="A2775" s="145"/>
      <c r="B2775" s="153"/>
      <c r="C2775" s="165"/>
      <c r="D2775" s="166"/>
      <c r="E2775" s="159"/>
      <c r="F2775" s="160"/>
      <c r="G2775" s="159"/>
      <c r="H2775" s="159"/>
      <c r="I2775" s="167"/>
    </row>
    <row r="2776" spans="1:9" x14ac:dyDescent="0.25">
      <c r="A2776" s="145"/>
      <c r="B2776" s="153"/>
      <c r="C2776" s="165"/>
      <c r="D2776" s="166"/>
      <c r="E2776" s="159"/>
      <c r="F2776" s="160"/>
      <c r="G2776" s="159"/>
      <c r="H2776" s="159"/>
      <c r="I2776" s="167"/>
    </row>
    <row r="2777" spans="1:9" x14ac:dyDescent="0.25">
      <c r="A2777" s="145"/>
      <c r="B2777" s="153"/>
      <c r="C2777" s="165"/>
      <c r="D2777" s="166"/>
      <c r="E2777" s="159"/>
      <c r="F2777" s="160"/>
      <c r="G2777" s="159"/>
      <c r="H2777" s="159"/>
      <c r="I2777" s="167"/>
    </row>
    <row r="2778" spans="1:9" x14ac:dyDescent="0.25">
      <c r="A2778" s="145"/>
      <c r="B2778" s="153"/>
      <c r="C2778" s="165"/>
      <c r="D2778" s="166"/>
      <c r="E2778" s="159"/>
      <c r="F2778" s="160"/>
      <c r="G2778" s="159"/>
      <c r="H2778" s="159"/>
      <c r="I2778" s="167"/>
    </row>
    <row r="2779" spans="1:9" x14ac:dyDescent="0.25">
      <c r="A2779" s="145"/>
      <c r="B2779" s="153"/>
      <c r="C2779" s="165"/>
      <c r="D2779" s="166"/>
      <c r="E2779" s="159"/>
      <c r="F2779" s="160"/>
      <c r="G2779" s="159"/>
      <c r="H2779" s="159"/>
      <c r="I2779" s="167"/>
    </row>
    <row r="2780" spans="1:9" x14ac:dyDescent="0.25">
      <c r="A2780" s="145"/>
      <c r="B2780" s="153"/>
      <c r="C2780" s="165"/>
      <c r="D2780" s="166"/>
      <c r="E2780" s="159"/>
      <c r="F2780" s="160"/>
      <c r="G2780" s="159"/>
      <c r="H2780" s="159"/>
      <c r="I2780" s="167"/>
    </row>
    <row r="2781" spans="1:9" x14ac:dyDescent="0.25">
      <c r="A2781" s="145"/>
      <c r="B2781" s="153"/>
      <c r="C2781" s="165"/>
      <c r="D2781" s="166"/>
      <c r="E2781" s="159"/>
      <c r="F2781" s="160"/>
      <c r="G2781" s="159"/>
      <c r="H2781" s="159"/>
      <c r="I2781" s="167"/>
    </row>
    <row r="2782" spans="1:9" x14ac:dyDescent="0.25">
      <c r="A2782" s="145"/>
      <c r="B2782" s="153"/>
      <c r="C2782" s="165"/>
      <c r="D2782" s="166"/>
      <c r="E2782" s="159"/>
      <c r="F2782" s="160"/>
      <c r="G2782" s="159"/>
      <c r="H2782" s="159"/>
      <c r="I2782" s="167"/>
    </row>
    <row r="2783" spans="1:9" x14ac:dyDescent="0.25">
      <c r="A2783" s="145"/>
      <c r="B2783" s="153"/>
      <c r="C2783" s="165"/>
      <c r="D2783" s="166"/>
      <c r="E2783" s="159"/>
      <c r="F2783" s="160"/>
      <c r="G2783" s="159"/>
      <c r="H2783" s="159"/>
      <c r="I2783" s="167"/>
    </row>
    <row r="2784" spans="1:9" x14ac:dyDescent="0.25">
      <c r="A2784" s="145"/>
      <c r="B2784" s="153"/>
      <c r="C2784" s="165"/>
      <c r="D2784" s="166"/>
      <c r="E2784" s="159"/>
      <c r="F2784" s="160"/>
      <c r="G2784" s="159"/>
      <c r="H2784" s="159"/>
      <c r="I2784" s="167"/>
    </row>
    <row r="2785" spans="1:9" x14ac:dyDescent="0.25">
      <c r="A2785" s="145"/>
      <c r="B2785" s="153"/>
      <c r="C2785" s="165"/>
      <c r="D2785" s="166"/>
      <c r="E2785" s="159"/>
      <c r="F2785" s="160"/>
      <c r="G2785" s="159"/>
      <c r="H2785" s="159"/>
      <c r="I2785" s="167"/>
    </row>
    <row r="2786" spans="1:9" x14ac:dyDescent="0.25">
      <c r="A2786" s="145"/>
      <c r="B2786" s="153"/>
      <c r="C2786" s="165"/>
      <c r="D2786" s="166"/>
      <c r="E2786" s="159"/>
      <c r="F2786" s="160"/>
      <c r="G2786" s="159"/>
      <c r="H2786" s="159"/>
      <c r="I2786" s="167"/>
    </row>
    <row r="2787" spans="1:9" x14ac:dyDescent="0.25">
      <c r="A2787" s="145"/>
      <c r="B2787" s="153"/>
      <c r="C2787" s="165"/>
      <c r="D2787" s="166"/>
      <c r="E2787" s="159"/>
      <c r="F2787" s="160"/>
      <c r="G2787" s="159"/>
      <c r="H2787" s="159"/>
      <c r="I2787" s="167"/>
    </row>
    <row r="2788" spans="1:9" x14ac:dyDescent="0.25">
      <c r="A2788" s="145"/>
      <c r="B2788" s="153"/>
      <c r="C2788" s="165"/>
      <c r="D2788" s="166"/>
      <c r="E2788" s="159"/>
      <c r="F2788" s="160"/>
      <c r="G2788" s="159"/>
      <c r="H2788" s="159"/>
      <c r="I2788" s="167"/>
    </row>
    <row r="2789" spans="1:9" x14ac:dyDescent="0.25">
      <c r="A2789" s="145"/>
      <c r="B2789" s="153"/>
      <c r="C2789" s="165"/>
      <c r="D2789" s="166"/>
      <c r="E2789" s="159"/>
      <c r="F2789" s="160"/>
      <c r="G2789" s="159"/>
      <c r="H2789" s="159"/>
      <c r="I2789" s="167"/>
    </row>
    <row r="2790" spans="1:9" x14ac:dyDescent="0.25">
      <c r="A2790" s="145"/>
      <c r="B2790" s="153"/>
      <c r="C2790" s="165"/>
      <c r="D2790" s="166"/>
      <c r="E2790" s="159"/>
      <c r="F2790" s="160"/>
      <c r="G2790" s="159"/>
      <c r="H2790" s="159"/>
      <c r="I2790" s="167"/>
    </row>
    <row r="2791" spans="1:9" x14ac:dyDescent="0.25">
      <c r="A2791" s="145"/>
      <c r="B2791" s="153"/>
      <c r="C2791" s="165"/>
      <c r="D2791" s="166"/>
      <c r="E2791" s="159"/>
      <c r="F2791" s="160"/>
      <c r="G2791" s="159"/>
      <c r="H2791" s="159"/>
      <c r="I2791" s="167"/>
    </row>
    <row r="2792" spans="1:9" x14ac:dyDescent="0.25">
      <c r="A2792" s="145"/>
      <c r="B2792" s="153"/>
      <c r="C2792" s="165"/>
      <c r="D2792" s="166"/>
      <c r="E2792" s="159"/>
      <c r="F2792" s="160"/>
      <c r="G2792" s="159"/>
      <c r="H2792" s="159"/>
      <c r="I2792" s="167"/>
    </row>
    <row r="2793" spans="1:9" x14ac:dyDescent="0.25">
      <c r="A2793" s="145"/>
      <c r="B2793" s="153"/>
      <c r="C2793" s="165"/>
      <c r="D2793" s="166"/>
      <c r="E2793" s="159"/>
      <c r="F2793" s="160"/>
      <c r="G2793" s="159"/>
      <c r="H2793" s="159"/>
      <c r="I2793" s="167"/>
    </row>
    <row r="2794" spans="1:9" x14ac:dyDescent="0.25">
      <c r="A2794" s="145"/>
      <c r="B2794" s="153"/>
      <c r="C2794" s="165"/>
      <c r="D2794" s="166"/>
      <c r="E2794" s="159"/>
      <c r="F2794" s="160"/>
      <c r="G2794" s="159"/>
      <c r="H2794" s="159"/>
      <c r="I2794" s="167"/>
    </row>
    <row r="2795" spans="1:9" x14ac:dyDescent="0.25">
      <c r="A2795" s="145"/>
      <c r="B2795" s="153"/>
      <c r="C2795" s="165"/>
      <c r="D2795" s="166"/>
      <c r="E2795" s="159"/>
      <c r="F2795" s="160"/>
      <c r="G2795" s="159"/>
      <c r="H2795" s="159"/>
      <c r="I2795" s="167"/>
    </row>
    <row r="2796" spans="1:9" x14ac:dyDescent="0.25">
      <c r="A2796" s="145"/>
      <c r="B2796" s="153"/>
      <c r="C2796" s="165"/>
      <c r="D2796" s="166"/>
      <c r="E2796" s="159"/>
      <c r="F2796" s="160"/>
      <c r="G2796" s="159"/>
      <c r="H2796" s="159"/>
      <c r="I2796" s="167"/>
    </row>
    <row r="2797" spans="1:9" x14ac:dyDescent="0.25">
      <c r="A2797" s="145"/>
      <c r="B2797" s="153"/>
      <c r="C2797" s="165"/>
      <c r="D2797" s="166"/>
      <c r="E2797" s="159"/>
      <c r="F2797" s="160"/>
      <c r="G2797" s="159"/>
      <c r="H2797" s="159"/>
      <c r="I2797" s="167"/>
    </row>
    <row r="2798" spans="1:9" x14ac:dyDescent="0.25">
      <c r="A2798" s="145"/>
      <c r="B2798" s="153"/>
      <c r="C2798" s="165"/>
      <c r="D2798" s="166"/>
      <c r="E2798" s="159"/>
      <c r="F2798" s="160"/>
      <c r="G2798" s="159"/>
      <c r="H2798" s="159"/>
      <c r="I2798" s="167"/>
    </row>
    <row r="2799" spans="1:9" x14ac:dyDescent="0.25">
      <c r="A2799" s="145"/>
      <c r="B2799" s="153"/>
      <c r="C2799" s="165"/>
      <c r="D2799" s="166"/>
      <c r="E2799" s="159"/>
      <c r="F2799" s="160"/>
      <c r="G2799" s="159"/>
      <c r="H2799" s="159"/>
      <c r="I2799" s="167"/>
    </row>
    <row r="2800" spans="1:9" x14ac:dyDescent="0.25">
      <c r="A2800" s="145"/>
      <c r="B2800" s="153"/>
      <c r="C2800" s="165"/>
      <c r="D2800" s="166"/>
      <c r="E2800" s="159"/>
      <c r="F2800" s="160"/>
      <c r="G2800" s="159"/>
      <c r="H2800" s="159"/>
      <c r="I2800" s="167"/>
    </row>
    <row r="2801" spans="1:9" x14ac:dyDescent="0.25">
      <c r="A2801" s="145"/>
      <c r="B2801" s="153"/>
      <c r="C2801" s="165"/>
      <c r="D2801" s="166"/>
      <c r="E2801" s="159"/>
      <c r="F2801" s="160"/>
      <c r="G2801" s="159"/>
      <c r="H2801" s="159"/>
      <c r="I2801" s="167"/>
    </row>
    <row r="2802" spans="1:9" x14ac:dyDescent="0.25">
      <c r="A2802" s="145"/>
      <c r="B2802" s="153"/>
      <c r="C2802" s="165"/>
      <c r="D2802" s="166"/>
      <c r="E2802" s="159"/>
      <c r="F2802" s="160"/>
      <c r="G2802" s="159"/>
      <c r="H2802" s="159"/>
      <c r="I2802" s="167"/>
    </row>
    <row r="2803" spans="1:9" x14ac:dyDescent="0.25">
      <c r="A2803" s="145"/>
      <c r="B2803" s="153"/>
      <c r="C2803" s="165"/>
      <c r="D2803" s="166"/>
      <c r="E2803" s="159"/>
      <c r="F2803" s="160"/>
      <c r="G2803" s="159"/>
      <c r="H2803" s="159"/>
      <c r="I2803" s="167"/>
    </row>
    <row r="2804" spans="1:9" x14ac:dyDescent="0.25">
      <c r="A2804" s="145"/>
      <c r="B2804" s="153"/>
      <c r="C2804" s="165"/>
      <c r="D2804" s="166"/>
      <c r="E2804" s="159"/>
      <c r="F2804" s="160"/>
      <c r="G2804" s="159"/>
      <c r="H2804" s="159"/>
      <c r="I2804" s="167"/>
    </row>
    <row r="2805" spans="1:9" x14ac:dyDescent="0.25">
      <c r="A2805" s="145"/>
      <c r="B2805" s="153"/>
      <c r="C2805" s="165"/>
      <c r="D2805" s="166"/>
      <c r="E2805" s="159"/>
      <c r="F2805" s="160"/>
      <c r="G2805" s="159"/>
      <c r="H2805" s="159"/>
      <c r="I2805" s="167"/>
    </row>
    <row r="2806" spans="1:9" x14ac:dyDescent="0.25">
      <c r="A2806" s="145"/>
      <c r="B2806" s="153"/>
      <c r="C2806" s="165"/>
      <c r="D2806" s="166"/>
      <c r="E2806" s="159"/>
      <c r="F2806" s="160"/>
      <c r="G2806" s="159"/>
      <c r="H2806" s="159"/>
      <c r="I2806" s="167"/>
    </row>
    <row r="2807" spans="1:9" x14ac:dyDescent="0.25">
      <c r="A2807" s="145"/>
      <c r="B2807" s="153"/>
      <c r="C2807" s="165"/>
      <c r="D2807" s="166"/>
      <c r="E2807" s="159"/>
      <c r="F2807" s="160"/>
      <c r="G2807" s="159"/>
      <c r="H2807" s="159"/>
      <c r="I2807" s="167"/>
    </row>
    <row r="2808" spans="1:9" x14ac:dyDescent="0.25">
      <c r="A2808" s="145"/>
      <c r="B2808" s="153"/>
      <c r="C2808" s="165"/>
      <c r="D2808" s="166"/>
      <c r="E2808" s="159"/>
      <c r="F2808" s="160"/>
      <c r="G2808" s="159"/>
      <c r="H2808" s="159"/>
      <c r="I2808" s="167"/>
    </row>
    <row r="2809" spans="1:9" x14ac:dyDescent="0.25">
      <c r="A2809" s="145"/>
      <c r="B2809" s="153"/>
      <c r="C2809" s="165"/>
      <c r="D2809" s="166"/>
      <c r="E2809" s="159"/>
      <c r="F2809" s="160"/>
      <c r="G2809" s="159"/>
      <c r="H2809" s="159"/>
      <c r="I2809" s="167"/>
    </row>
    <row r="2810" spans="1:9" x14ac:dyDescent="0.25">
      <c r="A2810" s="145"/>
      <c r="B2810" s="153"/>
      <c r="C2810" s="165"/>
      <c r="D2810" s="166"/>
      <c r="E2810" s="159"/>
      <c r="F2810" s="160"/>
      <c r="G2810" s="159"/>
      <c r="H2810" s="159"/>
      <c r="I2810" s="167"/>
    </row>
    <row r="2811" spans="1:9" x14ac:dyDescent="0.25">
      <c r="A2811" s="145"/>
      <c r="B2811" s="153"/>
      <c r="C2811" s="165"/>
      <c r="D2811" s="166"/>
      <c r="E2811" s="159"/>
      <c r="F2811" s="160"/>
      <c r="G2811" s="159"/>
      <c r="H2811" s="159"/>
      <c r="I2811" s="167"/>
    </row>
    <row r="2812" spans="1:9" x14ac:dyDescent="0.25">
      <c r="A2812" s="145"/>
      <c r="B2812" s="153"/>
      <c r="C2812" s="165"/>
      <c r="D2812" s="166"/>
      <c r="E2812" s="159"/>
      <c r="F2812" s="160"/>
      <c r="G2812" s="159"/>
      <c r="H2812" s="159"/>
      <c r="I2812" s="167"/>
    </row>
    <row r="2813" spans="1:9" x14ac:dyDescent="0.25">
      <c r="A2813" s="145"/>
      <c r="B2813" s="153"/>
      <c r="C2813" s="165"/>
      <c r="D2813" s="166"/>
      <c r="E2813" s="159"/>
      <c r="F2813" s="160"/>
      <c r="G2813" s="159"/>
      <c r="H2813" s="159"/>
      <c r="I2813" s="167"/>
    </row>
    <row r="2814" spans="1:9" x14ac:dyDescent="0.25">
      <c r="A2814" s="145"/>
      <c r="B2814" s="153"/>
      <c r="C2814" s="165"/>
      <c r="D2814" s="166"/>
      <c r="E2814" s="159"/>
      <c r="F2814" s="160"/>
      <c r="G2814" s="159"/>
      <c r="H2814" s="159"/>
      <c r="I2814" s="167"/>
    </row>
    <row r="2815" spans="1:9" x14ac:dyDescent="0.25">
      <c r="A2815" s="145"/>
      <c r="B2815" s="153"/>
      <c r="C2815" s="165"/>
      <c r="D2815" s="166"/>
      <c r="E2815" s="159"/>
      <c r="F2815" s="160"/>
      <c r="G2815" s="159"/>
      <c r="H2815" s="159"/>
      <c r="I2815" s="167"/>
    </row>
    <row r="2816" spans="1:9" x14ac:dyDescent="0.25">
      <c r="A2816" s="145"/>
      <c r="B2816" s="153"/>
      <c r="C2816" s="165"/>
      <c r="D2816" s="166"/>
      <c r="E2816" s="159"/>
      <c r="F2816" s="160"/>
      <c r="G2816" s="159"/>
      <c r="H2816" s="159"/>
      <c r="I2816" s="167"/>
    </row>
    <row r="2817" spans="1:9" x14ac:dyDescent="0.25">
      <c r="A2817" s="145"/>
      <c r="B2817" s="153"/>
      <c r="C2817" s="165"/>
      <c r="D2817" s="166"/>
      <c r="E2817" s="159"/>
      <c r="F2817" s="160"/>
      <c r="G2817" s="159"/>
      <c r="H2817" s="159"/>
      <c r="I2817" s="167"/>
    </row>
    <row r="2818" spans="1:9" x14ac:dyDescent="0.25">
      <c r="A2818" s="145"/>
      <c r="B2818" s="153"/>
      <c r="C2818" s="165"/>
      <c r="D2818" s="166"/>
      <c r="E2818" s="159"/>
      <c r="F2818" s="160"/>
      <c r="G2818" s="159"/>
      <c r="H2818" s="159"/>
      <c r="I2818" s="167"/>
    </row>
    <row r="2819" spans="1:9" x14ac:dyDescent="0.25">
      <c r="A2819" s="145"/>
      <c r="B2819" s="153"/>
      <c r="C2819" s="165"/>
      <c r="D2819" s="166"/>
      <c r="E2819" s="159"/>
      <c r="F2819" s="160"/>
      <c r="G2819" s="159"/>
      <c r="H2819" s="159"/>
      <c r="I2819" s="167"/>
    </row>
    <row r="2820" spans="1:9" x14ac:dyDescent="0.25">
      <c r="A2820" s="145"/>
      <c r="B2820" s="153"/>
      <c r="C2820" s="165"/>
      <c r="D2820" s="166"/>
      <c r="E2820" s="159"/>
      <c r="F2820" s="160"/>
      <c r="G2820" s="159"/>
      <c r="H2820" s="159"/>
      <c r="I2820" s="167"/>
    </row>
    <row r="2821" spans="1:9" x14ac:dyDescent="0.25">
      <c r="A2821" s="145"/>
      <c r="B2821" s="153"/>
      <c r="C2821" s="165"/>
      <c r="D2821" s="166"/>
      <c r="E2821" s="159"/>
      <c r="F2821" s="160"/>
      <c r="G2821" s="159"/>
      <c r="H2821" s="159"/>
      <c r="I2821" s="167"/>
    </row>
    <row r="2822" spans="1:9" x14ac:dyDescent="0.25">
      <c r="A2822" s="145"/>
      <c r="B2822" s="153"/>
      <c r="C2822" s="165"/>
      <c r="D2822" s="166"/>
      <c r="E2822" s="159"/>
      <c r="F2822" s="160"/>
      <c r="G2822" s="159"/>
      <c r="H2822" s="159"/>
      <c r="I2822" s="167"/>
    </row>
    <row r="2823" spans="1:9" x14ac:dyDescent="0.25">
      <c r="A2823" s="145"/>
      <c r="B2823" s="153"/>
      <c r="C2823" s="165"/>
      <c r="D2823" s="166"/>
      <c r="E2823" s="159"/>
      <c r="F2823" s="160"/>
      <c r="G2823" s="159"/>
      <c r="H2823" s="159"/>
      <c r="I2823" s="167"/>
    </row>
    <row r="2824" spans="1:9" x14ac:dyDescent="0.25">
      <c r="A2824" s="145"/>
      <c r="B2824" s="153"/>
      <c r="C2824" s="165"/>
      <c r="D2824" s="166"/>
      <c r="E2824" s="159"/>
      <c r="F2824" s="160"/>
      <c r="G2824" s="159"/>
      <c r="H2824" s="159"/>
      <c r="I2824" s="167"/>
    </row>
    <row r="2825" spans="1:9" x14ac:dyDescent="0.25">
      <c r="A2825" s="145"/>
      <c r="B2825" s="153"/>
      <c r="C2825" s="165"/>
      <c r="D2825" s="166"/>
      <c r="E2825" s="159"/>
      <c r="F2825" s="160"/>
      <c r="G2825" s="159"/>
      <c r="H2825" s="159"/>
      <c r="I2825" s="167"/>
    </row>
    <row r="2826" spans="1:9" x14ac:dyDescent="0.25">
      <c r="A2826" s="145"/>
      <c r="B2826" s="153"/>
      <c r="C2826" s="165"/>
      <c r="D2826" s="166"/>
      <c r="E2826" s="159"/>
      <c r="F2826" s="160"/>
      <c r="G2826" s="159"/>
      <c r="H2826" s="159"/>
      <c r="I2826" s="167"/>
    </row>
    <row r="2827" spans="1:9" x14ac:dyDescent="0.25">
      <c r="A2827" s="145"/>
      <c r="B2827" s="153"/>
      <c r="C2827" s="165"/>
      <c r="D2827" s="166"/>
      <c r="E2827" s="159"/>
      <c r="F2827" s="160"/>
      <c r="G2827" s="159"/>
      <c r="H2827" s="159"/>
      <c r="I2827" s="167"/>
    </row>
    <row r="2828" spans="1:9" x14ac:dyDescent="0.25">
      <c r="A2828" s="145"/>
      <c r="B2828" s="153"/>
      <c r="C2828" s="165"/>
      <c r="D2828" s="166"/>
      <c r="E2828" s="159"/>
      <c r="F2828" s="160"/>
      <c r="G2828" s="159"/>
      <c r="H2828" s="159"/>
      <c r="I2828" s="167"/>
    </row>
    <row r="2829" spans="1:9" x14ac:dyDescent="0.25">
      <c r="A2829" s="145"/>
      <c r="B2829" s="153"/>
      <c r="C2829" s="165"/>
      <c r="D2829" s="166"/>
      <c r="E2829" s="159"/>
      <c r="F2829" s="160"/>
      <c r="G2829" s="159"/>
      <c r="H2829" s="159"/>
      <c r="I2829" s="167"/>
    </row>
    <row r="2830" spans="1:9" x14ac:dyDescent="0.25">
      <c r="A2830" s="145"/>
      <c r="B2830" s="153"/>
      <c r="C2830" s="165"/>
      <c r="D2830" s="166"/>
      <c r="E2830" s="159"/>
      <c r="F2830" s="160"/>
      <c r="G2830" s="159"/>
      <c r="H2830" s="159"/>
      <c r="I2830" s="167"/>
    </row>
    <row r="2831" spans="1:9" x14ac:dyDescent="0.25">
      <c r="A2831" s="145"/>
      <c r="B2831" s="153"/>
      <c r="C2831" s="165"/>
      <c r="D2831" s="166"/>
      <c r="E2831" s="159"/>
      <c r="F2831" s="160"/>
      <c r="G2831" s="159"/>
      <c r="H2831" s="159"/>
      <c r="I2831" s="167"/>
    </row>
    <row r="2832" spans="1:9" x14ac:dyDescent="0.25">
      <c r="A2832" s="145"/>
      <c r="B2832" s="153"/>
      <c r="C2832" s="165"/>
      <c r="D2832" s="166"/>
      <c r="E2832" s="159"/>
      <c r="F2832" s="160"/>
      <c r="G2832" s="159"/>
      <c r="H2832" s="159"/>
      <c r="I2832" s="167"/>
    </row>
    <row r="2833" spans="1:9" x14ac:dyDescent="0.25">
      <c r="A2833" s="145"/>
      <c r="B2833" s="153"/>
      <c r="C2833" s="165"/>
      <c r="D2833" s="166"/>
      <c r="E2833" s="159"/>
      <c r="F2833" s="160"/>
      <c r="G2833" s="159"/>
      <c r="H2833" s="159"/>
      <c r="I2833" s="167"/>
    </row>
    <row r="2834" spans="1:9" x14ac:dyDescent="0.25">
      <c r="A2834" s="145"/>
      <c r="B2834" s="153"/>
      <c r="C2834" s="165"/>
      <c r="D2834" s="166"/>
      <c r="E2834" s="159"/>
      <c r="F2834" s="160"/>
      <c r="G2834" s="159"/>
      <c r="H2834" s="159"/>
      <c r="I2834" s="167"/>
    </row>
    <row r="2835" spans="1:9" x14ac:dyDescent="0.25">
      <c r="A2835" s="145"/>
      <c r="B2835" s="153"/>
      <c r="C2835" s="165"/>
      <c r="D2835" s="166"/>
      <c r="E2835" s="159"/>
      <c r="F2835" s="160"/>
      <c r="G2835" s="159"/>
      <c r="H2835" s="159"/>
      <c r="I2835" s="167"/>
    </row>
    <row r="2836" spans="1:9" x14ac:dyDescent="0.25">
      <c r="A2836" s="145"/>
      <c r="B2836" s="153"/>
      <c r="C2836" s="165"/>
      <c r="D2836" s="166"/>
      <c r="E2836" s="159"/>
      <c r="F2836" s="160"/>
      <c r="G2836" s="159"/>
      <c r="H2836" s="159"/>
      <c r="I2836" s="167"/>
    </row>
    <row r="2837" spans="1:9" x14ac:dyDescent="0.25">
      <c r="A2837" s="145"/>
      <c r="B2837" s="153"/>
      <c r="C2837" s="165"/>
      <c r="D2837" s="166"/>
      <c r="E2837" s="159"/>
      <c r="F2837" s="160"/>
      <c r="G2837" s="159"/>
      <c r="H2837" s="159"/>
      <c r="I2837" s="167"/>
    </row>
    <row r="2838" spans="1:9" x14ac:dyDescent="0.25">
      <c r="A2838" s="145"/>
      <c r="B2838" s="153"/>
      <c r="C2838" s="165"/>
      <c r="D2838" s="166"/>
      <c r="E2838" s="159"/>
      <c r="F2838" s="160"/>
      <c r="G2838" s="159"/>
      <c r="H2838" s="159"/>
      <c r="I2838" s="167"/>
    </row>
    <row r="2839" spans="1:9" x14ac:dyDescent="0.25">
      <c r="A2839" s="145"/>
      <c r="B2839" s="153"/>
      <c r="C2839" s="165"/>
      <c r="D2839" s="166"/>
      <c r="E2839" s="159"/>
      <c r="F2839" s="160"/>
      <c r="G2839" s="159"/>
      <c r="H2839" s="159"/>
      <c r="I2839" s="167"/>
    </row>
    <row r="2840" spans="1:9" x14ac:dyDescent="0.25">
      <c r="A2840" s="145"/>
      <c r="B2840" s="153"/>
      <c r="C2840" s="165"/>
      <c r="D2840" s="166"/>
      <c r="E2840" s="159"/>
      <c r="F2840" s="160"/>
      <c r="G2840" s="159"/>
      <c r="H2840" s="159"/>
      <c r="I2840" s="167"/>
    </row>
    <row r="2841" spans="1:9" x14ac:dyDescent="0.25">
      <c r="A2841" s="145"/>
      <c r="B2841" s="153"/>
      <c r="C2841" s="165"/>
      <c r="D2841" s="166"/>
      <c r="E2841" s="159"/>
      <c r="F2841" s="160"/>
      <c r="G2841" s="159"/>
      <c r="H2841" s="159"/>
      <c r="I2841" s="167"/>
    </row>
    <row r="2842" spans="1:9" x14ac:dyDescent="0.25">
      <c r="A2842" s="145"/>
      <c r="B2842" s="153"/>
      <c r="C2842" s="165"/>
      <c r="D2842" s="166"/>
      <c r="E2842" s="159"/>
      <c r="F2842" s="160"/>
      <c r="G2842" s="159"/>
      <c r="H2842" s="159"/>
      <c r="I2842" s="167"/>
    </row>
    <row r="2843" spans="1:9" x14ac:dyDescent="0.25">
      <c r="A2843" s="145"/>
      <c r="B2843" s="153"/>
      <c r="C2843" s="165"/>
      <c r="D2843" s="166"/>
      <c r="E2843" s="159"/>
      <c r="F2843" s="160"/>
      <c r="G2843" s="159"/>
      <c r="H2843" s="159"/>
      <c r="I2843" s="167"/>
    </row>
    <row r="2844" spans="1:9" x14ac:dyDescent="0.25">
      <c r="A2844" s="145"/>
      <c r="B2844" s="153"/>
      <c r="C2844" s="165"/>
      <c r="D2844" s="166"/>
      <c r="E2844" s="159"/>
      <c r="F2844" s="160"/>
      <c r="G2844" s="159"/>
      <c r="H2844" s="159"/>
      <c r="I2844" s="167"/>
    </row>
    <row r="2845" spans="1:9" x14ac:dyDescent="0.25">
      <c r="A2845" s="145"/>
      <c r="B2845" s="153"/>
      <c r="C2845" s="165"/>
      <c r="D2845" s="166"/>
      <c r="E2845" s="159"/>
      <c r="F2845" s="160"/>
      <c r="G2845" s="159"/>
      <c r="H2845" s="159"/>
      <c r="I2845" s="167"/>
    </row>
    <row r="2846" spans="1:9" x14ac:dyDescent="0.25">
      <c r="A2846" s="145"/>
      <c r="B2846" s="153"/>
      <c r="C2846" s="165"/>
      <c r="D2846" s="166"/>
      <c r="E2846" s="159"/>
      <c r="F2846" s="160"/>
      <c r="G2846" s="159"/>
      <c r="H2846" s="159"/>
      <c r="I2846" s="167"/>
    </row>
    <row r="2847" spans="1:9" x14ac:dyDescent="0.25">
      <c r="A2847" s="145"/>
      <c r="B2847" s="153"/>
      <c r="C2847" s="165"/>
      <c r="D2847" s="166"/>
      <c r="E2847" s="159"/>
      <c r="F2847" s="160"/>
      <c r="G2847" s="159"/>
      <c r="H2847" s="159"/>
      <c r="I2847" s="167"/>
    </row>
    <row r="2848" spans="1:9" x14ac:dyDescent="0.25">
      <c r="A2848" s="145"/>
      <c r="B2848" s="153"/>
      <c r="C2848" s="165"/>
      <c r="D2848" s="166"/>
      <c r="E2848" s="159"/>
      <c r="F2848" s="160"/>
      <c r="G2848" s="159"/>
      <c r="H2848" s="159"/>
      <c r="I2848" s="167"/>
    </row>
    <row r="2849" spans="1:9" x14ac:dyDescent="0.25">
      <c r="A2849" s="145"/>
      <c r="B2849" s="153"/>
      <c r="C2849" s="165"/>
      <c r="D2849" s="166"/>
      <c r="E2849" s="159"/>
      <c r="F2849" s="160"/>
      <c r="G2849" s="159"/>
      <c r="H2849" s="159"/>
      <c r="I2849" s="167"/>
    </row>
    <row r="2850" spans="1:9" x14ac:dyDescent="0.25">
      <c r="A2850" s="145"/>
      <c r="B2850" s="153"/>
      <c r="C2850" s="165"/>
      <c r="D2850" s="166"/>
      <c r="E2850" s="159"/>
      <c r="F2850" s="160"/>
      <c r="G2850" s="159"/>
      <c r="H2850" s="159"/>
      <c r="I2850" s="167"/>
    </row>
    <row r="2851" spans="1:9" x14ac:dyDescent="0.25">
      <c r="A2851" s="145"/>
      <c r="B2851" s="153"/>
      <c r="C2851" s="165"/>
      <c r="D2851" s="166"/>
      <c r="E2851" s="159"/>
      <c r="F2851" s="160"/>
      <c r="G2851" s="159"/>
      <c r="H2851" s="159"/>
      <c r="I2851" s="167"/>
    </row>
    <row r="2852" spans="1:9" x14ac:dyDescent="0.25">
      <c r="A2852" s="145"/>
      <c r="B2852" s="153"/>
      <c r="C2852" s="165"/>
      <c r="D2852" s="166"/>
      <c r="E2852" s="159"/>
      <c r="F2852" s="160"/>
      <c r="G2852" s="159"/>
      <c r="H2852" s="159"/>
      <c r="I2852" s="167"/>
    </row>
    <row r="2853" spans="1:9" x14ac:dyDescent="0.25">
      <c r="A2853" s="145"/>
      <c r="B2853" s="153"/>
      <c r="C2853" s="165"/>
      <c r="D2853" s="166"/>
      <c r="E2853" s="159"/>
      <c r="F2853" s="160"/>
      <c r="G2853" s="159"/>
      <c r="H2853" s="159"/>
      <c r="I2853" s="167"/>
    </row>
    <row r="2854" spans="1:9" x14ac:dyDescent="0.25">
      <c r="A2854" s="145"/>
      <c r="B2854" s="153"/>
      <c r="C2854" s="165"/>
      <c r="D2854" s="166"/>
      <c r="E2854" s="159"/>
      <c r="F2854" s="160"/>
      <c r="G2854" s="159"/>
      <c r="H2854" s="159"/>
      <c r="I2854" s="167"/>
    </row>
    <row r="2855" spans="1:9" x14ac:dyDescent="0.25">
      <c r="A2855" s="145"/>
      <c r="B2855" s="153"/>
      <c r="C2855" s="165"/>
      <c r="D2855" s="166"/>
      <c r="E2855" s="159"/>
      <c r="F2855" s="160"/>
      <c r="G2855" s="159"/>
      <c r="H2855" s="159"/>
      <c r="I2855" s="167"/>
    </row>
    <row r="2856" spans="1:9" x14ac:dyDescent="0.25">
      <c r="A2856" s="145"/>
      <c r="B2856" s="153"/>
      <c r="C2856" s="165"/>
      <c r="D2856" s="166"/>
      <c r="E2856" s="159"/>
      <c r="F2856" s="160"/>
      <c r="G2856" s="159"/>
      <c r="H2856" s="159"/>
      <c r="I2856" s="167"/>
    </row>
    <row r="2857" spans="1:9" x14ac:dyDescent="0.25">
      <c r="A2857" s="145"/>
      <c r="B2857" s="153"/>
      <c r="C2857" s="165"/>
      <c r="D2857" s="166"/>
      <c r="E2857" s="159"/>
      <c r="F2857" s="160"/>
      <c r="G2857" s="159"/>
      <c r="H2857" s="159"/>
      <c r="I2857" s="167"/>
    </row>
    <row r="2858" spans="1:9" x14ac:dyDescent="0.25">
      <c r="A2858" s="145"/>
      <c r="B2858" s="153"/>
      <c r="C2858" s="165"/>
      <c r="D2858" s="166"/>
      <c r="E2858" s="159"/>
      <c r="F2858" s="160"/>
      <c r="G2858" s="159"/>
      <c r="H2858" s="159"/>
      <c r="I2858" s="167"/>
    </row>
    <row r="2859" spans="1:9" x14ac:dyDescent="0.25">
      <c r="A2859" s="145"/>
      <c r="B2859" s="153"/>
      <c r="C2859" s="165"/>
      <c r="D2859" s="166"/>
      <c r="E2859" s="159"/>
      <c r="F2859" s="160"/>
      <c r="G2859" s="159"/>
      <c r="H2859" s="159"/>
      <c r="I2859" s="167"/>
    </row>
    <row r="2860" spans="1:9" x14ac:dyDescent="0.25">
      <c r="A2860" s="145"/>
      <c r="B2860" s="153"/>
      <c r="C2860" s="165"/>
      <c r="D2860" s="166"/>
      <c r="E2860" s="159"/>
      <c r="F2860" s="160"/>
      <c r="G2860" s="159"/>
      <c r="H2860" s="159"/>
      <c r="I2860" s="167"/>
    </row>
    <row r="2861" spans="1:9" x14ac:dyDescent="0.25">
      <c r="A2861" s="145"/>
      <c r="B2861" s="153"/>
      <c r="C2861" s="165"/>
      <c r="D2861" s="166"/>
      <c r="E2861" s="159"/>
      <c r="F2861" s="160"/>
      <c r="G2861" s="159"/>
      <c r="H2861" s="159"/>
      <c r="I2861" s="167"/>
    </row>
    <row r="2862" spans="1:9" x14ac:dyDescent="0.25">
      <c r="A2862" s="145"/>
      <c r="B2862" s="153"/>
      <c r="C2862" s="165"/>
      <c r="D2862" s="166"/>
      <c r="E2862" s="159"/>
      <c r="F2862" s="160"/>
      <c r="G2862" s="159"/>
      <c r="H2862" s="159"/>
      <c r="I2862" s="167"/>
    </row>
    <row r="2863" spans="1:9" x14ac:dyDescent="0.25">
      <c r="A2863" s="145"/>
      <c r="B2863" s="153"/>
      <c r="C2863" s="165"/>
      <c r="D2863" s="166"/>
      <c r="E2863" s="159"/>
      <c r="F2863" s="160"/>
      <c r="G2863" s="159"/>
      <c r="H2863" s="159"/>
      <c r="I2863" s="167"/>
    </row>
    <row r="2864" spans="1:9" x14ac:dyDescent="0.25">
      <c r="A2864" s="145"/>
      <c r="B2864" s="153"/>
      <c r="C2864" s="165"/>
      <c r="D2864" s="166"/>
      <c r="E2864" s="159"/>
      <c r="F2864" s="160"/>
      <c r="G2864" s="159"/>
      <c r="H2864" s="159"/>
      <c r="I2864" s="167"/>
    </row>
    <row r="2865" spans="1:9" x14ac:dyDescent="0.25">
      <c r="A2865" s="145"/>
      <c r="B2865" s="153"/>
      <c r="C2865" s="165"/>
      <c r="D2865" s="166"/>
      <c r="E2865" s="159"/>
      <c r="F2865" s="160"/>
      <c r="G2865" s="159"/>
      <c r="H2865" s="159"/>
      <c r="I2865" s="167"/>
    </row>
    <row r="2866" spans="1:9" x14ac:dyDescent="0.25">
      <c r="A2866" s="145"/>
      <c r="B2866" s="153"/>
      <c r="C2866" s="165"/>
      <c r="D2866" s="166"/>
      <c r="E2866" s="159"/>
      <c r="F2866" s="160"/>
      <c r="G2866" s="159"/>
      <c r="H2866" s="159"/>
      <c r="I2866" s="167"/>
    </row>
    <row r="2867" spans="1:9" x14ac:dyDescent="0.25">
      <c r="A2867" s="145"/>
      <c r="B2867" s="153"/>
      <c r="C2867" s="165"/>
      <c r="D2867" s="166"/>
      <c r="E2867" s="159"/>
      <c r="F2867" s="160"/>
      <c r="G2867" s="159"/>
      <c r="H2867" s="159"/>
      <c r="I2867" s="167"/>
    </row>
    <row r="2868" spans="1:9" x14ac:dyDescent="0.25">
      <c r="A2868" s="145"/>
      <c r="B2868" s="153"/>
      <c r="C2868" s="165"/>
      <c r="D2868" s="166"/>
      <c r="E2868" s="159"/>
      <c r="F2868" s="169"/>
      <c r="G2868" s="159"/>
      <c r="H2868" s="159"/>
      <c r="I2868" s="167"/>
    </row>
    <row r="2869" spans="1:9" x14ac:dyDescent="0.25">
      <c r="A2869" s="145"/>
      <c r="B2869" s="153"/>
      <c r="C2869" s="165"/>
      <c r="D2869" s="166"/>
      <c r="E2869" s="159"/>
      <c r="F2869" s="169"/>
      <c r="G2869" s="159"/>
      <c r="H2869" s="159"/>
      <c r="I2869" s="167"/>
    </row>
    <row r="2870" spans="1:9" x14ac:dyDescent="0.25">
      <c r="A2870" s="145"/>
      <c r="B2870" s="153"/>
      <c r="C2870" s="165"/>
      <c r="D2870" s="166"/>
      <c r="E2870" s="159"/>
      <c r="F2870" s="169"/>
      <c r="G2870" s="159"/>
      <c r="H2870" s="159"/>
      <c r="I2870" s="167"/>
    </row>
    <row r="2871" spans="1:9" x14ac:dyDescent="0.25">
      <c r="A2871" s="145"/>
      <c r="B2871" s="153"/>
      <c r="C2871" s="165"/>
      <c r="D2871" s="166"/>
      <c r="E2871" s="159"/>
      <c r="F2871" s="169"/>
      <c r="G2871" s="159"/>
      <c r="H2871" s="159"/>
      <c r="I2871" s="167"/>
    </row>
    <row r="2872" spans="1:9" x14ac:dyDescent="0.25">
      <c r="A2872" s="145"/>
      <c r="B2872" s="153"/>
      <c r="C2872" s="165"/>
      <c r="D2872" s="166"/>
      <c r="E2872" s="159"/>
      <c r="F2872" s="160"/>
      <c r="G2872" s="159"/>
      <c r="H2872" s="159"/>
      <c r="I2872" s="167"/>
    </row>
    <row r="2873" spans="1:9" x14ac:dyDescent="0.25">
      <c r="A2873" s="145"/>
      <c r="B2873" s="153"/>
      <c r="C2873" s="165"/>
      <c r="D2873" s="166"/>
      <c r="E2873" s="159"/>
      <c r="F2873" s="160"/>
      <c r="G2873" s="159"/>
      <c r="H2873" s="159"/>
      <c r="I2873" s="167"/>
    </row>
    <row r="2874" spans="1:9" x14ac:dyDescent="0.25">
      <c r="A2874" s="145"/>
      <c r="B2874" s="153"/>
      <c r="C2874" s="165"/>
      <c r="D2874" s="166"/>
      <c r="E2874" s="159"/>
      <c r="F2874" s="169"/>
      <c r="G2874" s="159"/>
      <c r="H2874" s="159"/>
      <c r="I2874" s="167"/>
    </row>
    <row r="2875" spans="1:9" x14ac:dyDescent="0.25">
      <c r="A2875" s="145"/>
      <c r="B2875" s="153"/>
      <c r="C2875" s="165"/>
      <c r="D2875" s="166"/>
      <c r="E2875" s="159"/>
      <c r="F2875" s="160"/>
      <c r="G2875" s="159"/>
      <c r="H2875" s="159"/>
      <c r="I2875" s="167"/>
    </row>
    <row r="2876" spans="1:9" x14ac:dyDescent="0.25">
      <c r="A2876" s="145"/>
      <c r="B2876" s="153"/>
      <c r="C2876" s="165"/>
      <c r="D2876" s="166"/>
      <c r="E2876" s="159"/>
      <c r="F2876" s="160"/>
      <c r="G2876" s="159"/>
      <c r="H2876" s="159"/>
      <c r="I2876" s="167"/>
    </row>
    <row r="2877" spans="1:9" x14ac:dyDescent="0.25">
      <c r="A2877" s="145"/>
      <c r="B2877" s="153"/>
      <c r="C2877" s="165"/>
      <c r="D2877" s="166"/>
      <c r="E2877" s="159"/>
      <c r="F2877" s="160"/>
      <c r="G2877" s="159"/>
      <c r="H2877" s="159"/>
      <c r="I2877" s="167"/>
    </row>
    <row r="2878" spans="1:9" x14ac:dyDescent="0.25">
      <c r="A2878" s="145"/>
      <c r="B2878" s="153"/>
      <c r="C2878" s="165"/>
      <c r="D2878" s="166"/>
      <c r="E2878" s="159"/>
      <c r="F2878" s="160"/>
      <c r="G2878" s="159"/>
      <c r="H2878" s="159"/>
      <c r="I2878" s="167"/>
    </row>
    <row r="2879" spans="1:9" x14ac:dyDescent="0.25">
      <c r="A2879" s="145"/>
      <c r="B2879" s="153"/>
      <c r="C2879" s="165"/>
      <c r="D2879" s="166"/>
      <c r="E2879" s="159"/>
      <c r="F2879" s="160"/>
      <c r="G2879" s="159"/>
      <c r="H2879" s="159"/>
      <c r="I2879" s="167"/>
    </row>
    <row r="2880" spans="1:9" x14ac:dyDescent="0.25">
      <c r="A2880" s="145"/>
      <c r="B2880" s="153"/>
      <c r="C2880" s="165"/>
      <c r="D2880" s="166"/>
      <c r="E2880" s="159"/>
      <c r="F2880" s="160"/>
      <c r="G2880" s="159"/>
      <c r="H2880" s="159"/>
      <c r="I2880" s="167"/>
    </row>
    <row r="2881" spans="1:9" x14ac:dyDescent="0.25">
      <c r="A2881" s="145"/>
      <c r="B2881" s="153"/>
      <c r="C2881" s="165"/>
      <c r="D2881" s="166"/>
      <c r="E2881" s="159"/>
      <c r="F2881" s="160"/>
      <c r="G2881" s="159"/>
      <c r="H2881" s="159"/>
      <c r="I2881" s="167"/>
    </row>
    <row r="2882" spans="1:9" x14ac:dyDescent="0.25">
      <c r="A2882" s="145"/>
      <c r="B2882" s="153"/>
      <c r="C2882" s="165"/>
      <c r="D2882" s="166"/>
      <c r="E2882" s="159"/>
      <c r="F2882" s="160"/>
      <c r="G2882" s="159"/>
      <c r="H2882" s="159"/>
      <c r="I2882" s="167"/>
    </row>
    <row r="2883" spans="1:9" x14ac:dyDescent="0.25">
      <c r="A2883" s="145"/>
      <c r="B2883" s="153"/>
      <c r="C2883" s="165"/>
      <c r="D2883" s="166"/>
      <c r="E2883" s="159"/>
      <c r="F2883" s="160"/>
      <c r="G2883" s="159"/>
      <c r="H2883" s="159"/>
      <c r="I2883" s="167"/>
    </row>
    <row r="2884" spans="1:9" x14ac:dyDescent="0.25">
      <c r="A2884" s="145"/>
      <c r="B2884" s="153"/>
      <c r="C2884" s="165"/>
      <c r="D2884" s="166"/>
      <c r="E2884" s="159"/>
      <c r="F2884" s="160"/>
      <c r="G2884" s="159"/>
      <c r="H2884" s="159"/>
      <c r="I2884" s="167"/>
    </row>
    <row r="2885" spans="1:9" x14ac:dyDescent="0.25">
      <c r="A2885" s="145"/>
      <c r="B2885" s="153"/>
      <c r="C2885" s="165"/>
      <c r="D2885" s="166"/>
      <c r="E2885" s="159"/>
      <c r="F2885" s="160"/>
      <c r="G2885" s="159"/>
      <c r="H2885" s="159"/>
      <c r="I2885" s="167"/>
    </row>
    <row r="2886" spans="1:9" x14ac:dyDescent="0.25">
      <c r="A2886" s="145"/>
      <c r="B2886" s="153"/>
      <c r="C2886" s="165"/>
      <c r="D2886" s="166"/>
      <c r="E2886" s="159"/>
      <c r="F2886" s="160"/>
      <c r="G2886" s="159"/>
      <c r="H2886" s="159"/>
      <c r="I2886" s="167"/>
    </row>
    <row r="2887" spans="1:9" x14ac:dyDescent="0.25">
      <c r="A2887" s="145"/>
      <c r="B2887" s="153"/>
      <c r="C2887" s="165"/>
      <c r="D2887" s="166"/>
      <c r="E2887" s="159"/>
      <c r="F2887" s="160"/>
      <c r="G2887" s="159"/>
      <c r="H2887" s="159"/>
      <c r="I2887" s="167"/>
    </row>
    <row r="2888" spans="1:9" x14ac:dyDescent="0.25">
      <c r="A2888" s="145"/>
      <c r="B2888" s="153"/>
      <c r="C2888" s="165"/>
      <c r="D2888" s="166"/>
      <c r="E2888" s="159"/>
      <c r="F2888" s="160"/>
      <c r="G2888" s="159"/>
      <c r="H2888" s="159"/>
      <c r="I2888" s="167"/>
    </row>
    <row r="2889" spans="1:9" x14ac:dyDescent="0.25">
      <c r="A2889" s="145"/>
      <c r="B2889" s="153"/>
      <c r="C2889" s="165"/>
      <c r="D2889" s="166"/>
      <c r="E2889" s="159"/>
      <c r="F2889" s="160"/>
      <c r="G2889" s="159"/>
      <c r="H2889" s="159"/>
      <c r="I2889" s="167"/>
    </row>
    <row r="2890" spans="1:9" x14ac:dyDescent="0.25">
      <c r="A2890" s="145"/>
      <c r="B2890" s="153"/>
      <c r="C2890" s="165"/>
      <c r="D2890" s="166"/>
      <c r="E2890" s="159"/>
      <c r="F2890" s="160"/>
      <c r="G2890" s="159"/>
      <c r="H2890" s="159"/>
      <c r="I2890" s="167"/>
    </row>
    <row r="2891" spans="1:9" x14ac:dyDescent="0.25">
      <c r="A2891" s="145"/>
      <c r="B2891" s="153"/>
      <c r="C2891" s="165"/>
      <c r="D2891" s="166"/>
      <c r="E2891" s="159"/>
      <c r="F2891" s="160"/>
      <c r="G2891" s="159"/>
      <c r="H2891" s="159"/>
      <c r="I2891" s="167"/>
    </row>
    <row r="2892" spans="1:9" x14ac:dyDescent="0.25">
      <c r="A2892" s="145"/>
      <c r="B2892" s="153"/>
      <c r="C2892" s="165"/>
      <c r="D2892" s="166"/>
      <c r="E2892" s="159"/>
      <c r="F2892" s="160"/>
      <c r="G2892" s="159"/>
      <c r="H2892" s="159"/>
      <c r="I2892" s="167"/>
    </row>
    <row r="2893" spans="1:9" x14ac:dyDescent="0.25">
      <c r="A2893" s="145"/>
      <c r="B2893" s="153"/>
      <c r="C2893" s="165"/>
      <c r="D2893" s="166"/>
      <c r="E2893" s="159"/>
      <c r="F2893" s="160"/>
      <c r="G2893" s="159"/>
      <c r="H2893" s="159"/>
      <c r="I2893" s="167"/>
    </row>
    <row r="2894" spans="1:9" x14ac:dyDescent="0.25">
      <c r="A2894" s="145"/>
      <c r="B2894" s="153"/>
      <c r="C2894" s="165"/>
      <c r="D2894" s="166"/>
      <c r="E2894" s="159"/>
      <c r="F2894" s="160"/>
      <c r="G2894" s="159"/>
      <c r="H2894" s="159"/>
      <c r="I2894" s="167"/>
    </row>
    <row r="2895" spans="1:9" x14ac:dyDescent="0.25">
      <c r="A2895" s="145"/>
      <c r="B2895" s="153"/>
      <c r="C2895" s="165"/>
      <c r="D2895" s="166"/>
      <c r="E2895" s="159"/>
      <c r="F2895" s="160"/>
      <c r="G2895" s="159"/>
      <c r="H2895" s="159"/>
      <c r="I2895" s="167"/>
    </row>
    <row r="2896" spans="1:9" x14ac:dyDescent="0.25">
      <c r="A2896" s="145"/>
      <c r="B2896" s="153"/>
      <c r="C2896" s="165"/>
      <c r="D2896" s="166"/>
      <c r="E2896" s="159"/>
      <c r="F2896" s="160"/>
      <c r="G2896" s="159"/>
      <c r="H2896" s="159"/>
      <c r="I2896" s="167"/>
    </row>
    <row r="2897" spans="1:9" x14ac:dyDescent="0.25">
      <c r="A2897" s="145"/>
      <c r="B2897" s="153"/>
      <c r="C2897" s="165"/>
      <c r="D2897" s="166"/>
      <c r="E2897" s="159"/>
      <c r="F2897" s="160"/>
      <c r="G2897" s="159"/>
      <c r="H2897" s="159"/>
      <c r="I2897" s="167"/>
    </row>
    <row r="2898" spans="1:9" x14ac:dyDescent="0.25">
      <c r="A2898" s="145"/>
      <c r="B2898" s="153"/>
      <c r="C2898" s="165"/>
      <c r="D2898" s="166"/>
      <c r="E2898" s="159"/>
      <c r="F2898" s="160"/>
      <c r="G2898" s="159"/>
      <c r="H2898" s="159"/>
      <c r="I2898" s="167"/>
    </row>
    <row r="2899" spans="1:9" x14ac:dyDescent="0.25">
      <c r="A2899" s="145"/>
      <c r="B2899" s="153"/>
      <c r="C2899" s="165"/>
      <c r="D2899" s="166"/>
      <c r="E2899" s="159"/>
      <c r="F2899" s="160"/>
      <c r="G2899" s="159"/>
      <c r="H2899" s="159"/>
      <c r="I2899" s="167"/>
    </row>
    <row r="2900" spans="1:9" x14ac:dyDescent="0.25">
      <c r="A2900" s="145"/>
      <c r="B2900" s="153"/>
      <c r="C2900" s="165"/>
      <c r="D2900" s="166"/>
      <c r="E2900" s="159"/>
      <c r="F2900" s="160"/>
      <c r="G2900" s="159"/>
      <c r="H2900" s="159"/>
      <c r="I2900" s="167"/>
    </row>
    <row r="2901" spans="1:9" x14ac:dyDescent="0.25">
      <c r="A2901" s="145"/>
      <c r="B2901" s="153"/>
      <c r="C2901" s="165"/>
      <c r="D2901" s="166"/>
      <c r="E2901" s="159"/>
      <c r="F2901" s="160"/>
      <c r="G2901" s="159"/>
      <c r="H2901" s="159"/>
      <c r="I2901" s="167"/>
    </row>
    <row r="2902" spans="1:9" x14ac:dyDescent="0.25">
      <c r="A2902" s="145"/>
      <c r="B2902" s="153"/>
      <c r="C2902" s="165"/>
      <c r="D2902" s="166"/>
      <c r="E2902" s="159"/>
      <c r="F2902" s="160"/>
      <c r="G2902" s="159"/>
      <c r="H2902" s="159"/>
      <c r="I2902" s="167"/>
    </row>
    <row r="2903" spans="1:9" x14ac:dyDescent="0.25">
      <c r="A2903" s="145"/>
      <c r="B2903" s="153"/>
      <c r="C2903" s="165"/>
      <c r="D2903" s="166"/>
      <c r="E2903" s="159"/>
      <c r="F2903" s="160"/>
      <c r="G2903" s="159"/>
      <c r="H2903" s="159"/>
      <c r="I2903" s="167"/>
    </row>
    <row r="2904" spans="1:9" x14ac:dyDescent="0.25">
      <c r="A2904" s="145"/>
      <c r="B2904" s="153"/>
      <c r="C2904" s="165"/>
      <c r="D2904" s="166"/>
      <c r="E2904" s="159"/>
      <c r="F2904" s="160"/>
      <c r="G2904" s="159"/>
      <c r="H2904" s="159"/>
      <c r="I2904" s="167"/>
    </row>
    <row r="2905" spans="1:9" x14ac:dyDescent="0.25">
      <c r="A2905" s="145"/>
      <c r="B2905" s="153"/>
      <c r="C2905" s="165"/>
      <c r="D2905" s="166"/>
      <c r="E2905" s="159"/>
      <c r="F2905" s="160"/>
      <c r="G2905" s="159"/>
      <c r="H2905" s="159"/>
      <c r="I2905" s="167"/>
    </row>
    <row r="2906" spans="1:9" x14ac:dyDescent="0.25">
      <c r="A2906" s="145"/>
      <c r="B2906" s="153"/>
      <c r="C2906" s="165"/>
      <c r="D2906" s="166"/>
      <c r="E2906" s="159"/>
      <c r="F2906" s="160"/>
      <c r="G2906" s="159"/>
      <c r="H2906" s="159"/>
      <c r="I2906" s="167"/>
    </row>
    <row r="2907" spans="1:9" x14ac:dyDescent="0.25">
      <c r="A2907" s="145"/>
      <c r="B2907" s="153"/>
      <c r="C2907" s="165"/>
      <c r="D2907" s="166"/>
      <c r="E2907" s="159"/>
      <c r="F2907" s="160"/>
      <c r="G2907" s="159"/>
      <c r="H2907" s="159"/>
      <c r="I2907" s="167"/>
    </row>
    <row r="2908" spans="1:9" x14ac:dyDescent="0.25">
      <c r="A2908" s="145"/>
      <c r="B2908" s="153"/>
      <c r="C2908" s="165"/>
      <c r="D2908" s="166"/>
      <c r="E2908" s="159"/>
      <c r="F2908" s="160"/>
      <c r="G2908" s="159"/>
      <c r="H2908" s="159"/>
      <c r="I2908" s="167"/>
    </row>
    <row r="2909" spans="1:9" x14ac:dyDescent="0.25">
      <c r="A2909" s="145"/>
      <c r="B2909" s="153"/>
      <c r="C2909" s="165"/>
      <c r="D2909" s="166"/>
      <c r="E2909" s="159"/>
      <c r="F2909" s="160"/>
      <c r="G2909" s="159"/>
      <c r="H2909" s="159"/>
      <c r="I2909" s="167"/>
    </row>
    <row r="2910" spans="1:9" x14ac:dyDescent="0.25">
      <c r="A2910" s="145"/>
      <c r="B2910" s="153"/>
      <c r="C2910" s="165"/>
      <c r="D2910" s="166"/>
      <c r="E2910" s="159"/>
      <c r="F2910" s="160"/>
      <c r="G2910" s="159"/>
      <c r="H2910" s="159"/>
      <c r="I2910" s="167"/>
    </row>
    <row r="2911" spans="1:9" x14ac:dyDescent="0.25">
      <c r="A2911" s="145"/>
      <c r="B2911" s="153"/>
      <c r="C2911" s="165"/>
      <c r="D2911" s="166"/>
      <c r="E2911" s="159"/>
      <c r="F2911" s="160"/>
      <c r="G2911" s="159"/>
      <c r="H2911" s="159"/>
      <c r="I2911" s="167"/>
    </row>
    <row r="2912" spans="1:9" x14ac:dyDescent="0.25">
      <c r="A2912" s="145"/>
      <c r="B2912" s="153"/>
      <c r="C2912" s="165"/>
      <c r="D2912" s="166"/>
      <c r="E2912" s="159"/>
      <c r="F2912" s="160"/>
      <c r="G2912" s="159"/>
      <c r="H2912" s="159"/>
      <c r="I2912" s="167"/>
    </row>
    <row r="2913" spans="1:9" x14ac:dyDescent="0.25">
      <c r="A2913" s="145"/>
      <c r="B2913" s="153"/>
      <c r="C2913" s="165"/>
      <c r="D2913" s="166"/>
      <c r="E2913" s="159"/>
      <c r="F2913" s="160"/>
      <c r="G2913" s="159"/>
      <c r="H2913" s="159"/>
      <c r="I2913" s="167"/>
    </row>
    <row r="2914" spans="1:9" x14ac:dyDescent="0.25">
      <c r="A2914" s="145"/>
      <c r="B2914" s="153"/>
      <c r="C2914" s="165"/>
      <c r="D2914" s="166"/>
      <c r="E2914" s="159"/>
      <c r="F2914" s="160"/>
      <c r="G2914" s="159"/>
      <c r="H2914" s="159"/>
      <c r="I2914" s="167"/>
    </row>
    <row r="2915" spans="1:9" x14ac:dyDescent="0.25">
      <c r="A2915" s="145"/>
      <c r="B2915" s="153"/>
      <c r="C2915" s="165"/>
      <c r="D2915" s="166"/>
      <c r="E2915" s="159"/>
      <c r="F2915" s="160"/>
      <c r="G2915" s="159"/>
      <c r="H2915" s="159"/>
      <c r="I2915" s="167"/>
    </row>
    <row r="2916" spans="1:9" x14ac:dyDescent="0.25">
      <c r="A2916" s="145"/>
      <c r="B2916" s="153"/>
      <c r="C2916" s="165"/>
      <c r="D2916" s="166"/>
      <c r="E2916" s="159"/>
      <c r="F2916" s="160"/>
      <c r="G2916" s="159"/>
      <c r="H2916" s="159"/>
      <c r="I2916" s="167"/>
    </row>
    <row r="2917" spans="1:9" x14ac:dyDescent="0.25">
      <c r="A2917" s="145"/>
      <c r="B2917" s="153"/>
      <c r="C2917" s="165"/>
      <c r="D2917" s="166"/>
      <c r="E2917" s="159"/>
      <c r="F2917" s="160"/>
      <c r="G2917" s="159"/>
      <c r="H2917" s="159"/>
      <c r="I2917" s="167"/>
    </row>
    <row r="2918" spans="1:9" x14ac:dyDescent="0.25">
      <c r="A2918" s="145"/>
      <c r="B2918" s="153"/>
      <c r="C2918" s="165"/>
      <c r="D2918" s="166"/>
      <c r="E2918" s="159"/>
      <c r="F2918" s="160"/>
      <c r="G2918" s="159"/>
      <c r="H2918" s="159"/>
      <c r="I2918" s="167"/>
    </row>
    <row r="2919" spans="1:9" x14ac:dyDescent="0.25">
      <c r="A2919" s="145"/>
      <c r="B2919" s="153"/>
      <c r="C2919" s="165"/>
      <c r="D2919" s="166"/>
      <c r="E2919" s="159"/>
      <c r="F2919" s="160"/>
      <c r="G2919" s="159"/>
      <c r="H2919" s="159"/>
      <c r="I2919" s="167"/>
    </row>
    <row r="2920" spans="1:9" x14ac:dyDescent="0.25">
      <c r="A2920" s="145"/>
      <c r="B2920" s="153"/>
      <c r="C2920" s="165"/>
      <c r="D2920" s="166"/>
      <c r="E2920" s="159"/>
      <c r="F2920" s="160"/>
      <c r="G2920" s="159"/>
      <c r="H2920" s="159"/>
      <c r="I2920" s="167"/>
    </row>
    <row r="2921" spans="1:9" x14ac:dyDescent="0.25">
      <c r="A2921" s="145"/>
      <c r="B2921" s="153"/>
      <c r="C2921" s="165"/>
      <c r="D2921" s="166"/>
      <c r="E2921" s="159"/>
      <c r="F2921" s="160"/>
      <c r="G2921" s="159"/>
      <c r="H2921" s="159"/>
      <c r="I2921" s="167"/>
    </row>
    <row r="2922" spans="1:9" x14ac:dyDescent="0.25">
      <c r="A2922" s="145"/>
      <c r="B2922" s="153"/>
      <c r="C2922" s="165"/>
      <c r="D2922" s="166"/>
      <c r="E2922" s="159"/>
      <c r="F2922" s="160"/>
      <c r="G2922" s="159"/>
      <c r="H2922" s="159"/>
      <c r="I2922" s="167"/>
    </row>
    <row r="2923" spans="1:9" x14ac:dyDescent="0.25">
      <c r="A2923" s="145"/>
      <c r="B2923" s="153"/>
      <c r="C2923" s="165"/>
      <c r="D2923" s="166"/>
      <c r="E2923" s="159"/>
      <c r="F2923" s="160"/>
      <c r="G2923" s="159"/>
      <c r="H2923" s="159"/>
      <c r="I2923" s="167"/>
    </row>
    <row r="2924" spans="1:9" x14ac:dyDescent="0.25">
      <c r="A2924" s="145"/>
      <c r="B2924" s="153"/>
      <c r="C2924" s="165"/>
      <c r="D2924" s="166"/>
      <c r="E2924" s="159"/>
      <c r="F2924" s="160"/>
      <c r="G2924" s="159"/>
      <c r="H2924" s="159"/>
      <c r="I2924" s="167"/>
    </row>
    <row r="2925" spans="1:9" x14ac:dyDescent="0.25">
      <c r="A2925" s="145"/>
      <c r="B2925" s="153"/>
      <c r="C2925" s="165"/>
      <c r="D2925" s="166"/>
      <c r="E2925" s="159"/>
      <c r="F2925" s="160"/>
      <c r="G2925" s="159"/>
      <c r="H2925" s="159"/>
      <c r="I2925" s="167"/>
    </row>
    <row r="2926" spans="1:9" x14ac:dyDescent="0.25">
      <c r="A2926" s="145"/>
      <c r="B2926" s="153"/>
      <c r="C2926" s="165"/>
      <c r="D2926" s="166"/>
      <c r="E2926" s="159"/>
      <c r="F2926" s="160"/>
      <c r="G2926" s="159"/>
      <c r="H2926" s="159"/>
      <c r="I2926" s="167"/>
    </row>
    <row r="2927" spans="1:9" x14ac:dyDescent="0.25">
      <c r="A2927" s="145"/>
      <c r="B2927" s="153"/>
      <c r="C2927" s="165"/>
      <c r="D2927" s="166"/>
      <c r="E2927" s="159"/>
      <c r="F2927" s="160"/>
      <c r="G2927" s="159"/>
      <c r="H2927" s="159"/>
      <c r="I2927" s="167"/>
    </row>
    <row r="2928" spans="1:9" x14ac:dyDescent="0.25">
      <c r="A2928" s="145"/>
      <c r="B2928" s="153"/>
      <c r="C2928" s="165"/>
      <c r="D2928" s="166"/>
      <c r="E2928" s="159"/>
      <c r="F2928" s="160"/>
      <c r="G2928" s="159"/>
      <c r="H2928" s="159"/>
      <c r="I2928" s="167"/>
    </row>
    <row r="2929" spans="1:9" x14ac:dyDescent="0.25">
      <c r="A2929" s="145"/>
      <c r="B2929" s="153"/>
      <c r="C2929" s="165"/>
      <c r="D2929" s="166"/>
      <c r="E2929" s="159"/>
      <c r="F2929" s="160"/>
      <c r="G2929" s="159"/>
      <c r="H2929" s="159"/>
      <c r="I2929" s="167"/>
    </row>
    <row r="2930" spans="1:9" x14ac:dyDescent="0.25">
      <c r="A2930" s="145"/>
      <c r="B2930" s="153"/>
      <c r="C2930" s="165"/>
      <c r="D2930" s="166"/>
      <c r="E2930" s="159"/>
      <c r="F2930" s="160"/>
      <c r="G2930" s="159"/>
      <c r="H2930" s="159"/>
      <c r="I2930" s="167"/>
    </row>
    <row r="2931" spans="1:9" x14ac:dyDescent="0.25">
      <c r="A2931" s="145"/>
      <c r="B2931" s="153"/>
      <c r="C2931" s="165"/>
      <c r="D2931" s="166"/>
      <c r="E2931" s="159"/>
      <c r="F2931" s="160"/>
      <c r="G2931" s="159"/>
      <c r="H2931" s="159"/>
      <c r="I2931" s="167"/>
    </row>
    <row r="2932" spans="1:9" x14ac:dyDescent="0.25">
      <c r="A2932" s="145"/>
      <c r="B2932" s="153"/>
      <c r="C2932" s="165"/>
      <c r="D2932" s="166"/>
      <c r="E2932" s="159"/>
      <c r="F2932" s="160"/>
      <c r="G2932" s="159"/>
      <c r="H2932" s="159"/>
      <c r="I2932" s="167"/>
    </row>
    <row r="2933" spans="1:9" x14ac:dyDescent="0.25">
      <c r="A2933" s="145"/>
      <c r="B2933" s="153"/>
      <c r="C2933" s="165"/>
      <c r="D2933" s="166"/>
      <c r="E2933" s="159"/>
      <c r="F2933" s="160"/>
      <c r="G2933" s="159"/>
      <c r="H2933" s="159"/>
      <c r="I2933" s="167"/>
    </row>
    <row r="2934" spans="1:9" x14ac:dyDescent="0.25">
      <c r="A2934" s="145"/>
      <c r="B2934" s="153"/>
      <c r="C2934" s="165"/>
      <c r="D2934" s="166"/>
      <c r="E2934" s="159"/>
      <c r="F2934" s="160"/>
      <c r="G2934" s="159"/>
      <c r="H2934" s="159"/>
      <c r="I2934" s="167"/>
    </row>
    <row r="2935" spans="1:9" x14ac:dyDescent="0.25">
      <c r="A2935" s="145"/>
      <c r="B2935" s="153"/>
      <c r="C2935" s="165"/>
      <c r="D2935" s="166"/>
      <c r="E2935" s="159"/>
      <c r="F2935" s="160"/>
      <c r="G2935" s="159"/>
      <c r="H2935" s="159"/>
      <c r="I2935" s="167"/>
    </row>
    <row r="2936" spans="1:9" x14ac:dyDescent="0.25">
      <c r="A2936" s="145"/>
      <c r="B2936" s="153"/>
      <c r="C2936" s="165"/>
      <c r="D2936" s="166"/>
      <c r="E2936" s="159"/>
      <c r="F2936" s="160"/>
      <c r="G2936" s="159"/>
      <c r="H2936" s="159"/>
      <c r="I2936" s="167"/>
    </row>
    <row r="2937" spans="1:9" x14ac:dyDescent="0.25">
      <c r="A2937" s="145"/>
      <c r="B2937" s="153"/>
      <c r="C2937" s="165"/>
      <c r="D2937" s="166"/>
      <c r="E2937" s="159"/>
      <c r="F2937" s="160"/>
      <c r="G2937" s="159"/>
      <c r="H2937" s="159"/>
      <c r="I2937" s="167"/>
    </row>
    <row r="2938" spans="1:9" x14ac:dyDescent="0.25">
      <c r="A2938" s="145"/>
      <c r="B2938" s="153"/>
      <c r="C2938" s="165"/>
      <c r="D2938" s="166"/>
      <c r="E2938" s="159"/>
      <c r="F2938" s="160"/>
      <c r="G2938" s="159"/>
      <c r="H2938" s="159"/>
      <c r="I2938" s="167"/>
    </row>
    <row r="2939" spans="1:9" x14ac:dyDescent="0.25">
      <c r="A2939" s="145"/>
      <c r="B2939" s="153"/>
      <c r="C2939" s="165"/>
      <c r="D2939" s="166"/>
      <c r="E2939" s="159"/>
      <c r="F2939" s="160"/>
      <c r="G2939" s="159"/>
      <c r="H2939" s="159"/>
      <c r="I2939" s="167"/>
    </row>
    <row r="2940" spans="1:9" x14ac:dyDescent="0.25">
      <c r="A2940" s="145"/>
      <c r="B2940" s="153"/>
      <c r="C2940" s="165"/>
      <c r="D2940" s="166"/>
      <c r="E2940" s="159"/>
      <c r="F2940" s="160"/>
      <c r="G2940" s="159"/>
      <c r="H2940" s="159"/>
      <c r="I2940" s="167"/>
    </row>
    <row r="2941" spans="1:9" x14ac:dyDescent="0.25">
      <c r="A2941" s="145"/>
      <c r="B2941" s="153"/>
      <c r="C2941" s="165"/>
      <c r="D2941" s="166"/>
      <c r="E2941" s="159"/>
      <c r="F2941" s="160"/>
      <c r="G2941" s="159"/>
      <c r="H2941" s="159"/>
      <c r="I2941" s="167"/>
    </row>
    <row r="2942" spans="1:9" x14ac:dyDescent="0.25">
      <c r="A2942" s="145"/>
      <c r="B2942" s="153"/>
      <c r="C2942" s="165"/>
      <c r="D2942" s="166"/>
      <c r="E2942" s="159"/>
      <c r="F2942" s="160"/>
      <c r="G2942" s="159"/>
      <c r="H2942" s="159"/>
      <c r="I2942" s="167"/>
    </row>
    <row r="2943" spans="1:9" x14ac:dyDescent="0.25">
      <c r="A2943" s="145"/>
      <c r="B2943" s="153"/>
      <c r="C2943" s="165"/>
      <c r="D2943" s="166"/>
      <c r="E2943" s="159"/>
      <c r="F2943" s="160"/>
      <c r="G2943" s="159"/>
      <c r="H2943" s="159"/>
      <c r="I2943" s="167"/>
    </row>
    <row r="2944" spans="1:9" x14ac:dyDescent="0.25">
      <c r="A2944" s="145"/>
      <c r="B2944" s="153"/>
      <c r="C2944" s="165"/>
      <c r="D2944" s="166"/>
      <c r="E2944" s="159"/>
      <c r="F2944" s="160"/>
      <c r="G2944" s="159"/>
      <c r="H2944" s="159"/>
      <c r="I2944" s="167"/>
    </row>
    <row r="2945" spans="1:9" x14ac:dyDescent="0.25">
      <c r="A2945" s="145"/>
      <c r="B2945" s="153"/>
      <c r="C2945" s="165"/>
      <c r="D2945" s="166"/>
      <c r="E2945" s="159"/>
      <c r="F2945" s="169"/>
      <c r="G2945" s="159"/>
      <c r="H2945" s="159"/>
      <c r="I2945" s="167"/>
    </row>
    <row r="2946" spans="1:9" x14ac:dyDescent="0.25">
      <c r="A2946" s="145"/>
      <c r="B2946" s="153"/>
      <c r="C2946" s="165"/>
      <c r="D2946" s="166"/>
      <c r="E2946" s="159"/>
      <c r="F2946" s="160"/>
      <c r="G2946" s="159"/>
      <c r="H2946" s="159"/>
      <c r="I2946" s="167"/>
    </row>
    <row r="2947" spans="1:9" x14ac:dyDescent="0.25">
      <c r="A2947" s="145"/>
      <c r="B2947" s="153"/>
      <c r="C2947" s="165"/>
      <c r="D2947" s="166"/>
      <c r="E2947" s="159"/>
      <c r="F2947" s="169"/>
      <c r="G2947" s="159"/>
      <c r="H2947" s="159"/>
      <c r="I2947" s="167"/>
    </row>
    <row r="2948" spans="1:9" x14ac:dyDescent="0.25">
      <c r="A2948" s="145"/>
      <c r="B2948" s="153"/>
      <c r="C2948" s="165"/>
      <c r="D2948" s="166"/>
      <c r="E2948" s="159"/>
      <c r="F2948" s="160"/>
      <c r="G2948" s="159"/>
      <c r="H2948" s="159"/>
      <c r="I2948" s="167"/>
    </row>
    <row r="2949" spans="1:9" x14ac:dyDescent="0.25">
      <c r="A2949" s="145"/>
      <c r="B2949" s="153"/>
      <c r="C2949" s="165"/>
      <c r="D2949" s="166"/>
      <c r="E2949" s="159"/>
      <c r="F2949" s="160"/>
      <c r="G2949" s="159"/>
      <c r="H2949" s="159"/>
      <c r="I2949" s="167"/>
    </row>
    <row r="2950" spans="1:9" x14ac:dyDescent="0.25">
      <c r="A2950" s="145"/>
      <c r="B2950" s="153"/>
      <c r="C2950" s="165"/>
      <c r="D2950" s="166"/>
      <c r="E2950" s="159"/>
      <c r="F2950" s="160"/>
      <c r="G2950" s="159"/>
      <c r="H2950" s="159"/>
      <c r="I2950" s="167"/>
    </row>
    <row r="2951" spans="1:9" x14ac:dyDescent="0.25">
      <c r="A2951" s="145"/>
      <c r="B2951" s="153"/>
      <c r="C2951" s="165"/>
      <c r="D2951" s="166"/>
      <c r="E2951" s="159"/>
      <c r="F2951" s="160"/>
      <c r="G2951" s="159"/>
      <c r="H2951" s="159"/>
      <c r="I2951" s="167"/>
    </row>
    <row r="2952" spans="1:9" x14ac:dyDescent="0.25">
      <c r="A2952" s="145"/>
      <c r="B2952" s="153"/>
      <c r="C2952" s="165"/>
      <c r="D2952" s="166"/>
      <c r="E2952" s="159"/>
      <c r="F2952" s="160"/>
      <c r="G2952" s="159"/>
      <c r="H2952" s="159"/>
      <c r="I2952" s="167"/>
    </row>
    <row r="2953" spans="1:9" x14ac:dyDescent="0.25">
      <c r="A2953" s="145"/>
      <c r="B2953" s="153"/>
      <c r="C2953" s="165"/>
      <c r="D2953" s="166"/>
      <c r="E2953" s="159"/>
      <c r="F2953" s="160"/>
      <c r="G2953" s="159"/>
      <c r="H2953" s="159"/>
      <c r="I2953" s="167"/>
    </row>
    <row r="2954" spans="1:9" x14ac:dyDescent="0.25">
      <c r="A2954" s="145"/>
      <c r="B2954" s="153"/>
      <c r="C2954" s="165"/>
      <c r="D2954" s="166"/>
      <c r="E2954" s="159"/>
      <c r="F2954" s="160"/>
      <c r="G2954" s="159"/>
      <c r="H2954" s="159"/>
      <c r="I2954" s="167"/>
    </row>
    <row r="2955" spans="1:9" x14ac:dyDescent="0.25">
      <c r="A2955" s="145"/>
      <c r="B2955" s="153"/>
      <c r="C2955" s="165"/>
      <c r="D2955" s="166"/>
      <c r="E2955" s="159"/>
      <c r="F2955" s="160"/>
      <c r="G2955" s="159"/>
      <c r="H2955" s="159"/>
      <c r="I2955" s="167"/>
    </row>
    <row r="2956" spans="1:9" x14ac:dyDescent="0.25">
      <c r="A2956" s="145"/>
      <c r="B2956" s="153"/>
      <c r="C2956" s="165"/>
      <c r="D2956" s="166"/>
      <c r="E2956" s="159"/>
      <c r="F2956" s="160"/>
      <c r="G2956" s="159"/>
      <c r="H2956" s="159"/>
      <c r="I2956" s="167"/>
    </row>
    <row r="2957" spans="1:9" x14ac:dyDescent="0.25">
      <c r="A2957" s="145"/>
      <c r="B2957" s="153"/>
      <c r="C2957" s="165"/>
      <c r="D2957" s="166"/>
      <c r="E2957" s="159"/>
      <c r="F2957" s="160"/>
      <c r="G2957" s="159"/>
      <c r="H2957" s="159"/>
      <c r="I2957" s="167"/>
    </row>
    <row r="2958" spans="1:9" x14ac:dyDescent="0.25">
      <c r="A2958" s="145"/>
      <c r="B2958" s="153"/>
      <c r="C2958" s="165"/>
      <c r="D2958" s="166"/>
      <c r="E2958" s="159"/>
      <c r="F2958" s="160"/>
      <c r="G2958" s="159"/>
      <c r="H2958" s="159"/>
      <c r="I2958" s="167"/>
    </row>
    <row r="2959" spans="1:9" x14ac:dyDescent="0.25">
      <c r="A2959" s="145"/>
      <c r="B2959" s="153"/>
      <c r="C2959" s="165"/>
      <c r="D2959" s="166"/>
      <c r="E2959" s="159"/>
      <c r="F2959" s="160"/>
      <c r="G2959" s="159"/>
      <c r="H2959" s="159"/>
      <c r="I2959" s="167"/>
    </row>
    <row r="2960" spans="1:9" x14ac:dyDescent="0.25">
      <c r="A2960" s="145"/>
      <c r="B2960" s="153"/>
      <c r="C2960" s="165"/>
      <c r="D2960" s="166"/>
      <c r="E2960" s="159"/>
      <c r="F2960" s="160"/>
      <c r="G2960" s="159"/>
      <c r="H2960" s="159"/>
      <c r="I2960" s="167"/>
    </row>
    <row r="2961" spans="1:9" x14ac:dyDescent="0.25">
      <c r="A2961" s="145"/>
      <c r="B2961" s="153"/>
      <c r="C2961" s="165"/>
      <c r="D2961" s="166"/>
      <c r="E2961" s="159"/>
      <c r="F2961" s="160"/>
      <c r="G2961" s="159"/>
      <c r="H2961" s="159"/>
      <c r="I2961" s="167"/>
    </row>
    <row r="2962" spans="1:9" x14ac:dyDescent="0.25">
      <c r="A2962" s="145"/>
      <c r="B2962" s="153"/>
      <c r="C2962" s="165"/>
      <c r="D2962" s="166"/>
      <c r="E2962" s="159"/>
      <c r="F2962" s="160"/>
      <c r="G2962" s="159"/>
      <c r="H2962" s="159"/>
      <c r="I2962" s="167"/>
    </row>
    <row r="2963" spans="1:9" x14ac:dyDescent="0.25">
      <c r="A2963" s="145"/>
      <c r="B2963" s="153"/>
      <c r="C2963" s="165"/>
      <c r="D2963" s="166"/>
      <c r="E2963" s="159"/>
      <c r="F2963" s="160"/>
      <c r="G2963" s="159"/>
      <c r="H2963" s="159"/>
      <c r="I2963" s="167"/>
    </row>
    <row r="2964" spans="1:9" x14ac:dyDescent="0.25">
      <c r="A2964" s="145"/>
      <c r="B2964" s="153"/>
      <c r="C2964" s="165"/>
      <c r="D2964" s="166"/>
      <c r="E2964" s="159"/>
      <c r="F2964" s="160"/>
      <c r="G2964" s="159"/>
      <c r="H2964" s="159"/>
      <c r="I2964" s="167"/>
    </row>
    <row r="2965" spans="1:9" x14ac:dyDescent="0.25">
      <c r="A2965" s="145"/>
      <c r="B2965" s="153"/>
      <c r="C2965" s="165"/>
      <c r="D2965" s="166"/>
      <c r="E2965" s="159"/>
      <c r="F2965" s="160"/>
      <c r="G2965" s="159"/>
      <c r="H2965" s="159"/>
      <c r="I2965" s="167"/>
    </row>
    <row r="2966" spans="1:9" x14ac:dyDescent="0.25">
      <c r="A2966" s="145"/>
      <c r="B2966" s="153"/>
      <c r="C2966" s="165"/>
      <c r="D2966" s="166"/>
      <c r="E2966" s="159"/>
      <c r="F2966" s="160"/>
      <c r="G2966" s="159"/>
      <c r="H2966" s="159"/>
      <c r="I2966" s="167"/>
    </row>
    <row r="2967" spans="1:9" x14ac:dyDescent="0.25">
      <c r="A2967" s="145"/>
      <c r="B2967" s="153"/>
      <c r="C2967" s="165"/>
      <c r="D2967" s="166"/>
      <c r="E2967" s="159"/>
      <c r="F2967" s="160"/>
      <c r="G2967" s="159"/>
      <c r="H2967" s="159"/>
      <c r="I2967" s="167"/>
    </row>
    <row r="2968" spans="1:9" x14ac:dyDescent="0.25">
      <c r="A2968" s="145"/>
      <c r="B2968" s="153"/>
      <c r="C2968" s="165"/>
      <c r="D2968" s="166"/>
      <c r="E2968" s="159"/>
      <c r="F2968" s="160"/>
      <c r="G2968" s="159"/>
      <c r="H2968" s="159"/>
      <c r="I2968" s="167"/>
    </row>
    <row r="2969" spans="1:9" x14ac:dyDescent="0.25">
      <c r="A2969" s="145"/>
      <c r="B2969" s="153"/>
      <c r="C2969" s="165"/>
      <c r="D2969" s="166"/>
      <c r="E2969" s="159"/>
      <c r="F2969" s="160"/>
      <c r="G2969" s="159"/>
      <c r="H2969" s="159"/>
      <c r="I2969" s="167"/>
    </row>
    <row r="2970" spans="1:9" x14ac:dyDescent="0.25">
      <c r="A2970" s="145"/>
      <c r="B2970" s="153"/>
      <c r="C2970" s="165"/>
      <c r="D2970" s="166"/>
      <c r="E2970" s="159"/>
      <c r="F2970" s="160"/>
      <c r="G2970" s="159"/>
      <c r="H2970" s="159"/>
      <c r="I2970" s="167"/>
    </row>
    <row r="2971" spans="1:9" x14ac:dyDescent="0.25">
      <c r="A2971" s="145"/>
      <c r="B2971" s="153"/>
      <c r="C2971" s="165"/>
      <c r="D2971" s="166"/>
      <c r="E2971" s="159"/>
      <c r="F2971" s="160"/>
      <c r="G2971" s="159"/>
      <c r="H2971" s="159"/>
      <c r="I2971" s="167"/>
    </row>
    <row r="2972" spans="1:9" x14ac:dyDescent="0.25">
      <c r="A2972" s="145"/>
      <c r="B2972" s="153"/>
      <c r="C2972" s="165"/>
      <c r="D2972" s="166"/>
      <c r="E2972" s="159"/>
      <c r="F2972" s="160"/>
      <c r="G2972" s="159"/>
      <c r="H2972" s="159"/>
      <c r="I2972" s="167"/>
    </row>
    <row r="2973" spans="1:9" x14ac:dyDescent="0.25">
      <c r="A2973" s="145"/>
      <c r="B2973" s="153"/>
      <c r="C2973" s="165"/>
      <c r="D2973" s="166"/>
      <c r="E2973" s="159"/>
      <c r="F2973" s="160"/>
      <c r="G2973" s="159"/>
      <c r="H2973" s="159"/>
      <c r="I2973" s="167"/>
    </row>
    <row r="2974" spans="1:9" x14ac:dyDescent="0.25">
      <c r="A2974" s="145"/>
      <c r="B2974" s="153"/>
      <c r="C2974" s="165"/>
      <c r="D2974" s="166"/>
      <c r="E2974" s="159"/>
      <c r="F2974" s="160"/>
      <c r="G2974" s="159"/>
      <c r="H2974" s="159"/>
      <c r="I2974" s="167"/>
    </row>
    <row r="2975" spans="1:9" x14ac:dyDescent="0.25">
      <c r="A2975" s="145"/>
      <c r="B2975" s="153"/>
      <c r="C2975" s="165"/>
      <c r="D2975" s="166"/>
      <c r="E2975" s="159"/>
      <c r="F2975" s="160"/>
      <c r="G2975" s="159"/>
      <c r="H2975" s="159"/>
      <c r="I2975" s="167"/>
    </row>
    <row r="2976" spans="1:9" x14ac:dyDescent="0.25">
      <c r="A2976" s="145"/>
      <c r="B2976" s="153"/>
      <c r="C2976" s="165"/>
      <c r="D2976" s="166"/>
      <c r="E2976" s="159"/>
      <c r="F2976" s="160"/>
      <c r="G2976" s="159"/>
      <c r="H2976" s="159"/>
      <c r="I2976" s="167"/>
    </row>
    <row r="2977" spans="1:9" x14ac:dyDescent="0.25">
      <c r="A2977" s="145"/>
      <c r="B2977" s="153"/>
      <c r="C2977" s="165"/>
      <c r="D2977" s="166"/>
      <c r="E2977" s="159"/>
      <c r="F2977" s="160"/>
      <c r="G2977" s="159"/>
      <c r="H2977" s="159"/>
      <c r="I2977" s="167"/>
    </row>
    <row r="2978" spans="1:9" x14ac:dyDescent="0.25">
      <c r="A2978" s="145"/>
      <c r="B2978" s="153"/>
      <c r="C2978" s="165"/>
      <c r="D2978" s="166"/>
      <c r="E2978" s="159"/>
      <c r="F2978" s="160"/>
      <c r="G2978" s="159"/>
      <c r="H2978" s="159"/>
      <c r="I2978" s="167"/>
    </row>
    <row r="2979" spans="1:9" x14ac:dyDescent="0.25">
      <c r="A2979" s="145"/>
      <c r="B2979" s="153"/>
      <c r="C2979" s="165"/>
      <c r="D2979" s="166"/>
      <c r="E2979" s="159"/>
      <c r="F2979" s="160"/>
      <c r="G2979" s="159"/>
      <c r="H2979" s="159"/>
      <c r="I2979" s="167"/>
    </row>
    <row r="2980" spans="1:9" x14ac:dyDescent="0.25">
      <c r="A2980" s="145"/>
      <c r="B2980" s="153"/>
      <c r="C2980" s="165"/>
      <c r="D2980" s="166"/>
      <c r="E2980" s="159"/>
      <c r="F2980" s="160"/>
      <c r="G2980" s="159"/>
      <c r="H2980" s="159"/>
      <c r="I2980" s="167"/>
    </row>
    <row r="2981" spans="1:9" x14ac:dyDescent="0.25">
      <c r="A2981" s="145"/>
      <c r="B2981" s="153"/>
      <c r="C2981" s="165"/>
      <c r="D2981" s="166"/>
      <c r="E2981" s="159"/>
      <c r="F2981" s="160"/>
      <c r="G2981" s="159"/>
      <c r="H2981" s="159"/>
      <c r="I2981" s="167"/>
    </row>
    <row r="2982" spans="1:9" x14ac:dyDescent="0.25">
      <c r="A2982" s="145"/>
      <c r="B2982" s="153"/>
      <c r="C2982" s="165"/>
      <c r="D2982" s="166"/>
      <c r="E2982" s="159"/>
      <c r="F2982" s="160"/>
      <c r="G2982" s="159"/>
      <c r="H2982" s="159"/>
      <c r="I2982" s="167"/>
    </row>
    <row r="2983" spans="1:9" x14ac:dyDescent="0.25">
      <c r="A2983" s="145"/>
      <c r="B2983" s="153"/>
      <c r="C2983" s="165"/>
      <c r="D2983" s="166"/>
      <c r="E2983" s="159"/>
      <c r="F2983" s="160"/>
      <c r="G2983" s="159"/>
      <c r="H2983" s="159"/>
      <c r="I2983" s="167"/>
    </row>
    <row r="2984" spans="1:9" x14ac:dyDescent="0.25">
      <c r="A2984" s="145"/>
      <c r="B2984" s="153"/>
      <c r="C2984" s="165"/>
      <c r="D2984" s="166"/>
      <c r="E2984" s="159"/>
      <c r="F2984" s="160"/>
      <c r="G2984" s="159"/>
      <c r="H2984" s="159"/>
      <c r="I2984" s="167"/>
    </row>
    <row r="2985" spans="1:9" x14ac:dyDescent="0.25">
      <c r="A2985" s="145"/>
      <c r="B2985" s="153"/>
      <c r="C2985" s="165"/>
      <c r="D2985" s="166"/>
      <c r="E2985" s="159"/>
      <c r="F2985" s="160"/>
      <c r="G2985" s="159"/>
      <c r="H2985" s="159"/>
      <c r="I2985" s="167"/>
    </row>
    <row r="2986" spans="1:9" x14ac:dyDescent="0.25">
      <c r="A2986" s="145"/>
      <c r="B2986" s="153"/>
      <c r="C2986" s="165"/>
      <c r="D2986" s="166"/>
      <c r="E2986" s="159"/>
      <c r="F2986" s="160"/>
      <c r="G2986" s="159"/>
      <c r="H2986" s="159"/>
      <c r="I2986" s="167"/>
    </row>
    <row r="2987" spans="1:9" x14ac:dyDescent="0.25">
      <c r="A2987" s="145"/>
      <c r="B2987" s="153"/>
      <c r="C2987" s="165"/>
      <c r="D2987" s="166"/>
      <c r="E2987" s="159"/>
      <c r="F2987" s="160"/>
      <c r="G2987" s="159"/>
      <c r="H2987" s="159"/>
      <c r="I2987" s="167"/>
    </row>
    <row r="2988" spans="1:9" x14ac:dyDescent="0.25">
      <c r="A2988" s="145"/>
      <c r="B2988" s="153"/>
      <c r="C2988" s="165"/>
      <c r="D2988" s="166"/>
      <c r="E2988" s="159"/>
      <c r="F2988" s="160"/>
      <c r="G2988" s="159"/>
      <c r="H2988" s="159"/>
      <c r="I2988" s="167"/>
    </row>
    <row r="2989" spans="1:9" x14ac:dyDescent="0.25">
      <c r="A2989" s="145"/>
      <c r="B2989" s="153"/>
      <c r="C2989" s="165"/>
      <c r="D2989" s="166"/>
      <c r="E2989" s="159"/>
      <c r="F2989" s="160"/>
      <c r="G2989" s="159"/>
      <c r="H2989" s="159"/>
      <c r="I2989" s="167"/>
    </row>
    <row r="2990" spans="1:9" x14ac:dyDescent="0.25">
      <c r="A2990" s="145"/>
      <c r="B2990" s="153"/>
      <c r="C2990" s="165"/>
      <c r="D2990" s="166"/>
      <c r="E2990" s="159"/>
      <c r="F2990" s="160"/>
      <c r="G2990" s="159"/>
      <c r="H2990" s="159"/>
      <c r="I2990" s="167"/>
    </row>
    <row r="2991" spans="1:9" x14ac:dyDescent="0.25">
      <c r="A2991" s="145"/>
      <c r="B2991" s="153"/>
      <c r="C2991" s="165"/>
      <c r="D2991" s="166"/>
      <c r="E2991" s="159"/>
      <c r="F2991" s="160"/>
      <c r="G2991" s="159"/>
      <c r="H2991" s="159"/>
      <c r="I2991" s="167"/>
    </row>
    <row r="2992" spans="1:9" x14ac:dyDescent="0.25">
      <c r="A2992" s="145"/>
      <c r="B2992" s="153"/>
      <c r="C2992" s="165"/>
      <c r="D2992" s="166"/>
      <c r="E2992" s="159"/>
      <c r="F2992" s="160"/>
      <c r="G2992" s="159"/>
      <c r="H2992" s="159"/>
      <c r="I2992" s="167"/>
    </row>
    <row r="2993" spans="1:9" x14ac:dyDescent="0.25">
      <c r="A2993" s="145"/>
      <c r="B2993" s="153"/>
      <c r="C2993" s="165"/>
      <c r="D2993" s="166"/>
      <c r="E2993" s="159"/>
      <c r="F2993" s="160"/>
      <c r="G2993" s="159"/>
      <c r="H2993" s="159"/>
      <c r="I2993" s="167"/>
    </row>
    <row r="2994" spans="1:9" x14ac:dyDescent="0.25">
      <c r="A2994" s="145"/>
      <c r="B2994" s="153"/>
      <c r="C2994" s="165"/>
      <c r="D2994" s="166"/>
      <c r="E2994" s="159"/>
      <c r="F2994" s="160"/>
      <c r="G2994" s="159"/>
      <c r="H2994" s="159"/>
      <c r="I2994" s="167"/>
    </row>
    <row r="2995" spans="1:9" x14ac:dyDescent="0.25">
      <c r="A2995" s="145"/>
      <c r="B2995" s="153"/>
      <c r="C2995" s="165"/>
      <c r="D2995" s="166"/>
      <c r="E2995" s="159"/>
      <c r="F2995" s="160"/>
      <c r="G2995" s="159"/>
      <c r="H2995" s="159"/>
      <c r="I2995" s="167"/>
    </row>
    <row r="2996" spans="1:9" x14ac:dyDescent="0.25">
      <c r="A2996" s="145"/>
      <c r="B2996" s="153"/>
      <c r="C2996" s="165"/>
      <c r="D2996" s="166"/>
      <c r="E2996" s="159"/>
      <c r="F2996" s="160"/>
      <c r="G2996" s="159"/>
      <c r="H2996" s="159"/>
      <c r="I2996" s="167"/>
    </row>
    <row r="2997" spans="1:9" x14ac:dyDescent="0.25">
      <c r="A2997" s="145"/>
      <c r="B2997" s="153"/>
      <c r="C2997" s="165"/>
      <c r="D2997" s="166"/>
      <c r="E2997" s="159"/>
      <c r="F2997" s="160"/>
      <c r="G2997" s="159"/>
      <c r="H2997" s="159"/>
      <c r="I2997" s="167"/>
    </row>
    <row r="2998" spans="1:9" x14ac:dyDescent="0.25">
      <c r="A2998" s="145"/>
      <c r="B2998" s="153"/>
      <c r="C2998" s="165"/>
      <c r="D2998" s="166"/>
      <c r="E2998" s="159"/>
      <c r="F2998" s="160"/>
      <c r="G2998" s="159"/>
      <c r="H2998" s="159"/>
      <c r="I2998" s="167"/>
    </row>
    <row r="2999" spans="1:9" x14ac:dyDescent="0.25">
      <c r="A2999" s="145"/>
      <c r="B2999" s="153"/>
      <c r="C2999" s="165"/>
      <c r="D2999" s="166"/>
      <c r="E2999" s="159"/>
      <c r="F2999" s="160"/>
      <c r="G2999" s="159"/>
      <c r="H2999" s="159"/>
      <c r="I2999" s="167"/>
    </row>
    <row r="3000" spans="1:9" x14ac:dyDescent="0.25">
      <c r="A3000" s="145"/>
      <c r="B3000" s="153"/>
      <c r="C3000" s="165"/>
      <c r="D3000" s="166"/>
      <c r="E3000" s="159"/>
      <c r="F3000" s="160"/>
      <c r="G3000" s="159"/>
      <c r="H3000" s="159"/>
      <c r="I3000" s="167"/>
    </row>
    <row r="3001" spans="1:9" x14ac:dyDescent="0.25">
      <c r="A3001" s="145"/>
      <c r="B3001" s="153"/>
      <c r="C3001" s="165"/>
      <c r="D3001" s="166"/>
      <c r="E3001" s="159"/>
      <c r="F3001" s="160"/>
      <c r="G3001" s="159"/>
      <c r="H3001" s="159"/>
      <c r="I3001" s="167"/>
    </row>
    <row r="3002" spans="1:9" x14ac:dyDescent="0.25">
      <c r="A3002" s="145"/>
      <c r="B3002" s="153"/>
      <c r="C3002" s="165"/>
      <c r="D3002" s="166"/>
      <c r="E3002" s="159"/>
      <c r="F3002" s="160"/>
      <c r="G3002" s="159"/>
      <c r="H3002" s="159"/>
      <c r="I3002" s="167"/>
    </row>
    <row r="3003" spans="1:9" x14ac:dyDescent="0.25">
      <c r="A3003" s="145"/>
      <c r="B3003" s="153"/>
      <c r="C3003" s="165"/>
      <c r="D3003" s="166"/>
      <c r="E3003" s="159"/>
      <c r="F3003" s="160"/>
      <c r="G3003" s="159"/>
      <c r="H3003" s="159"/>
      <c r="I3003" s="167"/>
    </row>
    <row r="3004" spans="1:9" x14ac:dyDescent="0.25">
      <c r="A3004" s="145"/>
      <c r="B3004" s="153"/>
      <c r="C3004" s="165"/>
      <c r="D3004" s="166"/>
      <c r="E3004" s="159"/>
      <c r="F3004" s="160"/>
      <c r="G3004" s="159"/>
      <c r="H3004" s="159"/>
      <c r="I3004" s="167"/>
    </row>
    <row r="3005" spans="1:9" x14ac:dyDescent="0.25">
      <c r="A3005" s="145"/>
      <c r="B3005" s="153"/>
      <c r="C3005" s="165"/>
      <c r="D3005" s="166"/>
      <c r="E3005" s="159"/>
      <c r="F3005" s="160"/>
      <c r="G3005" s="159"/>
      <c r="H3005" s="159"/>
      <c r="I3005" s="167"/>
    </row>
    <row r="3006" spans="1:9" x14ac:dyDescent="0.25">
      <c r="A3006" s="145"/>
      <c r="B3006" s="153"/>
      <c r="C3006" s="165"/>
      <c r="D3006" s="166"/>
      <c r="E3006" s="159"/>
      <c r="F3006" s="160"/>
      <c r="G3006" s="159"/>
      <c r="H3006" s="159"/>
      <c r="I3006" s="167"/>
    </row>
    <row r="3007" spans="1:9" x14ac:dyDescent="0.25">
      <c r="A3007" s="145"/>
      <c r="B3007" s="153"/>
      <c r="C3007" s="165"/>
      <c r="D3007" s="166"/>
      <c r="E3007" s="159"/>
      <c r="F3007" s="160"/>
      <c r="G3007" s="159"/>
      <c r="H3007" s="159"/>
      <c r="I3007" s="167"/>
    </row>
    <row r="3008" spans="1:9" x14ac:dyDescent="0.25">
      <c r="A3008" s="145"/>
      <c r="B3008" s="153"/>
      <c r="C3008" s="165"/>
      <c r="D3008" s="166"/>
      <c r="E3008" s="159"/>
      <c r="F3008" s="160"/>
      <c r="G3008" s="159"/>
      <c r="H3008" s="159"/>
      <c r="I3008" s="167"/>
    </row>
    <row r="3009" spans="1:9" x14ac:dyDescent="0.25">
      <c r="A3009" s="145"/>
      <c r="B3009" s="153"/>
      <c r="C3009" s="165"/>
      <c r="D3009" s="166"/>
      <c r="E3009" s="159"/>
      <c r="F3009" s="160"/>
      <c r="G3009" s="159"/>
      <c r="H3009" s="159"/>
      <c r="I3009" s="167"/>
    </row>
    <row r="3010" spans="1:9" x14ac:dyDescent="0.25">
      <c r="A3010" s="145"/>
      <c r="B3010" s="153"/>
      <c r="C3010" s="165"/>
      <c r="D3010" s="166"/>
      <c r="E3010" s="159"/>
      <c r="F3010" s="160"/>
      <c r="G3010" s="159"/>
      <c r="H3010" s="159"/>
      <c r="I3010" s="167"/>
    </row>
    <row r="3011" spans="1:9" x14ac:dyDescent="0.25">
      <c r="A3011" s="145"/>
      <c r="B3011" s="153"/>
      <c r="C3011" s="165"/>
      <c r="D3011" s="166"/>
      <c r="E3011" s="159"/>
      <c r="F3011" s="160"/>
      <c r="G3011" s="159"/>
      <c r="H3011" s="159"/>
      <c r="I3011" s="167"/>
    </row>
    <row r="3012" spans="1:9" x14ac:dyDescent="0.25">
      <c r="A3012" s="145"/>
      <c r="B3012" s="153"/>
      <c r="C3012" s="165"/>
      <c r="D3012" s="166"/>
      <c r="E3012" s="159"/>
      <c r="F3012" s="160"/>
      <c r="G3012" s="159"/>
      <c r="H3012" s="159"/>
      <c r="I3012" s="167"/>
    </row>
    <row r="3013" spans="1:9" x14ac:dyDescent="0.25">
      <c r="A3013" s="145"/>
      <c r="B3013" s="153"/>
      <c r="C3013" s="165"/>
      <c r="D3013" s="166"/>
      <c r="E3013" s="159"/>
      <c r="F3013" s="160"/>
      <c r="G3013" s="159"/>
      <c r="H3013" s="159"/>
      <c r="I3013" s="167"/>
    </row>
    <row r="3014" spans="1:9" x14ac:dyDescent="0.25">
      <c r="A3014" s="145"/>
      <c r="B3014" s="153"/>
      <c r="C3014" s="165"/>
      <c r="D3014" s="166"/>
      <c r="E3014" s="159"/>
      <c r="F3014" s="160"/>
      <c r="G3014" s="159"/>
      <c r="H3014" s="159"/>
      <c r="I3014" s="167"/>
    </row>
    <row r="3015" spans="1:9" x14ac:dyDescent="0.25">
      <c r="A3015" s="145"/>
      <c r="B3015" s="153"/>
      <c r="C3015" s="165"/>
      <c r="D3015" s="166"/>
      <c r="E3015" s="159"/>
      <c r="F3015" s="160"/>
      <c r="G3015" s="159"/>
      <c r="H3015" s="159"/>
      <c r="I3015" s="167"/>
    </row>
    <row r="3016" spans="1:9" x14ac:dyDescent="0.25">
      <c r="A3016" s="145"/>
      <c r="B3016" s="153"/>
      <c r="C3016" s="165"/>
      <c r="D3016" s="166"/>
      <c r="E3016" s="159"/>
      <c r="F3016" s="160"/>
      <c r="G3016" s="159"/>
      <c r="H3016" s="159"/>
      <c r="I3016" s="167"/>
    </row>
    <row r="3017" spans="1:9" x14ac:dyDescent="0.25">
      <c r="A3017" s="145"/>
      <c r="B3017" s="153"/>
      <c r="C3017" s="165"/>
      <c r="D3017" s="166"/>
      <c r="E3017" s="159"/>
      <c r="F3017" s="160"/>
      <c r="G3017" s="159"/>
      <c r="H3017" s="159"/>
      <c r="I3017" s="167"/>
    </row>
    <row r="3018" spans="1:9" x14ac:dyDescent="0.25">
      <c r="A3018" s="145"/>
      <c r="B3018" s="153"/>
      <c r="C3018" s="165"/>
      <c r="D3018" s="166"/>
      <c r="E3018" s="159"/>
      <c r="F3018" s="160"/>
      <c r="G3018" s="159"/>
      <c r="H3018" s="159"/>
      <c r="I3018" s="167"/>
    </row>
    <row r="3019" spans="1:9" x14ac:dyDescent="0.25">
      <c r="A3019" s="145"/>
      <c r="B3019" s="153"/>
      <c r="C3019" s="165"/>
      <c r="D3019" s="166"/>
      <c r="E3019" s="159"/>
      <c r="F3019" s="160"/>
      <c r="G3019" s="159"/>
      <c r="H3019" s="159"/>
      <c r="I3019" s="167"/>
    </row>
    <row r="3020" spans="1:9" x14ac:dyDescent="0.25">
      <c r="A3020" s="145"/>
      <c r="B3020" s="153"/>
      <c r="C3020" s="165"/>
      <c r="D3020" s="166"/>
      <c r="E3020" s="159"/>
      <c r="F3020" s="160"/>
      <c r="G3020" s="159"/>
      <c r="H3020" s="159"/>
      <c r="I3020" s="167"/>
    </row>
    <row r="3021" spans="1:9" x14ac:dyDescent="0.25">
      <c r="A3021" s="145"/>
      <c r="B3021" s="153"/>
      <c r="C3021" s="165"/>
      <c r="D3021" s="166"/>
      <c r="E3021" s="159"/>
      <c r="F3021" s="160"/>
      <c r="G3021" s="159"/>
      <c r="H3021" s="159"/>
      <c r="I3021" s="167"/>
    </row>
    <row r="3022" spans="1:9" x14ac:dyDescent="0.25">
      <c r="A3022" s="145"/>
      <c r="B3022" s="153"/>
      <c r="C3022" s="165"/>
      <c r="D3022" s="166"/>
      <c r="E3022" s="159"/>
      <c r="F3022" s="160"/>
      <c r="G3022" s="159"/>
      <c r="H3022" s="159"/>
      <c r="I3022" s="167"/>
    </row>
    <row r="3023" spans="1:9" x14ac:dyDescent="0.25">
      <c r="A3023" s="145"/>
      <c r="B3023" s="153"/>
      <c r="C3023" s="165"/>
      <c r="D3023" s="166"/>
      <c r="E3023" s="159"/>
      <c r="F3023" s="160"/>
      <c r="G3023" s="159"/>
      <c r="H3023" s="159"/>
      <c r="I3023" s="167"/>
    </row>
    <row r="3024" spans="1:9" x14ac:dyDescent="0.25">
      <c r="A3024" s="145"/>
      <c r="B3024" s="153"/>
      <c r="C3024" s="165"/>
      <c r="D3024" s="166"/>
      <c r="E3024" s="159"/>
      <c r="F3024" s="160"/>
      <c r="G3024" s="159"/>
      <c r="H3024" s="159"/>
      <c r="I3024" s="167"/>
    </row>
    <row r="3025" spans="1:9" x14ac:dyDescent="0.25">
      <c r="A3025" s="145"/>
      <c r="B3025" s="153"/>
      <c r="C3025" s="165"/>
      <c r="D3025" s="166"/>
      <c r="E3025" s="159"/>
      <c r="F3025" s="160"/>
      <c r="G3025" s="159"/>
      <c r="H3025" s="159"/>
      <c r="I3025" s="167"/>
    </row>
    <row r="3026" spans="1:9" x14ac:dyDescent="0.25">
      <c r="A3026" s="145"/>
      <c r="B3026" s="153"/>
      <c r="C3026" s="165"/>
      <c r="D3026" s="166"/>
      <c r="E3026" s="159"/>
      <c r="F3026" s="160"/>
      <c r="G3026" s="159"/>
      <c r="H3026" s="159"/>
      <c r="I3026" s="167"/>
    </row>
    <row r="3027" spans="1:9" x14ac:dyDescent="0.25">
      <c r="A3027" s="145"/>
      <c r="B3027" s="153"/>
      <c r="C3027" s="165"/>
      <c r="D3027" s="166"/>
      <c r="E3027" s="159"/>
      <c r="F3027" s="169"/>
      <c r="G3027" s="159"/>
      <c r="H3027" s="159"/>
      <c r="I3027" s="167"/>
    </row>
    <row r="3028" spans="1:9" x14ac:dyDescent="0.25">
      <c r="A3028" s="145"/>
      <c r="B3028" s="153"/>
      <c r="C3028" s="165"/>
      <c r="D3028" s="166"/>
      <c r="E3028" s="159"/>
      <c r="F3028" s="160"/>
      <c r="G3028" s="159"/>
      <c r="H3028" s="159"/>
      <c r="I3028" s="167"/>
    </row>
    <row r="3029" spans="1:9" x14ac:dyDescent="0.25">
      <c r="A3029" s="145"/>
      <c r="B3029" s="153"/>
      <c r="C3029" s="165"/>
      <c r="D3029" s="166"/>
      <c r="E3029" s="159"/>
      <c r="F3029" s="160"/>
      <c r="G3029" s="159"/>
      <c r="H3029" s="159"/>
      <c r="I3029" s="167"/>
    </row>
    <row r="3030" spans="1:9" x14ac:dyDescent="0.25">
      <c r="A3030" s="145"/>
      <c r="B3030" s="153"/>
      <c r="C3030" s="165"/>
      <c r="D3030" s="166"/>
      <c r="E3030" s="159"/>
      <c r="F3030" s="160"/>
      <c r="G3030" s="159"/>
      <c r="H3030" s="159"/>
      <c r="I3030" s="167"/>
    </row>
    <row r="3031" spans="1:9" x14ac:dyDescent="0.25">
      <c r="A3031" s="145"/>
      <c r="B3031" s="153"/>
      <c r="C3031" s="165"/>
      <c r="D3031" s="166"/>
      <c r="E3031" s="159"/>
      <c r="F3031" s="160"/>
      <c r="G3031" s="159"/>
      <c r="H3031" s="159"/>
      <c r="I3031" s="167"/>
    </row>
    <row r="3032" spans="1:9" x14ac:dyDescent="0.25">
      <c r="A3032" s="145"/>
      <c r="B3032" s="153"/>
      <c r="C3032" s="165"/>
      <c r="D3032" s="166"/>
      <c r="E3032" s="159"/>
      <c r="F3032" s="160"/>
      <c r="G3032" s="159"/>
      <c r="H3032" s="159"/>
      <c r="I3032" s="167"/>
    </row>
    <row r="3033" spans="1:9" x14ac:dyDescent="0.25">
      <c r="A3033" s="145"/>
      <c r="B3033" s="153"/>
      <c r="C3033" s="165"/>
      <c r="D3033" s="166"/>
      <c r="E3033" s="159"/>
      <c r="F3033" s="160"/>
      <c r="G3033" s="159"/>
      <c r="H3033" s="159"/>
      <c r="I3033" s="167"/>
    </row>
    <row r="3034" spans="1:9" x14ac:dyDescent="0.25">
      <c r="A3034" s="145"/>
      <c r="B3034" s="153"/>
      <c r="C3034" s="165"/>
      <c r="D3034" s="166"/>
      <c r="E3034" s="159"/>
      <c r="F3034" s="160"/>
      <c r="G3034" s="159"/>
      <c r="H3034" s="159"/>
      <c r="I3034" s="167"/>
    </row>
    <row r="3035" spans="1:9" x14ac:dyDescent="0.25">
      <c r="A3035" s="145"/>
      <c r="B3035" s="153"/>
      <c r="C3035" s="165"/>
      <c r="D3035" s="166"/>
      <c r="E3035" s="159"/>
      <c r="F3035" s="160"/>
      <c r="G3035" s="159"/>
      <c r="H3035" s="159"/>
      <c r="I3035" s="167"/>
    </row>
    <row r="3036" spans="1:9" x14ac:dyDescent="0.25">
      <c r="A3036" s="145"/>
      <c r="B3036" s="153"/>
      <c r="C3036" s="165"/>
      <c r="D3036" s="166"/>
      <c r="E3036" s="159"/>
      <c r="F3036" s="160"/>
      <c r="G3036" s="159"/>
      <c r="H3036" s="159"/>
      <c r="I3036" s="167"/>
    </row>
    <row r="3037" spans="1:9" x14ac:dyDescent="0.25">
      <c r="A3037" s="145"/>
      <c r="B3037" s="153"/>
      <c r="C3037" s="165"/>
      <c r="D3037" s="166"/>
      <c r="E3037" s="159"/>
      <c r="F3037" s="160"/>
      <c r="G3037" s="159"/>
      <c r="H3037" s="159"/>
      <c r="I3037" s="167"/>
    </row>
    <row r="3038" spans="1:9" x14ac:dyDescent="0.25">
      <c r="A3038" s="145"/>
      <c r="B3038" s="153"/>
      <c r="C3038" s="165"/>
      <c r="D3038" s="166"/>
      <c r="E3038" s="159"/>
      <c r="F3038" s="160"/>
      <c r="G3038" s="159"/>
      <c r="H3038" s="159"/>
      <c r="I3038" s="167"/>
    </row>
    <row r="3039" spans="1:9" x14ac:dyDescent="0.25">
      <c r="A3039" s="145"/>
      <c r="B3039" s="153"/>
      <c r="C3039" s="165"/>
      <c r="D3039" s="166"/>
      <c r="E3039" s="159"/>
      <c r="F3039" s="160"/>
      <c r="G3039" s="159"/>
      <c r="H3039" s="159"/>
      <c r="I3039" s="167"/>
    </row>
    <row r="3040" spans="1:9" x14ac:dyDescent="0.25">
      <c r="A3040" s="145"/>
      <c r="B3040" s="153"/>
      <c r="C3040" s="165"/>
      <c r="D3040" s="166"/>
      <c r="E3040" s="159"/>
      <c r="F3040" s="160"/>
      <c r="G3040" s="159"/>
      <c r="H3040" s="159"/>
      <c r="I3040" s="167"/>
    </row>
    <row r="3041" spans="1:9" x14ac:dyDescent="0.25">
      <c r="A3041" s="145"/>
      <c r="B3041" s="153"/>
      <c r="C3041" s="165"/>
      <c r="D3041" s="166"/>
      <c r="E3041" s="159"/>
      <c r="F3041" s="160"/>
      <c r="G3041" s="159"/>
      <c r="H3041" s="159"/>
      <c r="I3041" s="167"/>
    </row>
    <row r="3042" spans="1:9" x14ac:dyDescent="0.25">
      <c r="A3042" s="145"/>
      <c r="B3042" s="153"/>
      <c r="C3042" s="165"/>
      <c r="D3042" s="166"/>
      <c r="E3042" s="159"/>
      <c r="F3042" s="160"/>
      <c r="G3042" s="159"/>
      <c r="H3042" s="159"/>
      <c r="I3042" s="167"/>
    </row>
    <row r="3043" spans="1:9" x14ac:dyDescent="0.25">
      <c r="A3043" s="145"/>
      <c r="B3043" s="153"/>
      <c r="C3043" s="165"/>
      <c r="D3043" s="166"/>
      <c r="E3043" s="159"/>
      <c r="F3043" s="160"/>
      <c r="G3043" s="159"/>
      <c r="H3043" s="159"/>
      <c r="I3043" s="167"/>
    </row>
    <row r="3044" spans="1:9" x14ac:dyDescent="0.25">
      <c r="A3044" s="145"/>
      <c r="B3044" s="153"/>
      <c r="C3044" s="165"/>
      <c r="D3044" s="166"/>
      <c r="E3044" s="159"/>
      <c r="F3044" s="160"/>
      <c r="G3044" s="159"/>
      <c r="H3044" s="159"/>
      <c r="I3044" s="167"/>
    </row>
    <row r="3045" spans="1:9" x14ac:dyDescent="0.25">
      <c r="A3045" s="145"/>
      <c r="B3045" s="153"/>
      <c r="C3045" s="165"/>
      <c r="D3045" s="166"/>
      <c r="E3045" s="159"/>
      <c r="F3045" s="160"/>
      <c r="G3045" s="159"/>
      <c r="H3045" s="159"/>
      <c r="I3045" s="167"/>
    </row>
    <row r="3046" spans="1:9" x14ac:dyDescent="0.25">
      <c r="A3046" s="145"/>
      <c r="B3046" s="153"/>
      <c r="C3046" s="165"/>
      <c r="D3046" s="166"/>
      <c r="E3046" s="159"/>
      <c r="F3046" s="160"/>
      <c r="G3046" s="159"/>
      <c r="H3046" s="159"/>
      <c r="I3046" s="167"/>
    </row>
    <row r="3047" spans="1:9" x14ac:dyDescent="0.25">
      <c r="A3047" s="145"/>
      <c r="B3047" s="153"/>
      <c r="C3047" s="165"/>
      <c r="D3047" s="166"/>
      <c r="E3047" s="159"/>
      <c r="F3047" s="160"/>
      <c r="G3047" s="159"/>
      <c r="H3047" s="159"/>
      <c r="I3047" s="167"/>
    </row>
    <row r="3048" spans="1:9" x14ac:dyDescent="0.25">
      <c r="A3048" s="145"/>
      <c r="B3048" s="153"/>
      <c r="C3048" s="165"/>
      <c r="D3048" s="166"/>
      <c r="E3048" s="159"/>
      <c r="F3048" s="160"/>
      <c r="G3048" s="159"/>
      <c r="H3048" s="159"/>
      <c r="I3048" s="167"/>
    </row>
    <row r="3049" spans="1:9" x14ac:dyDescent="0.25">
      <c r="A3049" s="145"/>
      <c r="B3049" s="153"/>
      <c r="C3049" s="165"/>
      <c r="D3049" s="166"/>
      <c r="E3049" s="159"/>
      <c r="F3049" s="160"/>
      <c r="G3049" s="159"/>
      <c r="H3049" s="159"/>
      <c r="I3049" s="167"/>
    </row>
    <row r="3050" spans="1:9" x14ac:dyDescent="0.25">
      <c r="A3050" s="145"/>
      <c r="B3050" s="153"/>
      <c r="C3050" s="165"/>
      <c r="D3050" s="166"/>
      <c r="E3050" s="159"/>
      <c r="F3050" s="160"/>
      <c r="G3050" s="159"/>
      <c r="H3050" s="159"/>
      <c r="I3050" s="167"/>
    </row>
    <row r="3051" spans="1:9" x14ac:dyDescent="0.25">
      <c r="A3051" s="145"/>
      <c r="B3051" s="153"/>
      <c r="C3051" s="165"/>
      <c r="D3051" s="166"/>
      <c r="E3051" s="159"/>
      <c r="F3051" s="160"/>
      <c r="G3051" s="159"/>
      <c r="H3051" s="159"/>
      <c r="I3051" s="167"/>
    </row>
    <row r="3052" spans="1:9" x14ac:dyDescent="0.25">
      <c r="A3052" s="145"/>
      <c r="B3052" s="153"/>
      <c r="C3052" s="165"/>
      <c r="D3052" s="166"/>
      <c r="E3052" s="159"/>
      <c r="F3052" s="160"/>
      <c r="G3052" s="159"/>
      <c r="H3052" s="159"/>
      <c r="I3052" s="167"/>
    </row>
    <row r="3053" spans="1:9" x14ac:dyDescent="0.25">
      <c r="A3053" s="145"/>
      <c r="B3053" s="153"/>
      <c r="C3053" s="165"/>
      <c r="D3053" s="166"/>
      <c r="E3053" s="159"/>
      <c r="F3053" s="160"/>
      <c r="G3053" s="159"/>
      <c r="H3053" s="159"/>
      <c r="I3053" s="167"/>
    </row>
    <row r="3054" spans="1:9" x14ac:dyDescent="0.25">
      <c r="A3054" s="145"/>
      <c r="B3054" s="153"/>
      <c r="C3054" s="165"/>
      <c r="D3054" s="166"/>
      <c r="E3054" s="159"/>
      <c r="F3054" s="160"/>
      <c r="G3054" s="159"/>
      <c r="H3054" s="159"/>
      <c r="I3054" s="167"/>
    </row>
    <row r="3055" spans="1:9" x14ac:dyDescent="0.25">
      <c r="A3055" s="145"/>
      <c r="B3055" s="153"/>
      <c r="C3055" s="165"/>
      <c r="D3055" s="166"/>
      <c r="E3055" s="159"/>
      <c r="F3055" s="160"/>
      <c r="G3055" s="159"/>
      <c r="H3055" s="159"/>
      <c r="I3055" s="167"/>
    </row>
    <row r="3056" spans="1:9" x14ac:dyDescent="0.25">
      <c r="A3056" s="145"/>
      <c r="B3056" s="153"/>
      <c r="C3056" s="165"/>
      <c r="D3056" s="166"/>
      <c r="E3056" s="159"/>
      <c r="F3056" s="160"/>
      <c r="G3056" s="159"/>
      <c r="H3056" s="159"/>
      <c r="I3056" s="167"/>
    </row>
    <row r="3057" spans="1:9" x14ac:dyDescent="0.25">
      <c r="A3057" s="145"/>
      <c r="B3057" s="153"/>
      <c r="C3057" s="165"/>
      <c r="D3057" s="166"/>
      <c r="E3057" s="159"/>
      <c r="F3057" s="160"/>
      <c r="G3057" s="159"/>
      <c r="H3057" s="159"/>
      <c r="I3057" s="167"/>
    </row>
    <row r="3058" spans="1:9" x14ac:dyDescent="0.25">
      <c r="A3058" s="145"/>
      <c r="B3058" s="153"/>
      <c r="C3058" s="165"/>
      <c r="D3058" s="166"/>
      <c r="E3058" s="159"/>
      <c r="F3058" s="160"/>
      <c r="G3058" s="159"/>
      <c r="H3058" s="159"/>
      <c r="I3058" s="167"/>
    </row>
    <row r="3059" spans="1:9" x14ac:dyDescent="0.25">
      <c r="A3059" s="145"/>
      <c r="B3059" s="153"/>
      <c r="C3059" s="165"/>
      <c r="D3059" s="166"/>
      <c r="E3059" s="159"/>
      <c r="F3059" s="160"/>
      <c r="G3059" s="159"/>
      <c r="H3059" s="159"/>
      <c r="I3059" s="167"/>
    </row>
    <row r="3060" spans="1:9" x14ac:dyDescent="0.25">
      <c r="A3060" s="145"/>
      <c r="B3060" s="153"/>
      <c r="C3060" s="165"/>
      <c r="D3060" s="166"/>
      <c r="E3060" s="159"/>
      <c r="F3060" s="160"/>
      <c r="G3060" s="159"/>
      <c r="H3060" s="159"/>
      <c r="I3060" s="167"/>
    </row>
    <row r="3061" spans="1:9" x14ac:dyDescent="0.25">
      <c r="A3061" s="145"/>
      <c r="B3061" s="153"/>
      <c r="C3061" s="165"/>
      <c r="D3061" s="166"/>
      <c r="E3061" s="159"/>
      <c r="F3061" s="160"/>
      <c r="G3061" s="159"/>
      <c r="H3061" s="159"/>
      <c r="I3061" s="167"/>
    </row>
    <row r="3062" spans="1:9" x14ac:dyDescent="0.25">
      <c r="A3062" s="145"/>
      <c r="B3062" s="153"/>
      <c r="C3062" s="165"/>
      <c r="D3062" s="166"/>
      <c r="E3062" s="159"/>
      <c r="F3062" s="160"/>
      <c r="G3062" s="159"/>
      <c r="H3062" s="159"/>
      <c r="I3062" s="167"/>
    </row>
    <row r="3063" spans="1:9" x14ac:dyDescent="0.25">
      <c r="A3063" s="145"/>
      <c r="B3063" s="153"/>
      <c r="C3063" s="165"/>
      <c r="D3063" s="166"/>
      <c r="E3063" s="159"/>
      <c r="F3063" s="160"/>
      <c r="G3063" s="159"/>
      <c r="H3063" s="159"/>
      <c r="I3063" s="167"/>
    </row>
    <row r="3064" spans="1:9" x14ac:dyDescent="0.25">
      <c r="A3064" s="145"/>
      <c r="B3064" s="153"/>
      <c r="C3064" s="165"/>
      <c r="D3064" s="166"/>
      <c r="E3064" s="159"/>
      <c r="F3064" s="160"/>
      <c r="G3064" s="159"/>
      <c r="H3064" s="159"/>
      <c r="I3064" s="167"/>
    </row>
    <row r="3065" spans="1:9" x14ac:dyDescent="0.25">
      <c r="A3065" s="145"/>
      <c r="B3065" s="153"/>
      <c r="C3065" s="165"/>
      <c r="D3065" s="166"/>
      <c r="E3065" s="159"/>
      <c r="F3065" s="160"/>
      <c r="G3065" s="159"/>
      <c r="H3065" s="159"/>
      <c r="I3065" s="167"/>
    </row>
    <row r="3066" spans="1:9" x14ac:dyDescent="0.25">
      <c r="A3066" s="145"/>
      <c r="B3066" s="153"/>
      <c r="C3066" s="165"/>
      <c r="D3066" s="166"/>
      <c r="E3066" s="159"/>
      <c r="F3066" s="160"/>
      <c r="G3066" s="159"/>
      <c r="H3066" s="159"/>
      <c r="I3066" s="167"/>
    </row>
    <row r="3067" spans="1:9" x14ac:dyDescent="0.25">
      <c r="A3067" s="145"/>
      <c r="B3067" s="153"/>
      <c r="C3067" s="165"/>
      <c r="D3067" s="166"/>
      <c r="E3067" s="159"/>
      <c r="F3067" s="160"/>
      <c r="G3067" s="159"/>
      <c r="H3067" s="159"/>
      <c r="I3067" s="167"/>
    </row>
    <row r="3068" spans="1:9" x14ac:dyDescent="0.25">
      <c r="A3068" s="145"/>
      <c r="B3068" s="153"/>
      <c r="C3068" s="165"/>
      <c r="D3068" s="166"/>
      <c r="E3068" s="159"/>
      <c r="F3068" s="160"/>
      <c r="G3068" s="159"/>
      <c r="H3068" s="159"/>
      <c r="I3068" s="167"/>
    </row>
    <row r="3069" spans="1:9" x14ac:dyDescent="0.25">
      <c r="A3069" s="145"/>
      <c r="B3069" s="153"/>
      <c r="C3069" s="165"/>
      <c r="D3069" s="166"/>
      <c r="E3069" s="159"/>
      <c r="F3069" s="160"/>
      <c r="G3069" s="159"/>
      <c r="H3069" s="159"/>
      <c r="I3069" s="167"/>
    </row>
    <row r="3070" spans="1:9" x14ac:dyDescent="0.25">
      <c r="A3070" s="145"/>
      <c r="B3070" s="153"/>
      <c r="C3070" s="165"/>
      <c r="D3070" s="166"/>
      <c r="E3070" s="159"/>
      <c r="F3070" s="160"/>
      <c r="G3070" s="159"/>
      <c r="H3070" s="159"/>
      <c r="I3070" s="167"/>
    </row>
    <row r="3071" spans="1:9" x14ac:dyDescent="0.25">
      <c r="A3071" s="145"/>
      <c r="B3071" s="153"/>
      <c r="C3071" s="165"/>
      <c r="D3071" s="166"/>
      <c r="E3071" s="159"/>
      <c r="F3071" s="160"/>
      <c r="G3071" s="159"/>
      <c r="H3071" s="159"/>
      <c r="I3071" s="167"/>
    </row>
    <row r="3072" spans="1:9" x14ac:dyDescent="0.25">
      <c r="A3072" s="145"/>
      <c r="B3072" s="153"/>
      <c r="C3072" s="165"/>
      <c r="D3072" s="166"/>
      <c r="E3072" s="159"/>
      <c r="F3072" s="160"/>
      <c r="G3072" s="159"/>
      <c r="H3072" s="159"/>
      <c r="I3072" s="167"/>
    </row>
    <row r="3073" spans="1:9" x14ac:dyDescent="0.25">
      <c r="A3073" s="145"/>
      <c r="B3073" s="153"/>
      <c r="C3073" s="165"/>
      <c r="D3073" s="166"/>
      <c r="E3073" s="159"/>
      <c r="F3073" s="160"/>
      <c r="G3073" s="159"/>
      <c r="H3073" s="159"/>
      <c r="I3073" s="167"/>
    </row>
    <row r="3074" spans="1:9" x14ac:dyDescent="0.25">
      <c r="A3074" s="145"/>
      <c r="B3074" s="153"/>
      <c r="C3074" s="165"/>
      <c r="D3074" s="166"/>
      <c r="E3074" s="159"/>
      <c r="F3074" s="160"/>
      <c r="G3074" s="159"/>
      <c r="H3074" s="159"/>
      <c r="I3074" s="167"/>
    </row>
    <row r="3075" spans="1:9" x14ac:dyDescent="0.25">
      <c r="A3075" s="145"/>
      <c r="B3075" s="153"/>
      <c r="C3075" s="165"/>
      <c r="D3075" s="166"/>
      <c r="E3075" s="159"/>
      <c r="F3075" s="160"/>
      <c r="G3075" s="159"/>
      <c r="H3075" s="159"/>
      <c r="I3075" s="167"/>
    </row>
    <row r="3076" spans="1:9" x14ac:dyDescent="0.25">
      <c r="A3076" s="145"/>
      <c r="B3076" s="153"/>
      <c r="C3076" s="165"/>
      <c r="D3076" s="166"/>
      <c r="E3076" s="159"/>
      <c r="F3076" s="160"/>
      <c r="G3076" s="159"/>
      <c r="H3076" s="159"/>
      <c r="I3076" s="167"/>
    </row>
    <row r="3077" spans="1:9" x14ac:dyDescent="0.25">
      <c r="A3077" s="145"/>
      <c r="B3077" s="153"/>
      <c r="C3077" s="165"/>
      <c r="D3077" s="166"/>
      <c r="E3077" s="159"/>
      <c r="F3077" s="160"/>
      <c r="G3077" s="159"/>
      <c r="H3077" s="159"/>
      <c r="I3077" s="167"/>
    </row>
    <row r="3078" spans="1:9" x14ac:dyDescent="0.25">
      <c r="A3078" s="145"/>
      <c r="B3078" s="153"/>
      <c r="C3078" s="165"/>
      <c r="D3078" s="166"/>
      <c r="E3078" s="159"/>
      <c r="F3078" s="160"/>
      <c r="G3078" s="159"/>
      <c r="H3078" s="159"/>
      <c r="I3078" s="167"/>
    </row>
    <row r="3079" spans="1:9" x14ac:dyDescent="0.25">
      <c r="A3079" s="145"/>
      <c r="B3079" s="153"/>
      <c r="C3079" s="165"/>
      <c r="D3079" s="166"/>
      <c r="E3079" s="159"/>
      <c r="F3079" s="160"/>
      <c r="G3079" s="159"/>
      <c r="H3079" s="159"/>
      <c r="I3079" s="167"/>
    </row>
    <row r="3080" spans="1:9" x14ac:dyDescent="0.25">
      <c r="A3080" s="145"/>
      <c r="B3080" s="153"/>
      <c r="C3080" s="165"/>
      <c r="D3080" s="166"/>
      <c r="E3080" s="159"/>
      <c r="F3080" s="160"/>
      <c r="G3080" s="159"/>
      <c r="H3080" s="159"/>
      <c r="I3080" s="167"/>
    </row>
    <row r="3081" spans="1:9" x14ac:dyDescent="0.25">
      <c r="A3081" s="145"/>
      <c r="B3081" s="153"/>
      <c r="C3081" s="165"/>
      <c r="D3081" s="166"/>
      <c r="E3081" s="159"/>
      <c r="F3081" s="160"/>
      <c r="G3081" s="159"/>
      <c r="H3081" s="159"/>
      <c r="I3081" s="167"/>
    </row>
    <row r="3082" spans="1:9" x14ac:dyDescent="0.25">
      <c r="A3082" s="145"/>
      <c r="B3082" s="153"/>
      <c r="C3082" s="165"/>
      <c r="D3082" s="166"/>
      <c r="E3082" s="159"/>
      <c r="F3082" s="160"/>
      <c r="G3082" s="159"/>
      <c r="H3082" s="159"/>
      <c r="I3082" s="167"/>
    </row>
    <row r="3083" spans="1:9" x14ac:dyDescent="0.25">
      <c r="A3083" s="145"/>
      <c r="B3083" s="153"/>
      <c r="C3083" s="165"/>
      <c r="D3083" s="166"/>
      <c r="E3083" s="159"/>
      <c r="F3083" s="160"/>
      <c r="G3083" s="159"/>
      <c r="H3083" s="159"/>
      <c r="I3083" s="167"/>
    </row>
    <row r="3084" spans="1:9" x14ac:dyDescent="0.25">
      <c r="A3084" s="145"/>
      <c r="B3084" s="153"/>
      <c r="C3084" s="165"/>
      <c r="D3084" s="166"/>
      <c r="E3084" s="159"/>
      <c r="F3084" s="160"/>
      <c r="G3084" s="159"/>
      <c r="H3084" s="159"/>
      <c r="I3084" s="167"/>
    </row>
    <row r="3085" spans="1:9" x14ac:dyDescent="0.25">
      <c r="A3085" s="145"/>
      <c r="B3085" s="153"/>
      <c r="C3085" s="165"/>
      <c r="D3085" s="166"/>
      <c r="E3085" s="159"/>
      <c r="F3085" s="160"/>
      <c r="G3085" s="159"/>
      <c r="H3085" s="159"/>
      <c r="I3085" s="167"/>
    </row>
    <row r="3086" spans="1:9" x14ac:dyDescent="0.25">
      <c r="A3086" s="145"/>
      <c r="B3086" s="153"/>
      <c r="C3086" s="165"/>
      <c r="D3086" s="166"/>
      <c r="E3086" s="159"/>
      <c r="F3086" s="160"/>
      <c r="G3086" s="159"/>
      <c r="H3086" s="159"/>
      <c r="I3086" s="167"/>
    </row>
    <row r="3087" spans="1:9" x14ac:dyDescent="0.25">
      <c r="A3087" s="145"/>
      <c r="B3087" s="153"/>
      <c r="C3087" s="165"/>
      <c r="D3087" s="166"/>
      <c r="E3087" s="159"/>
      <c r="F3087" s="160"/>
      <c r="G3087" s="159"/>
      <c r="H3087" s="159"/>
      <c r="I3087" s="167"/>
    </row>
    <row r="3088" spans="1:9" x14ac:dyDescent="0.25">
      <c r="A3088" s="145"/>
      <c r="B3088" s="153"/>
      <c r="C3088" s="165"/>
      <c r="D3088" s="166"/>
      <c r="E3088" s="159"/>
      <c r="F3088" s="160"/>
      <c r="G3088" s="159"/>
      <c r="H3088" s="159"/>
      <c r="I3088" s="167"/>
    </row>
    <row r="3089" spans="1:9" x14ac:dyDescent="0.25">
      <c r="A3089" s="145"/>
      <c r="B3089" s="153"/>
      <c r="C3089" s="165"/>
      <c r="D3089" s="166"/>
      <c r="E3089" s="159"/>
      <c r="F3089" s="160"/>
      <c r="G3089" s="159"/>
      <c r="H3089" s="159"/>
      <c r="I3089" s="167"/>
    </row>
    <row r="3090" spans="1:9" x14ac:dyDescent="0.25">
      <c r="A3090" s="145"/>
      <c r="B3090" s="153"/>
      <c r="C3090" s="165"/>
      <c r="D3090" s="166"/>
      <c r="E3090" s="159"/>
      <c r="F3090" s="160"/>
      <c r="G3090" s="159"/>
      <c r="H3090" s="159"/>
      <c r="I3090" s="167"/>
    </row>
    <row r="3091" spans="1:9" x14ac:dyDescent="0.25">
      <c r="A3091" s="145"/>
      <c r="B3091" s="153"/>
      <c r="C3091" s="165"/>
      <c r="D3091" s="166"/>
      <c r="E3091" s="159"/>
      <c r="F3091" s="160"/>
      <c r="G3091" s="159"/>
      <c r="H3091" s="159"/>
      <c r="I3091" s="167"/>
    </row>
    <row r="3092" spans="1:9" x14ac:dyDescent="0.25">
      <c r="A3092" s="145"/>
      <c r="B3092" s="153"/>
      <c r="C3092" s="165"/>
      <c r="D3092" s="166"/>
      <c r="E3092" s="159"/>
      <c r="F3092" s="160"/>
      <c r="G3092" s="159"/>
      <c r="H3092" s="159"/>
      <c r="I3092" s="167"/>
    </row>
    <row r="3093" spans="1:9" x14ac:dyDescent="0.25">
      <c r="A3093" s="145"/>
      <c r="B3093" s="153"/>
      <c r="C3093" s="165"/>
      <c r="D3093" s="166"/>
      <c r="E3093" s="159"/>
      <c r="F3093" s="160"/>
      <c r="G3093" s="159"/>
      <c r="H3093" s="159"/>
      <c r="I3093" s="167"/>
    </row>
    <row r="3094" spans="1:9" x14ac:dyDescent="0.25">
      <c r="A3094" s="145"/>
      <c r="B3094" s="153"/>
      <c r="C3094" s="165"/>
      <c r="D3094" s="166"/>
      <c r="E3094" s="159"/>
      <c r="F3094" s="160"/>
      <c r="G3094" s="159"/>
      <c r="H3094" s="159"/>
      <c r="I3094" s="167"/>
    </row>
    <row r="3095" spans="1:9" x14ac:dyDescent="0.25">
      <c r="A3095" s="145"/>
      <c r="B3095" s="153"/>
      <c r="C3095" s="165"/>
      <c r="D3095" s="166"/>
      <c r="E3095" s="159"/>
      <c r="F3095" s="160"/>
      <c r="G3095" s="159"/>
      <c r="H3095" s="159"/>
      <c r="I3095" s="167"/>
    </row>
    <row r="3096" spans="1:9" x14ac:dyDescent="0.25">
      <c r="A3096" s="145"/>
      <c r="B3096" s="153"/>
      <c r="C3096" s="165"/>
      <c r="D3096" s="166"/>
      <c r="E3096" s="159"/>
      <c r="F3096" s="160"/>
      <c r="G3096" s="159"/>
      <c r="H3096" s="159"/>
      <c r="I3096" s="167"/>
    </row>
    <row r="3097" spans="1:9" x14ac:dyDescent="0.25">
      <c r="A3097" s="145"/>
      <c r="B3097" s="153"/>
      <c r="C3097" s="165"/>
      <c r="D3097" s="166"/>
      <c r="E3097" s="159"/>
      <c r="F3097" s="160"/>
      <c r="G3097" s="159"/>
      <c r="H3097" s="159"/>
      <c r="I3097" s="167"/>
    </row>
    <row r="3098" spans="1:9" x14ac:dyDescent="0.25">
      <c r="A3098" s="145"/>
      <c r="B3098" s="153"/>
      <c r="C3098" s="165"/>
      <c r="D3098" s="166"/>
      <c r="E3098" s="159"/>
      <c r="F3098" s="160"/>
      <c r="G3098" s="159"/>
      <c r="H3098" s="159"/>
      <c r="I3098" s="167"/>
    </row>
    <row r="3099" spans="1:9" x14ac:dyDescent="0.25">
      <c r="A3099" s="145"/>
      <c r="B3099" s="153"/>
      <c r="C3099" s="165"/>
      <c r="D3099" s="166"/>
      <c r="E3099" s="159"/>
      <c r="F3099" s="160"/>
      <c r="G3099" s="159"/>
      <c r="H3099" s="159"/>
      <c r="I3099" s="167"/>
    </row>
    <row r="3100" spans="1:9" x14ac:dyDescent="0.25">
      <c r="A3100" s="145"/>
      <c r="B3100" s="153"/>
      <c r="C3100" s="165"/>
      <c r="D3100" s="166"/>
      <c r="E3100" s="159"/>
      <c r="F3100" s="160"/>
      <c r="G3100" s="159"/>
      <c r="H3100" s="159"/>
      <c r="I3100" s="167"/>
    </row>
    <row r="3101" spans="1:9" x14ac:dyDescent="0.25">
      <c r="A3101" s="145"/>
      <c r="B3101" s="153"/>
      <c r="C3101" s="165"/>
      <c r="D3101" s="166"/>
      <c r="E3101" s="159"/>
      <c r="F3101" s="160"/>
      <c r="G3101" s="159"/>
      <c r="H3101" s="159"/>
      <c r="I3101" s="167"/>
    </row>
    <row r="3102" spans="1:9" x14ac:dyDescent="0.25">
      <c r="A3102" s="145"/>
      <c r="B3102" s="153"/>
      <c r="C3102" s="165"/>
      <c r="D3102" s="166"/>
      <c r="E3102" s="159"/>
      <c r="F3102" s="160"/>
      <c r="G3102" s="159"/>
      <c r="H3102" s="159"/>
      <c r="I3102" s="167"/>
    </row>
    <row r="3103" spans="1:9" x14ac:dyDescent="0.25">
      <c r="A3103" s="145"/>
      <c r="B3103" s="153"/>
      <c r="C3103" s="165"/>
      <c r="D3103" s="166"/>
      <c r="E3103" s="159"/>
      <c r="F3103" s="160"/>
      <c r="G3103" s="159"/>
      <c r="H3103" s="159"/>
      <c r="I3103" s="167"/>
    </row>
    <row r="3104" spans="1:9" x14ac:dyDescent="0.25">
      <c r="A3104" s="145"/>
      <c r="B3104" s="153"/>
      <c r="C3104" s="165"/>
      <c r="D3104" s="166"/>
      <c r="E3104" s="159"/>
      <c r="F3104" s="160"/>
      <c r="G3104" s="159"/>
      <c r="H3104" s="159"/>
      <c r="I3104" s="167"/>
    </row>
    <row r="3105" spans="1:9" x14ac:dyDescent="0.25">
      <c r="A3105" s="145"/>
      <c r="B3105" s="153"/>
      <c r="C3105" s="165"/>
      <c r="D3105" s="166"/>
      <c r="E3105" s="159"/>
      <c r="F3105" s="160"/>
      <c r="G3105" s="159"/>
      <c r="H3105" s="159"/>
      <c r="I3105" s="167"/>
    </row>
    <row r="3106" spans="1:9" x14ac:dyDescent="0.25">
      <c r="A3106" s="145"/>
      <c r="B3106" s="153"/>
      <c r="C3106" s="165"/>
      <c r="D3106" s="166"/>
      <c r="E3106" s="159"/>
      <c r="F3106" s="160"/>
      <c r="G3106" s="159"/>
      <c r="H3106" s="159"/>
      <c r="I3106" s="167"/>
    </row>
    <row r="3107" spans="1:9" x14ac:dyDescent="0.25">
      <c r="A3107" s="145"/>
      <c r="B3107" s="153"/>
      <c r="C3107" s="165"/>
      <c r="D3107" s="166"/>
      <c r="E3107" s="159"/>
      <c r="F3107" s="160"/>
      <c r="G3107" s="159"/>
      <c r="H3107" s="159"/>
      <c r="I3107" s="167"/>
    </row>
    <row r="3108" spans="1:9" x14ac:dyDescent="0.25">
      <c r="A3108" s="145"/>
      <c r="B3108" s="153"/>
      <c r="C3108" s="165"/>
      <c r="D3108" s="166"/>
      <c r="E3108" s="159"/>
      <c r="F3108" s="160"/>
      <c r="G3108" s="159"/>
      <c r="H3108" s="159"/>
      <c r="I3108" s="167"/>
    </row>
    <row r="3109" spans="1:9" x14ac:dyDescent="0.25">
      <c r="A3109" s="145"/>
      <c r="B3109" s="153"/>
      <c r="C3109" s="165"/>
      <c r="D3109" s="166"/>
      <c r="E3109" s="159"/>
      <c r="F3109" s="160"/>
      <c r="G3109" s="159"/>
      <c r="H3109" s="159"/>
      <c r="I3109" s="167"/>
    </row>
    <row r="3110" spans="1:9" x14ac:dyDescent="0.25">
      <c r="A3110" s="145"/>
      <c r="B3110" s="153"/>
      <c r="C3110" s="165"/>
      <c r="D3110" s="166"/>
      <c r="E3110" s="159"/>
      <c r="F3110" s="160"/>
      <c r="G3110" s="159"/>
      <c r="H3110" s="159"/>
      <c r="I3110" s="167"/>
    </row>
    <row r="3111" spans="1:9" x14ac:dyDescent="0.25">
      <c r="A3111" s="145"/>
      <c r="B3111" s="153"/>
      <c r="C3111" s="165"/>
      <c r="D3111" s="166"/>
      <c r="E3111" s="159"/>
      <c r="F3111" s="160"/>
      <c r="G3111" s="159"/>
      <c r="H3111" s="159"/>
      <c r="I3111" s="167"/>
    </row>
    <row r="3112" spans="1:9" x14ac:dyDescent="0.25">
      <c r="A3112" s="145"/>
      <c r="B3112" s="153"/>
      <c r="C3112" s="165"/>
      <c r="D3112" s="166"/>
      <c r="E3112" s="159"/>
      <c r="F3112" s="160"/>
      <c r="G3112" s="159"/>
      <c r="H3112" s="159"/>
      <c r="I3112" s="167"/>
    </row>
    <row r="3113" spans="1:9" x14ac:dyDescent="0.25">
      <c r="A3113" s="145"/>
      <c r="B3113" s="153"/>
      <c r="C3113" s="165"/>
      <c r="D3113" s="166"/>
      <c r="E3113" s="159"/>
      <c r="F3113" s="160"/>
      <c r="G3113" s="159"/>
      <c r="H3113" s="159"/>
      <c r="I3113" s="167"/>
    </row>
    <row r="3114" spans="1:9" x14ac:dyDescent="0.25">
      <c r="A3114" s="145"/>
      <c r="B3114" s="153"/>
      <c r="C3114" s="165"/>
      <c r="D3114" s="166"/>
      <c r="E3114" s="159"/>
      <c r="F3114" s="160"/>
      <c r="G3114" s="159"/>
      <c r="H3114" s="159"/>
      <c r="I3114" s="167"/>
    </row>
    <row r="3115" spans="1:9" x14ac:dyDescent="0.25">
      <c r="A3115" s="145"/>
      <c r="B3115" s="153"/>
      <c r="C3115" s="165"/>
      <c r="D3115" s="166"/>
      <c r="E3115" s="159"/>
      <c r="F3115" s="160"/>
      <c r="G3115" s="159"/>
      <c r="H3115" s="159"/>
      <c r="I3115" s="167"/>
    </row>
    <row r="3116" spans="1:9" x14ac:dyDescent="0.25">
      <c r="A3116" s="145"/>
      <c r="B3116" s="153"/>
      <c r="C3116" s="165"/>
      <c r="D3116" s="166"/>
      <c r="E3116" s="159"/>
      <c r="F3116" s="160"/>
      <c r="G3116" s="159"/>
      <c r="H3116" s="159"/>
      <c r="I3116" s="167"/>
    </row>
    <row r="3117" spans="1:9" x14ac:dyDescent="0.25">
      <c r="A3117" s="145"/>
      <c r="B3117" s="153"/>
      <c r="C3117" s="165"/>
      <c r="D3117" s="166"/>
      <c r="E3117" s="159"/>
      <c r="F3117" s="160"/>
      <c r="G3117" s="159"/>
      <c r="H3117" s="159"/>
      <c r="I3117" s="167"/>
    </row>
    <row r="3118" spans="1:9" x14ac:dyDescent="0.25">
      <c r="A3118" s="145"/>
      <c r="B3118" s="153"/>
      <c r="C3118" s="165"/>
      <c r="D3118" s="166"/>
      <c r="E3118" s="159"/>
      <c r="F3118" s="160"/>
      <c r="G3118" s="159"/>
      <c r="H3118" s="159"/>
      <c r="I3118" s="167"/>
    </row>
    <row r="3119" spans="1:9" x14ac:dyDescent="0.25">
      <c r="A3119" s="145"/>
      <c r="B3119" s="153"/>
      <c r="C3119" s="165"/>
      <c r="D3119" s="166"/>
      <c r="E3119" s="159"/>
      <c r="F3119" s="160"/>
      <c r="G3119" s="159"/>
      <c r="H3119" s="159"/>
      <c r="I3119" s="167"/>
    </row>
    <row r="3120" spans="1:9" x14ac:dyDescent="0.25">
      <c r="A3120" s="145"/>
      <c r="B3120" s="153"/>
      <c r="C3120" s="165"/>
      <c r="D3120" s="166"/>
      <c r="E3120" s="159"/>
      <c r="F3120" s="160"/>
      <c r="G3120" s="159"/>
      <c r="H3120" s="159"/>
      <c r="I3120" s="167"/>
    </row>
    <row r="3121" spans="1:9" x14ac:dyDescent="0.25">
      <c r="A3121" s="145"/>
      <c r="B3121" s="153"/>
      <c r="C3121" s="165"/>
      <c r="D3121" s="166"/>
      <c r="E3121" s="159"/>
      <c r="F3121" s="160"/>
      <c r="G3121" s="159"/>
      <c r="H3121" s="159"/>
      <c r="I3121" s="167"/>
    </row>
    <row r="3122" spans="1:9" x14ac:dyDescent="0.25">
      <c r="A3122" s="145"/>
      <c r="B3122" s="153"/>
      <c r="C3122" s="165"/>
      <c r="D3122" s="166"/>
      <c r="E3122" s="159"/>
      <c r="F3122" s="160"/>
      <c r="G3122" s="159"/>
      <c r="H3122" s="159"/>
      <c r="I3122" s="167"/>
    </row>
    <row r="3123" spans="1:9" x14ac:dyDescent="0.25">
      <c r="A3123" s="145"/>
      <c r="B3123" s="153"/>
      <c r="C3123" s="165"/>
      <c r="D3123" s="166"/>
      <c r="E3123" s="159"/>
      <c r="F3123" s="160"/>
      <c r="G3123" s="159"/>
      <c r="H3123" s="159"/>
      <c r="I3123" s="167"/>
    </row>
    <row r="3124" spans="1:9" x14ac:dyDescent="0.25">
      <c r="A3124" s="145"/>
      <c r="B3124" s="153"/>
      <c r="C3124" s="165"/>
      <c r="D3124" s="166"/>
      <c r="E3124" s="159"/>
      <c r="F3124" s="160"/>
      <c r="G3124" s="159"/>
      <c r="H3124" s="159"/>
      <c r="I3124" s="167"/>
    </row>
    <row r="3125" spans="1:9" x14ac:dyDescent="0.25">
      <c r="A3125" s="145"/>
      <c r="B3125" s="153"/>
      <c r="C3125" s="165"/>
      <c r="D3125" s="166"/>
      <c r="E3125" s="159"/>
      <c r="F3125" s="160"/>
      <c r="G3125" s="159"/>
      <c r="H3125" s="159"/>
      <c r="I3125" s="167"/>
    </row>
    <row r="3126" spans="1:9" x14ac:dyDescent="0.25">
      <c r="A3126" s="145"/>
      <c r="B3126" s="153"/>
      <c r="C3126" s="165"/>
      <c r="D3126" s="166"/>
      <c r="E3126" s="159"/>
      <c r="F3126" s="160"/>
      <c r="G3126" s="159"/>
      <c r="H3126" s="159"/>
      <c r="I3126" s="167"/>
    </row>
    <row r="3127" spans="1:9" x14ac:dyDescent="0.25">
      <c r="A3127" s="145"/>
      <c r="B3127" s="153"/>
      <c r="C3127" s="165"/>
      <c r="D3127" s="166"/>
      <c r="E3127" s="159"/>
      <c r="F3127" s="160"/>
      <c r="G3127" s="159"/>
      <c r="H3127" s="159"/>
      <c r="I3127" s="167"/>
    </row>
    <row r="3128" spans="1:9" x14ac:dyDescent="0.25">
      <c r="A3128" s="145"/>
      <c r="B3128" s="153"/>
      <c r="C3128" s="165"/>
      <c r="D3128" s="166"/>
      <c r="E3128" s="159"/>
      <c r="F3128" s="160"/>
      <c r="G3128" s="159"/>
      <c r="H3128" s="159"/>
      <c r="I3128" s="167"/>
    </row>
    <row r="3129" spans="1:9" x14ac:dyDescent="0.25">
      <c r="A3129" s="145"/>
      <c r="B3129" s="153"/>
      <c r="C3129" s="165"/>
      <c r="D3129" s="166"/>
      <c r="E3129" s="159"/>
      <c r="F3129" s="160"/>
      <c r="G3129" s="159"/>
      <c r="H3129" s="159"/>
      <c r="I3129" s="167"/>
    </row>
    <row r="3130" spans="1:9" x14ac:dyDescent="0.25">
      <c r="A3130" s="145"/>
      <c r="B3130" s="153"/>
      <c r="C3130" s="165"/>
      <c r="D3130" s="166"/>
      <c r="E3130" s="159"/>
      <c r="F3130" s="160"/>
      <c r="G3130" s="159"/>
      <c r="H3130" s="159"/>
      <c r="I3130" s="167"/>
    </row>
    <row r="3131" spans="1:9" x14ac:dyDescent="0.25">
      <c r="A3131" s="145"/>
      <c r="B3131" s="153"/>
      <c r="C3131" s="165"/>
      <c r="D3131" s="166"/>
      <c r="E3131" s="159"/>
      <c r="F3131" s="160"/>
      <c r="G3131" s="159"/>
      <c r="H3131" s="159"/>
      <c r="I3131" s="167"/>
    </row>
    <row r="3132" spans="1:9" x14ac:dyDescent="0.25">
      <c r="A3132" s="145"/>
      <c r="B3132" s="153"/>
      <c r="C3132" s="165"/>
      <c r="D3132" s="166"/>
      <c r="E3132" s="159"/>
      <c r="F3132" s="160"/>
      <c r="G3132" s="159"/>
      <c r="H3132" s="159"/>
      <c r="I3132" s="167"/>
    </row>
    <row r="3133" spans="1:9" x14ac:dyDescent="0.25">
      <c r="A3133" s="145"/>
      <c r="B3133" s="153"/>
      <c r="C3133" s="165"/>
      <c r="D3133" s="166"/>
      <c r="E3133" s="159"/>
      <c r="F3133" s="160"/>
      <c r="G3133" s="159"/>
      <c r="H3133" s="159"/>
      <c r="I3133" s="167"/>
    </row>
    <row r="3134" spans="1:9" x14ac:dyDescent="0.25">
      <c r="A3134" s="145"/>
      <c r="B3134" s="153"/>
      <c r="C3134" s="165"/>
      <c r="D3134" s="166"/>
      <c r="E3134" s="159"/>
      <c r="F3134" s="160"/>
      <c r="G3134" s="159"/>
      <c r="H3134" s="159"/>
      <c r="I3134" s="167"/>
    </row>
    <row r="3135" spans="1:9" x14ac:dyDescent="0.25">
      <c r="A3135" s="145"/>
      <c r="B3135" s="153"/>
      <c r="C3135" s="165"/>
      <c r="D3135" s="166"/>
      <c r="E3135" s="159"/>
      <c r="F3135" s="160"/>
      <c r="G3135" s="159"/>
      <c r="H3135" s="159"/>
      <c r="I3135" s="167"/>
    </row>
    <row r="3136" spans="1:9" x14ac:dyDescent="0.25">
      <c r="A3136" s="145"/>
      <c r="B3136" s="153"/>
      <c r="C3136" s="165"/>
      <c r="D3136" s="166"/>
      <c r="E3136" s="159"/>
      <c r="F3136" s="160"/>
      <c r="G3136" s="159"/>
      <c r="H3136" s="159"/>
      <c r="I3136" s="167"/>
    </row>
    <row r="3137" spans="1:9" x14ac:dyDescent="0.25">
      <c r="A3137" s="145"/>
      <c r="B3137" s="153"/>
      <c r="C3137" s="165"/>
      <c r="D3137" s="166"/>
      <c r="E3137" s="159"/>
      <c r="F3137" s="160"/>
      <c r="G3137" s="159"/>
      <c r="H3137" s="159"/>
      <c r="I3137" s="167"/>
    </row>
    <row r="3138" spans="1:9" x14ac:dyDescent="0.25">
      <c r="A3138" s="145"/>
      <c r="B3138" s="153"/>
      <c r="C3138" s="165"/>
      <c r="D3138" s="166"/>
      <c r="E3138" s="159"/>
      <c r="F3138" s="160"/>
      <c r="G3138" s="159"/>
      <c r="H3138" s="159"/>
      <c r="I3138" s="167"/>
    </row>
    <row r="3139" spans="1:9" x14ac:dyDescent="0.25">
      <c r="A3139" s="145"/>
      <c r="B3139" s="153"/>
      <c r="C3139" s="165"/>
      <c r="D3139" s="166"/>
      <c r="E3139" s="159"/>
      <c r="F3139" s="160"/>
      <c r="G3139" s="159"/>
      <c r="H3139" s="159"/>
      <c r="I3139" s="167"/>
    </row>
    <row r="3140" spans="1:9" x14ac:dyDescent="0.25">
      <c r="A3140" s="145"/>
      <c r="B3140" s="153"/>
      <c r="C3140" s="165"/>
      <c r="D3140" s="166"/>
      <c r="E3140" s="159"/>
      <c r="F3140" s="160"/>
      <c r="G3140" s="159"/>
      <c r="H3140" s="159"/>
      <c r="I3140" s="167"/>
    </row>
    <row r="3141" spans="1:9" x14ac:dyDescent="0.25">
      <c r="A3141" s="145"/>
      <c r="B3141" s="153"/>
      <c r="C3141" s="165"/>
      <c r="D3141" s="166"/>
      <c r="E3141" s="159"/>
      <c r="F3141" s="160"/>
      <c r="G3141" s="159"/>
      <c r="H3141" s="159"/>
      <c r="I3141" s="167"/>
    </row>
    <row r="3142" spans="1:9" x14ac:dyDescent="0.25">
      <c r="A3142" s="145"/>
      <c r="B3142" s="153"/>
      <c r="C3142" s="165"/>
      <c r="D3142" s="166"/>
      <c r="E3142" s="159"/>
      <c r="F3142" s="160"/>
      <c r="G3142" s="159"/>
      <c r="H3142" s="159"/>
      <c r="I3142" s="167"/>
    </row>
    <row r="3143" spans="1:9" x14ac:dyDescent="0.25">
      <c r="A3143" s="145"/>
      <c r="B3143" s="153"/>
      <c r="C3143" s="165"/>
      <c r="D3143" s="166"/>
      <c r="E3143" s="159"/>
      <c r="F3143" s="160"/>
      <c r="G3143" s="159"/>
      <c r="H3143" s="159"/>
      <c r="I3143" s="167"/>
    </row>
    <row r="3144" spans="1:9" x14ac:dyDescent="0.25">
      <c r="A3144" s="145"/>
      <c r="B3144" s="153"/>
      <c r="C3144" s="165"/>
      <c r="D3144" s="166"/>
      <c r="E3144" s="159"/>
      <c r="F3144" s="160"/>
      <c r="G3144" s="159"/>
      <c r="H3144" s="159"/>
      <c r="I3144" s="167"/>
    </row>
    <row r="3145" spans="1:9" x14ac:dyDescent="0.25">
      <c r="A3145" s="145"/>
      <c r="B3145" s="153"/>
      <c r="C3145" s="165"/>
      <c r="D3145" s="166"/>
      <c r="E3145" s="159"/>
      <c r="F3145" s="160"/>
      <c r="G3145" s="159"/>
      <c r="H3145" s="159"/>
      <c r="I3145" s="167"/>
    </row>
    <row r="3146" spans="1:9" x14ac:dyDescent="0.25">
      <c r="A3146" s="145"/>
      <c r="B3146" s="153"/>
      <c r="C3146" s="165"/>
      <c r="D3146" s="166"/>
      <c r="E3146" s="159"/>
      <c r="F3146" s="160"/>
      <c r="G3146" s="159"/>
      <c r="H3146" s="159"/>
      <c r="I3146" s="167"/>
    </row>
    <row r="3147" spans="1:9" x14ac:dyDescent="0.25">
      <c r="A3147" s="145"/>
      <c r="B3147" s="153"/>
      <c r="C3147" s="165"/>
      <c r="D3147" s="166"/>
      <c r="E3147" s="159"/>
      <c r="F3147" s="160"/>
      <c r="G3147" s="159"/>
      <c r="H3147" s="159"/>
      <c r="I3147" s="167"/>
    </row>
    <row r="3148" spans="1:9" x14ac:dyDescent="0.25">
      <c r="A3148" s="145"/>
      <c r="B3148" s="153"/>
      <c r="C3148" s="165"/>
      <c r="D3148" s="166"/>
      <c r="E3148" s="159"/>
      <c r="F3148" s="160"/>
      <c r="G3148" s="159"/>
      <c r="H3148" s="159"/>
      <c r="I3148" s="167"/>
    </row>
    <row r="3149" spans="1:9" x14ac:dyDescent="0.25">
      <c r="A3149" s="145"/>
      <c r="B3149" s="153"/>
      <c r="C3149" s="165"/>
      <c r="D3149" s="166"/>
      <c r="E3149" s="159"/>
      <c r="F3149" s="160"/>
      <c r="G3149" s="159"/>
      <c r="H3149" s="159"/>
      <c r="I3149" s="167"/>
    </row>
    <row r="3150" spans="1:9" x14ac:dyDescent="0.25">
      <c r="A3150" s="145"/>
      <c r="B3150" s="153"/>
      <c r="C3150" s="165"/>
      <c r="D3150" s="166"/>
      <c r="E3150" s="159"/>
      <c r="F3150" s="160"/>
      <c r="G3150" s="159"/>
      <c r="H3150" s="159"/>
      <c r="I3150" s="167"/>
    </row>
    <row r="3151" spans="1:9" x14ac:dyDescent="0.25">
      <c r="A3151" s="145"/>
      <c r="B3151" s="153"/>
      <c r="C3151" s="165"/>
      <c r="D3151" s="166"/>
      <c r="E3151" s="159"/>
      <c r="F3151" s="160"/>
      <c r="G3151" s="159"/>
      <c r="H3151" s="159"/>
      <c r="I3151" s="167"/>
    </row>
    <row r="3152" spans="1:9" x14ac:dyDescent="0.25">
      <c r="A3152" s="145"/>
      <c r="B3152" s="153"/>
      <c r="C3152" s="165"/>
      <c r="D3152" s="166"/>
      <c r="E3152" s="159"/>
      <c r="F3152" s="160"/>
      <c r="G3152" s="159"/>
      <c r="H3152" s="159"/>
      <c r="I3152" s="167"/>
    </row>
    <row r="3153" spans="1:9" x14ac:dyDescent="0.25">
      <c r="A3153" s="145"/>
      <c r="B3153" s="153"/>
      <c r="C3153" s="165"/>
      <c r="D3153" s="166"/>
      <c r="E3153" s="159"/>
      <c r="F3153" s="160"/>
      <c r="G3153" s="159"/>
      <c r="H3153" s="159"/>
      <c r="I3153" s="167"/>
    </row>
    <row r="3154" spans="1:9" x14ac:dyDescent="0.25">
      <c r="A3154" s="145"/>
      <c r="B3154" s="153"/>
      <c r="C3154" s="165"/>
      <c r="D3154" s="166"/>
      <c r="E3154" s="159"/>
      <c r="F3154" s="160"/>
      <c r="G3154" s="159"/>
      <c r="H3154" s="159"/>
      <c r="I3154" s="167"/>
    </row>
    <row r="3155" spans="1:9" x14ac:dyDescent="0.25">
      <c r="A3155" s="145"/>
      <c r="B3155" s="153"/>
      <c r="C3155" s="165"/>
      <c r="D3155" s="166"/>
      <c r="E3155" s="159"/>
      <c r="F3155" s="160"/>
      <c r="G3155" s="159"/>
      <c r="H3155" s="159"/>
      <c r="I3155" s="167"/>
    </row>
    <row r="3156" spans="1:9" x14ac:dyDescent="0.25">
      <c r="A3156" s="145"/>
      <c r="B3156" s="153"/>
      <c r="C3156" s="165"/>
      <c r="D3156" s="166"/>
      <c r="E3156" s="159"/>
      <c r="F3156" s="160"/>
      <c r="G3156" s="159"/>
      <c r="H3156" s="159"/>
      <c r="I3156" s="167"/>
    </row>
    <row r="3157" spans="1:9" x14ac:dyDescent="0.25">
      <c r="A3157" s="145"/>
      <c r="B3157" s="153"/>
      <c r="C3157" s="165"/>
      <c r="D3157" s="166"/>
      <c r="E3157" s="159"/>
      <c r="F3157" s="160"/>
      <c r="G3157" s="159"/>
      <c r="H3157" s="159"/>
      <c r="I3157" s="167"/>
    </row>
    <row r="3158" spans="1:9" x14ac:dyDescent="0.25">
      <c r="A3158" s="145"/>
      <c r="B3158" s="153"/>
      <c r="C3158" s="165"/>
      <c r="D3158" s="166"/>
      <c r="E3158" s="159"/>
      <c r="F3158" s="160"/>
      <c r="G3158" s="159"/>
      <c r="H3158" s="159"/>
      <c r="I3158" s="167"/>
    </row>
    <row r="3159" spans="1:9" x14ac:dyDescent="0.25">
      <c r="A3159" s="145"/>
      <c r="B3159" s="153"/>
      <c r="C3159" s="165"/>
      <c r="D3159" s="166"/>
      <c r="E3159" s="159"/>
      <c r="F3159" s="160"/>
      <c r="G3159" s="159"/>
      <c r="H3159" s="159"/>
      <c r="I3159" s="167"/>
    </row>
    <row r="3160" spans="1:9" x14ac:dyDescent="0.25">
      <c r="A3160" s="145"/>
      <c r="B3160" s="153"/>
      <c r="C3160" s="165"/>
      <c r="D3160" s="166"/>
      <c r="E3160" s="159"/>
      <c r="F3160" s="160"/>
      <c r="G3160" s="159"/>
      <c r="H3160" s="159"/>
      <c r="I3160" s="167"/>
    </row>
    <row r="3161" spans="1:9" x14ac:dyDescent="0.25">
      <c r="A3161" s="145"/>
      <c r="B3161" s="153"/>
      <c r="C3161" s="165"/>
      <c r="D3161" s="166"/>
      <c r="E3161" s="159"/>
      <c r="F3161" s="160"/>
      <c r="G3161" s="159"/>
      <c r="H3161" s="159"/>
      <c r="I3161" s="167"/>
    </row>
    <row r="3162" spans="1:9" x14ac:dyDescent="0.25">
      <c r="A3162" s="145"/>
      <c r="B3162" s="153"/>
      <c r="C3162" s="165"/>
      <c r="D3162" s="166"/>
      <c r="E3162" s="159"/>
      <c r="F3162" s="160"/>
      <c r="G3162" s="159"/>
      <c r="H3162" s="159"/>
      <c r="I3162" s="167"/>
    </row>
    <row r="3163" spans="1:9" x14ac:dyDescent="0.25">
      <c r="A3163" s="145"/>
      <c r="B3163" s="153"/>
      <c r="C3163" s="165"/>
      <c r="D3163" s="166"/>
      <c r="E3163" s="159"/>
      <c r="F3163" s="160"/>
      <c r="G3163" s="159"/>
      <c r="H3163" s="159"/>
      <c r="I3163" s="167"/>
    </row>
    <row r="3164" spans="1:9" x14ac:dyDescent="0.25">
      <c r="A3164" s="145"/>
      <c r="B3164" s="153"/>
      <c r="C3164" s="165"/>
      <c r="D3164" s="166"/>
      <c r="E3164" s="159"/>
      <c r="F3164" s="160"/>
      <c r="G3164" s="159"/>
      <c r="H3164" s="159"/>
      <c r="I3164" s="167"/>
    </row>
    <row r="3165" spans="1:9" x14ac:dyDescent="0.25">
      <c r="A3165" s="145"/>
      <c r="B3165" s="153"/>
      <c r="C3165" s="165"/>
      <c r="D3165" s="166"/>
      <c r="E3165" s="159"/>
      <c r="F3165" s="160"/>
      <c r="G3165" s="159"/>
      <c r="H3165" s="159"/>
      <c r="I3165" s="167"/>
    </row>
    <row r="3166" spans="1:9" x14ac:dyDescent="0.25">
      <c r="A3166" s="145"/>
      <c r="B3166" s="153"/>
      <c r="C3166" s="165"/>
      <c r="D3166" s="166"/>
      <c r="E3166" s="159"/>
      <c r="F3166" s="160"/>
      <c r="G3166" s="159"/>
      <c r="H3166" s="159"/>
      <c r="I3166" s="167"/>
    </row>
    <row r="3167" spans="1:9" x14ac:dyDescent="0.25">
      <c r="A3167" s="145"/>
      <c r="B3167" s="153"/>
      <c r="C3167" s="165"/>
      <c r="D3167" s="166"/>
      <c r="E3167" s="159"/>
      <c r="F3167" s="160"/>
      <c r="G3167" s="159"/>
      <c r="H3167" s="159"/>
      <c r="I3167" s="167"/>
    </row>
    <row r="3168" spans="1:9" x14ac:dyDescent="0.25">
      <c r="A3168" s="145"/>
      <c r="B3168" s="153"/>
      <c r="C3168" s="165"/>
      <c r="D3168" s="166"/>
      <c r="E3168" s="159"/>
      <c r="F3168" s="160"/>
      <c r="G3168" s="159"/>
      <c r="H3168" s="159"/>
      <c r="I3168" s="167"/>
    </row>
    <row r="3169" spans="1:9" x14ac:dyDescent="0.25">
      <c r="A3169" s="145"/>
      <c r="B3169" s="153"/>
      <c r="C3169" s="165"/>
      <c r="D3169" s="166"/>
      <c r="E3169" s="159"/>
      <c r="F3169" s="160"/>
      <c r="G3169" s="159"/>
      <c r="H3169" s="159"/>
      <c r="I3169" s="167"/>
    </row>
    <row r="3170" spans="1:9" x14ac:dyDescent="0.25">
      <c r="A3170" s="145"/>
      <c r="B3170" s="153"/>
      <c r="C3170" s="165"/>
      <c r="D3170" s="166"/>
      <c r="E3170" s="159"/>
      <c r="F3170" s="160"/>
      <c r="G3170" s="159"/>
      <c r="H3170" s="159"/>
      <c r="I3170" s="167"/>
    </row>
    <row r="3171" spans="1:9" x14ac:dyDescent="0.25">
      <c r="A3171" s="145"/>
      <c r="B3171" s="153"/>
      <c r="C3171" s="165"/>
      <c r="D3171" s="166"/>
      <c r="E3171" s="159"/>
      <c r="F3171" s="160"/>
      <c r="G3171" s="159"/>
      <c r="H3171" s="159"/>
      <c r="I3171" s="167"/>
    </row>
    <row r="3172" spans="1:9" x14ac:dyDescent="0.25">
      <c r="A3172" s="145"/>
      <c r="B3172" s="153"/>
      <c r="C3172" s="165"/>
      <c r="D3172" s="166"/>
      <c r="E3172" s="159"/>
      <c r="F3172" s="160"/>
      <c r="G3172" s="159"/>
      <c r="H3172" s="159"/>
      <c r="I3172" s="167"/>
    </row>
    <row r="3173" spans="1:9" x14ac:dyDescent="0.25">
      <c r="A3173" s="145"/>
      <c r="B3173" s="153"/>
      <c r="C3173" s="165"/>
      <c r="D3173" s="166"/>
      <c r="E3173" s="159"/>
      <c r="F3173" s="160"/>
      <c r="G3173" s="159"/>
      <c r="H3173" s="159"/>
      <c r="I3173" s="167"/>
    </row>
    <row r="3174" spans="1:9" x14ac:dyDescent="0.25">
      <c r="A3174" s="145"/>
      <c r="B3174" s="153"/>
      <c r="C3174" s="165"/>
      <c r="D3174" s="166"/>
      <c r="E3174" s="159"/>
      <c r="F3174" s="160"/>
      <c r="G3174" s="159"/>
      <c r="H3174" s="159"/>
      <c r="I3174" s="167"/>
    </row>
    <row r="3175" spans="1:9" x14ac:dyDescent="0.25">
      <c r="A3175" s="145"/>
      <c r="B3175" s="153"/>
      <c r="C3175" s="165"/>
      <c r="D3175" s="166"/>
      <c r="E3175" s="159"/>
      <c r="F3175" s="160"/>
      <c r="G3175" s="159"/>
      <c r="H3175" s="159"/>
      <c r="I3175" s="167"/>
    </row>
    <row r="3176" spans="1:9" x14ac:dyDescent="0.25">
      <c r="A3176" s="145"/>
      <c r="B3176" s="153"/>
      <c r="C3176" s="165"/>
      <c r="D3176" s="166"/>
      <c r="E3176" s="159"/>
      <c r="F3176" s="160"/>
      <c r="G3176" s="159"/>
      <c r="H3176" s="159"/>
      <c r="I3176" s="167"/>
    </row>
    <row r="3177" spans="1:9" x14ac:dyDescent="0.25">
      <c r="A3177" s="145"/>
      <c r="B3177" s="153"/>
      <c r="C3177" s="165"/>
      <c r="D3177" s="166"/>
      <c r="E3177" s="159"/>
      <c r="F3177" s="160"/>
      <c r="G3177" s="159"/>
      <c r="H3177" s="159"/>
      <c r="I3177" s="167"/>
    </row>
    <row r="3178" spans="1:9" x14ac:dyDescent="0.25">
      <c r="A3178" s="145"/>
      <c r="B3178" s="153"/>
      <c r="C3178" s="165"/>
      <c r="D3178" s="166"/>
      <c r="E3178" s="159"/>
      <c r="F3178" s="160"/>
      <c r="G3178" s="159"/>
      <c r="H3178" s="159"/>
      <c r="I3178" s="167"/>
    </row>
    <row r="3179" spans="1:9" x14ac:dyDescent="0.25">
      <c r="A3179" s="145"/>
      <c r="B3179" s="153"/>
      <c r="C3179" s="165"/>
      <c r="D3179" s="166"/>
      <c r="E3179" s="159"/>
      <c r="F3179" s="160"/>
      <c r="G3179" s="159"/>
      <c r="H3179" s="159"/>
      <c r="I3179" s="167"/>
    </row>
    <row r="3180" spans="1:9" x14ac:dyDescent="0.25">
      <c r="A3180" s="145"/>
      <c r="B3180" s="153"/>
      <c r="C3180" s="165"/>
      <c r="D3180" s="166"/>
      <c r="E3180" s="159"/>
      <c r="F3180" s="160"/>
      <c r="G3180" s="159"/>
      <c r="H3180" s="159"/>
      <c r="I3180" s="167"/>
    </row>
    <row r="3181" spans="1:9" x14ac:dyDescent="0.25">
      <c r="A3181" s="145"/>
      <c r="B3181" s="153"/>
      <c r="C3181" s="165"/>
      <c r="D3181" s="166"/>
      <c r="E3181" s="159"/>
      <c r="F3181" s="160"/>
      <c r="G3181" s="159"/>
      <c r="H3181" s="159"/>
      <c r="I3181" s="167"/>
    </row>
    <row r="3182" spans="1:9" x14ac:dyDescent="0.25">
      <c r="A3182" s="145"/>
      <c r="B3182" s="153"/>
      <c r="C3182" s="165"/>
      <c r="D3182" s="166"/>
      <c r="E3182" s="159"/>
      <c r="F3182" s="160"/>
      <c r="G3182" s="159"/>
      <c r="H3182" s="159"/>
      <c r="I3182" s="167"/>
    </row>
    <row r="3183" spans="1:9" x14ac:dyDescent="0.25">
      <c r="A3183" s="145"/>
      <c r="B3183" s="153"/>
      <c r="C3183" s="165"/>
      <c r="D3183" s="166"/>
      <c r="E3183" s="159"/>
      <c r="F3183" s="160"/>
      <c r="G3183" s="159"/>
      <c r="H3183" s="159"/>
      <c r="I3183" s="167"/>
    </row>
    <row r="3184" spans="1:9" x14ac:dyDescent="0.25">
      <c r="A3184" s="145"/>
      <c r="B3184" s="153"/>
      <c r="C3184" s="165"/>
      <c r="D3184" s="166"/>
      <c r="E3184" s="159"/>
      <c r="F3184" s="160"/>
      <c r="G3184" s="159"/>
      <c r="H3184" s="159"/>
      <c r="I3184" s="167"/>
    </row>
    <row r="3185" spans="1:9" x14ac:dyDescent="0.25">
      <c r="A3185" s="145"/>
      <c r="B3185" s="153"/>
      <c r="C3185" s="165"/>
      <c r="D3185" s="166"/>
      <c r="E3185" s="159"/>
      <c r="F3185" s="160"/>
      <c r="G3185" s="159"/>
      <c r="H3185" s="159"/>
      <c r="I3185" s="167"/>
    </row>
    <row r="3186" spans="1:9" x14ac:dyDescent="0.25">
      <c r="A3186" s="145"/>
      <c r="B3186" s="153"/>
      <c r="C3186" s="165"/>
      <c r="D3186" s="166"/>
      <c r="E3186" s="159"/>
      <c r="F3186" s="160"/>
      <c r="G3186" s="159"/>
      <c r="H3186" s="159"/>
      <c r="I3186" s="167"/>
    </row>
    <row r="3187" spans="1:9" x14ac:dyDescent="0.25">
      <c r="A3187" s="145"/>
      <c r="B3187" s="153"/>
      <c r="C3187" s="165"/>
      <c r="D3187" s="166"/>
      <c r="E3187" s="159"/>
      <c r="F3187" s="160"/>
      <c r="G3187" s="159"/>
      <c r="H3187" s="159"/>
      <c r="I3187" s="167"/>
    </row>
    <row r="3188" spans="1:9" x14ac:dyDescent="0.25">
      <c r="A3188" s="145"/>
      <c r="B3188" s="153"/>
      <c r="C3188" s="165"/>
      <c r="D3188" s="166"/>
      <c r="E3188" s="159"/>
      <c r="F3188" s="160"/>
      <c r="G3188" s="159"/>
      <c r="H3188" s="159"/>
      <c r="I3188" s="167"/>
    </row>
    <row r="3189" spans="1:9" x14ac:dyDescent="0.25">
      <c r="A3189" s="145"/>
      <c r="B3189" s="153"/>
      <c r="C3189" s="165"/>
      <c r="D3189" s="166"/>
      <c r="E3189" s="159"/>
      <c r="F3189" s="160"/>
      <c r="G3189" s="159"/>
      <c r="H3189" s="159"/>
      <c r="I3189" s="167"/>
    </row>
    <row r="3190" spans="1:9" x14ac:dyDescent="0.25">
      <c r="A3190" s="145"/>
      <c r="B3190" s="153"/>
      <c r="C3190" s="165"/>
      <c r="D3190" s="166"/>
      <c r="E3190" s="159"/>
      <c r="F3190" s="160"/>
      <c r="G3190" s="159"/>
      <c r="H3190" s="159"/>
      <c r="I3190" s="167"/>
    </row>
    <row r="3191" spans="1:9" x14ac:dyDescent="0.25">
      <c r="A3191" s="145"/>
      <c r="B3191" s="153"/>
      <c r="C3191" s="165"/>
      <c r="D3191" s="166"/>
      <c r="E3191" s="159"/>
      <c r="F3191" s="160"/>
      <c r="G3191" s="159"/>
      <c r="H3191" s="159"/>
      <c r="I3191" s="167"/>
    </row>
    <row r="3192" spans="1:9" x14ac:dyDescent="0.25">
      <c r="A3192" s="145"/>
      <c r="B3192" s="153"/>
      <c r="C3192" s="165"/>
      <c r="D3192" s="166"/>
      <c r="E3192" s="159"/>
      <c r="F3192" s="160"/>
      <c r="G3192" s="159"/>
      <c r="H3192" s="159"/>
      <c r="I3192" s="167"/>
    </row>
    <row r="3193" spans="1:9" x14ac:dyDescent="0.25">
      <c r="A3193" s="145"/>
      <c r="B3193" s="153"/>
      <c r="C3193" s="165"/>
      <c r="D3193" s="166"/>
      <c r="E3193" s="159"/>
      <c r="F3193" s="160"/>
      <c r="G3193" s="159"/>
      <c r="H3193" s="159"/>
      <c r="I3193" s="167"/>
    </row>
    <row r="3194" spans="1:9" x14ac:dyDescent="0.25">
      <c r="A3194" s="145"/>
      <c r="B3194" s="153"/>
      <c r="C3194" s="165"/>
      <c r="D3194" s="166"/>
      <c r="E3194" s="159"/>
      <c r="F3194" s="160"/>
      <c r="G3194" s="159"/>
      <c r="H3194" s="159"/>
      <c r="I3194" s="167"/>
    </row>
    <row r="3195" spans="1:9" x14ac:dyDescent="0.25">
      <c r="A3195" s="145"/>
      <c r="B3195" s="153"/>
      <c r="C3195" s="165"/>
      <c r="D3195" s="166"/>
      <c r="E3195" s="159"/>
      <c r="F3195" s="160"/>
      <c r="G3195" s="159"/>
      <c r="H3195" s="159"/>
      <c r="I3195" s="167"/>
    </row>
    <row r="3196" spans="1:9" x14ac:dyDescent="0.25">
      <c r="A3196" s="145"/>
      <c r="B3196" s="153"/>
      <c r="C3196" s="165"/>
      <c r="D3196" s="166"/>
      <c r="E3196" s="159"/>
      <c r="F3196" s="160"/>
      <c r="G3196" s="159"/>
      <c r="H3196" s="159"/>
      <c r="I3196" s="167"/>
    </row>
    <row r="3197" spans="1:9" x14ac:dyDescent="0.25">
      <c r="A3197" s="145"/>
      <c r="B3197" s="153"/>
      <c r="C3197" s="165"/>
      <c r="D3197" s="166"/>
      <c r="E3197" s="159"/>
      <c r="F3197" s="160"/>
      <c r="G3197" s="159"/>
      <c r="H3197" s="159"/>
      <c r="I3197" s="167"/>
    </row>
    <row r="3198" spans="1:9" x14ac:dyDescent="0.25">
      <c r="A3198" s="145"/>
      <c r="B3198" s="153"/>
      <c r="C3198" s="165"/>
      <c r="D3198" s="166"/>
      <c r="E3198" s="159"/>
      <c r="F3198" s="160"/>
      <c r="G3198" s="159"/>
      <c r="H3198" s="159"/>
      <c r="I3198" s="167"/>
    </row>
    <row r="3199" spans="1:9" x14ac:dyDescent="0.25">
      <c r="A3199" s="145"/>
      <c r="B3199" s="153"/>
      <c r="C3199" s="165"/>
      <c r="D3199" s="166"/>
      <c r="E3199" s="159"/>
      <c r="F3199" s="160"/>
      <c r="G3199" s="159"/>
      <c r="H3199" s="159"/>
      <c r="I3199" s="167"/>
    </row>
    <row r="3200" spans="1:9" x14ac:dyDescent="0.25">
      <c r="A3200" s="145"/>
      <c r="B3200" s="153"/>
      <c r="C3200" s="165"/>
      <c r="D3200" s="166"/>
      <c r="E3200" s="159"/>
      <c r="F3200" s="160"/>
      <c r="G3200" s="159"/>
      <c r="H3200" s="159"/>
      <c r="I3200" s="167"/>
    </row>
    <row r="3201" spans="1:9" x14ac:dyDescent="0.25">
      <c r="A3201" s="145"/>
      <c r="B3201" s="153"/>
      <c r="C3201" s="165"/>
      <c r="D3201" s="166"/>
      <c r="E3201" s="159"/>
      <c r="F3201" s="160"/>
      <c r="G3201" s="159"/>
      <c r="H3201" s="159"/>
      <c r="I3201" s="167"/>
    </row>
    <row r="3202" spans="1:9" x14ac:dyDescent="0.25">
      <c r="A3202" s="145"/>
      <c r="B3202" s="153"/>
      <c r="C3202" s="165"/>
      <c r="D3202" s="166"/>
      <c r="E3202" s="159"/>
      <c r="F3202" s="160"/>
      <c r="G3202" s="159"/>
      <c r="H3202" s="159"/>
      <c r="I3202" s="167"/>
    </row>
    <row r="3203" spans="1:9" x14ac:dyDescent="0.25">
      <c r="A3203" s="145"/>
      <c r="B3203" s="153"/>
      <c r="C3203" s="165"/>
      <c r="D3203" s="166"/>
      <c r="E3203" s="159"/>
      <c r="F3203" s="160"/>
      <c r="G3203" s="159"/>
      <c r="H3203" s="159"/>
      <c r="I3203" s="167"/>
    </row>
    <row r="3204" spans="1:9" x14ac:dyDescent="0.25">
      <c r="A3204" s="145"/>
      <c r="B3204" s="153"/>
      <c r="C3204" s="165"/>
      <c r="D3204" s="166"/>
      <c r="E3204" s="159"/>
      <c r="F3204" s="160"/>
      <c r="G3204" s="159"/>
      <c r="H3204" s="159"/>
      <c r="I3204" s="167"/>
    </row>
    <row r="3205" spans="1:9" x14ac:dyDescent="0.25">
      <c r="A3205" s="145"/>
      <c r="B3205" s="153"/>
      <c r="C3205" s="165"/>
      <c r="D3205" s="166"/>
      <c r="E3205" s="159"/>
      <c r="F3205" s="160"/>
      <c r="G3205" s="159"/>
      <c r="H3205" s="159"/>
      <c r="I3205" s="167"/>
    </row>
    <row r="3206" spans="1:9" x14ac:dyDescent="0.25">
      <c r="A3206" s="145"/>
      <c r="B3206" s="153"/>
      <c r="C3206" s="165"/>
      <c r="D3206" s="166"/>
      <c r="E3206" s="159"/>
      <c r="F3206" s="160"/>
      <c r="G3206" s="159"/>
      <c r="H3206" s="159"/>
      <c r="I3206" s="167"/>
    </row>
    <row r="3207" spans="1:9" x14ac:dyDescent="0.25">
      <c r="A3207" s="145"/>
      <c r="B3207" s="153"/>
      <c r="C3207" s="165"/>
      <c r="D3207" s="166"/>
      <c r="E3207" s="159"/>
      <c r="F3207" s="160"/>
      <c r="G3207" s="159"/>
      <c r="H3207" s="159"/>
      <c r="I3207" s="167"/>
    </row>
    <row r="3208" spans="1:9" x14ac:dyDescent="0.25">
      <c r="A3208" s="145"/>
      <c r="B3208" s="153"/>
      <c r="C3208" s="165"/>
      <c r="D3208" s="166"/>
      <c r="E3208" s="159"/>
      <c r="F3208" s="160"/>
      <c r="G3208" s="159"/>
      <c r="H3208" s="159"/>
      <c r="I3208" s="167"/>
    </row>
    <row r="3209" spans="1:9" x14ac:dyDescent="0.25">
      <c r="A3209" s="145"/>
      <c r="B3209" s="153"/>
      <c r="C3209" s="165"/>
      <c r="D3209" s="166"/>
      <c r="E3209" s="159"/>
      <c r="F3209" s="160"/>
      <c r="G3209" s="159"/>
      <c r="H3209" s="159"/>
      <c r="I3209" s="167"/>
    </row>
    <row r="3210" spans="1:9" x14ac:dyDescent="0.25">
      <c r="A3210" s="145"/>
      <c r="B3210" s="153"/>
      <c r="C3210" s="165"/>
      <c r="D3210" s="166"/>
      <c r="E3210" s="159"/>
      <c r="F3210" s="160"/>
      <c r="G3210" s="159"/>
      <c r="H3210" s="159"/>
      <c r="I3210" s="167"/>
    </row>
    <row r="3211" spans="1:9" x14ac:dyDescent="0.25">
      <c r="A3211" s="145"/>
      <c r="B3211" s="153"/>
      <c r="C3211" s="165"/>
      <c r="D3211" s="166"/>
      <c r="E3211" s="159"/>
      <c r="F3211" s="160"/>
      <c r="G3211" s="159"/>
      <c r="H3211" s="159"/>
      <c r="I3211" s="167"/>
    </row>
    <row r="3212" spans="1:9" x14ac:dyDescent="0.25">
      <c r="A3212" s="145"/>
      <c r="B3212" s="153"/>
      <c r="C3212" s="165"/>
      <c r="D3212" s="166"/>
      <c r="E3212" s="159"/>
      <c r="F3212" s="160"/>
      <c r="G3212" s="159"/>
      <c r="H3212" s="159"/>
      <c r="I3212" s="167"/>
    </row>
    <row r="3213" spans="1:9" x14ac:dyDescent="0.25">
      <c r="A3213" s="145"/>
      <c r="B3213" s="153"/>
      <c r="C3213" s="165"/>
      <c r="D3213" s="166"/>
      <c r="E3213" s="159"/>
      <c r="F3213" s="160"/>
      <c r="G3213" s="159"/>
      <c r="H3213" s="159"/>
      <c r="I3213" s="167"/>
    </row>
    <row r="3214" spans="1:9" x14ac:dyDescent="0.25">
      <c r="A3214" s="145"/>
      <c r="B3214" s="153"/>
      <c r="C3214" s="165"/>
      <c r="D3214" s="166"/>
      <c r="E3214" s="159"/>
      <c r="F3214" s="160"/>
      <c r="G3214" s="159"/>
      <c r="H3214" s="159"/>
      <c r="I3214" s="167"/>
    </row>
    <row r="3215" spans="1:9" x14ac:dyDescent="0.25">
      <c r="A3215" s="145"/>
      <c r="B3215" s="153"/>
      <c r="C3215" s="165"/>
      <c r="D3215" s="166"/>
      <c r="E3215" s="159"/>
      <c r="F3215" s="160"/>
      <c r="G3215" s="159"/>
      <c r="H3215" s="159"/>
      <c r="I3215" s="167"/>
    </row>
    <row r="3216" spans="1:9" x14ac:dyDescent="0.25">
      <c r="A3216" s="145"/>
      <c r="B3216" s="153"/>
      <c r="C3216" s="165"/>
      <c r="D3216" s="166"/>
      <c r="E3216" s="159"/>
      <c r="F3216" s="160"/>
      <c r="G3216" s="159"/>
      <c r="H3216" s="159"/>
      <c r="I3216" s="167"/>
    </row>
    <row r="3217" spans="1:9" x14ac:dyDescent="0.25">
      <c r="A3217" s="145"/>
      <c r="B3217" s="153"/>
      <c r="C3217" s="165"/>
      <c r="D3217" s="166"/>
      <c r="E3217" s="159"/>
      <c r="F3217" s="160"/>
      <c r="G3217" s="159"/>
      <c r="H3217" s="159"/>
      <c r="I3217" s="167"/>
    </row>
    <row r="3218" spans="1:9" x14ac:dyDescent="0.25">
      <c r="A3218" s="145"/>
      <c r="B3218" s="153"/>
      <c r="C3218" s="165"/>
      <c r="D3218" s="166"/>
      <c r="E3218" s="159"/>
      <c r="F3218" s="160"/>
      <c r="G3218" s="159"/>
      <c r="H3218" s="159"/>
      <c r="I3218" s="167"/>
    </row>
    <row r="3219" spans="1:9" x14ac:dyDescent="0.25">
      <c r="A3219" s="145"/>
      <c r="B3219" s="153"/>
      <c r="C3219" s="165"/>
      <c r="D3219" s="166"/>
      <c r="E3219" s="159"/>
      <c r="F3219" s="160"/>
      <c r="G3219" s="159"/>
      <c r="H3219" s="159"/>
      <c r="I3219" s="167"/>
    </row>
    <row r="3220" spans="1:9" x14ac:dyDescent="0.25">
      <c r="A3220" s="145"/>
      <c r="B3220" s="153"/>
      <c r="C3220" s="165"/>
      <c r="D3220" s="166"/>
      <c r="E3220" s="159"/>
      <c r="F3220" s="160"/>
      <c r="G3220" s="159"/>
      <c r="H3220" s="159"/>
      <c r="I3220" s="167"/>
    </row>
    <row r="3221" spans="1:9" x14ac:dyDescent="0.25">
      <c r="A3221" s="145"/>
      <c r="B3221" s="153"/>
      <c r="C3221" s="165"/>
      <c r="D3221" s="166"/>
      <c r="E3221" s="159"/>
      <c r="F3221" s="160"/>
      <c r="G3221" s="159"/>
      <c r="H3221" s="159"/>
      <c r="I3221" s="167"/>
    </row>
    <row r="3222" spans="1:9" x14ac:dyDescent="0.25">
      <c r="A3222" s="145"/>
      <c r="B3222" s="153"/>
      <c r="C3222" s="165"/>
      <c r="D3222" s="166"/>
      <c r="E3222" s="159"/>
      <c r="F3222" s="160"/>
      <c r="G3222" s="159"/>
      <c r="H3222" s="159"/>
      <c r="I3222" s="167"/>
    </row>
    <row r="3223" spans="1:9" x14ac:dyDescent="0.25">
      <c r="A3223" s="145"/>
      <c r="B3223" s="153"/>
      <c r="C3223" s="165"/>
      <c r="D3223" s="166"/>
      <c r="E3223" s="159"/>
      <c r="F3223" s="160"/>
      <c r="G3223" s="159"/>
      <c r="H3223" s="159"/>
      <c r="I3223" s="167"/>
    </row>
    <row r="3224" spans="1:9" x14ac:dyDescent="0.25">
      <c r="A3224" s="145"/>
      <c r="B3224" s="153"/>
      <c r="C3224" s="165"/>
      <c r="D3224" s="166"/>
      <c r="E3224" s="159"/>
      <c r="F3224" s="160"/>
      <c r="G3224" s="159"/>
      <c r="H3224" s="159"/>
      <c r="I3224" s="167"/>
    </row>
    <row r="3225" spans="1:9" x14ac:dyDescent="0.25">
      <c r="A3225" s="145"/>
      <c r="B3225" s="153"/>
      <c r="C3225" s="165"/>
      <c r="D3225" s="166"/>
      <c r="E3225" s="159"/>
      <c r="F3225" s="160"/>
      <c r="G3225" s="159"/>
      <c r="H3225" s="159"/>
      <c r="I3225" s="167"/>
    </row>
    <row r="3226" spans="1:9" x14ac:dyDescent="0.25">
      <c r="A3226" s="145"/>
      <c r="B3226" s="153"/>
      <c r="C3226" s="165"/>
      <c r="D3226" s="166"/>
      <c r="E3226" s="159"/>
      <c r="F3226" s="160"/>
      <c r="G3226" s="159"/>
      <c r="H3226" s="159"/>
      <c r="I3226" s="167"/>
    </row>
    <row r="3227" spans="1:9" x14ac:dyDescent="0.25">
      <c r="A3227" s="145"/>
      <c r="B3227" s="153"/>
      <c r="C3227" s="165"/>
      <c r="D3227" s="166"/>
      <c r="E3227" s="159"/>
      <c r="F3227" s="160"/>
      <c r="G3227" s="159"/>
      <c r="H3227" s="159"/>
      <c r="I3227" s="167"/>
    </row>
    <row r="3228" spans="1:9" x14ac:dyDescent="0.25">
      <c r="A3228" s="145"/>
      <c r="B3228" s="153"/>
      <c r="C3228" s="165"/>
      <c r="D3228" s="166"/>
      <c r="E3228" s="159"/>
      <c r="F3228" s="160"/>
      <c r="G3228" s="159"/>
      <c r="H3228" s="159"/>
      <c r="I3228" s="167"/>
    </row>
    <row r="3229" spans="1:9" x14ac:dyDescent="0.25">
      <c r="A3229" s="145"/>
      <c r="B3229" s="153"/>
      <c r="C3229" s="165"/>
      <c r="D3229" s="166"/>
      <c r="E3229" s="159"/>
      <c r="F3229" s="160"/>
      <c r="G3229" s="159"/>
      <c r="H3229" s="159"/>
      <c r="I3229" s="167"/>
    </row>
    <row r="3230" spans="1:9" x14ac:dyDescent="0.25">
      <c r="A3230" s="145"/>
      <c r="B3230" s="153"/>
      <c r="C3230" s="165"/>
      <c r="D3230" s="166"/>
      <c r="E3230" s="159"/>
      <c r="F3230" s="160"/>
      <c r="G3230" s="159"/>
      <c r="H3230" s="159"/>
      <c r="I3230" s="167"/>
    </row>
    <row r="3231" spans="1:9" x14ac:dyDescent="0.25">
      <c r="A3231" s="145"/>
      <c r="B3231" s="153"/>
      <c r="C3231" s="165"/>
      <c r="D3231" s="166"/>
      <c r="E3231" s="159"/>
      <c r="F3231" s="160"/>
      <c r="G3231" s="159"/>
      <c r="H3231" s="159"/>
      <c r="I3231" s="167"/>
    </row>
    <row r="3232" spans="1:9" x14ac:dyDescent="0.25">
      <c r="A3232" s="145"/>
      <c r="B3232" s="153"/>
      <c r="C3232" s="165"/>
      <c r="D3232" s="166"/>
      <c r="E3232" s="159"/>
      <c r="F3232" s="160"/>
      <c r="G3232" s="159"/>
      <c r="H3232" s="159"/>
      <c r="I3232" s="167"/>
    </row>
    <row r="3233" spans="1:9" x14ac:dyDescent="0.25">
      <c r="A3233" s="145"/>
      <c r="B3233" s="153"/>
      <c r="C3233" s="165"/>
      <c r="D3233" s="166"/>
      <c r="E3233" s="159"/>
      <c r="F3233" s="160"/>
      <c r="G3233" s="159"/>
      <c r="H3233" s="159"/>
      <c r="I3233" s="167"/>
    </row>
    <row r="3234" spans="1:9" x14ac:dyDescent="0.25">
      <c r="A3234" s="145"/>
      <c r="B3234" s="153"/>
      <c r="C3234" s="165"/>
      <c r="D3234" s="166"/>
      <c r="E3234" s="159"/>
      <c r="F3234" s="160"/>
      <c r="G3234" s="159"/>
      <c r="H3234" s="159"/>
      <c r="I3234" s="167"/>
    </row>
    <row r="3235" spans="1:9" x14ac:dyDescent="0.25">
      <c r="A3235" s="145"/>
      <c r="B3235" s="153"/>
      <c r="C3235" s="165"/>
      <c r="D3235" s="166"/>
      <c r="E3235" s="159"/>
      <c r="F3235" s="160"/>
      <c r="G3235" s="159"/>
      <c r="H3235" s="159"/>
      <c r="I3235" s="167"/>
    </row>
    <row r="3236" spans="1:9" x14ac:dyDescent="0.25">
      <c r="A3236" s="145"/>
      <c r="B3236" s="153"/>
      <c r="C3236" s="165"/>
      <c r="D3236" s="166"/>
      <c r="E3236" s="159"/>
      <c r="F3236" s="160"/>
      <c r="G3236" s="159"/>
      <c r="H3236" s="159"/>
      <c r="I3236" s="167"/>
    </row>
    <row r="3237" spans="1:9" x14ac:dyDescent="0.25">
      <c r="A3237" s="145"/>
      <c r="B3237" s="153"/>
      <c r="C3237" s="165"/>
      <c r="D3237" s="166"/>
      <c r="E3237" s="159"/>
      <c r="F3237" s="160"/>
      <c r="G3237" s="159"/>
      <c r="H3237" s="159"/>
      <c r="I3237" s="167"/>
    </row>
    <row r="3238" spans="1:9" x14ac:dyDescent="0.25">
      <c r="A3238" s="145"/>
      <c r="B3238" s="153"/>
      <c r="C3238" s="165"/>
      <c r="D3238" s="166"/>
      <c r="E3238" s="159"/>
      <c r="F3238" s="160"/>
      <c r="G3238" s="159"/>
      <c r="H3238" s="159"/>
      <c r="I3238" s="167"/>
    </row>
    <row r="3239" spans="1:9" x14ac:dyDescent="0.25">
      <c r="A3239" s="145"/>
      <c r="B3239" s="153"/>
      <c r="C3239" s="165"/>
      <c r="D3239" s="166"/>
      <c r="E3239" s="159"/>
      <c r="F3239" s="160"/>
      <c r="G3239" s="159"/>
      <c r="H3239" s="159"/>
      <c r="I3239" s="167"/>
    </row>
    <row r="3240" spans="1:9" x14ac:dyDescent="0.25">
      <c r="A3240" s="145"/>
      <c r="B3240" s="153"/>
      <c r="C3240" s="165"/>
      <c r="D3240" s="166"/>
      <c r="E3240" s="159"/>
      <c r="F3240" s="160"/>
      <c r="G3240" s="159"/>
      <c r="H3240" s="159"/>
      <c r="I3240" s="167"/>
    </row>
    <row r="3241" spans="1:9" x14ac:dyDescent="0.25">
      <c r="A3241" s="145"/>
      <c r="B3241" s="153"/>
      <c r="C3241" s="165"/>
      <c r="D3241" s="166"/>
      <c r="E3241" s="159"/>
      <c r="F3241" s="160"/>
      <c r="G3241" s="159"/>
      <c r="H3241" s="159"/>
      <c r="I3241" s="167"/>
    </row>
    <row r="3242" spans="1:9" x14ac:dyDescent="0.25">
      <c r="A3242" s="145"/>
      <c r="B3242" s="153"/>
      <c r="C3242" s="165"/>
      <c r="D3242" s="166"/>
      <c r="E3242" s="159"/>
      <c r="F3242" s="160"/>
      <c r="G3242" s="159"/>
      <c r="H3242" s="159"/>
      <c r="I3242" s="167"/>
    </row>
    <row r="3243" spans="1:9" x14ac:dyDescent="0.25">
      <c r="A3243" s="145"/>
      <c r="B3243" s="153"/>
      <c r="C3243" s="165"/>
      <c r="D3243" s="166"/>
      <c r="E3243" s="159"/>
      <c r="F3243" s="160"/>
      <c r="G3243" s="159"/>
      <c r="H3243" s="159"/>
      <c r="I3243" s="167"/>
    </row>
    <row r="3244" spans="1:9" x14ac:dyDescent="0.25">
      <c r="A3244" s="145"/>
      <c r="B3244" s="153"/>
      <c r="C3244" s="165"/>
      <c r="D3244" s="166"/>
      <c r="E3244" s="159"/>
      <c r="F3244" s="160"/>
      <c r="G3244" s="159"/>
      <c r="H3244" s="159"/>
      <c r="I3244" s="167"/>
    </row>
    <row r="3245" spans="1:9" x14ac:dyDescent="0.25">
      <c r="A3245" s="145"/>
      <c r="B3245" s="153"/>
      <c r="C3245" s="165"/>
      <c r="D3245" s="166"/>
      <c r="E3245" s="159"/>
      <c r="F3245" s="160"/>
      <c r="G3245" s="159"/>
      <c r="H3245" s="159"/>
      <c r="I3245" s="167"/>
    </row>
    <row r="3246" spans="1:9" x14ac:dyDescent="0.25">
      <c r="A3246" s="145"/>
      <c r="B3246" s="153"/>
      <c r="C3246" s="165"/>
      <c r="D3246" s="166"/>
      <c r="E3246" s="159"/>
      <c r="F3246" s="160"/>
      <c r="G3246" s="159"/>
      <c r="H3246" s="159"/>
      <c r="I3246" s="167"/>
    </row>
    <row r="3247" spans="1:9" x14ac:dyDescent="0.25">
      <c r="A3247" s="145"/>
      <c r="B3247" s="153"/>
      <c r="C3247" s="165"/>
      <c r="D3247" s="166"/>
      <c r="E3247" s="159"/>
      <c r="F3247" s="160"/>
      <c r="G3247" s="159"/>
      <c r="H3247" s="159"/>
      <c r="I3247" s="167"/>
    </row>
    <row r="3248" spans="1:9" x14ac:dyDescent="0.25">
      <c r="A3248" s="145"/>
      <c r="B3248" s="153"/>
      <c r="C3248" s="165"/>
      <c r="D3248" s="166"/>
      <c r="E3248" s="159"/>
      <c r="F3248" s="160"/>
      <c r="G3248" s="159"/>
      <c r="H3248" s="159"/>
      <c r="I3248" s="167"/>
    </row>
    <row r="3249" spans="1:9" x14ac:dyDescent="0.25">
      <c r="A3249" s="145"/>
      <c r="B3249" s="153"/>
      <c r="C3249" s="165"/>
      <c r="D3249" s="166"/>
      <c r="E3249" s="159"/>
      <c r="F3249" s="160"/>
      <c r="G3249" s="159"/>
      <c r="H3249" s="159"/>
      <c r="I3249" s="167"/>
    </row>
    <row r="3250" spans="1:9" x14ac:dyDescent="0.25">
      <c r="A3250" s="145"/>
      <c r="B3250" s="153"/>
      <c r="C3250" s="165"/>
      <c r="D3250" s="166"/>
      <c r="E3250" s="159"/>
      <c r="F3250" s="160"/>
      <c r="G3250" s="159"/>
      <c r="H3250" s="159"/>
      <c r="I3250" s="167"/>
    </row>
    <row r="3251" spans="1:9" x14ac:dyDescent="0.25">
      <c r="A3251" s="145"/>
      <c r="B3251" s="153"/>
      <c r="C3251" s="165"/>
      <c r="D3251" s="166"/>
      <c r="E3251" s="159"/>
      <c r="F3251" s="160"/>
      <c r="G3251" s="159"/>
      <c r="H3251" s="159"/>
      <c r="I3251" s="167"/>
    </row>
    <row r="3252" spans="1:9" x14ac:dyDescent="0.25">
      <c r="A3252" s="145"/>
      <c r="B3252" s="153"/>
      <c r="C3252" s="165"/>
      <c r="D3252" s="166"/>
      <c r="E3252" s="159"/>
      <c r="F3252" s="160"/>
      <c r="G3252" s="159"/>
      <c r="H3252" s="159"/>
      <c r="I3252" s="167"/>
    </row>
    <row r="3253" spans="1:9" x14ac:dyDescent="0.25">
      <c r="A3253" s="145"/>
      <c r="B3253" s="153"/>
      <c r="C3253" s="165"/>
      <c r="D3253" s="166"/>
      <c r="E3253" s="159"/>
      <c r="F3253" s="160"/>
      <c r="G3253" s="159"/>
      <c r="H3253" s="159"/>
      <c r="I3253" s="167"/>
    </row>
    <row r="3254" spans="1:9" x14ac:dyDescent="0.25">
      <c r="A3254" s="145"/>
      <c r="B3254" s="153"/>
      <c r="C3254" s="165"/>
      <c r="D3254" s="166"/>
      <c r="E3254" s="159"/>
      <c r="F3254" s="160"/>
      <c r="G3254" s="159"/>
      <c r="H3254" s="159"/>
      <c r="I3254" s="167"/>
    </row>
    <row r="3255" spans="1:9" x14ac:dyDescent="0.25">
      <c r="A3255" s="145"/>
      <c r="B3255" s="153"/>
      <c r="C3255" s="165"/>
      <c r="D3255" s="166"/>
      <c r="E3255" s="159"/>
      <c r="F3255" s="160"/>
      <c r="G3255" s="159"/>
      <c r="H3255" s="159"/>
      <c r="I3255" s="167"/>
    </row>
    <row r="3256" spans="1:9" x14ac:dyDescent="0.25">
      <c r="A3256" s="145"/>
      <c r="B3256" s="153"/>
      <c r="C3256" s="165"/>
      <c r="D3256" s="166"/>
      <c r="E3256" s="159"/>
      <c r="F3256" s="160"/>
      <c r="G3256" s="159"/>
      <c r="H3256" s="159"/>
      <c r="I3256" s="167"/>
    </row>
    <row r="3257" spans="1:9" x14ac:dyDescent="0.25">
      <c r="A3257" s="145"/>
      <c r="B3257" s="153"/>
      <c r="C3257" s="165"/>
      <c r="D3257" s="166"/>
      <c r="E3257" s="159"/>
      <c r="F3257" s="160"/>
      <c r="G3257" s="159"/>
      <c r="H3257" s="159"/>
      <c r="I3257" s="167"/>
    </row>
    <row r="3258" spans="1:9" x14ac:dyDescent="0.25">
      <c r="A3258" s="145"/>
      <c r="B3258" s="153"/>
      <c r="C3258" s="165"/>
      <c r="D3258" s="166"/>
      <c r="E3258" s="159"/>
      <c r="F3258" s="160"/>
      <c r="G3258" s="159"/>
      <c r="H3258" s="159"/>
      <c r="I3258" s="167"/>
    </row>
    <row r="3259" spans="1:9" x14ac:dyDescent="0.25">
      <c r="A3259" s="145"/>
      <c r="B3259" s="153"/>
      <c r="C3259" s="165"/>
      <c r="D3259" s="166"/>
      <c r="E3259" s="159"/>
      <c r="F3259" s="160"/>
      <c r="G3259" s="159"/>
      <c r="H3259" s="159"/>
      <c r="I3259" s="167"/>
    </row>
    <row r="3260" spans="1:9" x14ac:dyDescent="0.25">
      <c r="A3260" s="145"/>
      <c r="B3260" s="153"/>
      <c r="C3260" s="165"/>
      <c r="D3260" s="166"/>
      <c r="E3260" s="159"/>
      <c r="F3260" s="160"/>
      <c r="G3260" s="159"/>
      <c r="H3260" s="159"/>
      <c r="I3260" s="167"/>
    </row>
    <row r="3261" spans="1:9" x14ac:dyDescent="0.25">
      <c r="A3261" s="145"/>
      <c r="B3261" s="153"/>
      <c r="C3261" s="165"/>
      <c r="D3261" s="166"/>
      <c r="E3261" s="159"/>
      <c r="F3261" s="160"/>
      <c r="G3261" s="159"/>
      <c r="H3261" s="159"/>
      <c r="I3261" s="167"/>
    </row>
    <row r="3262" spans="1:9" x14ac:dyDescent="0.25">
      <c r="A3262" s="145"/>
      <c r="B3262" s="153"/>
      <c r="C3262" s="165"/>
      <c r="D3262" s="166"/>
      <c r="E3262" s="159"/>
      <c r="F3262" s="160"/>
      <c r="G3262" s="159"/>
      <c r="H3262" s="159"/>
      <c r="I3262" s="167"/>
    </row>
    <row r="3263" spans="1:9" x14ac:dyDescent="0.25">
      <c r="A3263" s="145"/>
      <c r="B3263" s="153"/>
      <c r="C3263" s="165"/>
      <c r="D3263" s="166"/>
      <c r="E3263" s="159"/>
      <c r="F3263" s="160"/>
      <c r="G3263" s="159"/>
      <c r="H3263" s="159"/>
      <c r="I3263" s="167"/>
    </row>
    <row r="3264" spans="1:9" x14ac:dyDescent="0.25">
      <c r="A3264" s="145"/>
      <c r="B3264" s="153"/>
      <c r="C3264" s="165"/>
      <c r="D3264" s="166"/>
      <c r="E3264" s="159"/>
      <c r="F3264" s="160"/>
      <c r="G3264" s="159"/>
      <c r="H3264" s="159"/>
      <c r="I3264" s="167"/>
    </row>
    <row r="3265" spans="1:9" x14ac:dyDescent="0.25">
      <c r="A3265" s="145"/>
      <c r="B3265" s="153"/>
      <c r="C3265" s="165"/>
      <c r="D3265" s="166"/>
      <c r="E3265" s="159"/>
      <c r="F3265" s="160"/>
      <c r="G3265" s="159"/>
      <c r="H3265" s="159"/>
      <c r="I3265" s="167"/>
    </row>
    <row r="3266" spans="1:9" x14ac:dyDescent="0.25">
      <c r="A3266" s="145"/>
      <c r="B3266" s="153"/>
      <c r="C3266" s="165"/>
      <c r="D3266" s="166"/>
      <c r="E3266" s="159"/>
      <c r="F3266" s="160"/>
      <c r="G3266" s="159"/>
      <c r="H3266" s="159"/>
      <c r="I3266" s="167"/>
    </row>
    <row r="3267" spans="1:9" x14ac:dyDescent="0.25">
      <c r="A3267" s="145"/>
      <c r="B3267" s="153"/>
      <c r="C3267" s="165"/>
      <c r="D3267" s="166"/>
      <c r="E3267" s="159"/>
      <c r="F3267" s="160"/>
      <c r="G3267" s="159"/>
      <c r="H3267" s="159"/>
      <c r="I3267" s="167"/>
    </row>
    <row r="3268" spans="1:9" x14ac:dyDescent="0.25">
      <c r="A3268" s="145"/>
      <c r="B3268" s="153"/>
      <c r="C3268" s="165"/>
      <c r="D3268" s="166"/>
      <c r="E3268" s="159"/>
      <c r="F3268" s="160"/>
      <c r="G3268" s="159"/>
      <c r="H3268" s="159"/>
      <c r="I3268" s="167"/>
    </row>
    <row r="3269" spans="1:9" x14ac:dyDescent="0.25">
      <c r="A3269" s="145"/>
      <c r="B3269" s="153"/>
      <c r="C3269" s="165"/>
      <c r="D3269" s="166"/>
      <c r="E3269" s="159"/>
      <c r="F3269" s="160"/>
      <c r="G3269" s="159"/>
      <c r="H3269" s="159"/>
      <c r="I3269" s="167"/>
    </row>
    <row r="3270" spans="1:9" x14ac:dyDescent="0.25">
      <c r="A3270" s="145"/>
      <c r="B3270" s="153"/>
      <c r="C3270" s="165"/>
      <c r="D3270" s="166"/>
      <c r="E3270" s="159"/>
      <c r="F3270" s="160"/>
      <c r="G3270" s="159"/>
      <c r="H3270" s="159"/>
      <c r="I3270" s="167"/>
    </row>
    <row r="3271" spans="1:9" x14ac:dyDescent="0.25">
      <c r="A3271" s="145"/>
      <c r="B3271" s="153"/>
      <c r="C3271" s="165"/>
      <c r="D3271" s="166"/>
      <c r="E3271" s="159"/>
      <c r="F3271" s="160"/>
      <c r="G3271" s="159"/>
      <c r="H3271" s="159"/>
      <c r="I3271" s="167"/>
    </row>
    <row r="3272" spans="1:9" x14ac:dyDescent="0.25">
      <c r="A3272" s="145"/>
      <c r="B3272" s="153"/>
      <c r="C3272" s="165"/>
      <c r="D3272" s="166"/>
      <c r="E3272" s="159"/>
      <c r="F3272" s="160"/>
      <c r="G3272" s="159"/>
      <c r="H3272" s="159"/>
      <c r="I3272" s="167"/>
    </row>
    <row r="3273" spans="1:9" x14ac:dyDescent="0.25">
      <c r="A3273" s="145"/>
      <c r="B3273" s="153"/>
      <c r="C3273" s="165"/>
      <c r="D3273" s="166"/>
      <c r="E3273" s="159"/>
      <c r="F3273" s="160"/>
      <c r="G3273" s="159"/>
      <c r="H3273" s="159"/>
      <c r="I3273" s="167"/>
    </row>
    <row r="3274" spans="1:9" x14ac:dyDescent="0.25">
      <c r="A3274" s="145"/>
      <c r="B3274" s="153"/>
      <c r="C3274" s="165"/>
      <c r="D3274" s="166"/>
      <c r="E3274" s="159"/>
      <c r="F3274" s="160"/>
      <c r="G3274" s="159"/>
      <c r="H3274" s="159"/>
      <c r="I3274" s="167"/>
    </row>
    <row r="3275" spans="1:9" x14ac:dyDescent="0.25">
      <c r="A3275" s="145"/>
      <c r="B3275" s="153"/>
      <c r="C3275" s="165"/>
      <c r="D3275" s="166"/>
      <c r="E3275" s="159"/>
      <c r="F3275" s="160"/>
      <c r="G3275" s="159"/>
      <c r="H3275" s="159"/>
      <c r="I3275" s="167"/>
    </row>
    <row r="3276" spans="1:9" x14ac:dyDescent="0.25">
      <c r="A3276" s="145"/>
      <c r="B3276" s="153"/>
      <c r="C3276" s="165"/>
      <c r="D3276" s="166"/>
      <c r="E3276" s="159"/>
      <c r="F3276" s="160"/>
      <c r="G3276" s="159"/>
      <c r="H3276" s="159"/>
      <c r="I3276" s="167"/>
    </row>
    <row r="3277" spans="1:9" x14ac:dyDescent="0.25">
      <c r="A3277" s="145"/>
      <c r="B3277" s="153"/>
      <c r="C3277" s="165"/>
      <c r="D3277" s="166"/>
      <c r="E3277" s="159"/>
      <c r="F3277" s="160"/>
      <c r="G3277" s="159"/>
      <c r="H3277" s="159"/>
      <c r="I3277" s="167"/>
    </row>
    <row r="3278" spans="1:9" x14ac:dyDescent="0.25">
      <c r="A3278" s="145"/>
      <c r="B3278" s="153"/>
      <c r="C3278" s="165"/>
      <c r="D3278" s="166"/>
      <c r="E3278" s="159"/>
      <c r="F3278" s="160"/>
      <c r="G3278" s="159"/>
      <c r="H3278" s="159"/>
      <c r="I3278" s="167"/>
    </row>
    <row r="3279" spans="1:9" x14ac:dyDescent="0.25">
      <c r="A3279" s="145"/>
      <c r="B3279" s="153"/>
      <c r="C3279" s="165"/>
      <c r="D3279" s="166"/>
      <c r="E3279" s="159"/>
      <c r="F3279" s="160"/>
      <c r="G3279" s="159"/>
      <c r="H3279" s="159"/>
      <c r="I3279" s="167"/>
    </row>
    <row r="3280" spans="1:9" x14ac:dyDescent="0.25">
      <c r="A3280" s="145"/>
      <c r="B3280" s="153"/>
      <c r="C3280" s="165"/>
      <c r="D3280" s="166"/>
      <c r="E3280" s="159"/>
      <c r="F3280" s="160"/>
      <c r="G3280" s="159"/>
      <c r="H3280" s="159"/>
      <c r="I3280" s="167"/>
    </row>
    <row r="3281" spans="1:9" x14ac:dyDescent="0.25">
      <c r="A3281" s="145"/>
      <c r="B3281" s="153"/>
      <c r="C3281" s="165"/>
      <c r="D3281" s="166"/>
      <c r="E3281" s="159"/>
      <c r="F3281" s="160"/>
      <c r="G3281" s="159"/>
      <c r="H3281" s="159"/>
      <c r="I3281" s="167"/>
    </row>
    <row r="3282" spans="1:9" x14ac:dyDescent="0.25">
      <c r="A3282" s="145"/>
      <c r="B3282" s="153"/>
      <c r="C3282" s="165"/>
      <c r="D3282" s="166"/>
      <c r="E3282" s="159"/>
      <c r="F3282" s="160"/>
      <c r="G3282" s="159"/>
      <c r="H3282" s="159"/>
      <c r="I3282" s="167"/>
    </row>
    <row r="3283" spans="1:9" x14ac:dyDescent="0.25">
      <c r="A3283" s="145"/>
      <c r="B3283" s="153"/>
      <c r="C3283" s="165"/>
      <c r="D3283" s="166"/>
      <c r="E3283" s="159"/>
      <c r="F3283" s="160"/>
      <c r="G3283" s="159"/>
      <c r="H3283" s="159"/>
      <c r="I3283" s="167"/>
    </row>
    <row r="3284" spans="1:9" x14ac:dyDescent="0.25">
      <c r="A3284" s="145"/>
      <c r="B3284" s="153"/>
      <c r="C3284" s="165"/>
      <c r="D3284" s="166"/>
      <c r="E3284" s="159"/>
      <c r="F3284" s="160"/>
      <c r="G3284" s="159"/>
      <c r="H3284" s="159"/>
      <c r="I3284" s="167"/>
    </row>
    <row r="3285" spans="1:9" x14ac:dyDescent="0.25">
      <c r="A3285" s="145"/>
      <c r="B3285" s="153"/>
      <c r="C3285" s="165"/>
      <c r="D3285" s="166"/>
      <c r="E3285" s="159"/>
      <c r="F3285" s="160"/>
      <c r="G3285" s="159"/>
      <c r="H3285" s="159"/>
      <c r="I3285" s="167"/>
    </row>
    <row r="3286" spans="1:9" x14ac:dyDescent="0.25">
      <c r="A3286" s="145"/>
      <c r="B3286" s="153"/>
      <c r="C3286" s="165"/>
      <c r="D3286" s="166"/>
      <c r="E3286" s="159"/>
      <c r="F3286" s="160"/>
      <c r="G3286" s="159"/>
      <c r="H3286" s="159"/>
      <c r="I3286" s="167"/>
    </row>
    <row r="3287" spans="1:9" x14ac:dyDescent="0.25">
      <c r="A3287" s="145"/>
      <c r="B3287" s="153"/>
      <c r="C3287" s="165"/>
      <c r="D3287" s="166"/>
      <c r="E3287" s="159"/>
      <c r="F3287" s="160"/>
      <c r="G3287" s="159"/>
      <c r="H3287" s="159"/>
      <c r="I3287" s="167"/>
    </row>
    <row r="3288" spans="1:9" x14ac:dyDescent="0.25">
      <c r="A3288" s="145"/>
      <c r="B3288" s="153"/>
      <c r="C3288" s="165"/>
      <c r="D3288" s="166"/>
      <c r="E3288" s="159"/>
      <c r="F3288" s="160"/>
      <c r="G3288" s="159"/>
      <c r="H3288" s="159"/>
      <c r="I3288" s="167"/>
    </row>
    <row r="3289" spans="1:9" x14ac:dyDescent="0.25">
      <c r="A3289" s="145"/>
      <c r="B3289" s="153"/>
      <c r="C3289" s="165"/>
      <c r="D3289" s="166"/>
      <c r="E3289" s="159"/>
      <c r="F3289" s="160"/>
      <c r="G3289" s="159"/>
      <c r="H3289" s="159"/>
      <c r="I3289" s="167"/>
    </row>
    <row r="3290" spans="1:9" x14ac:dyDescent="0.25">
      <c r="A3290" s="145"/>
      <c r="B3290" s="153"/>
      <c r="C3290" s="165"/>
      <c r="D3290" s="166"/>
      <c r="E3290" s="159"/>
      <c r="F3290" s="160"/>
      <c r="G3290" s="159"/>
      <c r="H3290" s="159"/>
      <c r="I3290" s="167"/>
    </row>
    <row r="3291" spans="1:9" x14ac:dyDescent="0.25">
      <c r="A3291" s="145"/>
      <c r="B3291" s="153"/>
      <c r="C3291" s="165"/>
      <c r="D3291" s="166"/>
      <c r="E3291" s="159"/>
      <c r="F3291" s="160"/>
      <c r="G3291" s="159"/>
      <c r="H3291" s="159"/>
      <c r="I3291" s="167"/>
    </row>
    <row r="3292" spans="1:9" x14ac:dyDescent="0.25">
      <c r="A3292" s="145"/>
      <c r="B3292" s="153"/>
      <c r="C3292" s="165"/>
      <c r="D3292" s="166"/>
      <c r="E3292" s="159"/>
      <c r="F3292" s="160"/>
      <c r="G3292" s="159"/>
      <c r="H3292" s="159"/>
      <c r="I3292" s="167"/>
    </row>
    <row r="3293" spans="1:9" x14ac:dyDescent="0.25">
      <c r="A3293" s="145"/>
      <c r="B3293" s="153"/>
      <c r="C3293" s="165"/>
      <c r="D3293" s="166"/>
      <c r="E3293" s="159"/>
      <c r="F3293" s="160"/>
      <c r="G3293" s="159"/>
      <c r="H3293" s="159"/>
      <c r="I3293" s="167"/>
    </row>
    <row r="3294" spans="1:9" x14ac:dyDescent="0.25">
      <c r="A3294" s="145"/>
      <c r="B3294" s="153"/>
      <c r="C3294" s="165"/>
      <c r="D3294" s="166"/>
      <c r="E3294" s="159"/>
      <c r="F3294" s="160"/>
      <c r="G3294" s="159"/>
      <c r="H3294" s="159"/>
      <c r="I3294" s="167"/>
    </row>
    <row r="3295" spans="1:9" x14ac:dyDescent="0.25">
      <c r="A3295" s="145"/>
      <c r="B3295" s="153"/>
      <c r="C3295" s="165"/>
      <c r="D3295" s="166"/>
      <c r="E3295" s="159"/>
      <c r="F3295" s="160"/>
      <c r="G3295" s="159"/>
      <c r="H3295" s="159"/>
      <c r="I3295" s="167"/>
    </row>
    <row r="3296" spans="1:9" x14ac:dyDescent="0.25">
      <c r="A3296" s="145"/>
      <c r="B3296" s="153"/>
      <c r="C3296" s="165"/>
      <c r="D3296" s="166"/>
      <c r="E3296" s="159"/>
      <c r="F3296" s="160"/>
      <c r="G3296" s="159"/>
      <c r="H3296" s="159"/>
      <c r="I3296" s="167"/>
    </row>
    <row r="3297" spans="1:9" x14ac:dyDescent="0.25">
      <c r="A3297" s="145"/>
      <c r="B3297" s="153"/>
      <c r="C3297" s="165"/>
      <c r="D3297" s="166"/>
      <c r="E3297" s="159"/>
      <c r="F3297" s="160"/>
      <c r="G3297" s="159"/>
      <c r="H3297" s="159"/>
      <c r="I3297" s="167"/>
    </row>
    <row r="3298" spans="1:9" x14ac:dyDescent="0.25">
      <c r="A3298" s="145"/>
      <c r="B3298" s="153"/>
      <c r="C3298" s="165"/>
      <c r="D3298" s="166"/>
      <c r="E3298" s="159"/>
      <c r="F3298" s="160"/>
      <c r="G3298" s="159"/>
      <c r="H3298" s="159"/>
      <c r="I3298" s="167"/>
    </row>
    <row r="3299" spans="1:9" x14ac:dyDescent="0.25">
      <c r="A3299" s="145"/>
      <c r="B3299" s="153"/>
      <c r="C3299" s="165"/>
      <c r="D3299" s="166"/>
      <c r="E3299" s="159"/>
      <c r="F3299" s="160"/>
      <c r="G3299" s="159"/>
      <c r="H3299" s="159"/>
      <c r="I3299" s="167"/>
    </row>
    <row r="3300" spans="1:9" x14ac:dyDescent="0.25">
      <c r="A3300" s="145"/>
      <c r="B3300" s="153"/>
      <c r="C3300" s="165"/>
      <c r="D3300" s="166"/>
      <c r="E3300" s="159"/>
      <c r="F3300" s="160"/>
      <c r="G3300" s="159"/>
      <c r="H3300" s="159"/>
      <c r="I3300" s="167"/>
    </row>
    <row r="3301" spans="1:9" x14ac:dyDescent="0.25">
      <c r="A3301" s="145"/>
      <c r="B3301" s="153"/>
      <c r="C3301" s="165"/>
      <c r="D3301" s="166"/>
      <c r="E3301" s="159"/>
      <c r="F3301" s="160"/>
      <c r="G3301" s="159"/>
      <c r="H3301" s="159"/>
      <c r="I3301" s="167"/>
    </row>
    <row r="3302" spans="1:9" x14ac:dyDescent="0.25">
      <c r="A3302" s="145"/>
      <c r="B3302" s="153"/>
      <c r="C3302" s="165"/>
      <c r="D3302" s="166"/>
      <c r="E3302" s="159"/>
      <c r="F3302" s="160"/>
      <c r="G3302" s="159"/>
      <c r="H3302" s="159"/>
      <c r="I3302" s="167"/>
    </row>
    <row r="3303" spans="1:9" x14ac:dyDescent="0.25">
      <c r="A3303" s="145"/>
      <c r="B3303" s="153"/>
      <c r="C3303" s="165"/>
      <c r="D3303" s="166"/>
      <c r="E3303" s="159"/>
      <c r="F3303" s="160"/>
      <c r="G3303" s="159"/>
      <c r="H3303" s="159"/>
      <c r="I3303" s="167"/>
    </row>
    <row r="3304" spans="1:9" x14ac:dyDescent="0.25">
      <c r="A3304" s="145"/>
      <c r="B3304" s="153"/>
      <c r="C3304" s="165"/>
      <c r="D3304" s="166"/>
      <c r="E3304" s="159"/>
      <c r="F3304" s="160"/>
      <c r="G3304" s="159"/>
      <c r="H3304" s="159"/>
      <c r="I3304" s="167"/>
    </row>
    <row r="3305" spans="1:9" x14ac:dyDescent="0.25">
      <c r="A3305" s="145"/>
      <c r="B3305" s="153"/>
      <c r="C3305" s="165"/>
      <c r="D3305" s="166"/>
      <c r="E3305" s="159"/>
      <c r="F3305" s="160"/>
      <c r="G3305" s="159"/>
      <c r="H3305" s="159"/>
      <c r="I3305" s="167"/>
    </row>
    <row r="3306" spans="1:9" x14ac:dyDescent="0.25">
      <c r="A3306" s="145"/>
      <c r="B3306" s="153"/>
      <c r="C3306" s="165"/>
      <c r="D3306" s="166"/>
      <c r="E3306" s="159"/>
      <c r="F3306" s="160"/>
      <c r="G3306" s="159"/>
      <c r="H3306" s="159"/>
      <c r="I3306" s="167"/>
    </row>
    <row r="3307" spans="1:9" x14ac:dyDescent="0.25">
      <c r="A3307" s="145"/>
      <c r="B3307" s="153"/>
      <c r="C3307" s="165"/>
      <c r="D3307" s="166"/>
      <c r="E3307" s="159"/>
      <c r="F3307" s="160"/>
      <c r="G3307" s="159"/>
      <c r="H3307" s="159"/>
      <c r="I3307" s="167"/>
    </row>
    <row r="3308" spans="1:9" x14ac:dyDescent="0.25">
      <c r="A3308" s="145"/>
      <c r="B3308" s="153"/>
      <c r="C3308" s="165"/>
      <c r="D3308" s="166"/>
      <c r="E3308" s="159"/>
      <c r="F3308" s="160"/>
      <c r="G3308" s="159"/>
      <c r="H3308" s="159"/>
      <c r="I3308" s="167"/>
    </row>
    <row r="3309" spans="1:9" x14ac:dyDescent="0.25">
      <c r="A3309" s="145"/>
      <c r="B3309" s="153"/>
      <c r="C3309" s="165"/>
      <c r="D3309" s="166"/>
      <c r="E3309" s="159"/>
      <c r="F3309" s="160"/>
      <c r="G3309" s="159"/>
      <c r="H3309" s="159"/>
      <c r="I3309" s="167"/>
    </row>
    <row r="3310" spans="1:9" x14ac:dyDescent="0.25">
      <c r="A3310" s="145"/>
      <c r="B3310" s="153"/>
      <c r="C3310" s="165"/>
      <c r="D3310" s="166"/>
      <c r="E3310" s="159"/>
      <c r="F3310" s="160"/>
      <c r="G3310" s="159"/>
      <c r="H3310" s="159"/>
      <c r="I3310" s="167"/>
    </row>
    <row r="3311" spans="1:9" x14ac:dyDescent="0.25">
      <c r="A3311" s="145"/>
      <c r="B3311" s="153"/>
      <c r="C3311" s="165"/>
      <c r="D3311" s="166"/>
      <c r="E3311" s="159"/>
      <c r="F3311" s="160"/>
      <c r="G3311" s="159"/>
      <c r="H3311" s="159"/>
      <c r="I3311" s="167"/>
    </row>
    <row r="3312" spans="1:9" x14ac:dyDescent="0.25">
      <c r="A3312" s="145"/>
      <c r="B3312" s="153"/>
      <c r="C3312" s="165"/>
      <c r="D3312" s="166"/>
      <c r="E3312" s="159"/>
      <c r="F3312" s="160"/>
      <c r="G3312" s="159"/>
      <c r="H3312" s="159"/>
      <c r="I3312" s="167"/>
    </row>
    <row r="3313" spans="1:9" x14ac:dyDescent="0.25">
      <c r="A3313" s="145"/>
      <c r="B3313" s="153"/>
      <c r="C3313" s="165"/>
      <c r="D3313" s="166"/>
      <c r="E3313" s="159"/>
      <c r="F3313" s="160"/>
      <c r="G3313" s="159"/>
      <c r="H3313" s="159"/>
      <c r="I3313" s="167"/>
    </row>
    <row r="3314" spans="1:9" x14ac:dyDescent="0.25">
      <c r="A3314" s="145"/>
      <c r="B3314" s="153"/>
      <c r="C3314" s="165"/>
      <c r="D3314" s="166"/>
      <c r="E3314" s="159"/>
      <c r="F3314" s="160"/>
      <c r="G3314" s="159"/>
      <c r="H3314" s="159"/>
      <c r="I3314" s="167"/>
    </row>
    <row r="3315" spans="1:9" x14ac:dyDescent="0.25">
      <c r="A3315" s="145"/>
      <c r="B3315" s="153"/>
      <c r="C3315" s="165"/>
      <c r="D3315" s="166"/>
      <c r="E3315" s="159"/>
      <c r="F3315" s="160"/>
      <c r="G3315" s="159"/>
      <c r="H3315" s="159"/>
      <c r="I3315" s="167"/>
    </row>
    <row r="3316" spans="1:9" x14ac:dyDescent="0.25">
      <c r="A3316" s="145"/>
      <c r="B3316" s="153"/>
      <c r="C3316" s="165"/>
      <c r="D3316" s="166"/>
      <c r="E3316" s="159"/>
      <c r="F3316" s="160"/>
      <c r="G3316" s="159"/>
      <c r="H3316" s="159"/>
      <c r="I3316" s="167"/>
    </row>
    <row r="3317" spans="1:9" x14ac:dyDescent="0.25">
      <c r="A3317" s="145"/>
      <c r="B3317" s="153"/>
      <c r="C3317" s="165"/>
      <c r="D3317" s="166"/>
      <c r="E3317" s="159"/>
      <c r="F3317" s="160"/>
      <c r="G3317" s="159"/>
      <c r="H3317" s="159"/>
      <c r="I3317" s="167"/>
    </row>
    <row r="3318" spans="1:9" x14ac:dyDescent="0.25">
      <c r="A3318" s="145"/>
      <c r="B3318" s="153"/>
      <c r="C3318" s="165"/>
      <c r="D3318" s="166"/>
      <c r="E3318" s="159"/>
      <c r="F3318" s="160"/>
      <c r="G3318" s="159"/>
      <c r="H3318" s="159"/>
      <c r="I3318" s="167"/>
    </row>
    <row r="3319" spans="1:9" x14ac:dyDescent="0.25">
      <c r="A3319" s="145"/>
      <c r="B3319" s="153"/>
      <c r="C3319" s="165"/>
      <c r="D3319" s="166"/>
      <c r="E3319" s="159"/>
      <c r="F3319" s="160"/>
      <c r="G3319" s="159"/>
      <c r="H3319" s="159"/>
      <c r="I3319" s="167"/>
    </row>
    <row r="3320" spans="1:9" x14ac:dyDescent="0.25">
      <c r="A3320" s="145"/>
      <c r="B3320" s="153"/>
      <c r="C3320" s="165"/>
      <c r="D3320" s="166"/>
      <c r="E3320" s="159"/>
      <c r="F3320" s="160"/>
      <c r="G3320" s="159"/>
      <c r="H3320" s="159"/>
      <c r="I3320" s="167"/>
    </row>
    <row r="3321" spans="1:9" x14ac:dyDescent="0.25">
      <c r="A3321" s="145"/>
      <c r="B3321" s="153"/>
      <c r="C3321" s="165"/>
      <c r="D3321" s="166"/>
      <c r="E3321" s="159"/>
      <c r="F3321" s="160"/>
      <c r="G3321" s="159"/>
      <c r="H3321" s="159"/>
      <c r="I3321" s="167"/>
    </row>
    <row r="3322" spans="1:9" x14ac:dyDescent="0.25">
      <c r="A3322" s="145"/>
      <c r="B3322" s="153"/>
      <c r="C3322" s="165"/>
      <c r="D3322" s="166"/>
      <c r="E3322" s="159"/>
      <c r="F3322" s="160"/>
      <c r="G3322" s="159"/>
      <c r="H3322" s="159"/>
      <c r="I3322" s="167"/>
    </row>
    <row r="3323" spans="1:9" x14ac:dyDescent="0.25">
      <c r="A3323" s="145"/>
      <c r="B3323" s="153"/>
      <c r="C3323" s="165"/>
      <c r="D3323" s="166"/>
      <c r="E3323" s="159"/>
      <c r="F3323" s="160"/>
      <c r="G3323" s="159"/>
      <c r="H3323" s="159"/>
      <c r="I3323" s="167"/>
    </row>
    <row r="3324" spans="1:9" x14ac:dyDescent="0.25">
      <c r="A3324" s="145"/>
      <c r="B3324" s="153"/>
      <c r="C3324" s="165"/>
      <c r="D3324" s="166"/>
      <c r="E3324" s="159"/>
      <c r="F3324" s="160"/>
      <c r="G3324" s="159"/>
      <c r="H3324" s="159"/>
      <c r="I3324" s="167"/>
    </row>
    <row r="3325" spans="1:9" x14ac:dyDescent="0.25">
      <c r="A3325" s="145"/>
      <c r="B3325" s="153"/>
      <c r="C3325" s="165"/>
      <c r="D3325" s="166"/>
      <c r="E3325" s="159"/>
      <c r="F3325" s="160"/>
      <c r="G3325" s="159"/>
      <c r="H3325" s="159"/>
      <c r="I3325" s="167"/>
    </row>
    <row r="3326" spans="1:9" x14ac:dyDescent="0.25">
      <c r="A3326" s="145"/>
      <c r="B3326" s="153"/>
      <c r="C3326" s="165"/>
      <c r="D3326" s="166"/>
      <c r="E3326" s="159"/>
      <c r="F3326" s="160"/>
      <c r="G3326" s="159"/>
      <c r="H3326" s="159"/>
      <c r="I3326" s="167"/>
    </row>
    <row r="3327" spans="1:9" x14ac:dyDescent="0.25">
      <c r="A3327" s="145"/>
      <c r="B3327" s="153"/>
      <c r="C3327" s="165"/>
      <c r="D3327" s="166"/>
      <c r="E3327" s="159"/>
      <c r="F3327" s="160"/>
      <c r="G3327" s="159"/>
      <c r="H3327" s="159"/>
      <c r="I3327" s="167"/>
    </row>
    <row r="3328" spans="1:9" x14ac:dyDescent="0.25">
      <c r="A3328" s="145"/>
      <c r="B3328" s="153"/>
      <c r="C3328" s="165"/>
      <c r="D3328" s="166"/>
      <c r="E3328" s="159"/>
      <c r="F3328" s="160"/>
      <c r="G3328" s="159"/>
      <c r="H3328" s="159"/>
      <c r="I3328" s="167"/>
    </row>
    <row r="3329" spans="1:9" x14ac:dyDescent="0.25">
      <c r="A3329" s="145"/>
      <c r="B3329" s="153"/>
      <c r="C3329" s="165"/>
      <c r="D3329" s="166"/>
      <c r="E3329" s="159"/>
      <c r="F3329" s="160"/>
      <c r="G3329" s="159"/>
      <c r="H3329" s="159"/>
      <c r="I3329" s="167"/>
    </row>
    <row r="3330" spans="1:9" x14ac:dyDescent="0.25">
      <c r="A3330" s="145"/>
      <c r="B3330" s="153"/>
      <c r="C3330" s="165"/>
      <c r="D3330" s="166"/>
      <c r="E3330" s="159"/>
      <c r="F3330" s="160"/>
      <c r="G3330" s="159"/>
      <c r="H3330" s="159"/>
      <c r="I3330" s="167"/>
    </row>
    <row r="3331" spans="1:9" x14ac:dyDescent="0.25">
      <c r="A3331" s="145"/>
      <c r="B3331" s="153"/>
      <c r="C3331" s="165"/>
      <c r="D3331" s="166"/>
      <c r="E3331" s="159"/>
      <c r="F3331" s="160"/>
      <c r="G3331" s="159"/>
      <c r="H3331" s="159"/>
      <c r="I3331" s="167"/>
    </row>
    <row r="3332" spans="1:9" x14ac:dyDescent="0.25">
      <c r="A3332" s="145"/>
      <c r="B3332" s="153"/>
      <c r="C3332" s="165"/>
      <c r="D3332" s="166"/>
      <c r="E3332" s="159"/>
      <c r="F3332" s="160"/>
      <c r="G3332" s="159"/>
      <c r="H3332" s="159"/>
      <c r="I3332" s="167"/>
    </row>
    <row r="3333" spans="1:9" x14ac:dyDescent="0.25">
      <c r="A3333" s="145"/>
      <c r="B3333" s="153"/>
      <c r="C3333" s="165"/>
      <c r="D3333" s="166"/>
      <c r="E3333" s="159"/>
      <c r="F3333" s="160"/>
      <c r="G3333" s="159"/>
      <c r="H3333" s="159"/>
      <c r="I3333" s="167"/>
    </row>
    <row r="3334" spans="1:9" x14ac:dyDescent="0.25">
      <c r="A3334" s="145"/>
      <c r="B3334" s="153"/>
      <c r="C3334" s="165"/>
      <c r="D3334" s="166"/>
      <c r="E3334" s="159"/>
      <c r="F3334" s="160"/>
      <c r="G3334" s="159"/>
      <c r="H3334" s="159"/>
      <c r="I3334" s="167"/>
    </row>
    <row r="3335" spans="1:9" x14ac:dyDescent="0.25">
      <c r="A3335" s="145"/>
      <c r="B3335" s="153"/>
      <c r="C3335" s="165"/>
      <c r="D3335" s="166"/>
      <c r="E3335" s="159"/>
      <c r="F3335" s="160"/>
      <c r="G3335" s="159"/>
      <c r="H3335" s="159"/>
      <c r="I3335" s="167"/>
    </row>
    <row r="3336" spans="1:9" x14ac:dyDescent="0.25">
      <c r="A3336" s="145"/>
      <c r="B3336" s="153"/>
      <c r="C3336" s="165"/>
      <c r="D3336" s="166"/>
      <c r="E3336" s="159"/>
      <c r="F3336" s="160"/>
      <c r="G3336" s="159"/>
      <c r="H3336" s="159"/>
      <c r="I3336" s="167"/>
    </row>
    <row r="3337" spans="1:9" x14ac:dyDescent="0.25">
      <c r="A3337" s="145"/>
      <c r="B3337" s="153"/>
      <c r="C3337" s="165"/>
      <c r="D3337" s="166"/>
      <c r="E3337" s="159"/>
      <c r="F3337" s="160"/>
      <c r="G3337" s="159"/>
      <c r="H3337" s="159"/>
      <c r="I3337" s="167"/>
    </row>
    <row r="3338" spans="1:9" x14ac:dyDescent="0.25">
      <c r="A3338" s="145"/>
      <c r="B3338" s="153"/>
      <c r="C3338" s="165"/>
      <c r="D3338" s="166"/>
      <c r="E3338" s="159"/>
      <c r="F3338" s="160"/>
      <c r="G3338" s="159"/>
      <c r="H3338" s="159"/>
      <c r="I3338" s="167"/>
    </row>
    <row r="3339" spans="1:9" x14ac:dyDescent="0.25">
      <c r="A3339" s="145"/>
      <c r="B3339" s="153"/>
      <c r="C3339" s="165"/>
      <c r="D3339" s="166"/>
      <c r="E3339" s="159"/>
      <c r="F3339" s="160"/>
      <c r="G3339" s="159"/>
      <c r="H3339" s="159"/>
      <c r="I3339" s="167"/>
    </row>
    <row r="3340" spans="1:9" x14ac:dyDescent="0.25">
      <c r="A3340" s="145"/>
      <c r="B3340" s="153"/>
      <c r="C3340" s="165"/>
      <c r="D3340" s="166"/>
      <c r="E3340" s="159"/>
      <c r="F3340" s="160"/>
      <c r="G3340" s="159"/>
      <c r="H3340" s="159"/>
      <c r="I3340" s="167"/>
    </row>
    <row r="3341" spans="1:9" x14ac:dyDescent="0.25">
      <c r="A3341" s="145"/>
      <c r="B3341" s="153"/>
      <c r="C3341" s="165"/>
      <c r="D3341" s="166"/>
      <c r="E3341" s="159"/>
      <c r="F3341" s="160"/>
      <c r="G3341" s="159"/>
      <c r="H3341" s="159"/>
      <c r="I3341" s="167"/>
    </row>
    <row r="3342" spans="1:9" x14ac:dyDescent="0.25">
      <c r="A3342" s="145"/>
      <c r="B3342" s="153"/>
      <c r="C3342" s="165"/>
      <c r="D3342" s="166"/>
      <c r="E3342" s="159"/>
      <c r="F3342" s="160"/>
      <c r="G3342" s="159"/>
      <c r="H3342" s="159"/>
      <c r="I3342" s="167"/>
    </row>
    <row r="3343" spans="1:9" x14ac:dyDescent="0.25">
      <c r="A3343" s="145"/>
      <c r="B3343" s="153"/>
      <c r="C3343" s="165"/>
      <c r="D3343" s="166"/>
      <c r="E3343" s="159"/>
      <c r="F3343" s="160"/>
      <c r="G3343" s="159"/>
      <c r="H3343" s="159"/>
      <c r="I3343" s="167"/>
    </row>
    <row r="3344" spans="1:9" x14ac:dyDescent="0.25">
      <c r="A3344" s="145"/>
      <c r="B3344" s="153"/>
      <c r="C3344" s="165"/>
      <c r="D3344" s="166"/>
      <c r="E3344" s="159"/>
      <c r="F3344" s="160"/>
      <c r="G3344" s="159"/>
      <c r="H3344" s="159"/>
      <c r="I3344" s="167"/>
    </row>
    <row r="3345" spans="1:9" x14ac:dyDescent="0.25">
      <c r="A3345" s="145"/>
      <c r="B3345" s="153"/>
      <c r="C3345" s="165"/>
      <c r="D3345" s="166"/>
      <c r="E3345" s="159"/>
      <c r="F3345" s="160"/>
      <c r="G3345" s="159"/>
      <c r="H3345" s="159"/>
      <c r="I3345" s="167"/>
    </row>
    <row r="3346" spans="1:9" x14ac:dyDescent="0.25">
      <c r="A3346" s="145"/>
      <c r="B3346" s="153"/>
      <c r="C3346" s="165"/>
      <c r="D3346" s="166"/>
      <c r="E3346" s="159"/>
      <c r="F3346" s="160"/>
      <c r="G3346" s="159"/>
      <c r="H3346" s="159"/>
      <c r="I3346" s="167"/>
    </row>
    <row r="3347" spans="1:9" x14ac:dyDescent="0.25">
      <c r="A3347" s="145"/>
      <c r="B3347" s="153"/>
      <c r="C3347" s="165"/>
      <c r="D3347" s="166"/>
      <c r="E3347" s="159"/>
      <c r="F3347" s="160"/>
      <c r="G3347" s="159"/>
      <c r="H3347" s="159"/>
      <c r="I3347" s="167"/>
    </row>
    <row r="3348" spans="1:9" x14ac:dyDescent="0.25">
      <c r="A3348" s="145"/>
      <c r="B3348" s="153"/>
      <c r="C3348" s="165"/>
      <c r="D3348" s="166"/>
      <c r="E3348" s="159"/>
      <c r="F3348" s="160"/>
      <c r="G3348" s="159"/>
      <c r="H3348" s="159"/>
      <c r="I3348" s="167"/>
    </row>
    <row r="3349" spans="1:9" x14ac:dyDescent="0.25">
      <c r="A3349" s="145"/>
      <c r="B3349" s="153"/>
      <c r="C3349" s="165"/>
      <c r="D3349" s="166"/>
      <c r="E3349" s="159"/>
      <c r="F3349" s="160"/>
      <c r="G3349" s="159"/>
      <c r="H3349" s="159"/>
      <c r="I3349" s="167"/>
    </row>
    <row r="3350" spans="1:9" x14ac:dyDescent="0.25">
      <c r="A3350" s="145"/>
      <c r="B3350" s="153"/>
      <c r="C3350" s="165"/>
      <c r="D3350" s="166"/>
      <c r="E3350" s="159"/>
      <c r="F3350" s="160"/>
      <c r="G3350" s="159"/>
      <c r="H3350" s="159"/>
      <c r="I3350" s="167"/>
    </row>
    <row r="3351" spans="1:9" x14ac:dyDescent="0.25">
      <c r="A3351" s="145"/>
      <c r="B3351" s="153"/>
      <c r="C3351" s="165"/>
      <c r="D3351" s="166"/>
      <c r="E3351" s="159"/>
      <c r="F3351" s="160"/>
      <c r="G3351" s="159"/>
      <c r="H3351" s="159"/>
      <c r="I3351" s="167"/>
    </row>
    <row r="3352" spans="1:9" x14ac:dyDescent="0.25">
      <c r="A3352" s="145"/>
      <c r="B3352" s="153"/>
      <c r="C3352" s="165"/>
      <c r="D3352" s="166"/>
      <c r="E3352" s="159"/>
      <c r="F3352" s="160"/>
      <c r="G3352" s="159"/>
      <c r="H3352" s="159"/>
      <c r="I3352" s="167"/>
    </row>
    <row r="3353" spans="1:9" x14ac:dyDescent="0.25">
      <c r="A3353" s="145"/>
      <c r="B3353" s="153"/>
      <c r="C3353" s="165"/>
      <c r="D3353" s="166"/>
      <c r="E3353" s="159"/>
      <c r="F3353" s="160"/>
      <c r="G3353" s="159"/>
      <c r="H3353" s="159"/>
      <c r="I3353" s="167"/>
    </row>
    <row r="3354" spans="1:9" x14ac:dyDescent="0.25">
      <c r="A3354" s="145"/>
      <c r="B3354" s="153"/>
      <c r="C3354" s="165"/>
      <c r="D3354" s="166"/>
      <c r="E3354" s="159"/>
      <c r="F3354" s="160"/>
      <c r="G3354" s="159"/>
      <c r="H3354" s="159"/>
      <c r="I3354" s="167"/>
    </row>
    <row r="3355" spans="1:9" x14ac:dyDescent="0.25">
      <c r="A3355" s="145"/>
      <c r="B3355" s="153"/>
      <c r="C3355" s="165"/>
      <c r="D3355" s="166"/>
      <c r="E3355" s="159"/>
      <c r="F3355" s="160"/>
      <c r="G3355" s="159"/>
      <c r="H3355" s="159"/>
      <c r="I3355" s="167"/>
    </row>
    <row r="3356" spans="1:9" x14ac:dyDescent="0.25">
      <c r="A3356" s="145"/>
      <c r="B3356" s="153"/>
      <c r="C3356" s="165"/>
      <c r="D3356" s="166"/>
      <c r="E3356" s="159"/>
      <c r="F3356" s="160"/>
      <c r="G3356" s="159"/>
      <c r="H3356" s="159"/>
      <c r="I3356" s="167"/>
    </row>
    <row r="3357" spans="1:9" x14ac:dyDescent="0.25">
      <c r="A3357" s="145"/>
      <c r="B3357" s="153"/>
      <c r="C3357" s="165"/>
      <c r="D3357" s="166"/>
      <c r="E3357" s="159"/>
      <c r="F3357" s="160"/>
      <c r="G3357" s="159"/>
      <c r="H3357" s="159"/>
      <c r="I3357" s="167"/>
    </row>
    <row r="3358" spans="1:9" x14ac:dyDescent="0.25">
      <c r="A3358" s="145"/>
      <c r="B3358" s="153"/>
      <c r="C3358" s="165"/>
      <c r="D3358" s="166"/>
      <c r="E3358" s="159"/>
      <c r="F3358" s="160"/>
      <c r="G3358" s="159"/>
      <c r="H3358" s="159"/>
      <c r="I3358" s="167"/>
    </row>
    <row r="3359" spans="1:9" x14ac:dyDescent="0.25">
      <c r="A3359" s="145"/>
      <c r="B3359" s="153"/>
      <c r="C3359" s="165"/>
      <c r="D3359" s="166"/>
      <c r="E3359" s="159"/>
      <c r="F3359" s="160"/>
      <c r="G3359" s="159"/>
      <c r="H3359" s="159"/>
      <c r="I3359" s="167"/>
    </row>
    <row r="3360" spans="1:9" x14ac:dyDescent="0.25">
      <c r="A3360" s="145"/>
      <c r="B3360" s="153"/>
      <c r="C3360" s="165"/>
      <c r="D3360" s="166"/>
      <c r="E3360" s="159"/>
      <c r="F3360" s="160"/>
      <c r="G3360" s="159"/>
      <c r="H3360" s="159"/>
      <c r="I3360" s="167"/>
    </row>
    <row r="3361" spans="1:9" x14ac:dyDescent="0.25">
      <c r="A3361" s="145"/>
      <c r="B3361" s="153"/>
      <c r="C3361" s="165"/>
      <c r="D3361" s="166"/>
      <c r="E3361" s="159"/>
      <c r="F3361" s="160"/>
      <c r="G3361" s="159"/>
      <c r="H3361" s="159"/>
      <c r="I3361" s="167"/>
    </row>
    <row r="3362" spans="1:9" x14ac:dyDescent="0.25">
      <c r="A3362" s="145"/>
      <c r="B3362" s="153"/>
      <c r="C3362" s="165"/>
      <c r="D3362" s="166"/>
      <c r="E3362" s="159"/>
      <c r="F3362" s="160"/>
      <c r="G3362" s="159"/>
      <c r="H3362" s="159"/>
      <c r="I3362" s="167"/>
    </row>
    <row r="3363" spans="1:9" x14ac:dyDescent="0.25">
      <c r="A3363" s="145"/>
      <c r="B3363" s="153"/>
      <c r="C3363" s="165"/>
      <c r="D3363" s="166"/>
      <c r="E3363" s="159"/>
      <c r="F3363" s="169"/>
      <c r="G3363" s="159"/>
      <c r="H3363" s="159"/>
      <c r="I3363" s="167"/>
    </row>
    <row r="3364" spans="1:9" x14ac:dyDescent="0.25">
      <c r="A3364" s="145"/>
      <c r="B3364" s="153"/>
      <c r="C3364" s="165"/>
      <c r="D3364" s="166"/>
      <c r="E3364" s="159"/>
      <c r="F3364" s="160"/>
      <c r="G3364" s="159"/>
      <c r="H3364" s="159"/>
      <c r="I3364" s="167"/>
    </row>
    <row r="3365" spans="1:9" x14ac:dyDescent="0.25">
      <c r="A3365" s="145"/>
      <c r="B3365" s="153"/>
      <c r="C3365" s="165"/>
      <c r="D3365" s="166"/>
      <c r="E3365" s="159"/>
      <c r="F3365" s="160"/>
      <c r="G3365" s="159"/>
      <c r="H3365" s="159"/>
      <c r="I3365" s="167"/>
    </row>
    <row r="3366" spans="1:9" x14ac:dyDescent="0.25">
      <c r="A3366" s="145"/>
      <c r="B3366" s="153"/>
      <c r="C3366" s="165"/>
      <c r="D3366" s="166"/>
      <c r="E3366" s="159"/>
      <c r="F3366" s="160"/>
      <c r="G3366" s="159"/>
      <c r="H3366" s="159"/>
      <c r="I3366" s="167"/>
    </row>
    <row r="3367" spans="1:9" x14ac:dyDescent="0.25">
      <c r="A3367" s="145"/>
      <c r="B3367" s="153"/>
      <c r="C3367" s="165"/>
      <c r="D3367" s="166"/>
      <c r="E3367" s="159"/>
      <c r="F3367" s="160"/>
      <c r="G3367" s="159"/>
      <c r="H3367" s="159"/>
      <c r="I3367" s="167"/>
    </row>
    <row r="3368" spans="1:9" x14ac:dyDescent="0.25">
      <c r="A3368" s="145"/>
      <c r="B3368" s="153"/>
      <c r="C3368" s="165"/>
      <c r="D3368" s="166"/>
      <c r="E3368" s="159"/>
      <c r="F3368" s="160"/>
      <c r="G3368" s="159"/>
      <c r="H3368" s="159"/>
      <c r="I3368" s="167"/>
    </row>
    <row r="3369" spans="1:9" x14ac:dyDescent="0.25">
      <c r="A3369" s="145"/>
      <c r="B3369" s="153"/>
      <c r="C3369" s="165"/>
      <c r="D3369" s="166"/>
      <c r="E3369" s="159"/>
      <c r="F3369" s="160"/>
      <c r="G3369" s="159"/>
      <c r="H3369" s="159"/>
      <c r="I3369" s="167"/>
    </row>
    <row r="3370" spans="1:9" x14ac:dyDescent="0.25">
      <c r="A3370" s="145"/>
      <c r="B3370" s="153"/>
      <c r="C3370" s="165"/>
      <c r="D3370" s="166"/>
      <c r="E3370" s="159"/>
      <c r="F3370" s="160"/>
      <c r="G3370" s="159"/>
      <c r="H3370" s="159"/>
      <c r="I3370" s="167"/>
    </row>
    <row r="3371" spans="1:9" x14ac:dyDescent="0.25">
      <c r="A3371" s="145"/>
      <c r="B3371" s="153"/>
      <c r="C3371" s="165"/>
      <c r="D3371" s="166"/>
      <c r="E3371" s="159"/>
      <c r="F3371" s="160"/>
      <c r="G3371" s="159"/>
      <c r="H3371" s="159"/>
      <c r="I3371" s="167"/>
    </row>
    <row r="3372" spans="1:9" x14ac:dyDescent="0.25">
      <c r="A3372" s="145"/>
      <c r="B3372" s="153"/>
      <c r="C3372" s="165"/>
      <c r="D3372" s="166"/>
      <c r="E3372" s="159"/>
      <c r="F3372" s="160"/>
      <c r="G3372" s="159"/>
      <c r="H3372" s="159"/>
      <c r="I3372" s="167"/>
    </row>
    <row r="3373" spans="1:9" x14ac:dyDescent="0.25">
      <c r="A3373" s="145"/>
      <c r="B3373" s="153"/>
      <c r="C3373" s="165"/>
      <c r="D3373" s="166"/>
      <c r="E3373" s="159"/>
      <c r="F3373" s="160"/>
      <c r="G3373" s="159"/>
      <c r="H3373" s="159"/>
      <c r="I3373" s="167"/>
    </row>
    <row r="3374" spans="1:9" x14ac:dyDescent="0.25">
      <c r="A3374" s="145"/>
      <c r="B3374" s="153"/>
      <c r="C3374" s="165"/>
      <c r="D3374" s="166"/>
      <c r="E3374" s="159"/>
      <c r="F3374" s="160"/>
      <c r="G3374" s="159"/>
      <c r="H3374" s="159"/>
      <c r="I3374" s="167"/>
    </row>
    <row r="3375" spans="1:9" x14ac:dyDescent="0.25">
      <c r="A3375" s="145"/>
      <c r="B3375" s="153"/>
      <c r="C3375" s="165"/>
      <c r="D3375" s="166"/>
      <c r="E3375" s="159"/>
      <c r="F3375" s="160"/>
      <c r="G3375" s="159"/>
      <c r="H3375" s="159"/>
      <c r="I3375" s="167"/>
    </row>
    <row r="3376" spans="1:9" x14ac:dyDescent="0.25">
      <c r="A3376" s="145"/>
      <c r="B3376" s="153"/>
      <c r="C3376" s="165"/>
      <c r="D3376" s="166"/>
      <c r="E3376" s="159"/>
      <c r="F3376" s="160"/>
      <c r="G3376" s="159"/>
      <c r="H3376" s="159"/>
      <c r="I3376" s="167"/>
    </row>
    <row r="3377" spans="1:9" x14ac:dyDescent="0.25">
      <c r="A3377" s="145"/>
      <c r="B3377" s="153"/>
      <c r="C3377" s="165"/>
      <c r="D3377" s="166"/>
      <c r="E3377" s="159"/>
      <c r="F3377" s="160"/>
      <c r="G3377" s="159"/>
      <c r="H3377" s="159"/>
      <c r="I3377" s="167"/>
    </row>
    <row r="3378" spans="1:9" x14ac:dyDescent="0.25">
      <c r="A3378" s="145"/>
      <c r="B3378" s="153"/>
      <c r="C3378" s="165"/>
      <c r="D3378" s="166"/>
      <c r="E3378" s="159"/>
      <c r="F3378" s="160"/>
      <c r="G3378" s="159"/>
      <c r="H3378" s="159"/>
      <c r="I3378" s="167"/>
    </row>
    <row r="3379" spans="1:9" x14ac:dyDescent="0.25">
      <c r="A3379" s="145"/>
      <c r="B3379" s="153"/>
      <c r="C3379" s="165"/>
      <c r="D3379" s="166"/>
      <c r="E3379" s="159"/>
      <c r="F3379" s="160"/>
      <c r="G3379" s="159"/>
      <c r="H3379" s="159"/>
      <c r="I3379" s="167"/>
    </row>
    <row r="3380" spans="1:9" x14ac:dyDescent="0.25">
      <c r="A3380" s="145"/>
      <c r="B3380" s="153"/>
      <c r="C3380" s="165"/>
      <c r="D3380" s="166"/>
      <c r="E3380" s="159"/>
      <c r="F3380" s="160"/>
      <c r="G3380" s="159"/>
      <c r="H3380" s="159"/>
      <c r="I3380" s="167"/>
    </row>
    <row r="3381" spans="1:9" x14ac:dyDescent="0.25">
      <c r="A3381" s="145"/>
      <c r="B3381" s="153"/>
      <c r="C3381" s="165"/>
      <c r="D3381" s="166"/>
      <c r="E3381" s="159"/>
      <c r="F3381" s="160"/>
      <c r="G3381" s="159"/>
      <c r="H3381" s="159"/>
      <c r="I3381" s="167"/>
    </row>
    <row r="3382" spans="1:9" x14ac:dyDescent="0.25">
      <c r="A3382" s="145"/>
      <c r="B3382" s="153"/>
      <c r="C3382" s="165"/>
      <c r="D3382" s="166"/>
      <c r="E3382" s="159"/>
      <c r="F3382" s="160"/>
      <c r="G3382" s="159"/>
      <c r="H3382" s="159"/>
      <c r="I3382" s="167"/>
    </row>
    <row r="3383" spans="1:9" x14ac:dyDescent="0.25">
      <c r="A3383" s="145"/>
      <c r="B3383" s="153"/>
      <c r="C3383" s="165"/>
      <c r="D3383" s="166"/>
      <c r="E3383" s="159"/>
      <c r="F3383" s="160"/>
      <c r="G3383" s="159"/>
      <c r="H3383" s="159"/>
      <c r="I3383" s="167"/>
    </row>
    <row r="3384" spans="1:9" x14ac:dyDescent="0.25">
      <c r="A3384" s="145"/>
      <c r="B3384" s="153"/>
      <c r="C3384" s="165"/>
      <c r="D3384" s="166"/>
      <c r="E3384" s="159"/>
      <c r="F3384" s="160"/>
      <c r="G3384" s="159"/>
      <c r="H3384" s="159"/>
      <c r="I3384" s="167"/>
    </row>
    <row r="3385" spans="1:9" x14ac:dyDescent="0.25">
      <c r="A3385" s="145"/>
      <c r="B3385" s="153"/>
      <c r="C3385" s="165"/>
      <c r="D3385" s="166"/>
      <c r="E3385" s="159"/>
      <c r="F3385" s="160"/>
      <c r="G3385" s="159"/>
      <c r="H3385" s="159"/>
      <c r="I3385" s="167"/>
    </row>
    <row r="3386" spans="1:9" x14ac:dyDescent="0.25">
      <c r="A3386" s="145"/>
      <c r="B3386" s="153"/>
      <c r="C3386" s="165"/>
      <c r="D3386" s="166"/>
      <c r="E3386" s="159"/>
      <c r="F3386" s="160"/>
      <c r="G3386" s="159"/>
      <c r="H3386" s="159"/>
      <c r="I3386" s="167"/>
    </row>
    <row r="3387" spans="1:9" x14ac:dyDescent="0.25">
      <c r="A3387" s="145"/>
      <c r="B3387" s="153"/>
      <c r="C3387" s="165"/>
      <c r="D3387" s="166"/>
      <c r="E3387" s="159"/>
      <c r="F3387" s="160"/>
      <c r="G3387" s="159"/>
      <c r="H3387" s="159"/>
      <c r="I3387" s="167"/>
    </row>
    <row r="3388" spans="1:9" x14ac:dyDescent="0.25">
      <c r="A3388" s="145"/>
      <c r="B3388" s="153"/>
      <c r="C3388" s="165"/>
      <c r="D3388" s="166"/>
      <c r="E3388" s="159"/>
      <c r="F3388" s="160"/>
      <c r="G3388" s="159"/>
      <c r="H3388" s="159"/>
      <c r="I3388" s="167"/>
    </row>
    <row r="3389" spans="1:9" x14ac:dyDescent="0.25">
      <c r="A3389" s="145"/>
      <c r="B3389" s="153"/>
      <c r="C3389" s="165"/>
      <c r="D3389" s="166"/>
      <c r="E3389" s="159"/>
      <c r="F3389" s="160"/>
      <c r="G3389" s="159"/>
      <c r="H3389" s="159"/>
      <c r="I3389" s="167"/>
    </row>
    <row r="3390" spans="1:9" x14ac:dyDescent="0.25">
      <c r="A3390" s="145"/>
      <c r="B3390" s="153"/>
      <c r="C3390" s="165"/>
      <c r="D3390" s="166"/>
      <c r="E3390" s="159"/>
      <c r="F3390" s="160"/>
      <c r="G3390" s="159"/>
      <c r="H3390" s="159"/>
      <c r="I3390" s="167"/>
    </row>
    <row r="3391" spans="1:9" x14ac:dyDescent="0.25">
      <c r="A3391" s="145"/>
      <c r="B3391" s="153"/>
      <c r="C3391" s="165"/>
      <c r="D3391" s="166"/>
      <c r="E3391" s="159"/>
      <c r="F3391" s="160"/>
      <c r="G3391" s="159"/>
      <c r="H3391" s="159"/>
      <c r="I3391" s="167"/>
    </row>
    <row r="3392" spans="1:9" x14ac:dyDescent="0.25">
      <c r="A3392" s="145"/>
      <c r="B3392" s="153"/>
      <c r="C3392" s="165"/>
      <c r="D3392" s="166"/>
      <c r="E3392" s="159"/>
      <c r="F3392" s="160"/>
      <c r="G3392" s="159"/>
      <c r="H3392" s="159"/>
      <c r="I3392" s="167"/>
    </row>
    <row r="3393" spans="1:9" x14ac:dyDescent="0.25">
      <c r="A3393" s="145"/>
      <c r="B3393" s="153"/>
      <c r="C3393" s="165"/>
      <c r="D3393" s="166"/>
      <c r="E3393" s="159"/>
      <c r="F3393" s="160"/>
      <c r="G3393" s="159"/>
      <c r="H3393" s="159"/>
      <c r="I3393" s="167"/>
    </row>
    <row r="3394" spans="1:9" x14ac:dyDescent="0.25">
      <c r="A3394" s="145"/>
      <c r="B3394" s="153"/>
      <c r="C3394" s="165"/>
      <c r="D3394" s="166"/>
      <c r="E3394" s="159"/>
      <c r="F3394" s="160"/>
      <c r="G3394" s="159"/>
      <c r="H3394" s="159"/>
      <c r="I3394" s="167"/>
    </row>
    <row r="3395" spans="1:9" x14ac:dyDescent="0.25">
      <c r="A3395" s="145"/>
      <c r="B3395" s="153"/>
      <c r="C3395" s="165"/>
      <c r="D3395" s="166"/>
      <c r="E3395" s="159"/>
      <c r="F3395" s="160"/>
      <c r="G3395" s="159"/>
      <c r="H3395" s="159"/>
      <c r="I3395" s="167"/>
    </row>
    <row r="3396" spans="1:9" x14ac:dyDescent="0.25">
      <c r="A3396" s="145"/>
      <c r="B3396" s="153"/>
      <c r="C3396" s="165"/>
      <c r="D3396" s="166"/>
      <c r="E3396" s="159"/>
      <c r="F3396" s="160"/>
      <c r="G3396" s="159"/>
      <c r="H3396" s="159"/>
      <c r="I3396" s="167"/>
    </row>
    <row r="3397" spans="1:9" x14ac:dyDescent="0.25">
      <c r="A3397" s="145"/>
      <c r="B3397" s="153"/>
      <c r="C3397" s="165"/>
      <c r="D3397" s="166"/>
      <c r="E3397" s="159"/>
      <c r="F3397" s="160"/>
      <c r="G3397" s="159"/>
      <c r="H3397" s="159"/>
      <c r="I3397" s="167"/>
    </row>
    <row r="3398" spans="1:9" x14ac:dyDescent="0.25">
      <c r="A3398" s="145"/>
      <c r="B3398" s="153"/>
      <c r="C3398" s="165"/>
      <c r="D3398" s="166"/>
      <c r="E3398" s="159"/>
      <c r="F3398" s="160"/>
      <c r="G3398" s="159"/>
      <c r="H3398" s="159"/>
      <c r="I3398" s="167"/>
    </row>
    <row r="3399" spans="1:9" x14ac:dyDescent="0.25">
      <c r="A3399" s="145"/>
      <c r="B3399" s="153"/>
      <c r="C3399" s="165"/>
      <c r="D3399" s="166"/>
      <c r="E3399" s="159"/>
      <c r="F3399" s="160"/>
      <c r="G3399" s="159"/>
      <c r="H3399" s="159"/>
      <c r="I3399" s="167"/>
    </row>
    <row r="3400" spans="1:9" x14ac:dyDescent="0.25">
      <c r="A3400" s="145"/>
      <c r="B3400" s="153"/>
      <c r="C3400" s="165"/>
      <c r="D3400" s="166"/>
      <c r="E3400" s="159"/>
      <c r="F3400" s="160"/>
      <c r="G3400" s="159"/>
      <c r="H3400" s="159"/>
      <c r="I3400" s="167"/>
    </row>
    <row r="3401" spans="1:9" x14ac:dyDescent="0.25">
      <c r="A3401" s="145"/>
      <c r="B3401" s="153"/>
      <c r="C3401" s="165"/>
      <c r="D3401" s="166"/>
      <c r="E3401" s="159"/>
      <c r="F3401" s="160"/>
      <c r="G3401" s="159"/>
      <c r="H3401" s="159"/>
      <c r="I3401" s="167"/>
    </row>
    <row r="3402" spans="1:9" x14ac:dyDescent="0.25">
      <c r="A3402" s="145"/>
      <c r="B3402" s="153"/>
      <c r="C3402" s="165"/>
      <c r="D3402" s="166"/>
      <c r="E3402" s="159"/>
      <c r="F3402" s="160"/>
      <c r="G3402" s="159"/>
      <c r="H3402" s="159"/>
      <c r="I3402" s="167"/>
    </row>
    <row r="3403" spans="1:9" x14ac:dyDescent="0.25">
      <c r="A3403" s="145"/>
      <c r="B3403" s="153"/>
      <c r="C3403" s="165"/>
      <c r="D3403" s="166"/>
      <c r="E3403" s="159"/>
      <c r="F3403" s="160"/>
      <c r="G3403" s="159"/>
      <c r="H3403" s="159"/>
      <c r="I3403" s="167"/>
    </row>
    <row r="3404" spans="1:9" x14ac:dyDescent="0.25">
      <c r="A3404" s="145"/>
      <c r="B3404" s="153"/>
      <c r="C3404" s="165"/>
      <c r="D3404" s="166"/>
      <c r="E3404" s="159"/>
      <c r="F3404" s="160"/>
      <c r="G3404" s="159"/>
      <c r="H3404" s="159"/>
      <c r="I3404" s="167"/>
    </row>
    <row r="3405" spans="1:9" x14ac:dyDescent="0.25">
      <c r="A3405" s="145"/>
      <c r="B3405" s="153"/>
      <c r="C3405" s="165"/>
      <c r="D3405" s="166"/>
      <c r="E3405" s="159"/>
      <c r="F3405" s="160"/>
      <c r="G3405" s="159"/>
      <c r="H3405" s="159"/>
      <c r="I3405" s="167"/>
    </row>
    <row r="3406" spans="1:9" x14ac:dyDescent="0.25">
      <c r="A3406" s="145"/>
      <c r="B3406" s="153"/>
      <c r="C3406" s="165"/>
      <c r="D3406" s="166"/>
      <c r="E3406" s="159"/>
      <c r="F3406" s="160"/>
      <c r="G3406" s="159"/>
      <c r="H3406" s="159"/>
      <c r="I3406" s="167"/>
    </row>
    <row r="3407" spans="1:9" x14ac:dyDescent="0.25">
      <c r="A3407" s="145"/>
      <c r="B3407" s="153"/>
      <c r="C3407" s="165"/>
      <c r="D3407" s="166"/>
      <c r="E3407" s="159"/>
      <c r="F3407" s="160"/>
      <c r="G3407" s="159"/>
      <c r="H3407" s="159"/>
      <c r="I3407" s="167"/>
    </row>
    <row r="3408" spans="1:9" x14ac:dyDescent="0.25">
      <c r="A3408" s="145"/>
      <c r="B3408" s="153"/>
      <c r="C3408" s="165"/>
      <c r="D3408" s="166"/>
      <c r="E3408" s="159"/>
      <c r="F3408" s="160"/>
      <c r="G3408" s="159"/>
      <c r="H3408" s="159"/>
      <c r="I3408" s="167"/>
    </row>
    <row r="3409" spans="1:9" x14ac:dyDescent="0.25">
      <c r="A3409" s="145"/>
      <c r="B3409" s="153"/>
      <c r="C3409" s="165"/>
      <c r="D3409" s="166"/>
      <c r="E3409" s="159"/>
      <c r="F3409" s="160"/>
      <c r="G3409" s="159"/>
      <c r="H3409" s="159"/>
      <c r="I3409" s="167"/>
    </row>
    <row r="3410" spans="1:9" x14ac:dyDescent="0.25">
      <c r="A3410" s="145"/>
      <c r="B3410" s="153"/>
      <c r="C3410" s="165"/>
      <c r="D3410" s="166"/>
      <c r="E3410" s="159"/>
      <c r="F3410" s="160"/>
      <c r="G3410" s="159"/>
      <c r="H3410" s="159"/>
      <c r="I3410" s="167"/>
    </row>
    <row r="3411" spans="1:9" x14ac:dyDescent="0.25">
      <c r="A3411" s="145"/>
      <c r="B3411" s="153"/>
      <c r="C3411" s="165"/>
      <c r="D3411" s="166"/>
      <c r="E3411" s="159"/>
      <c r="F3411" s="160"/>
      <c r="G3411" s="159"/>
      <c r="H3411" s="159"/>
      <c r="I3411" s="167"/>
    </row>
    <row r="3412" spans="1:9" x14ac:dyDescent="0.25">
      <c r="A3412" s="145"/>
      <c r="B3412" s="153"/>
      <c r="C3412" s="165"/>
      <c r="D3412" s="166"/>
      <c r="E3412" s="159"/>
      <c r="F3412" s="160"/>
      <c r="G3412" s="159"/>
      <c r="H3412" s="159"/>
      <c r="I3412" s="167"/>
    </row>
    <row r="3413" spans="1:9" x14ac:dyDescent="0.25">
      <c r="A3413" s="145"/>
      <c r="B3413" s="153"/>
      <c r="C3413" s="165"/>
      <c r="D3413" s="166"/>
      <c r="E3413" s="159"/>
      <c r="F3413" s="160"/>
      <c r="G3413" s="159"/>
      <c r="H3413" s="159"/>
      <c r="I3413" s="167"/>
    </row>
    <row r="3414" spans="1:9" x14ac:dyDescent="0.25">
      <c r="A3414" s="145"/>
      <c r="B3414" s="153"/>
      <c r="C3414" s="165"/>
      <c r="D3414" s="166"/>
      <c r="E3414" s="159"/>
      <c r="F3414" s="160"/>
      <c r="G3414" s="159"/>
      <c r="H3414" s="159"/>
      <c r="I3414" s="167"/>
    </row>
    <row r="3415" spans="1:9" x14ac:dyDescent="0.25">
      <c r="A3415" s="145"/>
      <c r="B3415" s="153"/>
      <c r="C3415" s="165"/>
      <c r="D3415" s="166"/>
      <c r="E3415" s="159"/>
      <c r="F3415" s="160"/>
      <c r="G3415" s="159"/>
      <c r="H3415" s="159"/>
      <c r="I3415" s="167"/>
    </row>
    <row r="3416" spans="1:9" x14ac:dyDescent="0.25">
      <c r="A3416" s="145"/>
      <c r="B3416" s="153"/>
      <c r="C3416" s="165"/>
      <c r="D3416" s="166"/>
      <c r="E3416" s="159"/>
      <c r="F3416" s="160"/>
      <c r="G3416" s="159"/>
      <c r="H3416" s="159"/>
      <c r="I3416" s="167"/>
    </row>
    <row r="3417" spans="1:9" x14ac:dyDescent="0.25">
      <c r="A3417" s="145"/>
      <c r="B3417" s="153"/>
      <c r="C3417" s="165"/>
      <c r="D3417" s="166"/>
      <c r="E3417" s="159"/>
      <c r="F3417" s="160"/>
      <c r="G3417" s="159"/>
      <c r="H3417" s="159"/>
      <c r="I3417" s="167"/>
    </row>
    <row r="3418" spans="1:9" x14ac:dyDescent="0.25">
      <c r="A3418" s="145"/>
      <c r="B3418" s="153"/>
      <c r="C3418" s="165"/>
      <c r="D3418" s="166"/>
      <c r="E3418" s="159"/>
      <c r="F3418" s="160"/>
      <c r="G3418" s="159"/>
      <c r="H3418" s="159"/>
      <c r="I3418" s="167"/>
    </row>
    <row r="3419" spans="1:9" x14ac:dyDescent="0.25">
      <c r="A3419" s="145"/>
      <c r="B3419" s="153"/>
      <c r="C3419" s="165"/>
      <c r="D3419" s="166"/>
      <c r="E3419" s="159"/>
      <c r="F3419" s="160"/>
      <c r="G3419" s="159"/>
      <c r="H3419" s="159"/>
      <c r="I3419" s="167"/>
    </row>
    <row r="3420" spans="1:9" x14ac:dyDescent="0.25">
      <c r="A3420" s="145"/>
      <c r="B3420" s="153"/>
      <c r="C3420" s="165"/>
      <c r="D3420" s="166"/>
      <c r="E3420" s="159"/>
      <c r="F3420" s="160"/>
      <c r="G3420" s="159"/>
      <c r="H3420" s="159"/>
      <c r="I3420" s="167"/>
    </row>
    <row r="3421" spans="1:9" x14ac:dyDescent="0.25">
      <c r="A3421" s="145"/>
      <c r="B3421" s="153"/>
      <c r="C3421" s="165"/>
      <c r="D3421" s="166"/>
      <c r="E3421" s="159"/>
      <c r="F3421" s="160"/>
      <c r="G3421" s="159"/>
      <c r="H3421" s="159"/>
      <c r="I3421" s="167"/>
    </row>
    <row r="3422" spans="1:9" x14ac:dyDescent="0.25">
      <c r="A3422" s="145"/>
      <c r="B3422" s="153"/>
      <c r="C3422" s="165"/>
      <c r="D3422" s="166"/>
      <c r="E3422" s="159"/>
      <c r="F3422" s="160"/>
      <c r="G3422" s="159"/>
      <c r="H3422" s="159"/>
      <c r="I3422" s="167"/>
    </row>
    <row r="3423" spans="1:9" x14ac:dyDescent="0.25">
      <c r="A3423" s="145"/>
      <c r="B3423" s="153"/>
      <c r="C3423" s="165"/>
      <c r="D3423" s="166"/>
      <c r="E3423" s="159"/>
      <c r="F3423" s="160"/>
      <c r="G3423" s="159"/>
      <c r="H3423" s="159"/>
      <c r="I3423" s="167"/>
    </row>
    <row r="3424" spans="1:9" x14ac:dyDescent="0.25">
      <c r="A3424" s="145"/>
      <c r="B3424" s="153"/>
      <c r="C3424" s="165"/>
      <c r="D3424" s="166"/>
      <c r="E3424" s="159"/>
      <c r="F3424" s="160"/>
      <c r="G3424" s="159"/>
      <c r="H3424" s="159"/>
      <c r="I3424" s="167"/>
    </row>
    <row r="3425" spans="1:9" x14ac:dyDescent="0.25">
      <c r="A3425" s="145"/>
      <c r="B3425" s="153"/>
      <c r="C3425" s="165"/>
      <c r="D3425" s="166"/>
      <c r="E3425" s="159"/>
      <c r="F3425" s="160"/>
      <c r="G3425" s="159"/>
      <c r="H3425" s="159"/>
      <c r="I3425" s="167"/>
    </row>
    <row r="3426" spans="1:9" x14ac:dyDescent="0.25">
      <c r="A3426" s="145"/>
      <c r="B3426" s="153"/>
      <c r="C3426" s="165"/>
      <c r="D3426" s="166"/>
      <c r="E3426" s="159"/>
      <c r="F3426" s="160"/>
      <c r="G3426" s="159"/>
      <c r="H3426" s="159"/>
      <c r="I3426" s="167"/>
    </row>
    <row r="3427" spans="1:9" x14ac:dyDescent="0.25">
      <c r="A3427" s="145"/>
      <c r="B3427" s="153"/>
      <c r="C3427" s="165"/>
      <c r="D3427" s="166"/>
      <c r="E3427" s="159"/>
      <c r="F3427" s="160"/>
      <c r="G3427" s="159"/>
      <c r="H3427" s="159"/>
      <c r="I3427" s="167"/>
    </row>
    <row r="3428" spans="1:9" x14ac:dyDescent="0.25">
      <c r="A3428" s="145"/>
      <c r="B3428" s="153"/>
      <c r="C3428" s="165"/>
      <c r="D3428" s="166"/>
      <c r="E3428" s="159"/>
      <c r="F3428" s="160"/>
      <c r="G3428" s="159"/>
      <c r="H3428" s="159"/>
      <c r="I3428" s="167"/>
    </row>
    <row r="3429" spans="1:9" x14ac:dyDescent="0.25">
      <c r="A3429" s="145"/>
      <c r="B3429" s="153"/>
      <c r="C3429" s="165"/>
      <c r="D3429" s="166"/>
      <c r="E3429" s="159"/>
      <c r="F3429" s="160"/>
      <c r="G3429" s="159"/>
      <c r="H3429" s="159"/>
      <c r="I3429" s="167"/>
    </row>
    <row r="3430" spans="1:9" x14ac:dyDescent="0.25">
      <c r="A3430" s="145"/>
      <c r="B3430" s="153"/>
      <c r="C3430" s="165"/>
      <c r="D3430" s="166"/>
      <c r="E3430" s="159"/>
      <c r="F3430" s="160"/>
      <c r="G3430" s="159"/>
      <c r="H3430" s="159"/>
      <c r="I3430" s="167"/>
    </row>
    <row r="3431" spans="1:9" x14ac:dyDescent="0.25">
      <c r="A3431" s="145"/>
      <c r="B3431" s="153"/>
      <c r="C3431" s="165"/>
      <c r="D3431" s="166"/>
      <c r="E3431" s="159"/>
      <c r="F3431" s="160"/>
      <c r="G3431" s="159"/>
      <c r="H3431" s="159"/>
      <c r="I3431" s="167"/>
    </row>
    <row r="3432" spans="1:9" x14ac:dyDescent="0.25">
      <c r="A3432" s="145"/>
      <c r="B3432" s="153"/>
      <c r="C3432" s="165"/>
      <c r="D3432" s="166"/>
      <c r="E3432" s="159"/>
      <c r="F3432" s="160"/>
      <c r="G3432" s="159"/>
      <c r="H3432" s="159"/>
      <c r="I3432" s="167"/>
    </row>
    <row r="3433" spans="1:9" x14ac:dyDescent="0.25">
      <c r="A3433" s="145"/>
      <c r="B3433" s="153"/>
      <c r="C3433" s="165"/>
      <c r="D3433" s="166"/>
      <c r="E3433" s="159"/>
      <c r="F3433" s="160"/>
      <c r="G3433" s="159"/>
      <c r="H3433" s="159"/>
      <c r="I3433" s="167"/>
    </row>
    <row r="3434" spans="1:9" x14ac:dyDescent="0.25">
      <c r="A3434" s="145"/>
      <c r="B3434" s="153"/>
      <c r="C3434" s="165"/>
      <c r="D3434" s="166"/>
      <c r="E3434" s="159"/>
      <c r="F3434" s="160"/>
      <c r="G3434" s="159"/>
      <c r="H3434" s="159"/>
      <c r="I3434" s="167"/>
    </row>
    <row r="3435" spans="1:9" x14ac:dyDescent="0.25">
      <c r="A3435" s="145"/>
      <c r="B3435" s="153"/>
      <c r="C3435" s="165"/>
      <c r="D3435" s="166"/>
      <c r="E3435" s="159"/>
      <c r="F3435" s="160"/>
      <c r="G3435" s="159"/>
      <c r="H3435" s="159"/>
      <c r="I3435" s="167"/>
    </row>
    <row r="3436" spans="1:9" x14ac:dyDescent="0.25">
      <c r="A3436" s="145"/>
      <c r="B3436" s="153"/>
      <c r="C3436" s="165"/>
      <c r="D3436" s="166"/>
      <c r="E3436" s="159"/>
      <c r="F3436" s="160"/>
      <c r="G3436" s="159"/>
      <c r="H3436" s="159"/>
      <c r="I3436" s="167"/>
    </row>
    <row r="3437" spans="1:9" x14ac:dyDescent="0.25">
      <c r="A3437" s="145"/>
      <c r="B3437" s="153"/>
      <c r="C3437" s="165"/>
      <c r="D3437" s="166"/>
      <c r="E3437" s="159"/>
      <c r="F3437" s="160"/>
      <c r="G3437" s="159"/>
      <c r="H3437" s="159"/>
      <c r="I3437" s="167"/>
    </row>
    <row r="3438" spans="1:9" x14ac:dyDescent="0.25">
      <c r="A3438" s="145"/>
      <c r="B3438" s="153"/>
      <c r="C3438" s="165"/>
      <c r="D3438" s="166"/>
      <c r="E3438" s="159"/>
      <c r="F3438" s="160"/>
      <c r="G3438" s="159"/>
      <c r="H3438" s="159"/>
      <c r="I3438" s="167"/>
    </row>
    <row r="3439" spans="1:9" x14ac:dyDescent="0.25">
      <c r="A3439" s="145"/>
      <c r="B3439" s="153"/>
      <c r="C3439" s="165"/>
      <c r="D3439" s="166"/>
      <c r="E3439" s="159"/>
      <c r="F3439" s="160"/>
      <c r="G3439" s="159"/>
      <c r="H3439" s="159"/>
      <c r="I3439" s="167"/>
    </row>
    <row r="3440" spans="1:9" x14ac:dyDescent="0.25">
      <c r="A3440" s="145"/>
      <c r="B3440" s="153"/>
      <c r="C3440" s="165"/>
      <c r="D3440" s="166"/>
      <c r="E3440" s="159"/>
      <c r="F3440" s="160"/>
      <c r="G3440" s="159"/>
      <c r="H3440" s="159"/>
      <c r="I3440" s="167"/>
    </row>
    <row r="3441" spans="1:9" x14ac:dyDescent="0.25">
      <c r="A3441" s="145"/>
      <c r="B3441" s="153"/>
      <c r="C3441" s="165"/>
      <c r="D3441" s="166"/>
      <c r="E3441" s="159"/>
      <c r="F3441" s="160"/>
      <c r="G3441" s="159"/>
      <c r="H3441" s="159"/>
      <c r="I3441" s="167"/>
    </row>
    <row r="3442" spans="1:9" x14ac:dyDescent="0.25">
      <c r="A3442" s="145"/>
      <c r="B3442" s="153"/>
      <c r="C3442" s="165"/>
      <c r="D3442" s="166"/>
      <c r="E3442" s="159"/>
      <c r="F3442" s="160"/>
      <c r="G3442" s="159"/>
      <c r="H3442" s="159"/>
      <c r="I3442" s="167"/>
    </row>
    <row r="3443" spans="1:9" x14ac:dyDescent="0.25">
      <c r="A3443" s="145"/>
      <c r="B3443" s="153"/>
      <c r="C3443" s="165"/>
      <c r="D3443" s="166"/>
      <c r="E3443" s="159"/>
      <c r="F3443" s="160"/>
      <c r="G3443" s="159"/>
      <c r="H3443" s="159"/>
      <c r="I3443" s="167"/>
    </row>
    <row r="3444" spans="1:9" x14ac:dyDescent="0.25">
      <c r="A3444" s="145"/>
      <c r="B3444" s="153"/>
      <c r="C3444" s="165"/>
      <c r="D3444" s="166"/>
      <c r="E3444" s="159"/>
      <c r="F3444" s="160"/>
      <c r="G3444" s="159"/>
      <c r="H3444" s="159"/>
      <c r="I3444" s="167"/>
    </row>
    <row r="3445" spans="1:9" x14ac:dyDescent="0.25">
      <c r="A3445" s="145"/>
      <c r="B3445" s="153"/>
      <c r="C3445" s="165"/>
      <c r="D3445" s="166"/>
      <c r="E3445" s="159"/>
      <c r="F3445" s="160"/>
      <c r="G3445" s="159"/>
      <c r="H3445" s="159"/>
      <c r="I3445" s="167"/>
    </row>
    <row r="3446" spans="1:9" x14ac:dyDescent="0.25">
      <c r="A3446" s="145"/>
      <c r="B3446" s="153"/>
      <c r="C3446" s="165"/>
      <c r="D3446" s="166"/>
      <c r="E3446" s="159"/>
      <c r="F3446" s="160"/>
      <c r="G3446" s="159"/>
      <c r="H3446" s="159"/>
      <c r="I3446" s="167"/>
    </row>
    <row r="3447" spans="1:9" x14ac:dyDescent="0.25">
      <c r="A3447" s="145"/>
      <c r="B3447" s="153"/>
      <c r="C3447" s="165"/>
      <c r="D3447" s="166"/>
      <c r="E3447" s="159"/>
      <c r="F3447" s="160"/>
      <c r="G3447" s="159"/>
      <c r="H3447" s="159"/>
      <c r="I3447" s="167"/>
    </row>
    <row r="3448" spans="1:9" x14ac:dyDescent="0.25">
      <c r="A3448" s="145"/>
      <c r="B3448" s="153"/>
      <c r="C3448" s="165"/>
      <c r="D3448" s="166"/>
      <c r="E3448" s="159"/>
      <c r="F3448" s="160"/>
      <c r="G3448" s="159"/>
      <c r="H3448" s="159"/>
      <c r="I3448" s="167"/>
    </row>
    <row r="3449" spans="1:9" x14ac:dyDescent="0.25">
      <c r="A3449" s="145"/>
      <c r="B3449" s="153"/>
      <c r="C3449" s="165"/>
      <c r="D3449" s="166"/>
      <c r="E3449" s="159"/>
      <c r="F3449" s="160"/>
      <c r="G3449" s="159"/>
      <c r="H3449" s="159"/>
      <c r="I3449" s="167"/>
    </row>
    <row r="3450" spans="1:9" x14ac:dyDescent="0.25">
      <c r="A3450" s="145"/>
      <c r="B3450" s="153"/>
      <c r="C3450" s="165"/>
      <c r="D3450" s="166"/>
      <c r="E3450" s="159"/>
      <c r="F3450" s="160"/>
      <c r="G3450" s="159"/>
      <c r="H3450" s="159"/>
      <c r="I3450" s="167"/>
    </row>
    <row r="3451" spans="1:9" x14ac:dyDescent="0.25">
      <c r="A3451" s="145"/>
      <c r="B3451" s="153"/>
      <c r="C3451" s="165"/>
      <c r="D3451" s="166"/>
      <c r="E3451" s="159"/>
      <c r="F3451" s="160"/>
      <c r="G3451" s="159"/>
      <c r="H3451" s="159"/>
      <c r="I3451" s="167"/>
    </row>
    <row r="3452" spans="1:9" x14ac:dyDescent="0.25">
      <c r="A3452" s="145"/>
      <c r="B3452" s="153"/>
      <c r="C3452" s="165"/>
      <c r="D3452" s="166"/>
      <c r="E3452" s="159"/>
      <c r="F3452" s="160"/>
      <c r="G3452" s="159"/>
      <c r="H3452" s="159"/>
      <c r="I3452" s="167"/>
    </row>
    <row r="3453" spans="1:9" x14ac:dyDescent="0.25">
      <c r="A3453" s="145"/>
      <c r="B3453" s="153"/>
      <c r="C3453" s="165"/>
      <c r="D3453" s="166"/>
      <c r="E3453" s="159"/>
      <c r="F3453" s="160"/>
      <c r="G3453" s="159"/>
      <c r="H3453" s="159"/>
      <c r="I3453" s="167"/>
    </row>
    <row r="3454" spans="1:9" x14ac:dyDescent="0.25">
      <c r="A3454" s="145"/>
      <c r="B3454" s="153"/>
      <c r="C3454" s="165"/>
      <c r="D3454" s="166"/>
      <c r="E3454" s="159"/>
      <c r="F3454" s="160"/>
      <c r="G3454" s="159"/>
      <c r="H3454" s="159"/>
      <c r="I3454" s="167"/>
    </row>
    <row r="3455" spans="1:9" x14ac:dyDescent="0.25">
      <c r="A3455" s="145"/>
      <c r="B3455" s="153"/>
      <c r="C3455" s="165"/>
      <c r="D3455" s="166"/>
      <c r="E3455" s="159"/>
      <c r="F3455" s="160"/>
      <c r="G3455" s="159"/>
      <c r="H3455" s="159"/>
      <c r="I3455" s="167"/>
    </row>
    <row r="3456" spans="1:9" x14ac:dyDescent="0.25">
      <c r="A3456" s="145"/>
      <c r="B3456" s="153"/>
      <c r="C3456" s="165"/>
      <c r="D3456" s="166"/>
      <c r="E3456" s="159"/>
      <c r="F3456" s="160"/>
      <c r="G3456" s="159"/>
      <c r="H3456" s="159"/>
      <c r="I3456" s="167"/>
    </row>
    <row r="3457" spans="1:9" x14ac:dyDescent="0.25">
      <c r="A3457" s="145"/>
      <c r="B3457" s="153"/>
      <c r="C3457" s="165"/>
      <c r="D3457" s="166"/>
      <c r="E3457" s="159"/>
      <c r="F3457" s="160"/>
      <c r="G3457" s="159"/>
      <c r="H3457" s="159"/>
      <c r="I3457" s="167"/>
    </row>
    <row r="3458" spans="1:9" x14ac:dyDescent="0.25">
      <c r="A3458" s="145"/>
      <c r="B3458" s="153"/>
      <c r="C3458" s="165"/>
      <c r="D3458" s="166"/>
      <c r="E3458" s="159"/>
      <c r="F3458" s="160"/>
      <c r="G3458" s="159"/>
      <c r="H3458" s="159"/>
      <c r="I3458" s="167"/>
    </row>
    <row r="3459" spans="1:9" x14ac:dyDescent="0.25">
      <c r="A3459" s="145"/>
      <c r="B3459" s="153"/>
      <c r="C3459" s="165"/>
      <c r="D3459" s="166"/>
      <c r="E3459" s="159"/>
      <c r="F3459" s="160"/>
      <c r="G3459" s="159"/>
      <c r="H3459" s="159"/>
      <c r="I3459" s="167"/>
    </row>
    <row r="3460" spans="1:9" x14ac:dyDescent="0.25">
      <c r="A3460" s="145"/>
      <c r="B3460" s="153"/>
      <c r="C3460" s="165"/>
      <c r="D3460" s="166"/>
      <c r="E3460" s="159"/>
      <c r="F3460" s="160"/>
      <c r="G3460" s="159"/>
      <c r="H3460" s="159"/>
      <c r="I3460" s="167"/>
    </row>
    <row r="3461" spans="1:9" x14ac:dyDescent="0.25">
      <c r="A3461" s="145"/>
      <c r="B3461" s="153"/>
      <c r="C3461" s="165"/>
      <c r="D3461" s="166"/>
      <c r="E3461" s="159"/>
      <c r="F3461" s="160"/>
      <c r="G3461" s="159"/>
      <c r="H3461" s="159"/>
      <c r="I3461" s="167"/>
    </row>
    <row r="3462" spans="1:9" x14ac:dyDescent="0.25">
      <c r="A3462" s="145"/>
      <c r="B3462" s="153"/>
      <c r="C3462" s="165"/>
      <c r="D3462" s="166"/>
      <c r="E3462" s="159"/>
      <c r="F3462" s="160"/>
      <c r="G3462" s="159"/>
      <c r="H3462" s="159"/>
      <c r="I3462" s="167"/>
    </row>
    <row r="3463" spans="1:9" x14ac:dyDescent="0.25">
      <c r="A3463" s="145"/>
      <c r="B3463" s="153"/>
      <c r="C3463" s="165"/>
      <c r="D3463" s="166"/>
      <c r="E3463" s="159"/>
      <c r="F3463" s="160"/>
      <c r="G3463" s="159"/>
      <c r="H3463" s="159"/>
      <c r="I3463" s="167"/>
    </row>
    <row r="3464" spans="1:9" x14ac:dyDescent="0.25">
      <c r="A3464" s="145"/>
      <c r="B3464" s="153"/>
      <c r="C3464" s="165"/>
      <c r="D3464" s="166"/>
      <c r="E3464" s="159"/>
      <c r="F3464" s="160"/>
      <c r="G3464" s="159"/>
      <c r="H3464" s="159"/>
      <c r="I3464" s="167"/>
    </row>
    <row r="3465" spans="1:9" x14ac:dyDescent="0.25">
      <c r="A3465" s="145"/>
      <c r="B3465" s="153"/>
      <c r="C3465" s="165"/>
      <c r="D3465" s="166"/>
      <c r="E3465" s="159"/>
      <c r="F3465" s="160"/>
      <c r="G3465" s="159"/>
      <c r="H3465" s="159"/>
      <c r="I3465" s="167"/>
    </row>
    <row r="3466" spans="1:9" x14ac:dyDescent="0.25">
      <c r="A3466" s="145"/>
      <c r="B3466" s="153"/>
      <c r="C3466" s="165"/>
      <c r="D3466" s="166"/>
      <c r="E3466" s="159"/>
      <c r="F3466" s="160"/>
      <c r="G3466" s="159"/>
      <c r="H3466" s="159"/>
      <c r="I3466" s="167"/>
    </row>
    <row r="3467" spans="1:9" x14ac:dyDescent="0.25">
      <c r="A3467" s="145"/>
      <c r="B3467" s="153"/>
      <c r="C3467" s="165"/>
      <c r="D3467" s="166"/>
      <c r="E3467" s="159"/>
      <c r="F3467" s="160"/>
      <c r="G3467" s="159"/>
      <c r="H3467" s="159"/>
      <c r="I3467" s="167"/>
    </row>
    <row r="3468" spans="1:9" x14ac:dyDescent="0.25">
      <c r="A3468" s="145"/>
      <c r="B3468" s="153"/>
      <c r="C3468" s="165"/>
      <c r="D3468" s="166"/>
      <c r="E3468" s="159"/>
      <c r="F3468" s="160"/>
      <c r="G3468" s="159"/>
      <c r="H3468" s="159"/>
      <c r="I3468" s="167"/>
    </row>
    <row r="3469" spans="1:9" x14ac:dyDescent="0.25">
      <c r="A3469" s="145"/>
      <c r="B3469" s="153"/>
      <c r="C3469" s="165"/>
      <c r="D3469" s="166"/>
      <c r="E3469" s="159"/>
      <c r="F3469" s="160"/>
      <c r="G3469" s="159"/>
      <c r="H3469" s="159"/>
      <c r="I3469" s="167"/>
    </row>
    <row r="3470" spans="1:9" x14ac:dyDescent="0.25">
      <c r="A3470" s="145"/>
      <c r="B3470" s="153"/>
      <c r="C3470" s="165"/>
      <c r="D3470" s="166"/>
      <c r="E3470" s="159"/>
      <c r="F3470" s="160"/>
      <c r="G3470" s="159"/>
      <c r="H3470" s="159"/>
      <c r="I3470" s="167"/>
    </row>
    <row r="3471" spans="1:9" x14ac:dyDescent="0.25">
      <c r="A3471" s="145"/>
      <c r="B3471" s="153"/>
      <c r="C3471" s="165"/>
      <c r="D3471" s="166"/>
      <c r="E3471" s="159"/>
      <c r="F3471" s="160"/>
      <c r="G3471" s="159"/>
      <c r="H3471" s="159"/>
      <c r="I3471" s="167"/>
    </row>
    <row r="3472" spans="1:9" x14ac:dyDescent="0.25">
      <c r="A3472" s="145"/>
      <c r="B3472" s="153"/>
      <c r="C3472" s="165"/>
      <c r="D3472" s="166"/>
      <c r="E3472" s="159"/>
      <c r="F3472" s="160"/>
      <c r="G3472" s="159"/>
      <c r="H3472" s="159"/>
      <c r="I3472" s="167"/>
    </row>
    <row r="3473" spans="1:9" x14ac:dyDescent="0.25">
      <c r="A3473" s="145"/>
      <c r="B3473" s="153"/>
      <c r="C3473" s="165"/>
      <c r="D3473" s="166"/>
      <c r="E3473" s="159"/>
      <c r="F3473" s="160"/>
      <c r="G3473" s="159"/>
      <c r="H3473" s="159"/>
      <c r="I3473" s="167"/>
    </row>
    <row r="3474" spans="1:9" x14ac:dyDescent="0.25">
      <c r="A3474" s="145"/>
      <c r="B3474" s="153"/>
      <c r="C3474" s="165"/>
      <c r="D3474" s="166"/>
      <c r="E3474" s="159"/>
      <c r="F3474" s="160"/>
      <c r="G3474" s="159"/>
      <c r="H3474" s="159"/>
      <c r="I3474" s="167"/>
    </row>
    <row r="3475" spans="1:9" x14ac:dyDescent="0.25">
      <c r="A3475" s="145"/>
      <c r="B3475" s="153"/>
      <c r="C3475" s="165"/>
      <c r="D3475" s="166"/>
      <c r="E3475" s="159"/>
      <c r="F3475" s="160"/>
      <c r="G3475" s="159"/>
      <c r="H3475" s="159"/>
      <c r="I3475" s="167"/>
    </row>
    <row r="3476" spans="1:9" x14ac:dyDescent="0.25">
      <c r="A3476" s="145"/>
      <c r="B3476" s="153"/>
      <c r="C3476" s="165"/>
      <c r="D3476" s="166"/>
      <c r="E3476" s="159"/>
      <c r="F3476" s="160"/>
      <c r="G3476" s="159"/>
      <c r="H3476" s="159"/>
      <c r="I3476" s="167"/>
    </row>
    <row r="3477" spans="1:9" x14ac:dyDescent="0.25">
      <c r="A3477" s="145"/>
      <c r="B3477" s="153"/>
      <c r="C3477" s="165"/>
      <c r="D3477" s="166"/>
      <c r="E3477" s="159"/>
      <c r="F3477" s="160"/>
      <c r="G3477" s="159"/>
      <c r="H3477" s="159"/>
      <c r="I3477" s="167"/>
    </row>
    <row r="3478" spans="1:9" x14ac:dyDescent="0.25">
      <c r="A3478" s="145"/>
      <c r="B3478" s="153"/>
      <c r="C3478" s="165"/>
      <c r="D3478" s="166"/>
      <c r="E3478" s="159"/>
      <c r="F3478" s="160"/>
      <c r="G3478" s="159"/>
      <c r="H3478" s="159"/>
      <c r="I3478" s="167"/>
    </row>
    <row r="3479" spans="1:9" x14ac:dyDescent="0.25">
      <c r="A3479" s="145"/>
      <c r="B3479" s="153"/>
      <c r="C3479" s="165"/>
      <c r="D3479" s="166"/>
      <c r="E3479" s="159"/>
      <c r="F3479" s="160"/>
      <c r="G3479" s="159"/>
      <c r="H3479" s="159"/>
      <c r="I3479" s="167"/>
    </row>
    <row r="3480" spans="1:9" x14ac:dyDescent="0.25">
      <c r="A3480" s="145"/>
      <c r="B3480" s="153"/>
      <c r="C3480" s="165"/>
      <c r="D3480" s="166"/>
      <c r="E3480" s="159"/>
      <c r="F3480" s="160"/>
      <c r="G3480" s="159"/>
      <c r="H3480" s="159"/>
      <c r="I3480" s="167"/>
    </row>
    <row r="3481" spans="1:9" x14ac:dyDescent="0.25">
      <c r="A3481" s="145"/>
      <c r="B3481" s="153"/>
      <c r="C3481" s="165"/>
      <c r="D3481" s="166"/>
      <c r="E3481" s="159"/>
      <c r="F3481" s="160"/>
      <c r="G3481" s="159"/>
      <c r="H3481" s="159"/>
      <c r="I3481" s="167"/>
    </row>
    <row r="3482" spans="1:9" x14ac:dyDescent="0.25">
      <c r="A3482" s="145"/>
      <c r="B3482" s="153"/>
      <c r="C3482" s="165"/>
      <c r="D3482" s="166"/>
      <c r="E3482" s="159"/>
      <c r="F3482" s="160"/>
      <c r="G3482" s="159"/>
      <c r="H3482" s="159"/>
      <c r="I3482" s="167"/>
    </row>
    <row r="3483" spans="1:9" x14ac:dyDescent="0.25">
      <c r="A3483" s="145"/>
      <c r="B3483" s="153"/>
      <c r="C3483" s="165"/>
      <c r="D3483" s="166"/>
      <c r="E3483" s="159"/>
      <c r="F3483" s="160"/>
      <c r="G3483" s="159"/>
      <c r="H3483" s="159"/>
      <c r="I3483" s="167"/>
    </row>
    <row r="3484" spans="1:9" x14ac:dyDescent="0.25">
      <c r="A3484" s="145"/>
      <c r="B3484" s="153"/>
      <c r="C3484" s="165"/>
      <c r="D3484" s="166"/>
      <c r="E3484" s="159"/>
      <c r="F3484" s="160"/>
      <c r="G3484" s="159"/>
      <c r="H3484" s="159"/>
      <c r="I3484" s="167"/>
    </row>
    <row r="3485" spans="1:9" x14ac:dyDescent="0.25">
      <c r="A3485" s="145"/>
      <c r="B3485" s="153"/>
      <c r="C3485" s="165"/>
      <c r="D3485" s="166"/>
      <c r="E3485" s="159"/>
      <c r="F3485" s="160"/>
      <c r="G3485" s="159"/>
      <c r="H3485" s="159"/>
      <c r="I3485" s="167"/>
    </row>
    <row r="3486" spans="1:9" x14ac:dyDescent="0.25">
      <c r="A3486" s="145"/>
      <c r="B3486" s="153"/>
      <c r="C3486" s="165"/>
      <c r="D3486" s="166"/>
      <c r="E3486" s="159"/>
      <c r="F3486" s="160"/>
      <c r="G3486" s="159"/>
      <c r="H3486" s="159"/>
      <c r="I3486" s="167"/>
    </row>
    <row r="3487" spans="1:9" x14ac:dyDescent="0.25">
      <c r="A3487" s="145"/>
      <c r="B3487" s="153"/>
      <c r="C3487" s="165"/>
      <c r="D3487" s="166"/>
      <c r="E3487" s="159"/>
      <c r="F3487" s="160"/>
      <c r="G3487" s="159"/>
      <c r="H3487" s="159"/>
      <c r="I3487" s="167"/>
    </row>
    <row r="3488" spans="1:9" x14ac:dyDescent="0.25">
      <c r="A3488" s="145"/>
      <c r="B3488" s="153"/>
      <c r="C3488" s="165"/>
      <c r="D3488" s="166"/>
      <c r="E3488" s="159"/>
      <c r="F3488" s="160"/>
      <c r="G3488" s="159"/>
      <c r="H3488" s="159"/>
      <c r="I3488" s="167"/>
    </row>
    <row r="3489" spans="1:9" x14ac:dyDescent="0.25">
      <c r="A3489" s="145"/>
      <c r="B3489" s="153"/>
      <c r="C3489" s="165"/>
      <c r="D3489" s="166"/>
      <c r="E3489" s="159"/>
      <c r="F3489" s="160"/>
      <c r="G3489" s="159"/>
      <c r="H3489" s="159"/>
      <c r="I3489" s="167"/>
    </row>
    <row r="3490" spans="1:9" x14ac:dyDescent="0.25">
      <c r="A3490" s="145"/>
      <c r="B3490" s="153"/>
      <c r="C3490" s="165"/>
      <c r="D3490" s="166"/>
      <c r="E3490" s="159"/>
      <c r="F3490" s="160"/>
      <c r="G3490" s="159"/>
      <c r="H3490" s="159"/>
      <c r="I3490" s="167"/>
    </row>
    <row r="3491" spans="1:9" x14ac:dyDescent="0.25">
      <c r="A3491" s="145"/>
      <c r="B3491" s="153"/>
      <c r="C3491" s="165"/>
      <c r="D3491" s="166"/>
      <c r="E3491" s="159"/>
      <c r="F3491" s="160"/>
      <c r="G3491" s="159"/>
      <c r="H3491" s="159"/>
      <c r="I3491" s="167"/>
    </row>
    <row r="3492" spans="1:9" x14ac:dyDescent="0.25">
      <c r="A3492" s="145"/>
      <c r="B3492" s="153"/>
      <c r="C3492" s="165"/>
      <c r="D3492" s="166"/>
      <c r="E3492" s="159"/>
      <c r="F3492" s="160"/>
      <c r="G3492" s="159"/>
      <c r="H3492" s="159"/>
      <c r="I3492" s="167"/>
    </row>
    <row r="3493" spans="1:9" x14ac:dyDescent="0.25">
      <c r="A3493" s="145"/>
      <c r="B3493" s="153"/>
      <c r="C3493" s="165"/>
      <c r="D3493" s="166"/>
      <c r="E3493" s="159"/>
      <c r="F3493" s="160"/>
      <c r="G3493" s="159"/>
      <c r="H3493" s="159"/>
      <c r="I3493" s="167"/>
    </row>
    <row r="3494" spans="1:9" x14ac:dyDescent="0.25">
      <c r="A3494" s="145"/>
      <c r="B3494" s="153"/>
      <c r="C3494" s="165"/>
      <c r="D3494" s="166"/>
      <c r="E3494" s="159"/>
      <c r="F3494" s="160"/>
      <c r="G3494" s="159"/>
      <c r="H3494" s="159"/>
      <c r="I3494" s="167"/>
    </row>
    <row r="3495" spans="1:9" x14ac:dyDescent="0.25">
      <c r="A3495" s="145"/>
      <c r="B3495" s="153"/>
      <c r="C3495" s="165"/>
      <c r="D3495" s="166"/>
      <c r="E3495" s="159"/>
      <c r="F3495" s="160"/>
      <c r="G3495" s="159"/>
      <c r="H3495" s="159"/>
      <c r="I3495" s="167"/>
    </row>
    <row r="3496" spans="1:9" x14ac:dyDescent="0.25">
      <c r="A3496" s="145"/>
      <c r="B3496" s="153"/>
      <c r="C3496" s="165"/>
      <c r="D3496" s="166"/>
      <c r="E3496" s="159"/>
      <c r="F3496" s="160"/>
      <c r="G3496" s="159"/>
      <c r="H3496" s="159"/>
      <c r="I3496" s="167"/>
    </row>
    <row r="3497" spans="1:9" x14ac:dyDescent="0.25">
      <c r="A3497" s="145"/>
      <c r="B3497" s="153"/>
      <c r="C3497" s="165"/>
      <c r="D3497" s="166"/>
      <c r="E3497" s="159"/>
      <c r="F3497" s="160"/>
      <c r="G3497" s="159"/>
      <c r="H3497" s="159"/>
      <c r="I3497" s="167"/>
    </row>
    <row r="3498" spans="1:9" x14ac:dyDescent="0.25">
      <c r="A3498" s="145"/>
      <c r="B3498" s="153"/>
      <c r="C3498" s="165"/>
      <c r="D3498" s="166"/>
      <c r="E3498" s="159"/>
      <c r="F3498" s="160"/>
      <c r="G3498" s="159"/>
      <c r="H3498" s="159"/>
      <c r="I3498" s="167"/>
    </row>
    <row r="3499" spans="1:9" x14ac:dyDescent="0.25">
      <c r="A3499" s="145"/>
      <c r="B3499" s="153"/>
      <c r="C3499" s="165"/>
      <c r="D3499" s="166"/>
      <c r="E3499" s="159"/>
      <c r="F3499" s="160"/>
      <c r="G3499" s="159"/>
      <c r="H3499" s="159"/>
      <c r="I3499" s="167"/>
    </row>
    <row r="3500" spans="1:9" x14ac:dyDescent="0.25">
      <c r="A3500" s="145"/>
      <c r="B3500" s="153"/>
      <c r="C3500" s="165"/>
      <c r="D3500" s="166"/>
      <c r="E3500" s="159"/>
      <c r="F3500" s="160"/>
      <c r="G3500" s="159"/>
      <c r="H3500" s="159"/>
      <c r="I3500" s="167"/>
    </row>
    <row r="3501" spans="1:9" x14ac:dyDescent="0.25">
      <c r="A3501" s="145"/>
      <c r="B3501" s="153"/>
      <c r="C3501" s="165"/>
      <c r="D3501" s="166"/>
      <c r="E3501" s="159"/>
      <c r="F3501" s="160"/>
      <c r="G3501" s="159"/>
      <c r="H3501" s="159"/>
      <c r="I3501" s="167"/>
    </row>
    <row r="3502" spans="1:9" x14ac:dyDescent="0.25">
      <c r="A3502" s="145"/>
      <c r="B3502" s="153"/>
      <c r="C3502" s="165"/>
      <c r="D3502" s="166"/>
      <c r="E3502" s="159"/>
      <c r="F3502" s="160"/>
      <c r="G3502" s="159"/>
      <c r="H3502" s="159"/>
      <c r="I3502" s="167"/>
    </row>
    <row r="3503" spans="1:9" x14ac:dyDescent="0.25">
      <c r="A3503" s="145"/>
      <c r="B3503" s="153"/>
      <c r="C3503" s="165"/>
      <c r="D3503" s="166"/>
      <c r="E3503" s="159"/>
      <c r="F3503" s="160"/>
      <c r="G3503" s="159"/>
      <c r="H3503" s="159"/>
      <c r="I3503" s="167"/>
    </row>
    <row r="3504" spans="1:9" x14ac:dyDescent="0.25">
      <c r="A3504" s="145"/>
      <c r="B3504" s="153"/>
      <c r="C3504" s="165"/>
      <c r="D3504" s="166"/>
      <c r="E3504" s="159"/>
      <c r="F3504" s="160"/>
      <c r="G3504" s="159"/>
      <c r="H3504" s="159"/>
      <c r="I3504" s="167"/>
    </row>
    <row r="3505" spans="1:9" x14ac:dyDescent="0.25">
      <c r="A3505" s="145"/>
      <c r="B3505" s="153"/>
      <c r="C3505" s="165"/>
      <c r="D3505" s="166"/>
      <c r="E3505" s="159"/>
      <c r="F3505" s="160"/>
      <c r="G3505" s="159"/>
      <c r="H3505" s="159"/>
      <c r="I3505" s="167"/>
    </row>
    <row r="3506" spans="1:9" x14ac:dyDescent="0.25">
      <c r="A3506" s="145"/>
      <c r="B3506" s="153"/>
      <c r="C3506" s="165"/>
      <c r="D3506" s="166"/>
      <c r="E3506" s="159"/>
      <c r="F3506" s="160"/>
      <c r="G3506" s="159"/>
      <c r="H3506" s="159"/>
      <c r="I3506" s="167"/>
    </row>
    <row r="3507" spans="1:9" x14ac:dyDescent="0.25">
      <c r="A3507" s="145"/>
      <c r="B3507" s="153"/>
      <c r="C3507" s="165"/>
      <c r="D3507" s="166"/>
      <c r="E3507" s="159"/>
      <c r="F3507" s="160"/>
      <c r="G3507" s="159"/>
      <c r="H3507" s="159"/>
      <c r="I3507" s="167"/>
    </row>
    <row r="3508" spans="1:9" x14ac:dyDescent="0.25">
      <c r="A3508" s="145"/>
      <c r="B3508" s="153"/>
      <c r="C3508" s="165"/>
      <c r="D3508" s="166"/>
      <c r="E3508" s="159"/>
      <c r="F3508" s="160"/>
      <c r="G3508" s="159"/>
      <c r="H3508" s="159"/>
      <c r="I3508" s="167"/>
    </row>
    <row r="3509" spans="1:9" x14ac:dyDescent="0.25">
      <c r="A3509" s="145"/>
      <c r="B3509" s="153"/>
      <c r="C3509" s="165"/>
      <c r="D3509" s="166"/>
      <c r="E3509" s="159"/>
      <c r="F3509" s="160"/>
      <c r="G3509" s="159"/>
      <c r="H3509" s="159"/>
      <c r="I3509" s="167"/>
    </row>
    <row r="3510" spans="1:9" x14ac:dyDescent="0.25">
      <c r="A3510" s="145"/>
      <c r="B3510" s="153"/>
      <c r="C3510" s="165"/>
      <c r="D3510" s="166"/>
      <c r="E3510" s="159"/>
      <c r="F3510" s="160"/>
      <c r="G3510" s="159"/>
      <c r="H3510" s="159"/>
      <c r="I3510" s="167"/>
    </row>
    <row r="3511" spans="1:9" x14ac:dyDescent="0.25">
      <c r="A3511" s="145"/>
      <c r="B3511" s="153"/>
      <c r="C3511" s="165"/>
      <c r="D3511" s="166"/>
      <c r="E3511" s="159"/>
      <c r="F3511" s="160"/>
      <c r="G3511" s="159"/>
      <c r="H3511" s="159"/>
      <c r="I3511" s="167"/>
    </row>
    <row r="3512" spans="1:9" x14ac:dyDescent="0.25">
      <c r="A3512" s="145"/>
      <c r="B3512" s="153"/>
      <c r="C3512" s="165"/>
      <c r="D3512" s="166"/>
      <c r="E3512" s="159"/>
      <c r="F3512" s="160"/>
      <c r="G3512" s="159"/>
      <c r="H3512" s="159"/>
      <c r="I3512" s="167"/>
    </row>
    <row r="3513" spans="1:9" x14ac:dyDescent="0.25">
      <c r="A3513" s="145"/>
      <c r="B3513" s="153"/>
      <c r="C3513" s="165"/>
      <c r="D3513" s="166"/>
      <c r="E3513" s="159"/>
      <c r="F3513" s="160"/>
      <c r="G3513" s="159"/>
      <c r="H3513" s="159"/>
      <c r="I3513" s="167"/>
    </row>
    <row r="3514" spans="1:9" x14ac:dyDescent="0.25">
      <c r="A3514" s="145"/>
      <c r="B3514" s="153"/>
      <c r="C3514" s="165"/>
      <c r="D3514" s="166"/>
      <c r="E3514" s="159"/>
      <c r="F3514" s="160"/>
      <c r="G3514" s="159"/>
      <c r="H3514" s="159"/>
      <c r="I3514" s="167"/>
    </row>
    <row r="3515" spans="1:9" x14ac:dyDescent="0.25">
      <c r="A3515" s="145"/>
      <c r="B3515" s="153"/>
      <c r="C3515" s="165"/>
      <c r="D3515" s="166"/>
      <c r="E3515" s="159"/>
      <c r="F3515" s="160"/>
      <c r="G3515" s="159"/>
      <c r="H3515" s="159"/>
      <c r="I3515" s="167"/>
    </row>
    <row r="3516" spans="1:9" x14ac:dyDescent="0.25">
      <c r="A3516" s="145"/>
      <c r="B3516" s="153"/>
      <c r="C3516" s="165"/>
      <c r="D3516" s="166"/>
      <c r="E3516" s="159"/>
      <c r="F3516" s="160"/>
      <c r="G3516" s="159"/>
      <c r="H3516" s="159"/>
      <c r="I3516" s="167"/>
    </row>
    <row r="3517" spans="1:9" x14ac:dyDescent="0.25">
      <c r="A3517" s="145"/>
      <c r="B3517" s="153"/>
      <c r="C3517" s="165"/>
      <c r="D3517" s="166"/>
      <c r="E3517" s="159"/>
      <c r="F3517" s="160"/>
      <c r="G3517" s="159"/>
      <c r="H3517" s="159"/>
      <c r="I3517" s="167"/>
    </row>
    <row r="3518" spans="1:9" x14ac:dyDescent="0.25">
      <c r="A3518" s="145"/>
      <c r="B3518" s="153"/>
      <c r="C3518" s="165"/>
      <c r="D3518" s="166"/>
      <c r="E3518" s="159"/>
      <c r="F3518" s="160"/>
      <c r="G3518" s="159"/>
      <c r="H3518" s="159"/>
      <c r="I3518" s="167"/>
    </row>
    <row r="3519" spans="1:9" x14ac:dyDescent="0.25">
      <c r="A3519" s="145"/>
      <c r="B3519" s="153"/>
      <c r="C3519" s="165"/>
      <c r="D3519" s="166"/>
      <c r="E3519" s="159"/>
      <c r="F3519" s="160"/>
      <c r="G3519" s="159"/>
      <c r="H3519" s="159"/>
      <c r="I3519" s="167"/>
    </row>
    <row r="3520" spans="1:9" x14ac:dyDescent="0.25">
      <c r="A3520" s="145"/>
      <c r="B3520" s="153"/>
      <c r="C3520" s="165"/>
      <c r="D3520" s="166"/>
      <c r="E3520" s="159"/>
      <c r="F3520" s="160"/>
      <c r="G3520" s="159"/>
      <c r="H3520" s="159"/>
      <c r="I3520" s="167"/>
    </row>
    <row r="3521" spans="1:9" x14ac:dyDescent="0.25">
      <c r="A3521" s="145"/>
      <c r="B3521" s="153"/>
      <c r="C3521" s="165"/>
      <c r="D3521" s="166"/>
      <c r="E3521" s="159"/>
      <c r="F3521" s="160"/>
      <c r="G3521" s="159"/>
      <c r="H3521" s="159"/>
      <c r="I3521" s="167"/>
    </row>
    <row r="3522" spans="1:9" x14ac:dyDescent="0.25">
      <c r="A3522" s="145"/>
      <c r="B3522" s="153"/>
      <c r="C3522" s="165"/>
      <c r="D3522" s="166"/>
      <c r="E3522" s="159"/>
      <c r="F3522" s="160"/>
      <c r="G3522" s="159"/>
      <c r="H3522" s="159"/>
      <c r="I3522" s="167"/>
    </row>
    <row r="3523" spans="1:9" x14ac:dyDescent="0.25">
      <c r="A3523" s="145"/>
      <c r="B3523" s="153"/>
      <c r="C3523" s="165"/>
      <c r="D3523" s="166"/>
      <c r="E3523" s="159"/>
      <c r="F3523" s="160"/>
      <c r="G3523" s="159"/>
      <c r="H3523" s="159"/>
      <c r="I3523" s="167"/>
    </row>
    <row r="3524" spans="1:9" x14ac:dyDescent="0.25">
      <c r="A3524" s="145"/>
      <c r="B3524" s="153"/>
      <c r="C3524" s="165"/>
      <c r="D3524" s="166"/>
      <c r="E3524" s="159"/>
      <c r="F3524" s="160"/>
      <c r="G3524" s="159"/>
      <c r="H3524" s="159"/>
      <c r="I3524" s="167"/>
    </row>
    <row r="3525" spans="1:9" x14ac:dyDescent="0.25">
      <c r="A3525" s="145"/>
      <c r="B3525" s="153"/>
      <c r="C3525" s="165"/>
      <c r="D3525" s="166"/>
      <c r="E3525" s="159"/>
      <c r="F3525" s="160"/>
      <c r="G3525" s="159"/>
      <c r="H3525" s="159"/>
      <c r="I3525" s="167"/>
    </row>
    <row r="3526" spans="1:9" x14ac:dyDescent="0.25">
      <c r="A3526" s="145"/>
      <c r="B3526" s="153"/>
      <c r="C3526" s="165"/>
      <c r="D3526" s="166"/>
      <c r="E3526" s="159"/>
      <c r="F3526" s="160"/>
      <c r="G3526" s="159"/>
      <c r="H3526" s="159"/>
      <c r="I3526" s="167"/>
    </row>
    <row r="3527" spans="1:9" x14ac:dyDescent="0.25">
      <c r="A3527" s="145"/>
      <c r="B3527" s="153"/>
      <c r="C3527" s="165"/>
      <c r="D3527" s="166"/>
      <c r="E3527" s="159"/>
      <c r="F3527" s="160"/>
      <c r="G3527" s="159"/>
      <c r="H3527" s="159"/>
      <c r="I3527" s="167"/>
    </row>
    <row r="3528" spans="1:9" x14ac:dyDescent="0.25">
      <c r="A3528" s="145"/>
      <c r="B3528" s="153"/>
      <c r="C3528" s="165"/>
      <c r="D3528" s="166"/>
      <c r="E3528" s="159"/>
      <c r="F3528" s="160"/>
      <c r="G3528" s="159"/>
      <c r="H3528" s="159"/>
      <c r="I3528" s="167"/>
    </row>
    <row r="3529" spans="1:9" x14ac:dyDescent="0.25">
      <c r="A3529" s="145"/>
      <c r="B3529" s="153"/>
      <c r="C3529" s="165"/>
      <c r="D3529" s="166"/>
      <c r="E3529" s="159"/>
      <c r="F3529" s="160"/>
      <c r="G3529" s="159"/>
      <c r="H3529" s="159"/>
      <c r="I3529" s="167"/>
    </row>
    <row r="3530" spans="1:9" x14ac:dyDescent="0.25">
      <c r="A3530" s="145"/>
      <c r="B3530" s="153"/>
      <c r="C3530" s="165"/>
      <c r="D3530" s="166"/>
      <c r="E3530" s="159"/>
      <c r="F3530" s="160"/>
      <c r="G3530" s="159"/>
      <c r="H3530" s="159"/>
      <c r="I3530" s="167"/>
    </row>
    <row r="3531" spans="1:9" x14ac:dyDescent="0.25">
      <c r="A3531" s="145"/>
      <c r="B3531" s="153"/>
      <c r="C3531" s="165"/>
      <c r="D3531" s="166"/>
      <c r="E3531" s="159"/>
      <c r="F3531" s="160"/>
      <c r="G3531" s="159"/>
      <c r="H3531" s="159"/>
      <c r="I3531" s="167"/>
    </row>
    <row r="3532" spans="1:9" x14ac:dyDescent="0.25">
      <c r="A3532" s="145"/>
      <c r="B3532" s="153"/>
      <c r="C3532" s="165"/>
      <c r="D3532" s="166"/>
      <c r="E3532" s="159"/>
      <c r="F3532" s="160"/>
      <c r="G3532" s="159"/>
      <c r="H3532" s="159"/>
      <c r="I3532" s="167"/>
    </row>
    <row r="3533" spans="1:9" x14ac:dyDescent="0.25">
      <c r="A3533" s="145"/>
      <c r="B3533" s="153"/>
      <c r="C3533" s="165"/>
      <c r="D3533" s="166"/>
      <c r="E3533" s="159"/>
      <c r="F3533" s="160"/>
      <c r="G3533" s="159"/>
      <c r="H3533" s="159"/>
      <c r="I3533" s="167"/>
    </row>
    <row r="3534" spans="1:9" x14ac:dyDescent="0.25">
      <c r="A3534" s="145"/>
      <c r="B3534" s="153"/>
      <c r="C3534" s="165"/>
      <c r="D3534" s="166"/>
      <c r="E3534" s="159"/>
      <c r="F3534" s="160"/>
      <c r="G3534" s="159"/>
      <c r="H3534" s="159"/>
      <c r="I3534" s="167"/>
    </row>
    <row r="3535" spans="1:9" x14ac:dyDescent="0.25">
      <c r="A3535" s="145"/>
      <c r="B3535" s="153"/>
      <c r="C3535" s="165"/>
      <c r="D3535" s="166"/>
      <c r="E3535" s="159"/>
      <c r="F3535" s="160"/>
      <c r="G3535" s="159"/>
      <c r="H3535" s="159"/>
      <c r="I3535" s="167"/>
    </row>
    <row r="3536" spans="1:9" x14ac:dyDescent="0.25">
      <c r="A3536" s="145"/>
      <c r="B3536" s="153"/>
      <c r="C3536" s="165"/>
      <c r="D3536" s="166"/>
      <c r="E3536" s="159"/>
      <c r="F3536" s="160"/>
      <c r="G3536" s="159"/>
      <c r="H3536" s="159"/>
      <c r="I3536" s="167"/>
    </row>
    <row r="3537" spans="1:9" x14ac:dyDescent="0.25">
      <c r="A3537" s="145"/>
      <c r="B3537" s="153"/>
      <c r="C3537" s="165"/>
      <c r="D3537" s="166"/>
      <c r="E3537" s="159"/>
      <c r="F3537" s="160"/>
      <c r="G3537" s="159"/>
      <c r="H3537" s="159"/>
      <c r="I3537" s="167"/>
    </row>
    <row r="3538" spans="1:9" x14ac:dyDescent="0.25">
      <c r="A3538" s="145"/>
      <c r="B3538" s="153"/>
      <c r="C3538" s="165"/>
      <c r="D3538" s="166"/>
      <c r="E3538" s="159"/>
      <c r="F3538" s="160"/>
      <c r="G3538" s="159"/>
      <c r="H3538" s="159"/>
      <c r="I3538" s="167"/>
    </row>
    <row r="3539" spans="1:9" x14ac:dyDescent="0.25">
      <c r="A3539" s="145"/>
      <c r="B3539" s="153"/>
      <c r="C3539" s="165"/>
      <c r="D3539" s="166"/>
      <c r="E3539" s="159"/>
      <c r="F3539" s="160"/>
      <c r="G3539" s="159"/>
      <c r="H3539" s="159"/>
      <c r="I3539" s="167"/>
    </row>
    <row r="3540" spans="1:9" x14ac:dyDescent="0.25">
      <c r="A3540" s="145"/>
      <c r="B3540" s="153"/>
      <c r="C3540" s="165"/>
      <c r="D3540" s="166"/>
      <c r="E3540" s="159"/>
      <c r="F3540" s="160"/>
      <c r="G3540" s="159"/>
      <c r="H3540" s="159"/>
      <c r="I3540" s="167"/>
    </row>
    <row r="3541" spans="1:9" x14ac:dyDescent="0.25">
      <c r="A3541" s="145"/>
      <c r="B3541" s="153"/>
      <c r="C3541" s="165"/>
      <c r="D3541" s="166"/>
      <c r="E3541" s="159"/>
      <c r="F3541" s="160"/>
      <c r="G3541" s="159"/>
      <c r="H3541" s="159"/>
      <c r="I3541" s="167"/>
    </row>
    <row r="3542" spans="1:9" x14ac:dyDescent="0.25">
      <c r="A3542" s="145"/>
      <c r="B3542" s="153"/>
      <c r="C3542" s="165"/>
      <c r="D3542" s="166"/>
      <c r="E3542" s="159"/>
      <c r="F3542" s="160"/>
      <c r="G3542" s="159"/>
      <c r="H3542" s="159"/>
      <c r="I3542" s="167"/>
    </row>
    <row r="3543" spans="1:9" x14ac:dyDescent="0.25">
      <c r="A3543" s="145"/>
      <c r="B3543" s="153"/>
      <c r="C3543" s="165"/>
      <c r="D3543" s="166"/>
      <c r="E3543" s="159"/>
      <c r="F3543" s="160"/>
      <c r="G3543" s="159"/>
      <c r="H3543" s="159"/>
      <c r="I3543" s="167"/>
    </row>
    <row r="3544" spans="1:9" x14ac:dyDescent="0.25">
      <c r="A3544" s="145"/>
      <c r="B3544" s="153"/>
      <c r="C3544" s="165"/>
      <c r="D3544" s="166"/>
      <c r="E3544" s="159"/>
      <c r="F3544" s="160"/>
      <c r="G3544" s="159"/>
      <c r="H3544" s="159"/>
      <c r="I3544" s="167"/>
    </row>
    <row r="3545" spans="1:9" x14ac:dyDescent="0.25">
      <c r="A3545" s="145"/>
      <c r="B3545" s="153"/>
      <c r="C3545" s="165"/>
      <c r="D3545" s="166"/>
      <c r="E3545" s="159"/>
      <c r="F3545" s="160"/>
      <c r="G3545" s="159"/>
      <c r="H3545" s="159"/>
      <c r="I3545" s="167"/>
    </row>
    <row r="3546" spans="1:9" x14ac:dyDescent="0.25">
      <c r="A3546" s="145"/>
      <c r="B3546" s="153"/>
      <c r="C3546" s="165"/>
      <c r="D3546" s="166"/>
      <c r="E3546" s="159"/>
      <c r="F3546" s="160"/>
      <c r="G3546" s="159"/>
      <c r="H3546" s="159"/>
      <c r="I3546" s="167"/>
    </row>
    <row r="3547" spans="1:9" x14ac:dyDescent="0.25">
      <c r="A3547" s="145"/>
      <c r="B3547" s="153"/>
      <c r="C3547" s="165"/>
      <c r="D3547" s="166"/>
      <c r="E3547" s="159"/>
      <c r="F3547" s="160"/>
      <c r="G3547" s="159"/>
      <c r="H3547" s="159"/>
      <c r="I3547" s="167"/>
    </row>
    <row r="3548" spans="1:9" x14ac:dyDescent="0.25">
      <c r="A3548" s="145"/>
      <c r="B3548" s="153"/>
      <c r="C3548" s="165"/>
      <c r="D3548" s="166"/>
      <c r="E3548" s="159"/>
      <c r="F3548" s="160"/>
      <c r="G3548" s="159"/>
      <c r="H3548" s="159"/>
      <c r="I3548" s="167"/>
    </row>
    <row r="3549" spans="1:9" x14ac:dyDescent="0.25">
      <c r="A3549" s="145"/>
      <c r="B3549" s="153"/>
      <c r="C3549" s="165"/>
      <c r="D3549" s="166"/>
      <c r="E3549" s="159"/>
      <c r="F3549" s="160"/>
      <c r="G3549" s="159"/>
      <c r="H3549" s="159"/>
      <c r="I3549" s="167"/>
    </row>
    <row r="3550" spans="1:9" x14ac:dyDescent="0.25">
      <c r="A3550" s="145"/>
      <c r="B3550" s="153"/>
      <c r="C3550" s="165"/>
      <c r="D3550" s="166"/>
      <c r="E3550" s="159"/>
      <c r="F3550" s="160"/>
      <c r="G3550" s="159"/>
      <c r="H3550" s="159"/>
      <c r="I3550" s="167"/>
    </row>
    <row r="3551" spans="1:9" x14ac:dyDescent="0.25">
      <c r="A3551" s="145"/>
      <c r="B3551" s="153"/>
      <c r="C3551" s="165"/>
      <c r="D3551" s="166"/>
      <c r="E3551" s="159"/>
      <c r="F3551" s="169"/>
      <c r="G3551" s="159"/>
      <c r="H3551" s="159"/>
      <c r="I3551" s="167"/>
    </row>
    <row r="3552" spans="1:9" x14ac:dyDescent="0.25">
      <c r="A3552" s="145"/>
      <c r="B3552" s="153"/>
      <c r="C3552" s="165"/>
      <c r="D3552" s="166"/>
      <c r="E3552" s="159"/>
      <c r="F3552" s="160"/>
      <c r="G3552" s="159"/>
      <c r="H3552" s="159"/>
      <c r="I3552" s="167"/>
    </row>
    <row r="3553" spans="1:9" x14ac:dyDescent="0.25">
      <c r="A3553" s="145"/>
      <c r="B3553" s="153"/>
      <c r="C3553" s="165"/>
      <c r="D3553" s="166"/>
      <c r="E3553" s="159"/>
      <c r="F3553" s="160"/>
      <c r="G3553" s="159"/>
      <c r="H3553" s="159"/>
      <c r="I3553" s="167"/>
    </row>
    <row r="3554" spans="1:9" x14ac:dyDescent="0.25">
      <c r="A3554" s="145"/>
      <c r="B3554" s="153"/>
      <c r="C3554" s="165"/>
      <c r="D3554" s="166"/>
      <c r="E3554" s="159"/>
      <c r="F3554" s="160"/>
      <c r="G3554" s="159"/>
      <c r="H3554" s="159"/>
      <c r="I3554" s="167"/>
    </row>
    <row r="3555" spans="1:9" x14ac:dyDescent="0.25">
      <c r="A3555" s="145"/>
      <c r="B3555" s="153"/>
      <c r="C3555" s="165"/>
      <c r="D3555" s="166"/>
      <c r="E3555" s="159"/>
      <c r="F3555" s="160"/>
      <c r="G3555" s="159"/>
      <c r="H3555" s="159"/>
      <c r="I3555" s="167"/>
    </row>
    <row r="3556" spans="1:9" x14ac:dyDescent="0.25">
      <c r="A3556" s="145"/>
      <c r="B3556" s="153"/>
      <c r="C3556" s="165"/>
      <c r="D3556" s="166"/>
      <c r="E3556" s="159"/>
      <c r="F3556" s="160"/>
      <c r="G3556" s="159"/>
      <c r="H3556" s="159"/>
      <c r="I3556" s="167"/>
    </row>
    <row r="3557" spans="1:9" x14ac:dyDescent="0.25">
      <c r="A3557" s="145"/>
      <c r="B3557" s="153"/>
      <c r="C3557" s="165"/>
      <c r="D3557" s="166"/>
      <c r="E3557" s="159"/>
      <c r="F3557" s="160"/>
      <c r="G3557" s="159"/>
      <c r="H3557" s="159"/>
      <c r="I3557" s="167"/>
    </row>
    <row r="3558" spans="1:9" x14ac:dyDescent="0.25">
      <c r="A3558" s="145"/>
      <c r="B3558" s="153"/>
      <c r="C3558" s="165"/>
      <c r="D3558" s="166"/>
      <c r="E3558" s="159"/>
      <c r="F3558" s="160"/>
      <c r="G3558" s="159"/>
      <c r="H3558" s="159"/>
      <c r="I3558" s="167"/>
    </row>
    <row r="3559" spans="1:9" x14ac:dyDescent="0.25">
      <c r="A3559" s="145"/>
      <c r="B3559" s="153"/>
      <c r="C3559" s="165"/>
      <c r="D3559" s="166"/>
      <c r="E3559" s="159"/>
      <c r="F3559" s="160"/>
      <c r="G3559" s="159"/>
      <c r="H3559" s="159"/>
      <c r="I3559" s="167"/>
    </row>
    <row r="3560" spans="1:9" x14ac:dyDescent="0.25">
      <c r="A3560" s="145"/>
      <c r="B3560" s="153"/>
      <c r="C3560" s="165"/>
      <c r="D3560" s="166"/>
      <c r="E3560" s="159"/>
      <c r="F3560" s="160"/>
      <c r="G3560" s="159"/>
      <c r="H3560" s="159"/>
      <c r="I3560" s="167"/>
    </row>
    <row r="3561" spans="1:9" x14ac:dyDescent="0.25">
      <c r="A3561" s="145"/>
      <c r="B3561" s="153"/>
      <c r="C3561" s="165"/>
      <c r="D3561" s="166"/>
      <c r="E3561" s="159"/>
      <c r="F3561" s="160"/>
      <c r="G3561" s="159"/>
      <c r="H3561" s="159"/>
      <c r="I3561" s="167"/>
    </row>
    <row r="3562" spans="1:9" x14ac:dyDescent="0.25">
      <c r="A3562" s="145"/>
      <c r="B3562" s="153"/>
      <c r="C3562" s="165"/>
      <c r="D3562" s="166"/>
      <c r="E3562" s="159"/>
      <c r="F3562" s="160"/>
      <c r="G3562" s="159"/>
      <c r="H3562" s="159"/>
      <c r="I3562" s="167"/>
    </row>
    <row r="3563" spans="1:9" x14ac:dyDescent="0.25">
      <c r="A3563" s="145"/>
      <c r="B3563" s="153"/>
      <c r="C3563" s="165"/>
      <c r="D3563" s="166"/>
      <c r="E3563" s="159"/>
      <c r="F3563" s="160"/>
      <c r="G3563" s="159"/>
      <c r="H3563" s="159"/>
      <c r="I3563" s="167"/>
    </row>
    <row r="3564" spans="1:9" x14ac:dyDescent="0.25">
      <c r="A3564" s="145"/>
      <c r="B3564" s="153"/>
      <c r="C3564" s="165"/>
      <c r="D3564" s="166"/>
      <c r="E3564" s="159"/>
      <c r="F3564" s="160"/>
      <c r="G3564" s="159"/>
      <c r="H3564" s="159"/>
      <c r="I3564" s="167"/>
    </row>
    <row r="3565" spans="1:9" x14ac:dyDescent="0.25">
      <c r="A3565" s="145"/>
      <c r="B3565" s="153"/>
      <c r="C3565" s="165"/>
      <c r="D3565" s="166"/>
      <c r="E3565" s="159"/>
      <c r="F3565" s="169"/>
      <c r="G3565" s="159"/>
      <c r="H3565" s="159"/>
      <c r="I3565" s="167"/>
    </row>
    <row r="3566" spans="1:9" x14ac:dyDescent="0.25">
      <c r="A3566" s="145"/>
      <c r="B3566" s="153"/>
      <c r="C3566" s="165"/>
      <c r="D3566" s="166"/>
      <c r="E3566" s="159"/>
      <c r="F3566" s="160"/>
      <c r="G3566" s="159"/>
      <c r="H3566" s="159"/>
      <c r="I3566" s="167"/>
    </row>
    <row r="3567" spans="1:9" x14ac:dyDescent="0.25">
      <c r="A3567" s="145"/>
      <c r="B3567" s="153"/>
      <c r="C3567" s="165"/>
      <c r="D3567" s="166"/>
      <c r="E3567" s="159"/>
      <c r="F3567" s="160"/>
      <c r="G3567" s="159"/>
      <c r="H3567" s="159"/>
      <c r="I3567" s="167"/>
    </row>
    <row r="3568" spans="1:9" x14ac:dyDescent="0.25">
      <c r="A3568" s="145"/>
      <c r="B3568" s="153"/>
      <c r="C3568" s="165"/>
      <c r="D3568" s="166"/>
      <c r="E3568" s="159"/>
      <c r="F3568" s="160"/>
      <c r="G3568" s="159"/>
      <c r="H3568" s="159"/>
      <c r="I3568" s="167"/>
    </row>
    <row r="3569" spans="1:9" x14ac:dyDescent="0.25">
      <c r="A3569" s="145"/>
      <c r="B3569" s="153"/>
      <c r="C3569" s="165"/>
      <c r="D3569" s="166"/>
      <c r="E3569" s="159"/>
      <c r="F3569" s="160"/>
      <c r="G3569" s="159"/>
      <c r="H3569" s="159"/>
      <c r="I3569" s="167"/>
    </row>
    <row r="3570" spans="1:9" x14ac:dyDescent="0.25">
      <c r="A3570" s="145"/>
      <c r="B3570" s="153"/>
      <c r="C3570" s="165"/>
      <c r="D3570" s="166"/>
      <c r="E3570" s="159"/>
      <c r="F3570" s="169"/>
      <c r="G3570" s="159"/>
      <c r="H3570" s="159"/>
      <c r="I3570" s="167"/>
    </row>
    <row r="3571" spans="1:9" x14ac:dyDescent="0.25">
      <c r="A3571" s="145"/>
      <c r="B3571" s="153"/>
      <c r="C3571" s="165"/>
      <c r="D3571" s="166"/>
      <c r="E3571" s="159"/>
      <c r="F3571" s="160"/>
      <c r="G3571" s="159"/>
      <c r="H3571" s="159"/>
      <c r="I3571" s="167"/>
    </row>
    <row r="3572" spans="1:9" x14ac:dyDescent="0.25">
      <c r="A3572" s="145"/>
      <c r="B3572" s="153"/>
      <c r="C3572" s="165"/>
      <c r="D3572" s="166"/>
      <c r="E3572" s="159"/>
      <c r="F3572" s="160"/>
      <c r="G3572" s="159"/>
      <c r="H3572" s="159"/>
      <c r="I3572" s="167"/>
    </row>
    <row r="3573" spans="1:9" x14ac:dyDescent="0.25">
      <c r="A3573" s="145"/>
      <c r="B3573" s="153"/>
      <c r="C3573" s="165"/>
      <c r="D3573" s="166"/>
      <c r="E3573" s="159"/>
      <c r="F3573" s="160"/>
      <c r="G3573" s="159"/>
      <c r="H3573" s="159"/>
      <c r="I3573" s="167"/>
    </row>
    <row r="3574" spans="1:9" x14ac:dyDescent="0.25">
      <c r="A3574" s="145"/>
      <c r="B3574" s="153"/>
      <c r="C3574" s="165"/>
      <c r="D3574" s="166"/>
      <c r="E3574" s="159"/>
      <c r="F3574" s="160"/>
      <c r="G3574" s="159"/>
      <c r="H3574" s="159"/>
      <c r="I3574" s="167"/>
    </row>
    <row r="3575" spans="1:9" x14ac:dyDescent="0.25">
      <c r="A3575" s="145"/>
      <c r="B3575" s="153"/>
      <c r="C3575" s="165"/>
      <c r="D3575" s="166"/>
      <c r="E3575" s="159"/>
      <c r="F3575" s="160"/>
      <c r="G3575" s="159"/>
      <c r="H3575" s="159"/>
      <c r="I3575" s="167"/>
    </row>
    <row r="3576" spans="1:9" x14ac:dyDescent="0.25">
      <c r="A3576" s="145"/>
      <c r="B3576" s="153"/>
      <c r="C3576" s="165"/>
      <c r="D3576" s="166"/>
      <c r="E3576" s="159"/>
      <c r="F3576" s="160"/>
      <c r="G3576" s="159"/>
      <c r="H3576" s="159"/>
      <c r="I3576" s="167"/>
    </row>
    <row r="3577" spans="1:9" x14ac:dyDescent="0.25">
      <c r="A3577" s="145"/>
      <c r="B3577" s="153"/>
      <c r="C3577" s="165"/>
      <c r="D3577" s="166"/>
      <c r="E3577" s="159"/>
      <c r="F3577" s="160"/>
      <c r="G3577" s="159"/>
      <c r="H3577" s="159"/>
      <c r="I3577" s="167"/>
    </row>
    <row r="3578" spans="1:9" x14ac:dyDescent="0.25">
      <c r="A3578" s="145"/>
      <c r="B3578" s="153"/>
      <c r="C3578" s="165"/>
      <c r="D3578" s="166"/>
      <c r="E3578" s="159"/>
      <c r="F3578" s="160"/>
      <c r="G3578" s="159"/>
      <c r="H3578" s="159"/>
      <c r="I3578" s="167"/>
    </row>
    <row r="3579" spans="1:9" x14ac:dyDescent="0.25">
      <c r="A3579" s="145"/>
      <c r="B3579" s="153"/>
      <c r="C3579" s="165"/>
      <c r="D3579" s="166"/>
      <c r="E3579" s="159"/>
      <c r="F3579" s="160"/>
      <c r="G3579" s="159"/>
      <c r="H3579" s="159"/>
      <c r="I3579" s="167"/>
    </row>
    <row r="3580" spans="1:9" x14ac:dyDescent="0.25">
      <c r="A3580" s="145"/>
      <c r="B3580" s="153"/>
      <c r="C3580" s="165"/>
      <c r="D3580" s="166"/>
      <c r="E3580" s="159"/>
      <c r="F3580" s="160"/>
      <c r="G3580" s="159"/>
      <c r="H3580" s="159"/>
      <c r="I3580" s="167"/>
    </row>
    <row r="3581" spans="1:9" x14ac:dyDescent="0.25">
      <c r="A3581" s="145"/>
      <c r="B3581" s="153"/>
      <c r="C3581" s="165"/>
      <c r="D3581" s="166"/>
      <c r="E3581" s="159"/>
      <c r="F3581" s="160"/>
      <c r="G3581" s="159"/>
      <c r="H3581" s="159"/>
      <c r="I3581" s="167"/>
    </row>
    <row r="3582" spans="1:9" x14ac:dyDescent="0.25">
      <c r="A3582" s="145"/>
      <c r="B3582" s="153"/>
      <c r="C3582" s="165"/>
      <c r="D3582" s="166"/>
      <c r="E3582" s="159"/>
      <c r="F3582" s="160"/>
      <c r="G3582" s="159"/>
      <c r="H3582" s="159"/>
      <c r="I3582" s="167"/>
    </row>
    <row r="3583" spans="1:9" x14ac:dyDescent="0.25">
      <c r="A3583" s="145"/>
      <c r="B3583" s="153"/>
      <c r="C3583" s="165"/>
      <c r="D3583" s="166"/>
      <c r="E3583" s="159"/>
      <c r="F3583" s="160"/>
      <c r="G3583" s="159"/>
      <c r="H3583" s="159"/>
      <c r="I3583" s="167"/>
    </row>
    <row r="3584" spans="1:9" x14ac:dyDescent="0.25">
      <c r="A3584" s="145"/>
      <c r="B3584" s="153"/>
      <c r="C3584" s="165"/>
      <c r="D3584" s="166"/>
      <c r="E3584" s="159"/>
      <c r="F3584" s="160"/>
      <c r="G3584" s="159"/>
      <c r="H3584" s="159"/>
      <c r="I3584" s="167"/>
    </row>
    <row r="3585" spans="1:9" x14ac:dyDescent="0.25">
      <c r="A3585" s="145"/>
      <c r="B3585" s="153"/>
      <c r="C3585" s="165"/>
      <c r="D3585" s="166"/>
      <c r="E3585" s="159"/>
      <c r="F3585" s="160"/>
      <c r="G3585" s="159"/>
      <c r="H3585" s="159"/>
      <c r="I3585" s="167"/>
    </row>
    <row r="3586" spans="1:9" x14ac:dyDescent="0.25">
      <c r="A3586" s="145"/>
      <c r="B3586" s="153"/>
      <c r="C3586" s="165"/>
      <c r="D3586" s="166"/>
      <c r="E3586" s="159"/>
      <c r="F3586" s="160"/>
      <c r="G3586" s="159"/>
      <c r="H3586" s="159"/>
      <c r="I3586" s="167"/>
    </row>
    <row r="3587" spans="1:9" x14ac:dyDescent="0.25">
      <c r="A3587" s="145"/>
      <c r="B3587" s="153"/>
      <c r="C3587" s="165"/>
      <c r="D3587" s="166"/>
      <c r="E3587" s="159"/>
      <c r="F3587" s="160"/>
      <c r="G3587" s="159"/>
      <c r="H3587" s="159"/>
      <c r="I3587" s="167"/>
    </row>
    <row r="3588" spans="1:9" x14ac:dyDescent="0.25">
      <c r="A3588" s="145"/>
      <c r="B3588" s="153"/>
      <c r="C3588" s="165"/>
      <c r="D3588" s="166"/>
      <c r="E3588" s="159"/>
      <c r="F3588" s="160"/>
      <c r="G3588" s="159"/>
      <c r="H3588" s="159"/>
      <c r="I3588" s="167"/>
    </row>
    <row r="3589" spans="1:9" x14ac:dyDescent="0.25">
      <c r="A3589" s="145"/>
      <c r="B3589" s="153"/>
      <c r="C3589" s="165"/>
      <c r="D3589" s="166"/>
      <c r="E3589" s="159"/>
      <c r="F3589" s="160"/>
      <c r="G3589" s="159"/>
      <c r="H3589" s="159"/>
      <c r="I3589" s="167"/>
    </row>
    <row r="3590" spans="1:9" x14ac:dyDescent="0.25">
      <c r="A3590" s="145"/>
      <c r="B3590" s="153"/>
      <c r="C3590" s="165"/>
      <c r="D3590" s="166"/>
      <c r="E3590" s="159"/>
      <c r="F3590" s="160"/>
      <c r="G3590" s="159"/>
      <c r="H3590" s="159"/>
      <c r="I3590" s="167"/>
    </row>
    <row r="3591" spans="1:9" x14ac:dyDescent="0.25">
      <c r="A3591" s="145"/>
      <c r="B3591" s="153"/>
      <c r="C3591" s="165"/>
      <c r="D3591" s="166"/>
      <c r="E3591" s="159"/>
      <c r="F3591" s="160"/>
      <c r="G3591" s="159"/>
      <c r="H3591" s="159"/>
      <c r="I3591" s="167"/>
    </row>
    <row r="3592" spans="1:9" x14ac:dyDescent="0.25">
      <c r="A3592" s="145"/>
      <c r="B3592" s="153"/>
      <c r="C3592" s="165"/>
      <c r="D3592" s="166"/>
      <c r="E3592" s="159"/>
      <c r="F3592" s="160"/>
      <c r="G3592" s="159"/>
      <c r="H3592" s="159"/>
      <c r="I3592" s="167"/>
    </row>
    <row r="3593" spans="1:9" x14ac:dyDescent="0.25">
      <c r="A3593" s="145"/>
      <c r="B3593" s="153"/>
      <c r="C3593" s="165"/>
      <c r="D3593" s="166"/>
      <c r="E3593" s="159"/>
      <c r="F3593" s="160"/>
      <c r="G3593" s="159"/>
      <c r="H3593" s="159"/>
      <c r="I3593" s="167"/>
    </row>
    <row r="3594" spans="1:9" x14ac:dyDescent="0.25">
      <c r="A3594" s="145"/>
      <c r="B3594" s="153"/>
      <c r="C3594" s="165"/>
      <c r="D3594" s="166"/>
      <c r="E3594" s="159"/>
      <c r="F3594" s="160"/>
      <c r="G3594" s="159"/>
      <c r="H3594" s="159"/>
      <c r="I3594" s="167"/>
    </row>
    <row r="3595" spans="1:9" x14ac:dyDescent="0.25">
      <c r="A3595" s="145"/>
      <c r="B3595" s="153"/>
      <c r="C3595" s="165"/>
      <c r="D3595" s="166"/>
      <c r="E3595" s="159"/>
      <c r="F3595" s="160"/>
      <c r="G3595" s="159"/>
      <c r="H3595" s="159"/>
      <c r="I3595" s="167"/>
    </row>
    <row r="3596" spans="1:9" x14ac:dyDescent="0.25">
      <c r="A3596" s="145"/>
      <c r="B3596" s="153"/>
      <c r="C3596" s="165"/>
      <c r="D3596" s="166"/>
      <c r="E3596" s="159"/>
      <c r="F3596" s="160"/>
      <c r="G3596" s="159"/>
      <c r="H3596" s="159"/>
      <c r="I3596" s="167"/>
    </row>
    <row r="3597" spans="1:9" x14ac:dyDescent="0.25">
      <c r="A3597" s="145"/>
      <c r="B3597" s="153"/>
      <c r="C3597" s="165"/>
      <c r="D3597" s="166"/>
      <c r="E3597" s="159"/>
      <c r="F3597" s="160"/>
      <c r="G3597" s="159"/>
      <c r="H3597" s="159"/>
      <c r="I3597" s="167"/>
    </row>
    <row r="3598" spans="1:9" x14ac:dyDescent="0.25">
      <c r="A3598" s="145"/>
      <c r="B3598" s="153"/>
      <c r="C3598" s="165"/>
      <c r="D3598" s="166"/>
      <c r="E3598" s="159"/>
      <c r="F3598" s="160"/>
      <c r="G3598" s="159"/>
      <c r="H3598" s="159"/>
      <c r="I3598" s="167"/>
    </row>
    <row r="3599" spans="1:9" x14ac:dyDescent="0.25">
      <c r="A3599" s="145"/>
      <c r="B3599" s="153"/>
      <c r="C3599" s="165"/>
      <c r="D3599" s="166"/>
      <c r="E3599" s="159"/>
      <c r="F3599" s="160"/>
      <c r="G3599" s="159"/>
      <c r="H3599" s="159"/>
      <c r="I3599" s="167"/>
    </row>
    <row r="3600" spans="1:9" x14ac:dyDescent="0.25">
      <c r="A3600" s="145"/>
      <c r="B3600" s="153"/>
      <c r="C3600" s="165"/>
      <c r="D3600" s="166"/>
      <c r="E3600" s="159"/>
      <c r="F3600" s="160"/>
      <c r="G3600" s="159"/>
      <c r="H3600" s="159"/>
      <c r="I3600" s="167"/>
    </row>
    <row r="3601" spans="1:9" x14ac:dyDescent="0.25">
      <c r="A3601" s="145"/>
      <c r="B3601" s="153"/>
      <c r="C3601" s="165"/>
      <c r="D3601" s="166"/>
      <c r="E3601" s="159"/>
      <c r="F3601" s="160"/>
      <c r="G3601" s="159"/>
      <c r="H3601" s="159"/>
      <c r="I3601" s="167"/>
    </row>
    <row r="3602" spans="1:9" x14ac:dyDescent="0.25">
      <c r="A3602" s="145"/>
      <c r="B3602" s="153"/>
      <c r="C3602" s="165"/>
      <c r="D3602" s="166"/>
      <c r="E3602" s="159"/>
      <c r="F3602" s="160"/>
      <c r="G3602" s="159"/>
      <c r="H3602" s="159"/>
      <c r="I3602" s="167"/>
    </row>
    <row r="3603" spans="1:9" x14ac:dyDescent="0.25">
      <c r="A3603" s="145"/>
      <c r="B3603" s="153"/>
      <c r="C3603" s="165"/>
      <c r="D3603" s="166"/>
      <c r="E3603" s="159"/>
      <c r="F3603" s="160"/>
      <c r="G3603" s="159"/>
      <c r="H3603" s="159"/>
      <c r="I3603" s="167"/>
    </row>
    <row r="3604" spans="1:9" x14ac:dyDescent="0.25">
      <c r="A3604" s="145"/>
      <c r="B3604" s="153"/>
      <c r="C3604" s="165"/>
      <c r="D3604" s="166"/>
      <c r="E3604" s="159"/>
      <c r="F3604" s="160"/>
      <c r="G3604" s="159"/>
      <c r="H3604" s="159"/>
      <c r="I3604" s="167"/>
    </row>
    <row r="3605" spans="1:9" x14ac:dyDescent="0.25">
      <c r="A3605" s="145"/>
      <c r="B3605" s="153"/>
      <c r="C3605" s="165"/>
      <c r="D3605" s="166"/>
      <c r="E3605" s="159"/>
      <c r="F3605" s="160"/>
      <c r="G3605" s="159"/>
      <c r="H3605" s="159"/>
      <c r="I3605" s="167"/>
    </row>
    <row r="3606" spans="1:9" x14ac:dyDescent="0.25">
      <c r="A3606" s="145"/>
      <c r="B3606" s="153"/>
      <c r="C3606" s="165"/>
      <c r="D3606" s="166"/>
      <c r="E3606" s="159"/>
      <c r="F3606" s="160"/>
      <c r="G3606" s="159"/>
      <c r="H3606" s="159"/>
      <c r="I3606" s="167"/>
    </row>
    <row r="3607" spans="1:9" x14ac:dyDescent="0.25">
      <c r="A3607" s="145"/>
      <c r="B3607" s="153"/>
      <c r="C3607" s="165"/>
      <c r="D3607" s="166"/>
      <c r="E3607" s="159"/>
      <c r="F3607" s="160"/>
      <c r="G3607" s="159"/>
      <c r="H3607" s="159"/>
      <c r="I3607" s="167"/>
    </row>
    <row r="3608" spans="1:9" x14ac:dyDescent="0.25">
      <c r="A3608" s="145"/>
      <c r="B3608" s="153"/>
      <c r="C3608" s="165"/>
      <c r="D3608" s="166"/>
      <c r="E3608" s="159"/>
      <c r="F3608" s="160"/>
      <c r="G3608" s="159"/>
      <c r="H3608" s="159"/>
      <c r="I3608" s="167"/>
    </row>
    <row r="3609" spans="1:9" x14ac:dyDescent="0.25">
      <c r="A3609" s="145"/>
      <c r="B3609" s="153"/>
      <c r="C3609" s="165"/>
      <c r="D3609" s="166"/>
      <c r="E3609" s="159"/>
      <c r="F3609" s="160"/>
      <c r="G3609" s="159"/>
      <c r="H3609" s="159"/>
      <c r="I3609" s="167"/>
    </row>
    <row r="3610" spans="1:9" x14ac:dyDescent="0.25">
      <c r="A3610" s="145"/>
      <c r="B3610" s="153"/>
      <c r="C3610" s="165"/>
      <c r="D3610" s="166"/>
      <c r="E3610" s="159"/>
      <c r="F3610" s="160"/>
      <c r="G3610" s="159"/>
      <c r="H3610" s="159"/>
      <c r="I3610" s="167"/>
    </row>
    <row r="3611" spans="1:9" x14ac:dyDescent="0.25">
      <c r="A3611" s="145"/>
      <c r="B3611" s="153"/>
      <c r="C3611" s="165"/>
      <c r="D3611" s="166"/>
      <c r="E3611" s="159"/>
      <c r="F3611" s="160"/>
      <c r="G3611" s="159"/>
      <c r="H3611" s="159"/>
      <c r="I3611" s="167"/>
    </row>
    <row r="3612" spans="1:9" x14ac:dyDescent="0.25">
      <c r="A3612" s="145"/>
      <c r="B3612" s="153"/>
      <c r="C3612" s="165"/>
      <c r="D3612" s="166"/>
      <c r="E3612" s="159"/>
      <c r="F3612" s="160"/>
      <c r="G3612" s="159"/>
      <c r="H3612" s="159"/>
      <c r="I3612" s="167"/>
    </row>
    <row r="3613" spans="1:9" x14ac:dyDescent="0.25">
      <c r="A3613" s="145"/>
      <c r="B3613" s="153"/>
      <c r="C3613" s="165"/>
      <c r="D3613" s="166"/>
      <c r="E3613" s="159"/>
      <c r="F3613" s="160"/>
      <c r="G3613" s="159"/>
      <c r="H3613" s="159"/>
      <c r="I3613" s="167"/>
    </row>
    <row r="3614" spans="1:9" x14ac:dyDescent="0.25">
      <c r="A3614" s="145"/>
      <c r="B3614" s="153"/>
      <c r="C3614" s="165"/>
      <c r="D3614" s="166"/>
      <c r="E3614" s="159"/>
      <c r="F3614" s="160"/>
      <c r="G3614" s="159"/>
      <c r="H3614" s="159"/>
      <c r="I3614" s="167"/>
    </row>
    <row r="3615" spans="1:9" x14ac:dyDescent="0.25">
      <c r="A3615" s="145"/>
      <c r="B3615" s="153"/>
      <c r="C3615" s="165"/>
      <c r="D3615" s="166"/>
      <c r="E3615" s="159"/>
      <c r="F3615" s="160"/>
      <c r="G3615" s="159"/>
      <c r="H3615" s="159"/>
      <c r="I3615" s="167"/>
    </row>
    <row r="3616" spans="1:9" x14ac:dyDescent="0.25">
      <c r="A3616" s="145"/>
      <c r="B3616" s="153"/>
      <c r="C3616" s="165"/>
      <c r="D3616" s="166"/>
      <c r="E3616" s="159"/>
      <c r="F3616" s="160"/>
      <c r="G3616" s="159"/>
      <c r="H3616" s="159"/>
      <c r="I3616" s="167"/>
    </row>
    <row r="3617" spans="1:9" x14ac:dyDescent="0.25">
      <c r="A3617" s="145"/>
      <c r="B3617" s="153"/>
      <c r="C3617" s="165"/>
      <c r="D3617" s="166"/>
      <c r="E3617" s="159"/>
      <c r="F3617" s="160"/>
      <c r="G3617" s="159"/>
      <c r="H3617" s="159"/>
      <c r="I3617" s="167"/>
    </row>
    <row r="3618" spans="1:9" x14ac:dyDescent="0.25">
      <c r="A3618" s="145"/>
      <c r="B3618" s="153"/>
      <c r="C3618" s="165"/>
      <c r="D3618" s="166"/>
      <c r="E3618" s="159"/>
      <c r="F3618" s="160"/>
      <c r="G3618" s="159"/>
      <c r="H3618" s="159"/>
      <c r="I3618" s="167"/>
    </row>
    <row r="3619" spans="1:9" x14ac:dyDescent="0.25">
      <c r="A3619" s="145"/>
      <c r="B3619" s="153"/>
      <c r="C3619" s="165"/>
      <c r="D3619" s="166"/>
      <c r="E3619" s="159"/>
      <c r="F3619" s="160"/>
      <c r="G3619" s="159"/>
      <c r="H3619" s="159"/>
      <c r="I3619" s="167"/>
    </row>
    <row r="3620" spans="1:9" x14ac:dyDescent="0.25">
      <c r="A3620" s="145"/>
      <c r="B3620" s="153"/>
      <c r="C3620" s="165"/>
      <c r="D3620" s="166"/>
      <c r="E3620" s="159"/>
      <c r="F3620" s="160"/>
      <c r="G3620" s="159"/>
      <c r="H3620" s="159"/>
      <c r="I3620" s="167"/>
    </row>
    <row r="3621" spans="1:9" x14ac:dyDescent="0.25">
      <c r="A3621" s="145"/>
      <c r="B3621" s="153"/>
      <c r="C3621" s="165"/>
      <c r="D3621" s="166"/>
      <c r="E3621" s="159"/>
      <c r="F3621" s="160"/>
      <c r="G3621" s="159"/>
      <c r="H3621" s="159"/>
      <c r="I3621" s="167"/>
    </row>
    <row r="3622" spans="1:9" x14ac:dyDescent="0.25">
      <c r="A3622" s="145"/>
      <c r="B3622" s="153"/>
      <c r="C3622" s="165"/>
      <c r="D3622" s="166"/>
      <c r="E3622" s="159"/>
      <c r="F3622" s="160"/>
      <c r="G3622" s="159"/>
      <c r="H3622" s="159"/>
      <c r="I3622" s="167"/>
    </row>
    <row r="3623" spans="1:9" x14ac:dyDescent="0.25">
      <c r="A3623" s="145"/>
      <c r="B3623" s="153"/>
      <c r="C3623" s="165"/>
      <c r="D3623" s="166"/>
      <c r="E3623" s="159"/>
      <c r="F3623" s="160"/>
      <c r="G3623" s="159"/>
      <c r="H3623" s="159"/>
      <c r="I3623" s="167"/>
    </row>
    <row r="3624" spans="1:9" x14ac:dyDescent="0.25">
      <c r="A3624" s="145"/>
      <c r="B3624" s="153"/>
      <c r="C3624" s="165"/>
      <c r="D3624" s="166"/>
      <c r="E3624" s="159"/>
      <c r="F3624" s="160"/>
      <c r="G3624" s="159"/>
      <c r="H3624" s="159"/>
      <c r="I3624" s="167"/>
    </row>
    <row r="3625" spans="1:9" x14ac:dyDescent="0.25">
      <c r="A3625" s="145"/>
      <c r="B3625" s="153"/>
      <c r="C3625" s="165"/>
      <c r="D3625" s="166"/>
      <c r="E3625" s="159"/>
      <c r="F3625" s="160"/>
      <c r="G3625" s="159"/>
      <c r="H3625" s="159"/>
      <c r="I3625" s="167"/>
    </row>
    <row r="3626" spans="1:9" x14ac:dyDescent="0.25">
      <c r="A3626" s="145"/>
      <c r="B3626" s="153"/>
      <c r="C3626" s="165"/>
      <c r="D3626" s="166"/>
      <c r="E3626" s="159"/>
      <c r="F3626" s="160"/>
      <c r="G3626" s="159"/>
      <c r="H3626" s="159"/>
      <c r="I3626" s="167"/>
    </row>
    <row r="3627" spans="1:9" x14ac:dyDescent="0.25">
      <c r="A3627" s="145"/>
      <c r="B3627" s="153"/>
      <c r="C3627" s="165"/>
      <c r="D3627" s="166"/>
      <c r="E3627" s="159"/>
      <c r="F3627" s="160"/>
      <c r="G3627" s="159"/>
      <c r="H3627" s="159"/>
      <c r="I3627" s="167"/>
    </row>
    <row r="3628" spans="1:9" x14ac:dyDescent="0.25">
      <c r="A3628" s="145"/>
      <c r="B3628" s="153"/>
      <c r="C3628" s="165"/>
      <c r="D3628" s="166"/>
      <c r="E3628" s="159"/>
      <c r="F3628" s="160"/>
      <c r="G3628" s="159"/>
      <c r="H3628" s="159"/>
      <c r="I3628" s="167"/>
    </row>
    <row r="3629" spans="1:9" x14ac:dyDescent="0.25">
      <c r="A3629" s="145"/>
      <c r="B3629" s="153"/>
      <c r="C3629" s="165"/>
      <c r="D3629" s="166"/>
      <c r="E3629" s="159"/>
      <c r="F3629" s="160"/>
      <c r="G3629" s="159"/>
      <c r="H3629" s="159"/>
      <c r="I3629" s="167"/>
    </row>
    <row r="3630" spans="1:9" x14ac:dyDescent="0.25">
      <c r="A3630" s="145"/>
      <c r="B3630" s="153"/>
      <c r="C3630" s="165"/>
      <c r="D3630" s="166"/>
      <c r="E3630" s="159"/>
      <c r="F3630" s="160"/>
      <c r="G3630" s="159"/>
      <c r="H3630" s="159"/>
      <c r="I3630" s="167"/>
    </row>
    <row r="3631" spans="1:9" x14ac:dyDescent="0.25">
      <c r="A3631" s="145"/>
      <c r="B3631" s="153"/>
      <c r="C3631" s="165"/>
      <c r="D3631" s="166"/>
      <c r="E3631" s="159"/>
      <c r="F3631" s="160"/>
      <c r="G3631" s="159"/>
      <c r="H3631" s="159"/>
      <c r="I3631" s="167"/>
    </row>
    <row r="3632" spans="1:9" x14ac:dyDescent="0.25">
      <c r="A3632" s="145"/>
      <c r="B3632" s="153"/>
      <c r="C3632" s="165"/>
      <c r="D3632" s="166"/>
      <c r="E3632" s="159"/>
      <c r="F3632" s="160"/>
      <c r="G3632" s="159"/>
      <c r="H3632" s="159"/>
      <c r="I3632" s="167"/>
    </row>
    <row r="3633" spans="1:9" x14ac:dyDescent="0.25">
      <c r="A3633" s="145"/>
      <c r="B3633" s="153"/>
      <c r="C3633" s="165"/>
      <c r="D3633" s="166"/>
      <c r="E3633" s="159"/>
      <c r="F3633" s="160"/>
      <c r="G3633" s="159"/>
      <c r="H3633" s="159"/>
      <c r="I3633" s="167"/>
    </row>
    <row r="3634" spans="1:9" x14ac:dyDescent="0.25">
      <c r="A3634" s="145"/>
      <c r="B3634" s="153"/>
      <c r="C3634" s="165"/>
      <c r="D3634" s="166"/>
      <c r="E3634" s="159"/>
      <c r="F3634" s="160"/>
      <c r="G3634" s="159"/>
      <c r="H3634" s="159"/>
      <c r="I3634" s="167"/>
    </row>
    <row r="3635" spans="1:9" x14ac:dyDescent="0.25">
      <c r="A3635" s="145"/>
      <c r="B3635" s="153"/>
      <c r="C3635" s="165"/>
      <c r="D3635" s="166"/>
      <c r="E3635" s="159"/>
      <c r="F3635" s="160"/>
      <c r="G3635" s="159"/>
      <c r="H3635" s="159"/>
      <c r="I3635" s="167"/>
    </row>
    <row r="3636" spans="1:9" x14ac:dyDescent="0.25">
      <c r="A3636" s="145"/>
      <c r="B3636" s="153"/>
      <c r="C3636" s="165"/>
      <c r="D3636" s="166"/>
      <c r="E3636" s="159"/>
      <c r="F3636" s="160"/>
      <c r="G3636" s="159"/>
      <c r="H3636" s="159"/>
      <c r="I3636" s="167"/>
    </row>
    <row r="3637" spans="1:9" x14ac:dyDescent="0.25">
      <c r="A3637" s="145"/>
      <c r="B3637" s="153"/>
      <c r="C3637" s="165"/>
      <c r="D3637" s="166"/>
      <c r="E3637" s="159"/>
      <c r="F3637" s="160"/>
      <c r="G3637" s="159"/>
      <c r="H3637" s="159"/>
      <c r="I3637" s="167"/>
    </row>
    <row r="3638" spans="1:9" x14ac:dyDescent="0.25">
      <c r="A3638" s="145"/>
      <c r="B3638" s="153"/>
      <c r="C3638" s="165"/>
      <c r="D3638" s="166"/>
      <c r="E3638" s="159"/>
      <c r="F3638" s="160"/>
      <c r="G3638" s="159"/>
      <c r="H3638" s="159"/>
      <c r="I3638" s="167"/>
    </row>
    <row r="3639" spans="1:9" x14ac:dyDescent="0.25">
      <c r="A3639" s="145"/>
      <c r="B3639" s="153"/>
      <c r="C3639" s="165"/>
      <c r="D3639" s="166"/>
      <c r="E3639" s="159"/>
      <c r="F3639" s="160"/>
      <c r="G3639" s="159"/>
      <c r="H3639" s="159"/>
      <c r="I3639" s="167"/>
    </row>
    <row r="3640" spans="1:9" x14ac:dyDescent="0.25">
      <c r="A3640" s="145"/>
      <c r="B3640" s="153"/>
      <c r="C3640" s="165"/>
      <c r="D3640" s="166"/>
      <c r="E3640" s="159"/>
      <c r="F3640" s="160"/>
      <c r="G3640" s="159"/>
      <c r="H3640" s="159"/>
      <c r="I3640" s="167"/>
    </row>
    <row r="3641" spans="1:9" x14ac:dyDescent="0.25">
      <c r="A3641" s="145"/>
      <c r="B3641" s="153"/>
      <c r="C3641" s="165"/>
      <c r="D3641" s="166"/>
      <c r="E3641" s="159"/>
      <c r="F3641" s="160"/>
      <c r="G3641" s="159"/>
      <c r="H3641" s="159"/>
      <c r="I3641" s="167"/>
    </row>
    <row r="3642" spans="1:9" x14ac:dyDescent="0.25">
      <c r="A3642" s="145"/>
      <c r="B3642" s="153"/>
      <c r="C3642" s="165"/>
      <c r="D3642" s="166"/>
      <c r="E3642" s="159"/>
      <c r="F3642" s="160"/>
      <c r="G3642" s="159"/>
      <c r="H3642" s="159"/>
      <c r="I3642" s="167"/>
    </row>
    <row r="3643" spans="1:9" x14ac:dyDescent="0.25">
      <c r="A3643" s="145"/>
      <c r="B3643" s="153"/>
      <c r="C3643" s="165"/>
      <c r="D3643" s="166"/>
      <c r="E3643" s="159"/>
      <c r="F3643" s="160"/>
      <c r="G3643" s="159"/>
      <c r="H3643" s="159"/>
      <c r="I3643" s="167"/>
    </row>
    <row r="3644" spans="1:9" x14ac:dyDescent="0.25">
      <c r="A3644" s="145"/>
      <c r="B3644" s="153"/>
      <c r="C3644" s="165"/>
      <c r="D3644" s="166"/>
      <c r="E3644" s="159"/>
      <c r="F3644" s="160"/>
      <c r="G3644" s="159"/>
      <c r="H3644" s="159"/>
      <c r="I3644" s="167"/>
    </row>
    <row r="3645" spans="1:9" x14ac:dyDescent="0.25">
      <c r="A3645" s="145"/>
      <c r="B3645" s="153"/>
      <c r="C3645" s="165"/>
      <c r="D3645" s="166"/>
      <c r="E3645" s="159"/>
      <c r="F3645" s="160"/>
      <c r="G3645" s="159"/>
      <c r="H3645" s="159"/>
      <c r="I3645" s="167"/>
    </row>
    <row r="3646" spans="1:9" x14ac:dyDescent="0.25">
      <c r="A3646" s="145"/>
      <c r="B3646" s="153"/>
      <c r="C3646" s="165"/>
      <c r="D3646" s="166"/>
      <c r="E3646" s="159"/>
      <c r="F3646" s="160"/>
      <c r="G3646" s="159"/>
      <c r="H3646" s="159"/>
      <c r="I3646" s="167"/>
    </row>
    <row r="3647" spans="1:9" x14ac:dyDescent="0.25">
      <c r="A3647" s="145"/>
      <c r="B3647" s="153"/>
      <c r="C3647" s="165"/>
      <c r="D3647" s="166"/>
      <c r="E3647" s="159"/>
      <c r="F3647" s="160"/>
      <c r="G3647" s="159"/>
      <c r="H3647" s="159"/>
      <c r="I3647" s="167"/>
    </row>
    <row r="3648" spans="1:9" x14ac:dyDescent="0.25">
      <c r="A3648" s="145"/>
      <c r="B3648" s="153"/>
      <c r="C3648" s="165"/>
      <c r="D3648" s="166"/>
      <c r="E3648" s="159"/>
      <c r="F3648" s="160"/>
      <c r="G3648" s="159"/>
      <c r="H3648" s="159"/>
      <c r="I3648" s="167"/>
    </row>
    <row r="3649" spans="1:9" x14ac:dyDescent="0.25">
      <c r="A3649" s="145"/>
      <c r="B3649" s="153"/>
      <c r="C3649" s="165"/>
      <c r="D3649" s="166"/>
      <c r="E3649" s="159"/>
      <c r="F3649" s="160"/>
      <c r="G3649" s="159"/>
      <c r="H3649" s="159"/>
      <c r="I3649" s="167"/>
    </row>
    <row r="3650" spans="1:9" x14ac:dyDescent="0.25">
      <c r="A3650" s="145"/>
      <c r="B3650" s="153"/>
      <c r="C3650" s="165"/>
      <c r="D3650" s="166"/>
      <c r="E3650" s="159"/>
      <c r="F3650" s="160"/>
      <c r="G3650" s="159"/>
      <c r="H3650" s="159"/>
      <c r="I3650" s="167"/>
    </row>
    <row r="3651" spans="1:9" x14ac:dyDescent="0.25">
      <c r="A3651" s="145"/>
      <c r="B3651" s="153"/>
      <c r="C3651" s="165"/>
      <c r="D3651" s="166"/>
      <c r="E3651" s="159"/>
      <c r="F3651" s="160"/>
      <c r="G3651" s="159"/>
      <c r="H3651" s="159"/>
      <c r="I3651" s="167"/>
    </row>
    <row r="3652" spans="1:9" x14ac:dyDescent="0.25">
      <c r="A3652" s="145"/>
      <c r="B3652" s="153"/>
      <c r="C3652" s="165"/>
      <c r="D3652" s="166"/>
      <c r="E3652" s="159"/>
      <c r="F3652" s="160"/>
      <c r="G3652" s="159"/>
      <c r="H3652" s="159"/>
      <c r="I3652" s="167"/>
    </row>
    <row r="3653" spans="1:9" x14ac:dyDescent="0.25">
      <c r="A3653" s="145"/>
      <c r="B3653" s="153"/>
      <c r="C3653" s="165"/>
      <c r="D3653" s="166"/>
      <c r="E3653" s="159"/>
      <c r="F3653" s="160"/>
      <c r="G3653" s="159"/>
      <c r="H3653" s="159"/>
      <c r="I3653" s="167"/>
    </row>
    <row r="3654" spans="1:9" x14ac:dyDescent="0.25">
      <c r="A3654" s="145"/>
      <c r="B3654" s="153"/>
      <c r="C3654" s="165"/>
      <c r="D3654" s="166"/>
      <c r="E3654" s="159"/>
      <c r="F3654" s="160"/>
      <c r="G3654" s="159"/>
      <c r="H3654" s="159"/>
      <c r="I3654" s="167"/>
    </row>
    <row r="3655" spans="1:9" x14ac:dyDescent="0.25">
      <c r="A3655" s="145"/>
      <c r="B3655" s="153"/>
      <c r="C3655" s="165"/>
      <c r="D3655" s="166"/>
      <c r="E3655" s="159"/>
      <c r="F3655" s="160"/>
      <c r="G3655" s="159"/>
      <c r="H3655" s="159"/>
      <c r="I3655" s="167"/>
    </row>
    <row r="3656" spans="1:9" x14ac:dyDescent="0.25">
      <c r="A3656" s="145"/>
      <c r="B3656" s="153"/>
      <c r="C3656" s="165"/>
      <c r="D3656" s="166"/>
      <c r="E3656" s="159"/>
      <c r="F3656" s="160"/>
      <c r="G3656" s="159"/>
      <c r="H3656" s="159"/>
      <c r="I3656" s="167"/>
    </row>
    <row r="3657" spans="1:9" x14ac:dyDescent="0.25">
      <c r="A3657" s="145"/>
      <c r="B3657" s="153"/>
      <c r="C3657" s="165"/>
      <c r="D3657" s="166"/>
      <c r="E3657" s="159"/>
      <c r="F3657" s="160"/>
      <c r="G3657" s="159"/>
      <c r="H3657" s="159"/>
      <c r="I3657" s="167"/>
    </row>
    <row r="3658" spans="1:9" x14ac:dyDescent="0.25">
      <c r="A3658" s="145"/>
      <c r="B3658" s="153"/>
      <c r="C3658" s="165"/>
      <c r="D3658" s="166"/>
      <c r="E3658" s="159"/>
      <c r="F3658" s="160"/>
      <c r="G3658" s="159"/>
      <c r="H3658" s="159"/>
      <c r="I3658" s="167"/>
    </row>
    <row r="3659" spans="1:9" x14ac:dyDescent="0.25">
      <c r="A3659" s="145"/>
      <c r="B3659" s="153"/>
      <c r="C3659" s="165"/>
      <c r="D3659" s="166"/>
      <c r="E3659" s="159"/>
      <c r="F3659" s="160"/>
      <c r="G3659" s="159"/>
      <c r="H3659" s="159"/>
      <c r="I3659" s="167"/>
    </row>
    <row r="3660" spans="1:9" x14ac:dyDescent="0.25">
      <c r="A3660" s="145"/>
      <c r="B3660" s="153"/>
      <c r="C3660" s="165"/>
      <c r="D3660" s="166"/>
      <c r="E3660" s="159"/>
      <c r="F3660" s="160"/>
      <c r="G3660" s="159"/>
      <c r="H3660" s="159"/>
      <c r="I3660" s="167"/>
    </row>
    <row r="3661" spans="1:9" x14ac:dyDescent="0.25">
      <c r="A3661" s="145"/>
      <c r="B3661" s="153"/>
      <c r="C3661" s="165"/>
      <c r="D3661" s="166"/>
      <c r="E3661" s="159"/>
      <c r="F3661" s="160"/>
      <c r="G3661" s="159"/>
      <c r="H3661" s="159"/>
      <c r="I3661" s="167"/>
    </row>
    <row r="3662" spans="1:9" x14ac:dyDescent="0.25">
      <c r="A3662" s="145"/>
      <c r="B3662" s="153"/>
      <c r="C3662" s="165"/>
      <c r="D3662" s="166"/>
      <c r="E3662" s="159"/>
      <c r="F3662" s="160"/>
      <c r="G3662" s="159"/>
      <c r="H3662" s="159"/>
      <c r="I3662" s="167"/>
    </row>
    <row r="3663" spans="1:9" x14ac:dyDescent="0.25">
      <c r="A3663" s="145"/>
      <c r="B3663" s="153"/>
      <c r="C3663" s="165"/>
      <c r="D3663" s="166"/>
      <c r="E3663" s="159"/>
      <c r="F3663" s="160"/>
      <c r="G3663" s="159"/>
      <c r="H3663" s="159"/>
      <c r="I3663" s="167"/>
    </row>
    <row r="3664" spans="1:9" x14ac:dyDescent="0.25">
      <c r="A3664" s="145"/>
      <c r="B3664" s="153"/>
      <c r="C3664" s="165"/>
      <c r="D3664" s="166"/>
      <c r="E3664" s="159"/>
      <c r="F3664" s="160"/>
      <c r="G3664" s="159"/>
      <c r="H3664" s="159"/>
      <c r="I3664" s="167"/>
    </row>
    <row r="3665" spans="1:9" x14ac:dyDescent="0.25">
      <c r="A3665" s="145"/>
      <c r="B3665" s="153"/>
      <c r="C3665" s="165"/>
      <c r="D3665" s="166"/>
      <c r="E3665" s="159"/>
      <c r="F3665" s="160"/>
      <c r="G3665" s="159"/>
      <c r="H3665" s="159"/>
      <c r="I3665" s="167"/>
    </row>
    <row r="3666" spans="1:9" x14ac:dyDescent="0.25">
      <c r="A3666" s="145"/>
      <c r="B3666" s="153"/>
      <c r="C3666" s="165"/>
      <c r="D3666" s="166"/>
      <c r="E3666" s="159"/>
      <c r="F3666" s="160"/>
      <c r="G3666" s="159"/>
      <c r="H3666" s="159"/>
      <c r="I3666" s="167"/>
    </row>
    <row r="3667" spans="1:9" x14ac:dyDescent="0.25">
      <c r="A3667" s="145"/>
      <c r="B3667" s="153"/>
      <c r="C3667" s="165"/>
      <c r="D3667" s="166"/>
      <c r="E3667" s="159"/>
      <c r="F3667" s="160"/>
      <c r="G3667" s="159"/>
      <c r="H3667" s="159"/>
      <c r="I3667" s="167"/>
    </row>
    <row r="3668" spans="1:9" x14ac:dyDescent="0.25">
      <c r="A3668" s="145"/>
      <c r="B3668" s="153"/>
      <c r="C3668" s="165"/>
      <c r="D3668" s="166"/>
      <c r="E3668" s="159"/>
      <c r="F3668" s="160"/>
      <c r="G3668" s="159"/>
      <c r="H3668" s="159"/>
      <c r="I3668" s="167"/>
    </row>
    <row r="3669" spans="1:9" x14ac:dyDescent="0.25">
      <c r="A3669" s="145"/>
      <c r="B3669" s="153"/>
      <c r="C3669" s="165"/>
      <c r="D3669" s="166"/>
      <c r="E3669" s="159"/>
      <c r="F3669" s="160"/>
      <c r="G3669" s="159"/>
      <c r="H3669" s="159"/>
      <c r="I3669" s="167"/>
    </row>
    <row r="3670" spans="1:9" x14ac:dyDescent="0.25">
      <c r="A3670" s="145"/>
      <c r="B3670" s="153"/>
      <c r="C3670" s="165"/>
      <c r="D3670" s="166"/>
      <c r="E3670" s="159"/>
      <c r="F3670" s="160"/>
      <c r="G3670" s="159"/>
      <c r="H3670" s="159"/>
      <c r="I3670" s="167"/>
    </row>
    <row r="3671" spans="1:9" x14ac:dyDescent="0.25">
      <c r="A3671" s="145"/>
      <c r="B3671" s="153"/>
      <c r="C3671" s="165"/>
      <c r="D3671" s="166"/>
      <c r="E3671" s="159"/>
      <c r="F3671" s="160"/>
      <c r="G3671" s="159"/>
      <c r="H3671" s="159"/>
      <c r="I3671" s="167"/>
    </row>
    <row r="3672" spans="1:9" x14ac:dyDescent="0.25">
      <c r="A3672" s="145"/>
      <c r="B3672" s="153"/>
      <c r="C3672" s="165"/>
      <c r="D3672" s="166"/>
      <c r="E3672" s="159"/>
      <c r="F3672" s="160"/>
      <c r="G3672" s="159"/>
      <c r="H3672" s="159"/>
      <c r="I3672" s="167"/>
    </row>
    <row r="3673" spans="1:9" x14ac:dyDescent="0.25">
      <c r="A3673" s="145"/>
      <c r="B3673" s="153"/>
      <c r="C3673" s="165"/>
      <c r="D3673" s="166"/>
      <c r="E3673" s="159"/>
      <c r="F3673" s="160"/>
      <c r="G3673" s="159"/>
      <c r="H3673" s="159"/>
      <c r="I3673" s="167"/>
    </row>
    <row r="3674" spans="1:9" x14ac:dyDescent="0.25">
      <c r="A3674" s="145"/>
      <c r="B3674" s="153"/>
      <c r="C3674" s="165"/>
      <c r="D3674" s="166"/>
      <c r="E3674" s="159"/>
      <c r="F3674" s="160"/>
      <c r="G3674" s="159"/>
      <c r="H3674" s="159"/>
      <c r="I3674" s="167"/>
    </row>
    <row r="3675" spans="1:9" x14ac:dyDescent="0.25">
      <c r="A3675" s="145"/>
      <c r="B3675" s="153"/>
      <c r="C3675" s="165"/>
      <c r="D3675" s="166"/>
      <c r="E3675" s="159"/>
      <c r="F3675" s="160"/>
      <c r="G3675" s="159"/>
      <c r="H3675" s="159"/>
      <c r="I3675" s="167"/>
    </row>
    <row r="3676" spans="1:9" x14ac:dyDescent="0.25">
      <c r="A3676" s="145"/>
      <c r="B3676" s="153"/>
      <c r="C3676" s="165"/>
      <c r="D3676" s="166"/>
      <c r="E3676" s="159"/>
      <c r="F3676" s="160"/>
      <c r="G3676" s="159"/>
      <c r="H3676" s="159"/>
      <c r="I3676" s="167"/>
    </row>
    <row r="3677" spans="1:9" x14ac:dyDescent="0.25">
      <c r="A3677" s="145"/>
      <c r="B3677" s="153"/>
      <c r="C3677" s="165"/>
      <c r="D3677" s="166"/>
      <c r="E3677" s="159"/>
      <c r="F3677" s="160"/>
      <c r="G3677" s="159"/>
      <c r="H3677" s="159"/>
      <c r="I3677" s="167"/>
    </row>
    <row r="3678" spans="1:9" x14ac:dyDescent="0.25">
      <c r="A3678" s="145"/>
      <c r="B3678" s="153"/>
      <c r="C3678" s="165"/>
      <c r="D3678" s="166"/>
      <c r="E3678" s="159"/>
      <c r="F3678" s="160"/>
      <c r="G3678" s="159"/>
      <c r="H3678" s="159"/>
      <c r="I3678" s="167"/>
    </row>
    <row r="3679" spans="1:9" x14ac:dyDescent="0.25">
      <c r="A3679" s="145"/>
      <c r="B3679" s="153"/>
      <c r="C3679" s="165"/>
      <c r="D3679" s="166"/>
      <c r="E3679" s="159"/>
      <c r="F3679" s="160"/>
      <c r="G3679" s="159"/>
      <c r="H3679" s="159"/>
      <c r="I3679" s="167"/>
    </row>
    <row r="3680" spans="1:9" x14ac:dyDescent="0.25">
      <c r="A3680" s="145"/>
      <c r="B3680" s="153"/>
      <c r="C3680" s="165"/>
      <c r="D3680" s="166"/>
      <c r="E3680" s="159"/>
      <c r="F3680" s="160"/>
      <c r="G3680" s="159"/>
      <c r="H3680" s="159"/>
      <c r="I3680" s="167"/>
    </row>
    <row r="3681" spans="1:9" x14ac:dyDescent="0.25">
      <c r="A3681" s="145"/>
      <c r="B3681" s="153"/>
      <c r="C3681" s="165"/>
      <c r="D3681" s="166"/>
      <c r="E3681" s="159"/>
      <c r="F3681" s="160"/>
      <c r="G3681" s="159"/>
      <c r="H3681" s="159"/>
      <c r="I3681" s="167"/>
    </row>
    <row r="3682" spans="1:9" x14ac:dyDescent="0.25">
      <c r="A3682" s="145"/>
      <c r="B3682" s="153"/>
      <c r="C3682" s="165"/>
      <c r="D3682" s="166"/>
      <c r="E3682" s="159"/>
      <c r="F3682" s="160"/>
      <c r="G3682" s="159"/>
      <c r="H3682" s="159"/>
      <c r="I3682" s="167"/>
    </row>
    <row r="3683" spans="1:9" x14ac:dyDescent="0.25">
      <c r="A3683" s="145"/>
      <c r="B3683" s="153"/>
      <c r="C3683" s="165"/>
      <c r="D3683" s="166"/>
      <c r="E3683" s="159"/>
      <c r="F3683" s="160"/>
      <c r="G3683" s="159"/>
      <c r="H3683" s="159"/>
      <c r="I3683" s="167"/>
    </row>
    <row r="3684" spans="1:9" x14ac:dyDescent="0.25">
      <c r="A3684" s="145"/>
      <c r="B3684" s="153"/>
      <c r="C3684" s="165"/>
      <c r="D3684" s="166"/>
      <c r="E3684" s="159"/>
      <c r="F3684" s="160"/>
      <c r="G3684" s="159"/>
      <c r="H3684" s="159"/>
      <c r="I3684" s="167"/>
    </row>
    <row r="3685" spans="1:9" x14ac:dyDescent="0.25">
      <c r="A3685" s="145"/>
      <c r="B3685" s="153"/>
      <c r="C3685" s="165"/>
      <c r="D3685" s="166"/>
      <c r="E3685" s="159"/>
      <c r="F3685" s="160"/>
      <c r="G3685" s="159"/>
      <c r="H3685" s="159"/>
      <c r="I3685" s="167"/>
    </row>
    <row r="3686" spans="1:9" x14ac:dyDescent="0.25">
      <c r="A3686" s="145"/>
      <c r="B3686" s="153"/>
      <c r="C3686" s="165"/>
      <c r="D3686" s="166"/>
      <c r="E3686" s="159"/>
      <c r="F3686" s="160"/>
      <c r="G3686" s="159"/>
      <c r="H3686" s="159"/>
      <c r="I3686" s="167"/>
    </row>
    <row r="3687" spans="1:9" x14ac:dyDescent="0.25">
      <c r="A3687" s="145"/>
      <c r="B3687" s="153"/>
      <c r="C3687" s="165"/>
      <c r="D3687" s="166"/>
      <c r="E3687" s="159"/>
      <c r="F3687" s="160"/>
      <c r="G3687" s="159"/>
      <c r="H3687" s="159"/>
      <c r="I3687" s="167"/>
    </row>
    <row r="3688" spans="1:9" x14ac:dyDescent="0.25">
      <c r="A3688" s="145"/>
      <c r="B3688" s="153"/>
      <c r="C3688" s="165"/>
      <c r="D3688" s="166"/>
      <c r="E3688" s="159"/>
      <c r="F3688" s="160"/>
      <c r="G3688" s="159"/>
      <c r="H3688" s="159"/>
      <c r="I3688" s="167"/>
    </row>
    <row r="3689" spans="1:9" x14ac:dyDescent="0.25">
      <c r="A3689" s="145"/>
      <c r="B3689" s="153"/>
      <c r="C3689" s="165"/>
      <c r="D3689" s="166"/>
      <c r="E3689" s="159"/>
      <c r="F3689" s="160"/>
      <c r="G3689" s="159"/>
      <c r="H3689" s="159"/>
      <c r="I3689" s="167"/>
    </row>
    <row r="3690" spans="1:9" x14ac:dyDescent="0.25">
      <c r="A3690" s="145"/>
      <c r="B3690" s="153"/>
      <c r="C3690" s="165"/>
      <c r="D3690" s="166"/>
      <c r="E3690" s="159"/>
      <c r="F3690" s="160"/>
      <c r="G3690" s="159"/>
      <c r="H3690" s="159"/>
      <c r="I3690" s="167"/>
    </row>
    <row r="3691" spans="1:9" x14ac:dyDescent="0.25">
      <c r="A3691" s="145"/>
      <c r="B3691" s="153"/>
      <c r="C3691" s="165"/>
      <c r="D3691" s="166"/>
      <c r="E3691" s="159"/>
      <c r="F3691" s="160"/>
      <c r="G3691" s="159"/>
      <c r="H3691" s="159"/>
      <c r="I3691" s="167"/>
    </row>
    <row r="3692" spans="1:9" x14ac:dyDescent="0.25">
      <c r="A3692" s="145"/>
      <c r="B3692" s="153"/>
      <c r="C3692" s="165"/>
      <c r="D3692" s="166"/>
      <c r="E3692" s="159"/>
      <c r="F3692" s="160"/>
      <c r="G3692" s="159"/>
      <c r="H3692" s="159"/>
      <c r="I3692" s="167"/>
    </row>
    <row r="3693" spans="1:9" x14ac:dyDescent="0.25">
      <c r="A3693" s="145"/>
      <c r="B3693" s="153"/>
      <c r="C3693" s="165"/>
      <c r="D3693" s="166"/>
      <c r="E3693" s="159"/>
      <c r="F3693" s="160"/>
      <c r="G3693" s="159"/>
      <c r="H3693" s="159"/>
      <c r="I3693" s="167"/>
    </row>
    <row r="3694" spans="1:9" x14ac:dyDescent="0.25">
      <c r="A3694" s="145"/>
      <c r="B3694" s="153"/>
      <c r="C3694" s="165"/>
      <c r="D3694" s="166"/>
      <c r="E3694" s="159"/>
      <c r="F3694" s="160"/>
      <c r="G3694" s="159"/>
      <c r="H3694" s="159"/>
      <c r="I3694" s="167"/>
    </row>
    <row r="3695" spans="1:9" x14ac:dyDescent="0.25">
      <c r="A3695" s="145"/>
      <c r="B3695" s="153"/>
      <c r="C3695" s="165"/>
      <c r="D3695" s="166"/>
      <c r="E3695" s="159"/>
      <c r="F3695" s="160"/>
      <c r="G3695" s="159"/>
      <c r="H3695" s="159"/>
      <c r="I3695" s="167"/>
    </row>
    <row r="3696" spans="1:9" x14ac:dyDescent="0.25">
      <c r="A3696" s="145"/>
      <c r="B3696" s="153"/>
      <c r="C3696" s="165"/>
      <c r="D3696" s="166"/>
      <c r="E3696" s="159"/>
      <c r="F3696" s="160"/>
      <c r="G3696" s="159"/>
      <c r="H3696" s="159"/>
      <c r="I3696" s="167"/>
    </row>
    <row r="3697" spans="1:9" x14ac:dyDescent="0.25">
      <c r="A3697" s="145"/>
      <c r="B3697" s="153"/>
      <c r="C3697" s="165"/>
      <c r="D3697" s="166"/>
      <c r="E3697" s="159"/>
      <c r="F3697" s="160"/>
      <c r="G3697" s="159"/>
      <c r="H3697" s="159"/>
      <c r="I3697" s="167"/>
    </row>
    <row r="3698" spans="1:9" x14ac:dyDescent="0.25">
      <c r="A3698" s="145"/>
      <c r="B3698" s="153"/>
      <c r="C3698" s="165"/>
      <c r="D3698" s="166"/>
      <c r="E3698" s="159"/>
      <c r="F3698" s="160"/>
      <c r="G3698" s="159"/>
      <c r="H3698" s="159"/>
      <c r="I3698" s="167"/>
    </row>
    <row r="3699" spans="1:9" x14ac:dyDescent="0.25">
      <c r="A3699" s="145"/>
      <c r="B3699" s="153"/>
      <c r="C3699" s="165"/>
      <c r="D3699" s="166"/>
      <c r="E3699" s="159"/>
      <c r="F3699" s="160"/>
      <c r="G3699" s="159"/>
      <c r="H3699" s="159"/>
      <c r="I3699" s="167"/>
    </row>
    <row r="3700" spans="1:9" x14ac:dyDescent="0.25">
      <c r="A3700" s="145"/>
      <c r="B3700" s="153"/>
      <c r="C3700" s="165"/>
      <c r="D3700" s="166"/>
      <c r="E3700" s="159"/>
      <c r="F3700" s="160"/>
      <c r="G3700" s="159"/>
      <c r="H3700" s="159"/>
      <c r="I3700" s="167"/>
    </row>
    <row r="3701" spans="1:9" x14ac:dyDescent="0.25">
      <c r="A3701" s="145"/>
      <c r="B3701" s="153"/>
      <c r="C3701" s="165"/>
      <c r="D3701" s="166"/>
      <c r="E3701" s="159"/>
      <c r="F3701" s="160"/>
      <c r="G3701" s="159"/>
      <c r="H3701" s="159"/>
      <c r="I3701" s="167"/>
    </row>
    <row r="3702" spans="1:9" x14ac:dyDescent="0.25">
      <c r="A3702" s="145"/>
      <c r="B3702" s="153"/>
      <c r="C3702" s="165"/>
      <c r="D3702" s="166"/>
      <c r="E3702" s="159"/>
      <c r="F3702" s="160"/>
      <c r="G3702" s="159"/>
      <c r="H3702" s="159"/>
      <c r="I3702" s="167"/>
    </row>
    <row r="3703" spans="1:9" x14ac:dyDescent="0.25">
      <c r="A3703" s="145"/>
      <c r="B3703" s="153"/>
      <c r="C3703" s="165"/>
      <c r="D3703" s="166"/>
      <c r="E3703" s="159"/>
      <c r="F3703" s="160"/>
      <c r="G3703" s="159"/>
      <c r="H3703" s="159"/>
      <c r="I3703" s="167"/>
    </row>
    <row r="3704" spans="1:9" x14ac:dyDescent="0.25">
      <c r="A3704" s="145"/>
      <c r="B3704" s="153"/>
      <c r="C3704" s="165"/>
      <c r="D3704" s="166"/>
      <c r="E3704" s="159"/>
      <c r="F3704" s="160"/>
      <c r="G3704" s="159"/>
      <c r="H3704" s="159"/>
      <c r="I3704" s="167"/>
    </row>
    <row r="3705" spans="1:9" x14ac:dyDescent="0.25">
      <c r="A3705" s="145"/>
      <c r="B3705" s="153"/>
      <c r="C3705" s="165"/>
      <c r="D3705" s="166"/>
      <c r="E3705" s="159"/>
      <c r="F3705" s="160"/>
      <c r="G3705" s="159"/>
      <c r="H3705" s="159"/>
      <c r="I3705" s="167"/>
    </row>
    <row r="3706" spans="1:9" x14ac:dyDescent="0.25">
      <c r="A3706" s="145"/>
      <c r="B3706" s="153"/>
      <c r="C3706" s="165"/>
      <c r="D3706" s="166"/>
      <c r="E3706" s="159"/>
      <c r="F3706" s="160"/>
      <c r="G3706" s="159"/>
      <c r="H3706" s="159"/>
      <c r="I3706" s="167"/>
    </row>
    <row r="3707" spans="1:9" x14ac:dyDescent="0.25">
      <c r="A3707" s="145"/>
      <c r="B3707" s="153"/>
      <c r="C3707" s="165"/>
      <c r="D3707" s="166"/>
      <c r="E3707" s="159"/>
      <c r="F3707" s="160"/>
      <c r="G3707" s="159"/>
      <c r="H3707" s="159"/>
      <c r="I3707" s="167"/>
    </row>
    <row r="3708" spans="1:9" x14ac:dyDescent="0.25">
      <c r="A3708" s="145"/>
      <c r="B3708" s="153"/>
      <c r="C3708" s="165"/>
      <c r="D3708" s="166"/>
      <c r="E3708" s="159"/>
      <c r="F3708" s="160"/>
      <c r="G3708" s="159"/>
      <c r="H3708" s="159"/>
      <c r="I3708" s="167"/>
    </row>
    <row r="3709" spans="1:9" x14ac:dyDescent="0.25">
      <c r="A3709" s="145"/>
      <c r="B3709" s="153"/>
      <c r="C3709" s="165"/>
      <c r="D3709" s="166"/>
      <c r="E3709" s="159"/>
      <c r="F3709" s="160"/>
      <c r="G3709" s="159"/>
      <c r="H3709" s="159"/>
      <c r="I3709" s="167"/>
    </row>
    <row r="3710" spans="1:9" x14ac:dyDescent="0.25">
      <c r="A3710" s="145"/>
      <c r="B3710" s="153"/>
      <c r="C3710" s="165"/>
      <c r="D3710" s="166"/>
      <c r="E3710" s="159"/>
      <c r="F3710" s="160"/>
      <c r="G3710" s="159"/>
      <c r="H3710" s="159"/>
      <c r="I3710" s="167"/>
    </row>
    <row r="3711" spans="1:9" x14ac:dyDescent="0.25">
      <c r="A3711" s="145"/>
      <c r="B3711" s="153"/>
      <c r="C3711" s="165"/>
      <c r="D3711" s="166"/>
      <c r="E3711" s="159"/>
      <c r="F3711" s="160"/>
      <c r="G3711" s="159"/>
      <c r="H3711" s="159"/>
      <c r="I3711" s="167"/>
    </row>
    <row r="3712" spans="1:9" x14ac:dyDescent="0.25">
      <c r="A3712" s="145"/>
      <c r="B3712" s="153"/>
      <c r="C3712" s="165"/>
      <c r="D3712" s="166"/>
      <c r="E3712" s="159"/>
      <c r="F3712" s="160"/>
      <c r="G3712" s="159"/>
      <c r="H3712" s="159"/>
      <c r="I3712" s="167"/>
    </row>
    <row r="3713" spans="1:9" x14ac:dyDescent="0.25">
      <c r="A3713" s="145"/>
      <c r="B3713" s="153"/>
      <c r="C3713" s="165"/>
      <c r="D3713" s="166"/>
      <c r="E3713" s="159"/>
      <c r="F3713" s="160"/>
      <c r="G3713" s="159"/>
      <c r="H3713" s="159"/>
      <c r="I3713" s="167"/>
    </row>
    <row r="3714" spans="1:9" x14ac:dyDescent="0.25">
      <c r="A3714" s="145"/>
      <c r="B3714" s="153"/>
      <c r="C3714" s="165"/>
      <c r="D3714" s="166"/>
      <c r="E3714" s="159"/>
      <c r="F3714" s="160"/>
      <c r="G3714" s="159"/>
      <c r="H3714" s="159"/>
      <c r="I3714" s="167"/>
    </row>
    <row r="3715" spans="1:9" x14ac:dyDescent="0.25">
      <c r="A3715" s="145"/>
      <c r="B3715" s="153"/>
      <c r="C3715" s="165"/>
      <c r="D3715" s="166"/>
      <c r="E3715" s="159"/>
      <c r="F3715" s="160"/>
      <c r="G3715" s="159"/>
      <c r="H3715" s="159"/>
      <c r="I3715" s="167"/>
    </row>
    <row r="3716" spans="1:9" x14ac:dyDescent="0.25">
      <c r="A3716" s="145"/>
      <c r="B3716" s="153"/>
      <c r="C3716" s="165"/>
      <c r="D3716" s="166"/>
      <c r="E3716" s="159"/>
      <c r="F3716" s="160"/>
      <c r="G3716" s="159"/>
      <c r="H3716" s="159"/>
      <c r="I3716" s="167"/>
    </row>
    <row r="3717" spans="1:9" x14ac:dyDescent="0.25">
      <c r="A3717" s="145"/>
      <c r="B3717" s="153"/>
      <c r="C3717" s="165"/>
      <c r="D3717" s="166"/>
      <c r="E3717" s="159"/>
      <c r="F3717" s="160"/>
      <c r="G3717" s="159"/>
      <c r="H3717" s="159"/>
      <c r="I3717" s="167"/>
    </row>
    <row r="3718" spans="1:9" x14ac:dyDescent="0.25">
      <c r="A3718" s="145"/>
      <c r="B3718" s="153"/>
      <c r="C3718" s="165"/>
      <c r="D3718" s="166"/>
      <c r="E3718" s="159"/>
      <c r="F3718" s="160"/>
      <c r="G3718" s="159"/>
      <c r="H3718" s="159"/>
      <c r="I3718" s="167"/>
    </row>
    <row r="3719" spans="1:9" x14ac:dyDescent="0.25">
      <c r="A3719" s="145"/>
      <c r="B3719" s="153"/>
      <c r="C3719" s="165"/>
      <c r="D3719" s="166"/>
      <c r="E3719" s="159"/>
      <c r="F3719" s="160"/>
      <c r="G3719" s="159"/>
      <c r="H3719" s="159"/>
      <c r="I3719" s="167"/>
    </row>
    <row r="3720" spans="1:9" x14ac:dyDescent="0.25">
      <c r="A3720" s="145"/>
      <c r="B3720" s="153"/>
      <c r="C3720" s="165"/>
      <c r="D3720" s="166"/>
      <c r="E3720" s="159"/>
      <c r="F3720" s="160"/>
      <c r="G3720" s="159"/>
      <c r="H3720" s="159"/>
      <c r="I3720" s="167"/>
    </row>
    <row r="3721" spans="1:9" x14ac:dyDescent="0.25">
      <c r="A3721" s="145"/>
      <c r="B3721" s="153"/>
      <c r="C3721" s="165"/>
      <c r="D3721" s="166"/>
      <c r="E3721" s="159"/>
      <c r="F3721" s="160"/>
      <c r="G3721" s="159"/>
      <c r="H3721" s="159"/>
      <c r="I3721" s="167"/>
    </row>
    <row r="3722" spans="1:9" x14ac:dyDescent="0.25">
      <c r="A3722" s="145"/>
      <c r="B3722" s="153"/>
      <c r="C3722" s="165"/>
      <c r="D3722" s="166"/>
      <c r="E3722" s="159"/>
      <c r="F3722" s="160"/>
      <c r="G3722" s="159"/>
      <c r="H3722" s="159"/>
      <c r="I3722" s="167"/>
    </row>
    <row r="3723" spans="1:9" x14ac:dyDescent="0.25">
      <c r="A3723" s="145"/>
      <c r="B3723" s="153"/>
      <c r="C3723" s="165"/>
      <c r="D3723" s="166"/>
      <c r="E3723" s="159"/>
      <c r="F3723" s="160"/>
      <c r="G3723" s="159"/>
      <c r="H3723" s="159"/>
      <c r="I3723" s="167"/>
    </row>
    <row r="3724" spans="1:9" x14ac:dyDescent="0.25">
      <c r="A3724" s="145"/>
      <c r="B3724" s="153"/>
      <c r="C3724" s="165"/>
      <c r="D3724" s="166"/>
      <c r="E3724" s="159"/>
      <c r="F3724" s="160"/>
      <c r="G3724" s="159"/>
      <c r="H3724" s="159"/>
      <c r="I3724" s="167"/>
    </row>
    <row r="3725" spans="1:9" x14ac:dyDescent="0.25">
      <c r="A3725" s="145"/>
      <c r="B3725" s="153"/>
      <c r="C3725" s="165"/>
      <c r="D3725" s="166"/>
      <c r="E3725" s="159"/>
      <c r="F3725" s="160"/>
      <c r="G3725" s="159"/>
      <c r="H3725" s="159"/>
      <c r="I3725" s="167"/>
    </row>
    <row r="3726" spans="1:9" x14ac:dyDescent="0.25">
      <c r="A3726" s="145"/>
      <c r="B3726" s="153"/>
      <c r="C3726" s="165"/>
      <c r="D3726" s="166"/>
      <c r="E3726" s="159"/>
      <c r="F3726" s="160"/>
      <c r="G3726" s="159"/>
      <c r="H3726" s="159"/>
      <c r="I3726" s="167"/>
    </row>
    <row r="3727" spans="1:9" x14ac:dyDescent="0.25">
      <c r="A3727" s="145"/>
      <c r="B3727" s="153"/>
      <c r="C3727" s="165"/>
      <c r="D3727" s="166"/>
      <c r="E3727" s="159"/>
      <c r="F3727" s="160"/>
      <c r="G3727" s="159"/>
      <c r="H3727" s="159"/>
      <c r="I3727" s="167"/>
    </row>
    <row r="3728" spans="1:9" x14ac:dyDescent="0.25">
      <c r="A3728" s="145"/>
      <c r="B3728" s="153"/>
      <c r="C3728" s="165"/>
      <c r="D3728" s="166"/>
      <c r="E3728" s="159"/>
      <c r="F3728" s="160"/>
      <c r="G3728" s="159"/>
      <c r="H3728" s="159"/>
      <c r="I3728" s="167"/>
    </row>
    <row r="3729" spans="1:9" x14ac:dyDescent="0.25">
      <c r="A3729" s="145"/>
      <c r="B3729" s="153"/>
      <c r="C3729" s="165"/>
      <c r="D3729" s="166"/>
      <c r="E3729" s="159"/>
      <c r="F3729" s="160"/>
      <c r="G3729" s="159"/>
      <c r="H3729" s="159"/>
      <c r="I3729" s="167"/>
    </row>
    <row r="3730" spans="1:9" x14ac:dyDescent="0.25">
      <c r="A3730" s="145"/>
      <c r="B3730" s="153"/>
      <c r="C3730" s="165"/>
      <c r="D3730" s="166"/>
      <c r="E3730" s="159"/>
      <c r="F3730" s="160"/>
      <c r="G3730" s="159"/>
      <c r="H3730" s="159"/>
      <c r="I3730" s="167"/>
    </row>
    <row r="3731" spans="1:9" x14ac:dyDescent="0.25">
      <c r="A3731" s="145"/>
      <c r="B3731" s="153"/>
      <c r="C3731" s="165"/>
      <c r="D3731" s="166"/>
      <c r="E3731" s="159"/>
      <c r="F3731" s="160"/>
      <c r="G3731" s="159"/>
      <c r="H3731" s="159"/>
      <c r="I3731" s="167"/>
    </row>
    <row r="3732" spans="1:9" x14ac:dyDescent="0.25">
      <c r="A3732" s="145"/>
      <c r="B3732" s="153"/>
      <c r="C3732" s="165"/>
      <c r="D3732" s="166"/>
      <c r="E3732" s="159"/>
      <c r="F3732" s="160"/>
      <c r="G3732" s="159"/>
      <c r="H3732" s="159"/>
      <c r="I3732" s="167"/>
    </row>
    <row r="3733" spans="1:9" x14ac:dyDescent="0.25">
      <c r="A3733" s="145"/>
      <c r="B3733" s="153"/>
      <c r="C3733" s="165"/>
      <c r="D3733" s="166"/>
      <c r="E3733" s="159"/>
      <c r="F3733" s="160"/>
      <c r="G3733" s="159"/>
      <c r="H3733" s="159"/>
      <c r="I3733" s="167"/>
    </row>
    <row r="3734" spans="1:9" x14ac:dyDescent="0.25">
      <c r="A3734" s="145"/>
      <c r="B3734" s="153"/>
      <c r="C3734" s="165"/>
      <c r="D3734" s="166"/>
      <c r="E3734" s="159"/>
      <c r="F3734" s="160"/>
      <c r="G3734" s="159"/>
      <c r="H3734" s="159"/>
      <c r="I3734" s="167"/>
    </row>
    <row r="3735" spans="1:9" x14ac:dyDescent="0.25">
      <c r="A3735" s="145"/>
      <c r="B3735" s="153"/>
      <c r="C3735" s="165"/>
      <c r="D3735" s="166"/>
      <c r="E3735" s="159"/>
      <c r="F3735" s="160"/>
      <c r="G3735" s="159"/>
      <c r="H3735" s="159"/>
      <c r="I3735" s="167"/>
    </row>
    <row r="3736" spans="1:9" x14ac:dyDescent="0.25">
      <c r="A3736" s="145"/>
      <c r="B3736" s="153"/>
      <c r="C3736" s="165"/>
      <c r="D3736" s="166"/>
      <c r="E3736" s="159"/>
      <c r="F3736" s="160"/>
      <c r="G3736" s="159"/>
      <c r="H3736" s="159"/>
      <c r="I3736" s="167"/>
    </row>
    <row r="3737" spans="1:9" x14ac:dyDescent="0.25">
      <c r="A3737" s="145"/>
      <c r="B3737" s="153"/>
      <c r="C3737" s="165"/>
      <c r="D3737" s="166"/>
      <c r="E3737" s="159"/>
      <c r="F3737" s="160"/>
      <c r="G3737" s="159"/>
      <c r="H3737" s="159"/>
      <c r="I3737" s="167"/>
    </row>
    <row r="3738" spans="1:9" x14ac:dyDescent="0.25">
      <c r="A3738" s="145"/>
      <c r="B3738" s="153"/>
      <c r="C3738" s="165"/>
      <c r="D3738" s="166"/>
      <c r="E3738" s="159"/>
      <c r="F3738" s="160"/>
      <c r="G3738" s="159"/>
      <c r="H3738" s="159"/>
      <c r="I3738" s="167"/>
    </row>
    <row r="3739" spans="1:9" x14ac:dyDescent="0.25">
      <c r="A3739" s="145"/>
      <c r="B3739" s="153"/>
      <c r="C3739" s="165"/>
      <c r="D3739" s="166"/>
      <c r="E3739" s="159"/>
      <c r="F3739" s="160"/>
      <c r="G3739" s="159"/>
      <c r="H3739" s="159"/>
      <c r="I3739" s="167"/>
    </row>
    <row r="3740" spans="1:9" x14ac:dyDescent="0.25">
      <c r="A3740" s="145"/>
      <c r="B3740" s="153"/>
      <c r="C3740" s="165"/>
      <c r="D3740" s="166"/>
      <c r="E3740" s="159"/>
      <c r="F3740" s="160"/>
      <c r="G3740" s="159"/>
      <c r="H3740" s="159"/>
      <c r="I3740" s="167"/>
    </row>
    <row r="3741" spans="1:9" x14ac:dyDescent="0.25">
      <c r="A3741" s="145"/>
      <c r="B3741" s="153"/>
      <c r="C3741" s="165"/>
      <c r="D3741" s="166"/>
      <c r="E3741" s="159"/>
      <c r="F3741" s="160"/>
      <c r="G3741" s="159"/>
      <c r="H3741" s="159"/>
      <c r="I3741" s="167"/>
    </row>
    <row r="3742" spans="1:9" x14ac:dyDescent="0.25">
      <c r="A3742" s="145"/>
      <c r="B3742" s="153"/>
      <c r="C3742" s="165"/>
      <c r="D3742" s="166"/>
      <c r="E3742" s="159"/>
      <c r="F3742" s="160"/>
      <c r="G3742" s="159"/>
      <c r="H3742" s="159"/>
      <c r="I3742" s="167"/>
    </row>
    <row r="3743" spans="1:9" x14ac:dyDescent="0.25">
      <c r="A3743" s="145"/>
      <c r="B3743" s="153"/>
      <c r="C3743" s="165"/>
      <c r="D3743" s="166"/>
      <c r="E3743" s="159"/>
      <c r="F3743" s="160"/>
      <c r="G3743" s="159"/>
      <c r="H3743" s="159"/>
      <c r="I3743" s="167"/>
    </row>
    <row r="3744" spans="1:9" x14ac:dyDescent="0.25">
      <c r="A3744" s="145"/>
      <c r="B3744" s="153"/>
      <c r="C3744" s="165"/>
      <c r="D3744" s="166"/>
      <c r="E3744" s="159"/>
      <c r="F3744" s="160"/>
      <c r="G3744" s="159"/>
      <c r="H3744" s="159"/>
      <c r="I3744" s="167"/>
    </row>
    <row r="3745" spans="1:9" x14ac:dyDescent="0.25">
      <c r="A3745" s="145"/>
      <c r="B3745" s="153"/>
      <c r="C3745" s="165"/>
      <c r="D3745" s="166"/>
      <c r="E3745" s="159"/>
      <c r="F3745" s="160"/>
      <c r="G3745" s="159"/>
      <c r="H3745" s="159"/>
      <c r="I3745" s="167"/>
    </row>
    <row r="3746" spans="1:9" x14ac:dyDescent="0.25">
      <c r="A3746" s="145"/>
      <c r="B3746" s="153"/>
      <c r="C3746" s="165"/>
      <c r="D3746" s="166"/>
      <c r="E3746" s="159"/>
      <c r="F3746" s="160"/>
      <c r="G3746" s="159"/>
      <c r="H3746" s="159"/>
      <c r="I3746" s="167"/>
    </row>
    <row r="3747" spans="1:9" x14ac:dyDescent="0.25">
      <c r="A3747" s="145"/>
      <c r="B3747" s="153"/>
      <c r="C3747" s="165"/>
      <c r="D3747" s="166"/>
      <c r="E3747" s="159"/>
      <c r="F3747" s="160"/>
      <c r="G3747" s="159"/>
      <c r="H3747" s="159"/>
      <c r="I3747" s="167"/>
    </row>
    <row r="3748" spans="1:9" x14ac:dyDescent="0.25">
      <c r="A3748" s="145"/>
      <c r="B3748" s="153"/>
      <c r="C3748" s="165"/>
      <c r="D3748" s="166"/>
      <c r="E3748" s="159"/>
      <c r="F3748" s="160"/>
      <c r="G3748" s="159"/>
      <c r="H3748" s="159"/>
      <c r="I3748" s="167"/>
    </row>
    <row r="3749" spans="1:9" x14ac:dyDescent="0.25">
      <c r="A3749" s="145"/>
      <c r="B3749" s="153"/>
      <c r="C3749" s="165"/>
      <c r="D3749" s="166"/>
      <c r="E3749" s="159"/>
      <c r="F3749" s="160"/>
      <c r="G3749" s="159"/>
      <c r="H3749" s="159"/>
      <c r="I3749" s="167"/>
    </row>
    <row r="3750" spans="1:9" x14ac:dyDescent="0.25">
      <c r="A3750" s="145"/>
      <c r="B3750" s="153"/>
      <c r="C3750" s="165"/>
      <c r="D3750" s="166"/>
      <c r="E3750" s="159"/>
      <c r="F3750" s="160"/>
      <c r="G3750" s="159"/>
      <c r="H3750" s="159"/>
      <c r="I3750" s="167"/>
    </row>
    <row r="3751" spans="1:9" x14ac:dyDescent="0.25">
      <c r="A3751" s="145"/>
      <c r="B3751" s="153"/>
      <c r="C3751" s="165"/>
      <c r="D3751" s="166"/>
      <c r="E3751" s="159"/>
      <c r="F3751" s="160"/>
      <c r="G3751" s="159"/>
      <c r="H3751" s="159"/>
      <c r="I3751" s="167"/>
    </row>
    <row r="3752" spans="1:9" x14ac:dyDescent="0.25">
      <c r="A3752" s="145"/>
      <c r="B3752" s="153"/>
      <c r="C3752" s="165"/>
      <c r="D3752" s="166"/>
      <c r="E3752" s="159"/>
      <c r="F3752" s="160"/>
      <c r="G3752" s="159"/>
      <c r="H3752" s="159"/>
      <c r="I3752" s="167"/>
    </row>
    <row r="3753" spans="1:9" x14ac:dyDescent="0.25">
      <c r="A3753" s="145"/>
      <c r="B3753" s="153"/>
      <c r="C3753" s="165"/>
      <c r="D3753" s="166"/>
      <c r="E3753" s="159"/>
      <c r="F3753" s="160"/>
      <c r="G3753" s="159"/>
      <c r="H3753" s="159"/>
      <c r="I3753" s="167"/>
    </row>
    <row r="3754" spans="1:9" x14ac:dyDescent="0.25">
      <c r="A3754" s="145"/>
      <c r="B3754" s="153"/>
      <c r="C3754" s="165"/>
      <c r="D3754" s="166"/>
      <c r="E3754" s="159"/>
      <c r="F3754" s="160"/>
      <c r="G3754" s="159"/>
      <c r="H3754" s="159"/>
      <c r="I3754" s="167"/>
    </row>
    <row r="3755" spans="1:9" x14ac:dyDescent="0.25">
      <c r="A3755" s="145"/>
      <c r="B3755" s="153"/>
      <c r="C3755" s="165"/>
      <c r="D3755" s="166"/>
      <c r="E3755" s="159"/>
      <c r="F3755" s="160"/>
      <c r="G3755" s="159"/>
      <c r="H3755" s="159"/>
      <c r="I3755" s="167"/>
    </row>
    <row r="3756" spans="1:9" x14ac:dyDescent="0.25">
      <c r="A3756" s="145"/>
      <c r="B3756" s="153"/>
      <c r="C3756" s="165"/>
      <c r="D3756" s="166"/>
      <c r="E3756" s="159"/>
      <c r="F3756" s="160"/>
      <c r="G3756" s="159"/>
      <c r="H3756" s="159"/>
      <c r="I3756" s="167"/>
    </row>
    <row r="3757" spans="1:9" x14ac:dyDescent="0.25">
      <c r="A3757" s="145"/>
      <c r="B3757" s="153"/>
      <c r="C3757" s="165"/>
      <c r="D3757" s="166"/>
      <c r="E3757" s="159"/>
      <c r="F3757" s="160"/>
      <c r="G3757" s="159"/>
      <c r="H3757" s="159"/>
      <c r="I3757" s="167"/>
    </row>
    <row r="3758" spans="1:9" x14ac:dyDescent="0.25">
      <c r="A3758" s="145"/>
      <c r="B3758" s="153"/>
      <c r="C3758" s="165"/>
      <c r="D3758" s="166"/>
      <c r="E3758" s="159"/>
      <c r="F3758" s="160"/>
      <c r="G3758" s="159"/>
      <c r="H3758" s="159"/>
      <c r="I3758" s="167"/>
    </row>
    <row r="3759" spans="1:9" x14ac:dyDescent="0.25">
      <c r="A3759" s="145"/>
      <c r="B3759" s="153"/>
      <c r="C3759" s="165"/>
      <c r="D3759" s="166"/>
      <c r="E3759" s="159"/>
      <c r="F3759" s="160"/>
      <c r="G3759" s="159"/>
      <c r="H3759" s="159"/>
      <c r="I3759" s="167"/>
    </row>
    <row r="3760" spans="1:9" x14ac:dyDescent="0.25">
      <c r="A3760" s="145"/>
      <c r="B3760" s="153"/>
      <c r="C3760" s="165"/>
      <c r="D3760" s="166"/>
      <c r="E3760" s="159"/>
      <c r="F3760" s="160"/>
      <c r="G3760" s="159"/>
      <c r="H3760" s="159"/>
      <c r="I3760" s="167"/>
    </row>
    <row r="3761" spans="1:9" x14ac:dyDescent="0.25">
      <c r="A3761" s="145"/>
      <c r="B3761" s="153"/>
      <c r="C3761" s="165"/>
      <c r="D3761" s="166"/>
      <c r="E3761" s="159"/>
      <c r="F3761" s="160"/>
      <c r="G3761" s="159"/>
      <c r="H3761" s="159"/>
      <c r="I3761" s="167"/>
    </row>
    <row r="3762" spans="1:9" x14ac:dyDescent="0.25">
      <c r="A3762" s="145"/>
      <c r="B3762" s="153"/>
      <c r="C3762" s="165"/>
      <c r="D3762" s="166"/>
      <c r="E3762" s="159"/>
      <c r="F3762" s="160"/>
      <c r="G3762" s="159"/>
      <c r="H3762" s="159"/>
      <c r="I3762" s="167"/>
    </row>
    <row r="3763" spans="1:9" x14ac:dyDescent="0.25">
      <c r="A3763" s="145"/>
      <c r="B3763" s="153"/>
      <c r="C3763" s="165"/>
      <c r="D3763" s="166"/>
      <c r="E3763" s="159"/>
      <c r="F3763" s="160"/>
      <c r="G3763" s="159"/>
      <c r="H3763" s="159"/>
      <c r="I3763" s="167"/>
    </row>
    <row r="3764" spans="1:9" x14ac:dyDescent="0.25">
      <c r="A3764" s="145"/>
      <c r="B3764" s="153"/>
      <c r="C3764" s="165"/>
      <c r="D3764" s="166"/>
      <c r="E3764" s="159"/>
      <c r="F3764" s="160"/>
      <c r="G3764" s="159"/>
      <c r="H3764" s="159"/>
      <c r="I3764" s="167"/>
    </row>
    <row r="3765" spans="1:9" x14ac:dyDescent="0.25">
      <c r="A3765" s="145"/>
      <c r="B3765" s="153"/>
      <c r="C3765" s="165"/>
      <c r="D3765" s="166"/>
      <c r="E3765" s="159"/>
      <c r="F3765" s="160"/>
      <c r="G3765" s="159"/>
      <c r="H3765" s="159"/>
      <c r="I3765" s="167"/>
    </row>
    <row r="3766" spans="1:9" ht="15.75" x14ac:dyDescent="0.25">
      <c r="A3766" s="145"/>
      <c r="B3766" s="153"/>
      <c r="C3766" s="165"/>
      <c r="D3766" s="171"/>
      <c r="E3766" s="159"/>
      <c r="F3766" s="160"/>
      <c r="G3766" s="159"/>
      <c r="H3766" s="159"/>
      <c r="I3766" s="167"/>
    </row>
    <row r="3767" spans="1:9" ht="15.75" x14ac:dyDescent="0.25">
      <c r="A3767" s="145"/>
      <c r="B3767" s="153"/>
      <c r="C3767" s="165"/>
      <c r="D3767" s="171"/>
      <c r="E3767" s="159"/>
      <c r="F3767" s="160"/>
      <c r="G3767" s="159"/>
      <c r="H3767" s="159"/>
      <c r="I3767" s="167"/>
    </row>
    <row r="3768" spans="1:9" ht="15.75" x14ac:dyDescent="0.25">
      <c r="A3768" s="145"/>
      <c r="B3768" s="153"/>
      <c r="C3768" s="165"/>
      <c r="D3768" s="171"/>
      <c r="E3768" s="159"/>
      <c r="F3768" s="160"/>
      <c r="G3768" s="159"/>
      <c r="H3768" s="159"/>
      <c r="I3768" s="167"/>
    </row>
    <row r="3769" spans="1:9" ht="15.75" x14ac:dyDescent="0.25">
      <c r="A3769" s="145"/>
      <c r="B3769" s="153"/>
      <c r="C3769" s="165"/>
      <c r="D3769" s="171"/>
      <c r="E3769" s="159"/>
      <c r="F3769" s="160"/>
      <c r="G3769" s="159"/>
      <c r="H3769" s="159"/>
      <c r="I3769" s="167"/>
    </row>
    <row r="3770" spans="1:9" ht="15.75" x14ac:dyDescent="0.25">
      <c r="A3770" s="145"/>
      <c r="B3770" s="153"/>
      <c r="C3770" s="165"/>
      <c r="D3770" s="171"/>
      <c r="E3770" s="159"/>
      <c r="F3770" s="160"/>
      <c r="G3770" s="159"/>
      <c r="H3770" s="159"/>
      <c r="I3770" s="167"/>
    </row>
    <row r="3771" spans="1:9" ht="15.75" x14ac:dyDescent="0.25">
      <c r="A3771" s="145"/>
      <c r="B3771" s="153"/>
      <c r="C3771" s="165"/>
      <c r="D3771" s="171"/>
      <c r="E3771" s="159"/>
      <c r="F3771" s="160"/>
      <c r="G3771" s="159"/>
      <c r="H3771" s="159"/>
      <c r="I3771" s="167"/>
    </row>
    <row r="3772" spans="1:9" ht="15.75" x14ac:dyDescent="0.25">
      <c r="A3772" s="145"/>
      <c r="B3772" s="153"/>
      <c r="C3772" s="165"/>
      <c r="D3772" s="171"/>
      <c r="E3772" s="159"/>
      <c r="F3772" s="160"/>
      <c r="G3772" s="159"/>
      <c r="H3772" s="159"/>
      <c r="I3772" s="167"/>
    </row>
    <row r="3773" spans="1:9" ht="15.75" x14ac:dyDescent="0.25">
      <c r="A3773" s="145"/>
      <c r="B3773" s="153"/>
      <c r="C3773" s="165"/>
      <c r="D3773" s="171"/>
      <c r="E3773" s="159"/>
      <c r="F3773" s="160"/>
      <c r="G3773" s="159"/>
      <c r="H3773" s="159"/>
      <c r="I3773" s="167"/>
    </row>
    <row r="3774" spans="1:9" ht="15.75" x14ac:dyDescent="0.25">
      <c r="A3774" s="145"/>
      <c r="B3774" s="153"/>
      <c r="C3774" s="165"/>
      <c r="D3774" s="171"/>
      <c r="E3774" s="159"/>
      <c r="F3774" s="160"/>
      <c r="G3774" s="159"/>
      <c r="H3774" s="159"/>
      <c r="I3774" s="167"/>
    </row>
    <row r="3775" spans="1:9" ht="15.75" x14ac:dyDescent="0.25">
      <c r="A3775" s="145"/>
      <c r="B3775" s="153"/>
      <c r="C3775" s="165"/>
      <c r="D3775" s="171"/>
      <c r="E3775" s="159"/>
      <c r="F3775" s="160"/>
      <c r="G3775" s="159"/>
      <c r="H3775" s="159"/>
      <c r="I3775" s="167"/>
    </row>
    <row r="3776" spans="1:9" ht="15.75" x14ac:dyDescent="0.25">
      <c r="A3776" s="145"/>
      <c r="B3776" s="153"/>
      <c r="C3776" s="165"/>
      <c r="D3776" s="171"/>
      <c r="E3776" s="159"/>
      <c r="F3776" s="160"/>
      <c r="G3776" s="159"/>
      <c r="H3776" s="159"/>
      <c r="I3776" s="167"/>
    </row>
    <row r="3777" spans="1:9" ht="15.75" x14ac:dyDescent="0.25">
      <c r="A3777" s="145"/>
      <c r="B3777" s="153"/>
      <c r="C3777" s="165"/>
      <c r="D3777" s="171"/>
      <c r="E3777" s="159"/>
      <c r="F3777" s="160"/>
      <c r="G3777" s="159"/>
      <c r="H3777" s="159"/>
      <c r="I3777" s="167"/>
    </row>
    <row r="3778" spans="1:9" ht="15.75" x14ac:dyDescent="0.25">
      <c r="A3778" s="145"/>
      <c r="B3778" s="153"/>
      <c r="C3778" s="165"/>
      <c r="D3778" s="171"/>
      <c r="E3778" s="159"/>
      <c r="F3778" s="160"/>
      <c r="G3778" s="159"/>
      <c r="H3778" s="159"/>
      <c r="I3778" s="167"/>
    </row>
    <row r="3779" spans="1:9" ht="15.75" x14ac:dyDescent="0.25">
      <c r="A3779" s="145"/>
      <c r="B3779" s="153"/>
      <c r="C3779" s="165"/>
      <c r="D3779" s="171"/>
      <c r="E3779" s="159"/>
      <c r="F3779" s="160"/>
      <c r="G3779" s="159"/>
      <c r="H3779" s="159"/>
      <c r="I3779" s="167"/>
    </row>
    <row r="3780" spans="1:9" ht="15.75" x14ac:dyDescent="0.25">
      <c r="A3780" s="145"/>
      <c r="B3780" s="153"/>
      <c r="C3780" s="165"/>
      <c r="D3780" s="171"/>
      <c r="E3780" s="159"/>
      <c r="F3780" s="160"/>
      <c r="G3780" s="159"/>
      <c r="H3780" s="159"/>
      <c r="I3780" s="167"/>
    </row>
    <row r="3781" spans="1:9" ht="15.75" x14ac:dyDescent="0.25">
      <c r="A3781" s="145"/>
      <c r="B3781" s="153"/>
      <c r="C3781" s="165"/>
      <c r="D3781" s="171"/>
      <c r="E3781" s="159"/>
      <c r="F3781" s="160"/>
      <c r="G3781" s="159"/>
      <c r="H3781" s="159"/>
      <c r="I3781" s="167"/>
    </row>
    <row r="3782" spans="1:9" ht="15.75" x14ac:dyDescent="0.25">
      <c r="A3782" s="145"/>
      <c r="B3782" s="153"/>
      <c r="C3782" s="165"/>
      <c r="D3782" s="171"/>
      <c r="E3782" s="159"/>
      <c r="F3782" s="160"/>
      <c r="G3782" s="159"/>
      <c r="H3782" s="159"/>
      <c r="I3782" s="167"/>
    </row>
    <row r="3783" spans="1:9" ht="15.75" x14ac:dyDescent="0.25">
      <c r="A3783" s="145"/>
      <c r="B3783" s="153"/>
      <c r="C3783" s="165"/>
      <c r="D3783" s="171"/>
      <c r="E3783" s="159"/>
      <c r="F3783" s="160"/>
      <c r="G3783" s="159"/>
      <c r="H3783" s="159"/>
      <c r="I3783" s="167"/>
    </row>
    <row r="3784" spans="1:9" ht="15.75" x14ac:dyDescent="0.25">
      <c r="A3784" s="145"/>
      <c r="B3784" s="153"/>
      <c r="C3784" s="165"/>
      <c r="D3784" s="171"/>
      <c r="E3784" s="159"/>
      <c r="F3784" s="160"/>
      <c r="G3784" s="159"/>
      <c r="H3784" s="159"/>
      <c r="I3784" s="167"/>
    </row>
    <row r="3785" spans="1:9" ht="15.75" x14ac:dyDescent="0.25">
      <c r="A3785" s="145"/>
      <c r="B3785" s="153"/>
      <c r="C3785" s="165"/>
      <c r="D3785" s="172"/>
      <c r="E3785" s="159"/>
      <c r="F3785" s="160"/>
      <c r="G3785" s="159"/>
      <c r="H3785" s="159"/>
      <c r="I3785" s="167"/>
    </row>
    <row r="3786" spans="1:9" ht="15.75" x14ac:dyDescent="0.25">
      <c r="A3786" s="145"/>
      <c r="B3786" s="153"/>
      <c r="C3786" s="165"/>
      <c r="D3786" s="171"/>
      <c r="E3786" s="159"/>
      <c r="F3786" s="160"/>
      <c r="G3786" s="159"/>
      <c r="H3786" s="159"/>
      <c r="I3786" s="167"/>
    </row>
    <row r="3787" spans="1:9" ht="15.75" x14ac:dyDescent="0.25">
      <c r="A3787" s="145"/>
      <c r="B3787" s="153"/>
      <c r="C3787" s="165"/>
      <c r="D3787" s="171"/>
      <c r="E3787" s="159"/>
      <c r="F3787" s="160"/>
      <c r="G3787" s="159"/>
      <c r="H3787" s="159"/>
      <c r="I3787" s="167"/>
    </row>
    <row r="3788" spans="1:9" ht="15.75" x14ac:dyDescent="0.25">
      <c r="A3788" s="145"/>
      <c r="B3788" s="153"/>
      <c r="C3788" s="165"/>
      <c r="D3788" s="171"/>
      <c r="E3788" s="159"/>
      <c r="F3788" s="160"/>
      <c r="G3788" s="159"/>
      <c r="H3788" s="159"/>
      <c r="I3788" s="167"/>
    </row>
    <row r="3789" spans="1:9" ht="15.75" x14ac:dyDescent="0.25">
      <c r="A3789" s="145"/>
      <c r="B3789" s="153"/>
      <c r="C3789" s="165"/>
      <c r="D3789" s="171"/>
      <c r="E3789" s="159"/>
      <c r="F3789" s="160"/>
      <c r="G3789" s="159"/>
      <c r="H3789" s="159"/>
      <c r="I3789" s="167"/>
    </row>
    <row r="3790" spans="1:9" ht="15.75" x14ac:dyDescent="0.25">
      <c r="A3790" s="145"/>
      <c r="B3790" s="153"/>
      <c r="C3790" s="165"/>
      <c r="D3790" s="171"/>
      <c r="E3790" s="159"/>
      <c r="F3790" s="160"/>
      <c r="G3790" s="159"/>
      <c r="H3790" s="159"/>
      <c r="I3790" s="167"/>
    </row>
    <row r="3791" spans="1:9" ht="15.75" x14ac:dyDescent="0.25">
      <c r="A3791" s="145"/>
      <c r="B3791" s="153"/>
      <c r="C3791" s="165"/>
      <c r="D3791" s="171"/>
      <c r="E3791" s="159"/>
      <c r="F3791" s="160"/>
      <c r="G3791" s="159"/>
      <c r="H3791" s="159"/>
      <c r="I3791" s="167"/>
    </row>
    <row r="3792" spans="1:9" ht="15.75" x14ac:dyDescent="0.25">
      <c r="A3792" s="145"/>
      <c r="B3792" s="153"/>
      <c r="C3792" s="165"/>
      <c r="D3792" s="171"/>
      <c r="E3792" s="159"/>
      <c r="F3792" s="160"/>
      <c r="G3792" s="159"/>
      <c r="H3792" s="159"/>
      <c r="I3792" s="167"/>
    </row>
    <row r="3793" spans="1:9" ht="15.75" x14ac:dyDescent="0.25">
      <c r="A3793" s="145"/>
      <c r="B3793" s="153"/>
      <c r="C3793" s="165"/>
      <c r="D3793" s="171"/>
      <c r="E3793" s="159"/>
      <c r="F3793" s="160"/>
      <c r="G3793" s="159"/>
      <c r="H3793" s="159"/>
      <c r="I3793" s="167"/>
    </row>
    <row r="3794" spans="1:9" ht="15.75" x14ac:dyDescent="0.25">
      <c r="A3794" s="145"/>
      <c r="B3794" s="153"/>
      <c r="C3794" s="165"/>
      <c r="D3794" s="171"/>
      <c r="E3794" s="159"/>
      <c r="F3794" s="160"/>
      <c r="G3794" s="159"/>
      <c r="H3794" s="159"/>
      <c r="I3794" s="167"/>
    </row>
    <row r="3795" spans="1:9" ht="15.75" x14ac:dyDescent="0.25">
      <c r="A3795" s="145"/>
      <c r="B3795" s="153"/>
      <c r="C3795" s="165"/>
      <c r="D3795" s="171"/>
      <c r="E3795" s="159"/>
      <c r="F3795" s="160"/>
      <c r="G3795" s="159"/>
      <c r="H3795" s="159"/>
      <c r="I3795" s="167"/>
    </row>
    <row r="3796" spans="1:9" ht="15.75" x14ac:dyDescent="0.25">
      <c r="A3796" s="145"/>
      <c r="B3796" s="153"/>
      <c r="C3796" s="165"/>
      <c r="D3796" s="171"/>
      <c r="E3796" s="159"/>
      <c r="F3796" s="160"/>
      <c r="G3796" s="159"/>
      <c r="H3796" s="159"/>
      <c r="I3796" s="167"/>
    </row>
    <row r="3797" spans="1:9" ht="15.75" x14ac:dyDescent="0.25">
      <c r="A3797" s="145"/>
      <c r="B3797" s="153"/>
      <c r="C3797" s="165"/>
      <c r="D3797" s="171"/>
      <c r="E3797" s="159"/>
      <c r="F3797" s="160"/>
      <c r="G3797" s="159"/>
      <c r="H3797" s="159"/>
      <c r="I3797" s="167"/>
    </row>
    <row r="3798" spans="1:9" ht="15.75" x14ac:dyDescent="0.25">
      <c r="A3798" s="145"/>
      <c r="B3798" s="153"/>
      <c r="C3798" s="165"/>
      <c r="D3798" s="171"/>
      <c r="E3798" s="159"/>
      <c r="F3798" s="160"/>
      <c r="G3798" s="159"/>
      <c r="H3798" s="159"/>
      <c r="I3798" s="167"/>
    </row>
    <row r="3799" spans="1:9" ht="15.75" x14ac:dyDescent="0.25">
      <c r="A3799" s="145"/>
      <c r="B3799" s="153"/>
      <c r="C3799" s="165"/>
      <c r="D3799" s="171"/>
      <c r="E3799" s="159"/>
      <c r="F3799" s="160"/>
      <c r="G3799" s="159"/>
      <c r="H3799" s="159"/>
      <c r="I3799" s="167"/>
    </row>
    <row r="3800" spans="1:9" ht="15.75" x14ac:dyDescent="0.25">
      <c r="A3800" s="145"/>
      <c r="B3800" s="153"/>
      <c r="C3800" s="165"/>
      <c r="D3800" s="171"/>
      <c r="E3800" s="159"/>
      <c r="F3800" s="160"/>
      <c r="G3800" s="159"/>
      <c r="H3800" s="159"/>
      <c r="I3800" s="167"/>
    </row>
    <row r="3801" spans="1:9" ht="15.75" x14ac:dyDescent="0.25">
      <c r="A3801" s="145"/>
      <c r="B3801" s="153"/>
      <c r="C3801" s="165"/>
      <c r="D3801" s="171"/>
      <c r="E3801" s="159"/>
      <c r="F3801" s="160"/>
      <c r="G3801" s="159"/>
      <c r="H3801" s="159"/>
      <c r="I3801" s="167"/>
    </row>
    <row r="3802" spans="1:9" ht="15.75" x14ac:dyDescent="0.25">
      <c r="A3802" s="145"/>
      <c r="B3802" s="153"/>
      <c r="C3802" s="165"/>
      <c r="D3802" s="171"/>
      <c r="E3802" s="159"/>
      <c r="F3802" s="173"/>
      <c r="G3802" s="159"/>
      <c r="H3802" s="159"/>
      <c r="I3802" s="167"/>
    </row>
    <row r="3803" spans="1:9" ht="15.75" x14ac:dyDescent="0.25">
      <c r="A3803" s="145"/>
      <c r="B3803" s="153"/>
      <c r="C3803" s="165"/>
      <c r="D3803" s="171"/>
      <c r="E3803" s="159"/>
      <c r="F3803" s="160"/>
      <c r="G3803" s="159"/>
      <c r="H3803" s="159"/>
      <c r="I3803" s="167"/>
    </row>
    <row r="3804" spans="1:9" ht="15.75" x14ac:dyDescent="0.25">
      <c r="A3804" s="145"/>
      <c r="B3804" s="153"/>
      <c r="C3804" s="165"/>
      <c r="D3804" s="171"/>
      <c r="E3804" s="159"/>
      <c r="F3804" s="160"/>
      <c r="G3804" s="159"/>
      <c r="H3804" s="159"/>
      <c r="I3804" s="167"/>
    </row>
    <row r="3805" spans="1:9" ht="15.75" x14ac:dyDescent="0.25">
      <c r="A3805" s="145"/>
      <c r="B3805" s="153"/>
      <c r="C3805" s="165"/>
      <c r="D3805" s="171"/>
      <c r="E3805" s="159"/>
      <c r="F3805" s="160"/>
      <c r="G3805" s="159"/>
      <c r="H3805" s="159"/>
      <c r="I3805" s="167"/>
    </row>
    <row r="3806" spans="1:9" ht="15.75" x14ac:dyDescent="0.25">
      <c r="A3806" s="145"/>
      <c r="B3806" s="153"/>
      <c r="C3806" s="165"/>
      <c r="D3806" s="171"/>
      <c r="E3806" s="159"/>
      <c r="F3806" s="160"/>
      <c r="G3806" s="159"/>
      <c r="H3806" s="159"/>
      <c r="I3806" s="167"/>
    </row>
    <row r="3807" spans="1:9" ht="15.75" x14ac:dyDescent="0.25">
      <c r="A3807" s="145"/>
      <c r="B3807" s="153"/>
      <c r="C3807" s="165"/>
      <c r="D3807" s="171"/>
      <c r="E3807" s="159"/>
      <c r="F3807" s="160"/>
      <c r="G3807" s="159"/>
      <c r="H3807" s="159"/>
      <c r="I3807" s="167"/>
    </row>
    <row r="3808" spans="1:9" ht="15.75" x14ac:dyDescent="0.25">
      <c r="A3808" s="145"/>
      <c r="B3808" s="153"/>
      <c r="C3808" s="165"/>
      <c r="D3808" s="171"/>
      <c r="E3808" s="159"/>
      <c r="F3808" s="160"/>
      <c r="G3808" s="159"/>
      <c r="H3808" s="159"/>
      <c r="I3808" s="167"/>
    </row>
    <row r="3809" spans="1:9" ht="15.75" x14ac:dyDescent="0.25">
      <c r="A3809" s="145"/>
      <c r="B3809" s="153"/>
      <c r="C3809" s="165"/>
      <c r="D3809" s="171"/>
      <c r="E3809" s="159"/>
      <c r="F3809" s="160"/>
      <c r="G3809" s="159"/>
      <c r="H3809" s="159"/>
      <c r="I3809" s="167"/>
    </row>
    <row r="3810" spans="1:9" ht="15.75" x14ac:dyDescent="0.25">
      <c r="A3810" s="145"/>
      <c r="B3810" s="153"/>
      <c r="C3810" s="165"/>
      <c r="D3810" s="171"/>
      <c r="E3810" s="159"/>
      <c r="F3810" s="160"/>
      <c r="G3810" s="159"/>
      <c r="H3810" s="159"/>
      <c r="I3810" s="167"/>
    </row>
    <row r="3811" spans="1:9" ht="15.75" x14ac:dyDescent="0.25">
      <c r="A3811" s="145"/>
      <c r="B3811" s="153"/>
      <c r="C3811" s="165"/>
      <c r="D3811" s="171"/>
      <c r="E3811" s="159"/>
      <c r="F3811" s="160"/>
      <c r="G3811" s="159"/>
      <c r="H3811" s="159"/>
      <c r="I3811" s="167"/>
    </row>
    <row r="3812" spans="1:9" ht="15.75" x14ac:dyDescent="0.25">
      <c r="A3812" s="145"/>
      <c r="B3812" s="153"/>
      <c r="C3812" s="165"/>
      <c r="D3812" s="171"/>
      <c r="E3812" s="159"/>
      <c r="F3812" s="160"/>
      <c r="G3812" s="159"/>
      <c r="H3812" s="159"/>
      <c r="I3812" s="167"/>
    </row>
    <row r="3813" spans="1:9" ht="15.75" x14ac:dyDescent="0.25">
      <c r="A3813" s="145"/>
      <c r="B3813" s="153"/>
      <c r="C3813" s="165"/>
      <c r="D3813" s="171"/>
      <c r="E3813" s="159"/>
      <c r="F3813" s="160"/>
      <c r="G3813" s="159"/>
      <c r="H3813" s="159"/>
      <c r="I3813" s="167"/>
    </row>
    <row r="3814" spans="1:9" ht="15.75" x14ac:dyDescent="0.25">
      <c r="A3814" s="145"/>
      <c r="B3814" s="153"/>
      <c r="C3814" s="165"/>
      <c r="D3814" s="171"/>
      <c r="E3814" s="159"/>
      <c r="F3814" s="160"/>
      <c r="G3814" s="159"/>
      <c r="H3814" s="159"/>
      <c r="I3814" s="167"/>
    </row>
    <row r="3815" spans="1:9" ht="15.75" x14ac:dyDescent="0.25">
      <c r="A3815" s="145"/>
      <c r="B3815" s="153"/>
      <c r="C3815" s="165"/>
      <c r="D3815" s="171"/>
      <c r="E3815" s="159"/>
      <c r="F3815" s="160"/>
      <c r="G3815" s="159"/>
      <c r="H3815" s="159"/>
      <c r="I3815" s="167"/>
    </row>
    <row r="3816" spans="1:9" ht="15.75" x14ac:dyDescent="0.25">
      <c r="A3816" s="145"/>
      <c r="B3816" s="153"/>
      <c r="C3816" s="165"/>
      <c r="D3816" s="171"/>
      <c r="E3816" s="159"/>
      <c r="F3816" s="160"/>
      <c r="G3816" s="159"/>
      <c r="H3816" s="159"/>
      <c r="I3816" s="167"/>
    </row>
    <row r="3817" spans="1:9" ht="15.75" x14ac:dyDescent="0.25">
      <c r="A3817" s="145"/>
      <c r="B3817" s="153"/>
      <c r="C3817" s="165"/>
      <c r="D3817" s="171"/>
      <c r="E3817" s="159"/>
      <c r="F3817" s="160"/>
      <c r="G3817" s="159"/>
      <c r="H3817" s="159"/>
      <c r="I3817" s="167"/>
    </row>
    <row r="3818" spans="1:9" ht="15.75" x14ac:dyDescent="0.25">
      <c r="A3818" s="145"/>
      <c r="B3818" s="153"/>
      <c r="C3818" s="165"/>
      <c r="D3818" s="171"/>
      <c r="E3818" s="159"/>
      <c r="F3818" s="160"/>
      <c r="G3818" s="159"/>
      <c r="H3818" s="159"/>
      <c r="I3818" s="167"/>
    </row>
    <row r="3819" spans="1:9" ht="15.75" x14ac:dyDescent="0.25">
      <c r="A3819" s="145"/>
      <c r="B3819" s="153"/>
      <c r="C3819" s="165"/>
      <c r="D3819" s="171"/>
      <c r="E3819" s="159"/>
      <c r="F3819" s="160"/>
      <c r="G3819" s="159"/>
      <c r="H3819" s="159"/>
      <c r="I3819" s="167"/>
    </row>
    <row r="3820" spans="1:9" ht="16.5" thickBot="1" x14ac:dyDescent="0.3">
      <c r="A3820" s="145"/>
      <c r="B3820" s="153"/>
      <c r="C3820" s="165"/>
      <c r="D3820" s="171"/>
      <c r="E3820" s="159"/>
      <c r="F3820" s="160"/>
      <c r="G3820" s="159"/>
      <c r="H3820" s="159"/>
      <c r="I3820" s="167"/>
    </row>
    <row r="3821" spans="1:9" ht="17.25" thickTop="1" thickBot="1" x14ac:dyDescent="0.3">
      <c r="A3821" s="174"/>
      <c r="B3821" s="175"/>
      <c r="C3821" s="176"/>
      <c r="D3821" s="176"/>
      <c r="E3821" s="177"/>
      <c r="F3821" s="178"/>
      <c r="G3821" s="179"/>
      <c r="H3821" s="180"/>
      <c r="I3821" s="181"/>
    </row>
  </sheetData>
  <sortState ref="A3:I3820">
    <sortCondition ref="D3:D38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PRODUCTOS PARA AVES</vt:lpstr>
      <vt:lpstr>HISTORIAL DE AVES    2014--2020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2020-02-25T21:54:20Z</cp:lastPrinted>
  <dcterms:created xsi:type="dcterms:W3CDTF">2019-07-22T18:35:17Z</dcterms:created>
  <dcterms:modified xsi:type="dcterms:W3CDTF">2021-12-09T21:20:34Z</dcterms:modified>
</cp:coreProperties>
</file>