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195" yWindow="915" windowWidth="16905" windowHeight="10110" firstSheet="14" activeTab="1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Hoja3" sheetId="19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29" i="17"/>
  <c r="Q30" i="17"/>
  <c r="Q31" i="17"/>
  <c r="Q32" i="17"/>
  <c r="Q33" i="17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P39" i="17"/>
  <c r="Q39" i="17" s="1"/>
  <c r="Q38" i="17"/>
  <c r="Q37" i="17"/>
  <c r="P33" i="17"/>
  <c r="P32" i="17"/>
  <c r="P31" i="17"/>
  <c r="P30" i="17"/>
  <c r="P29" i="17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<sst xmlns="http://schemas.openxmlformats.org/spreadsheetml/2006/main" count="907" uniqueCount="470">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</sst>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9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14"/>
      <c r="C1" s="316" t="s">
        <v>28</v>
      </c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18" ht="16.5" thickBot="1" x14ac:dyDescent="0.3">
      <c r="B2" s="315"/>
      <c r="C2" s="2"/>
      <c r="H2" s="4"/>
      <c r="I2" s="5"/>
      <c r="J2" s="6"/>
      <c r="L2" s="7"/>
      <c r="M2" s="5"/>
      <c r="N2" s="8"/>
    </row>
    <row r="3" spans="1:18" ht="21.75" thickBot="1" x14ac:dyDescent="0.35">
      <c r="B3" s="318" t="s">
        <v>0</v>
      </c>
      <c r="C3" s="319"/>
      <c r="D3" s="9"/>
      <c r="E3" s="10"/>
      <c r="F3" s="10"/>
      <c r="H3" s="320" t="s">
        <v>1</v>
      </c>
      <c r="I3" s="320"/>
      <c r="K3" s="12"/>
      <c r="L3" s="12"/>
      <c r="M3" s="4"/>
      <c r="R3" s="325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21" t="s">
        <v>3</v>
      </c>
      <c r="F4" s="322"/>
      <c r="H4" s="323" t="s">
        <v>4</v>
      </c>
      <c r="I4" s="324"/>
      <c r="J4" s="17"/>
      <c r="K4" s="18"/>
      <c r="L4" s="19"/>
      <c r="M4" s="20" t="s">
        <v>5</v>
      </c>
      <c r="N4" s="21" t="s">
        <v>6</v>
      </c>
      <c r="P4" s="332" t="s">
        <v>7</v>
      </c>
      <c r="Q4" s="333"/>
      <c r="R4" s="326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34">
        <f>SUM(M5:M39)</f>
        <v>1527030</v>
      </c>
      <c r="N40" s="336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5"/>
      <c r="N41" s="337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8" t="s">
        <v>12</v>
      </c>
      <c r="I53" s="339"/>
      <c r="J53" s="114"/>
      <c r="K53" s="340">
        <f>I51+L51</f>
        <v>50143.28</v>
      </c>
      <c r="L53" s="341"/>
      <c r="M53" s="342">
        <f>N40+M40</f>
        <v>1577043</v>
      </c>
      <c r="N53" s="343"/>
      <c r="P53" s="32"/>
      <c r="Q53" s="8"/>
    </row>
    <row r="54" spans="1:17" ht="15.75" x14ac:dyDescent="0.25">
      <c r="D54" s="344" t="s">
        <v>13</v>
      </c>
      <c r="E54" s="344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345" t="s">
        <v>14</v>
      </c>
      <c r="E55" s="345"/>
      <c r="F55" s="111">
        <v>-1419082.77</v>
      </c>
      <c r="I55" s="346" t="s">
        <v>15</v>
      </c>
      <c r="J55" s="347"/>
      <c r="K55" s="348">
        <f>F57+F58+F59</f>
        <v>296963.46999999997</v>
      </c>
      <c r="L55" s="34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350">
        <f>-C4</f>
        <v>-221059.7</v>
      </c>
      <c r="L57" s="351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27" t="s">
        <v>20</v>
      </c>
      <c r="E59" s="328"/>
      <c r="F59" s="129">
        <v>154314.51999999999</v>
      </c>
      <c r="I59" s="329" t="s">
        <v>168</v>
      </c>
      <c r="J59" s="330"/>
      <c r="K59" s="331">
        <f>K55+K57</f>
        <v>75903.76999999996</v>
      </c>
      <c r="L59" s="33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14"/>
      <c r="C1" s="316" t="s">
        <v>326</v>
      </c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21" ht="16.5" thickBot="1" x14ac:dyDescent="0.3">
      <c r="B2" s="315"/>
      <c r="C2" s="2"/>
      <c r="H2" s="4"/>
      <c r="I2" s="5"/>
      <c r="J2" s="6"/>
      <c r="L2" s="7"/>
      <c r="M2" s="5"/>
      <c r="N2" s="8"/>
    </row>
    <row r="3" spans="1:21" ht="21.75" thickBot="1" x14ac:dyDescent="0.35">
      <c r="B3" s="318" t="s">
        <v>0</v>
      </c>
      <c r="C3" s="319"/>
      <c r="D3" s="9"/>
      <c r="E3" s="10"/>
      <c r="F3" s="10"/>
      <c r="H3" s="320" t="s">
        <v>1</v>
      </c>
      <c r="I3" s="320"/>
      <c r="K3" s="12"/>
      <c r="L3" s="12"/>
      <c r="M3" s="4"/>
      <c r="R3" s="325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21" t="s">
        <v>3</v>
      </c>
      <c r="F4" s="322"/>
      <c r="H4" s="323" t="s">
        <v>4</v>
      </c>
      <c r="I4" s="324"/>
      <c r="J4" s="17"/>
      <c r="K4" s="18"/>
      <c r="L4" s="19"/>
      <c r="M4" s="20" t="s">
        <v>5</v>
      </c>
      <c r="N4" s="21" t="s">
        <v>6</v>
      </c>
      <c r="P4" s="332" t="s">
        <v>7</v>
      </c>
      <c r="Q4" s="333"/>
      <c r="R4" s="326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4">
        <f>SUM(M5:M39)</f>
        <v>2772689</v>
      </c>
      <c r="N40" s="336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35"/>
      <c r="N41" s="337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8" t="s">
        <v>12</v>
      </c>
      <c r="I53" s="339"/>
      <c r="J53" s="114"/>
      <c r="K53" s="340">
        <f>I51+L51</f>
        <v>60691.69</v>
      </c>
      <c r="L53" s="341"/>
      <c r="M53" s="342">
        <f>N40+M40</f>
        <v>2880043</v>
      </c>
      <c r="N53" s="343"/>
      <c r="P53" s="32"/>
      <c r="Q53" s="8"/>
    </row>
    <row r="54" spans="1:17" ht="15.75" x14ac:dyDescent="0.25">
      <c r="D54" s="344" t="s">
        <v>13</v>
      </c>
      <c r="E54" s="344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345" t="s">
        <v>14</v>
      </c>
      <c r="E55" s="345"/>
      <c r="F55" s="111">
        <v>-2875380.48</v>
      </c>
      <c r="I55" s="346" t="s">
        <v>15</v>
      </c>
      <c r="J55" s="347"/>
      <c r="K55" s="348">
        <f>F57+F58+F59</f>
        <v>247554.74000000008</v>
      </c>
      <c r="L55" s="34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350">
        <f>-C4</f>
        <v>-149938.81</v>
      </c>
      <c r="L57" s="351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27" t="s">
        <v>20</v>
      </c>
      <c r="E59" s="328"/>
      <c r="F59" s="129">
        <v>232165.91</v>
      </c>
      <c r="I59" s="329" t="s">
        <v>168</v>
      </c>
      <c r="J59" s="330"/>
      <c r="K59" s="331">
        <f>K55+K57</f>
        <v>97615.93000000008</v>
      </c>
      <c r="L59" s="33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14"/>
      <c r="C1" s="316" t="s">
        <v>380</v>
      </c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21" ht="16.5" thickBot="1" x14ac:dyDescent="0.3">
      <c r="B2" s="315"/>
      <c r="C2" s="2"/>
      <c r="H2" s="4"/>
      <c r="I2" s="5"/>
      <c r="J2" s="6"/>
      <c r="L2" s="7"/>
      <c r="M2" s="5"/>
      <c r="N2" s="8"/>
    </row>
    <row r="3" spans="1:21" ht="21.75" thickBot="1" x14ac:dyDescent="0.35">
      <c r="B3" s="318" t="s">
        <v>0</v>
      </c>
      <c r="C3" s="319"/>
      <c r="D3" s="9"/>
      <c r="E3" s="10"/>
      <c r="F3" s="10"/>
      <c r="H3" s="320" t="s">
        <v>1</v>
      </c>
      <c r="I3" s="320"/>
      <c r="K3" s="12"/>
      <c r="L3" s="12"/>
      <c r="M3" s="4"/>
      <c r="R3" s="325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21" t="s">
        <v>3</v>
      </c>
      <c r="F4" s="322"/>
      <c r="H4" s="323" t="s">
        <v>4</v>
      </c>
      <c r="I4" s="324"/>
      <c r="J4" s="17"/>
      <c r="K4" s="18"/>
      <c r="L4" s="19"/>
      <c r="M4" s="20" t="s">
        <v>5</v>
      </c>
      <c r="N4" s="21" t="s">
        <v>6</v>
      </c>
      <c r="P4" s="332" t="s">
        <v>7</v>
      </c>
      <c r="Q4" s="333"/>
      <c r="R4" s="326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4">
        <f>SUM(M5:M39)</f>
        <v>2373103</v>
      </c>
      <c r="N40" s="336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5"/>
      <c r="N41" s="337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8" t="s">
        <v>12</v>
      </c>
      <c r="I53" s="339"/>
      <c r="J53" s="114"/>
      <c r="K53" s="340">
        <f>I51+L51</f>
        <v>79649.720000000016</v>
      </c>
      <c r="L53" s="341"/>
      <c r="M53" s="342">
        <f>N40+M40</f>
        <v>2440411</v>
      </c>
      <c r="N53" s="343"/>
      <c r="P53" s="32"/>
      <c r="Q53" s="8"/>
    </row>
    <row r="54" spans="1:17" ht="15.75" x14ac:dyDescent="0.25">
      <c r="D54" s="344" t="s">
        <v>13</v>
      </c>
      <c r="E54" s="344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345" t="s">
        <v>14</v>
      </c>
      <c r="E55" s="345"/>
      <c r="F55" s="111">
        <v>-2471332.31</v>
      </c>
      <c r="I55" s="346" t="s">
        <v>15</v>
      </c>
      <c r="J55" s="347"/>
      <c r="K55" s="348">
        <f>F57+F58+F59</f>
        <v>214026.38999999972</v>
      </c>
      <c r="L55" s="34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350">
        <f>-C4</f>
        <v>-232165.91</v>
      </c>
      <c r="L57" s="351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27" t="s">
        <v>20</v>
      </c>
      <c r="E59" s="328"/>
      <c r="F59" s="129">
        <v>273736.42</v>
      </c>
      <c r="I59" s="329" t="s">
        <v>325</v>
      </c>
      <c r="J59" s="330"/>
      <c r="K59" s="331">
        <f>K55+K57</f>
        <v>-18139.520000000281</v>
      </c>
      <c r="L59" s="33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28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14"/>
      <c r="C1" s="316" t="s">
        <v>421</v>
      </c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21" ht="16.5" thickBot="1" x14ac:dyDescent="0.3">
      <c r="B2" s="315"/>
      <c r="C2" s="2"/>
      <c r="H2" s="4"/>
      <c r="I2" s="5"/>
      <c r="J2" s="6"/>
      <c r="L2" s="7"/>
      <c r="M2" s="5"/>
      <c r="N2" s="8"/>
    </row>
    <row r="3" spans="1:21" ht="21.75" thickBot="1" x14ac:dyDescent="0.35">
      <c r="B3" s="318" t="s">
        <v>0</v>
      </c>
      <c r="C3" s="319"/>
      <c r="D3" s="9"/>
      <c r="E3" s="10"/>
      <c r="F3" s="10"/>
      <c r="H3" s="320" t="s">
        <v>1</v>
      </c>
      <c r="I3" s="320"/>
      <c r="K3" s="12"/>
      <c r="L3" s="12"/>
      <c r="M3" s="4"/>
      <c r="R3" s="325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21" t="s">
        <v>3</v>
      </c>
      <c r="F4" s="322"/>
      <c r="H4" s="323" t="s">
        <v>4</v>
      </c>
      <c r="I4" s="324"/>
      <c r="J4" s="17"/>
      <c r="K4" s="18"/>
      <c r="L4" s="19"/>
      <c r="M4" s="20" t="s">
        <v>5</v>
      </c>
      <c r="N4" s="21" t="s">
        <v>6</v>
      </c>
      <c r="P4" s="332" t="s">
        <v>7</v>
      </c>
      <c r="Q4" s="333"/>
      <c r="R4" s="326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4">
        <f>SUM(M5:M39)</f>
        <v>2375259</v>
      </c>
      <c r="N40" s="336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5"/>
      <c r="N41" s="337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8" t="s">
        <v>12</v>
      </c>
      <c r="I53" s="339"/>
      <c r="J53" s="114"/>
      <c r="K53" s="340">
        <f>I51+L51</f>
        <v>52857.25</v>
      </c>
      <c r="L53" s="341"/>
      <c r="M53" s="342">
        <f>N40+M40</f>
        <v>2436376</v>
      </c>
      <c r="N53" s="343"/>
      <c r="P53" s="32"/>
      <c r="Q53" s="8"/>
    </row>
    <row r="54" spans="1:17" ht="15.75" x14ac:dyDescent="0.25">
      <c r="D54" s="344" t="s">
        <v>13</v>
      </c>
      <c r="E54" s="344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345" t="s">
        <v>14</v>
      </c>
      <c r="E55" s="345"/>
      <c r="F55" s="111">
        <v>-2401197.5699999998</v>
      </c>
      <c r="I55" s="346" t="s">
        <v>15</v>
      </c>
      <c r="J55" s="347"/>
      <c r="K55" s="348">
        <f>F57+F58+F59</f>
        <v>259241.77000000016</v>
      </c>
      <c r="L55" s="34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350">
        <f>-C4</f>
        <v>-273736.42</v>
      </c>
      <c r="L57" s="351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27" t="s">
        <v>20</v>
      </c>
      <c r="E59" s="328"/>
      <c r="F59" s="129">
        <v>236400.59</v>
      </c>
      <c r="I59" s="353" t="s">
        <v>325</v>
      </c>
      <c r="J59" s="354"/>
      <c r="K59" s="355">
        <f>K55+K57</f>
        <v>-14494.64999999982</v>
      </c>
      <c r="L59" s="35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tabSelected="1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N29" sqref="N2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14"/>
      <c r="C1" s="316" t="s">
        <v>465</v>
      </c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21" ht="16.5" thickBot="1" x14ac:dyDescent="0.3">
      <c r="B2" s="315"/>
      <c r="C2" s="2"/>
      <c r="H2" s="4"/>
      <c r="I2" s="5"/>
      <c r="J2" s="6"/>
      <c r="L2" s="7"/>
      <c r="M2" s="5"/>
      <c r="N2" s="8"/>
    </row>
    <row r="3" spans="1:21" ht="21.75" thickBot="1" x14ac:dyDescent="0.35">
      <c r="B3" s="318" t="s">
        <v>0</v>
      </c>
      <c r="C3" s="319"/>
      <c r="D3" s="9"/>
      <c r="E3" s="10"/>
      <c r="F3" s="10"/>
      <c r="H3" s="320" t="s">
        <v>1</v>
      </c>
      <c r="I3" s="320"/>
      <c r="K3" s="12"/>
      <c r="L3" s="12"/>
      <c r="M3" s="4"/>
      <c r="R3" s="325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21" t="s">
        <v>3</v>
      </c>
      <c r="F4" s="322"/>
      <c r="H4" s="323" t="s">
        <v>4</v>
      </c>
      <c r="I4" s="324"/>
      <c r="J4" s="17"/>
      <c r="K4" s="18"/>
      <c r="L4" s="19"/>
      <c r="M4" s="20" t="s">
        <v>5</v>
      </c>
      <c r="N4" s="21" t="s">
        <v>6</v>
      </c>
      <c r="P4" s="332" t="s">
        <v>7</v>
      </c>
      <c r="Q4" s="333"/>
      <c r="R4" s="326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56"/>
      <c r="P5" s="32">
        <f>N5+M5+L5+I5+C5</f>
        <v>50477.5</v>
      </c>
      <c r="Q5" s="12">
        <v>0</v>
      </c>
      <c r="R5" s="283">
        <v>2558</v>
      </c>
      <c r="S5" s="357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56"/>
      <c r="P6" s="32">
        <f t="shared" ref="P6:P40" si="0">N6+M6+L6+I6+C6</f>
        <v>91653</v>
      </c>
      <c r="Q6" s="12">
        <v>0</v>
      </c>
      <c r="R6" s="283">
        <v>30160</v>
      </c>
      <c r="S6" s="357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56"/>
      <c r="P7" s="32">
        <f>N7+M7+L7+I7+C7</f>
        <v>36876</v>
      </c>
      <c r="Q7" s="12">
        <f t="shared" ref="Q6:Q39" si="1">P7-F7</f>
        <v>0</v>
      </c>
      <c r="R7" s="12">
        <v>0</v>
      </c>
      <c r="S7" s="356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56"/>
      <c r="P8" s="32">
        <f t="shared" si="0"/>
        <v>61899</v>
      </c>
      <c r="Q8" s="12">
        <f t="shared" si="1"/>
        <v>0</v>
      </c>
      <c r="R8" s="12">
        <v>0</v>
      </c>
      <c r="S8" s="356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56"/>
      <c r="P9" s="32">
        <f t="shared" si="0"/>
        <v>111381</v>
      </c>
      <c r="Q9" s="12">
        <f t="shared" si="1"/>
        <v>0</v>
      </c>
      <c r="R9" s="12">
        <v>0</v>
      </c>
      <c r="S9" s="356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56"/>
      <c r="P10" s="32">
        <f>N10+M10+L10+I10+C10</f>
        <v>97894</v>
      </c>
      <c r="Q10" s="12">
        <v>0</v>
      </c>
      <c r="R10" s="283">
        <v>4347</v>
      </c>
      <c r="S10" s="357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56"/>
      <c r="P11" s="32">
        <f>N11+M11+L11+I11+C11</f>
        <v>139225</v>
      </c>
      <c r="Q11" s="12">
        <v>0</v>
      </c>
      <c r="R11" s="283">
        <v>16320</v>
      </c>
      <c r="S11" s="356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56"/>
      <c r="P12" s="32">
        <f t="shared" si="0"/>
        <v>70174</v>
      </c>
      <c r="Q12" s="12">
        <f t="shared" si="1"/>
        <v>0</v>
      </c>
      <c r="R12" s="12">
        <v>0</v>
      </c>
      <c r="S12" s="356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56"/>
      <c r="P13" s="32">
        <f t="shared" si="0"/>
        <v>82851</v>
      </c>
      <c r="Q13" s="12">
        <f t="shared" si="1"/>
        <v>0</v>
      </c>
      <c r="R13" s="12">
        <v>0</v>
      </c>
      <c r="S13" s="356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56"/>
      <c r="P14" s="32">
        <f t="shared" si="0"/>
        <v>42033</v>
      </c>
      <c r="Q14" s="12">
        <f t="shared" si="1"/>
        <v>0</v>
      </c>
      <c r="R14" s="12">
        <v>0</v>
      </c>
      <c r="S14" s="356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56"/>
      <c r="P15" s="32">
        <f t="shared" si="0"/>
        <v>79497</v>
      </c>
      <c r="Q15" s="12">
        <f t="shared" si="1"/>
        <v>0</v>
      </c>
      <c r="R15" s="12">
        <v>0</v>
      </c>
      <c r="S15" s="356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56"/>
      <c r="P16" s="32">
        <f t="shared" si="0"/>
        <v>139439</v>
      </c>
      <c r="Q16" s="12">
        <f t="shared" si="1"/>
        <v>0</v>
      </c>
      <c r="R16" s="12">
        <v>0</v>
      </c>
      <c r="S16" s="356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56"/>
      <c r="P17" s="32">
        <f t="shared" si="0"/>
        <v>90718</v>
      </c>
      <c r="Q17" s="12">
        <f t="shared" si="1"/>
        <v>0</v>
      </c>
      <c r="R17" s="8">
        <v>0</v>
      </c>
      <c r="S17" s="356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56"/>
      <c r="P18" s="32">
        <f t="shared" si="0"/>
        <v>129054</v>
      </c>
      <c r="Q18" s="12">
        <f t="shared" si="1"/>
        <v>0</v>
      </c>
      <c r="R18" s="8">
        <v>0</v>
      </c>
      <c r="S18" s="356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56"/>
      <c r="P19" s="32">
        <f t="shared" si="0"/>
        <v>77315</v>
      </c>
      <c r="Q19" s="12">
        <f t="shared" si="1"/>
        <v>0</v>
      </c>
      <c r="R19" s="8">
        <v>0</v>
      </c>
      <c r="S19" s="356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56"/>
      <c r="P20" s="32">
        <f t="shared" si="0"/>
        <v>77935</v>
      </c>
      <c r="Q20" s="12">
        <f t="shared" si="1"/>
        <v>0</v>
      </c>
      <c r="R20" s="8">
        <v>0</v>
      </c>
      <c r="S20" s="356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56"/>
      <c r="P21" s="32">
        <f t="shared" si="0"/>
        <v>112539</v>
      </c>
      <c r="Q21" s="12">
        <f t="shared" si="1"/>
        <v>0</v>
      </c>
      <c r="R21" s="8">
        <v>0</v>
      </c>
      <c r="S21" s="356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56"/>
      <c r="P22" s="32">
        <f t="shared" si="0"/>
        <v>128781</v>
      </c>
      <c r="Q22" s="12">
        <f t="shared" si="1"/>
        <v>0</v>
      </c>
      <c r="R22" s="8">
        <v>0</v>
      </c>
      <c r="S22" s="356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56"/>
      <c r="P23" s="32">
        <f t="shared" si="0"/>
        <v>93698</v>
      </c>
      <c r="Q23" s="12">
        <f t="shared" si="1"/>
        <v>0</v>
      </c>
      <c r="R23" s="8">
        <v>0</v>
      </c>
      <c r="S23" s="356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56"/>
      <c r="P24" s="32">
        <f t="shared" si="0"/>
        <v>111198</v>
      </c>
      <c r="Q24" s="12">
        <f t="shared" si="1"/>
        <v>0</v>
      </c>
      <c r="R24" s="8">
        <v>0</v>
      </c>
      <c r="S24" s="356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56"/>
      <c r="P25" s="32">
        <f t="shared" si="0"/>
        <v>145703</v>
      </c>
      <c r="Q25" s="12">
        <f t="shared" si="1"/>
        <v>0</v>
      </c>
      <c r="R25" s="8">
        <v>0</v>
      </c>
      <c r="S25" s="356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56"/>
      <c r="P26" s="32">
        <f t="shared" si="0"/>
        <v>89271</v>
      </c>
      <c r="Q26" s="12">
        <f t="shared" si="1"/>
        <v>0</v>
      </c>
      <c r="R26" s="8">
        <v>0</v>
      </c>
      <c r="S26" s="356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56"/>
      <c r="P27" s="32">
        <f t="shared" si="0"/>
        <v>96379</v>
      </c>
      <c r="Q27" s="12">
        <f t="shared" si="1"/>
        <v>0</v>
      </c>
      <c r="R27" s="8">
        <v>0</v>
      </c>
      <c r="S27" s="356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56"/>
      <c r="P28" s="32">
        <f t="shared" si="0"/>
        <v>71070</v>
      </c>
      <c r="Q28" s="12">
        <f t="shared" si="1"/>
        <v>0</v>
      </c>
      <c r="R28" s="8">
        <v>0</v>
      </c>
      <c r="S28" s="356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/>
      <c r="H29" s="28">
        <v>44826</v>
      </c>
      <c r="I29" s="29"/>
      <c r="J29" s="65"/>
      <c r="K29" s="70"/>
      <c r="L29" s="64"/>
      <c r="M29" s="30">
        <v>0</v>
      </c>
      <c r="N29" s="31">
        <v>0</v>
      </c>
      <c r="O29" s="356"/>
      <c r="P29" s="32">
        <f t="shared" si="0"/>
        <v>0</v>
      </c>
      <c r="Q29" s="12">
        <f t="shared" si="1"/>
        <v>0</v>
      </c>
      <c r="R29" s="8">
        <v>0</v>
      </c>
      <c r="S29" s="356">
        <v>44826</v>
      </c>
    </row>
    <row r="30" spans="1:19" ht="18" thickBot="1" x14ac:dyDescent="0.35">
      <c r="A30" s="22"/>
      <c r="B30" s="23">
        <v>44827</v>
      </c>
      <c r="C30" s="24">
        <v>0</v>
      </c>
      <c r="D30" s="69"/>
      <c r="E30" s="26">
        <v>44827</v>
      </c>
      <c r="F30" s="27"/>
      <c r="H30" s="28">
        <v>44827</v>
      </c>
      <c r="I30" s="29"/>
      <c r="J30" s="71"/>
      <c r="K30" s="72"/>
      <c r="L30" s="73"/>
      <c r="M30" s="30">
        <v>0</v>
      </c>
      <c r="N30" s="31">
        <v>0</v>
      </c>
      <c r="O30" s="356"/>
      <c r="P30" s="32">
        <f t="shared" si="0"/>
        <v>0</v>
      </c>
      <c r="Q30" s="12">
        <f t="shared" si="1"/>
        <v>0</v>
      </c>
      <c r="R30" s="8">
        <v>0</v>
      </c>
      <c r="S30" s="356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/>
      <c r="H31" s="28">
        <v>44828</v>
      </c>
      <c r="I31" s="29"/>
      <c r="J31" s="71"/>
      <c r="K31" s="74"/>
      <c r="L31" s="75"/>
      <c r="M31" s="30">
        <v>0</v>
      </c>
      <c r="N31" s="31">
        <v>0</v>
      </c>
      <c r="O31" s="356"/>
      <c r="P31" s="32">
        <f t="shared" si="0"/>
        <v>0</v>
      </c>
      <c r="Q31" s="12">
        <f t="shared" si="1"/>
        <v>0</v>
      </c>
      <c r="R31" s="8">
        <v>0</v>
      </c>
      <c r="S31" s="356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/>
      <c r="H32" s="28">
        <v>44829</v>
      </c>
      <c r="I32" s="29"/>
      <c r="J32" s="71"/>
      <c r="K32" s="72"/>
      <c r="L32" s="73"/>
      <c r="M32" s="30">
        <v>0</v>
      </c>
      <c r="N32" s="31">
        <v>0</v>
      </c>
      <c r="O32" s="356"/>
      <c r="P32" s="32">
        <f t="shared" si="0"/>
        <v>0</v>
      </c>
      <c r="Q32" s="12">
        <f t="shared" si="1"/>
        <v>0</v>
      </c>
      <c r="R32" s="8">
        <v>0</v>
      </c>
      <c r="S32" s="356">
        <v>44829</v>
      </c>
    </row>
    <row r="33" spans="1:19" ht="18" thickBot="1" x14ac:dyDescent="0.35">
      <c r="A33" s="22"/>
      <c r="B33" s="23">
        <v>44830</v>
      </c>
      <c r="C33" s="24">
        <v>0</v>
      </c>
      <c r="D33" s="77"/>
      <c r="E33" s="26">
        <v>44830</v>
      </c>
      <c r="F33" s="27"/>
      <c r="H33" s="28">
        <v>44830</v>
      </c>
      <c r="I33" s="29"/>
      <c r="J33" s="71"/>
      <c r="K33" s="74"/>
      <c r="L33" s="78"/>
      <c r="M33" s="30">
        <v>0</v>
      </c>
      <c r="N33" s="31">
        <v>0</v>
      </c>
      <c r="O33" s="356"/>
      <c r="P33" s="32">
        <f t="shared" si="0"/>
        <v>0</v>
      </c>
      <c r="Q33" s="12">
        <f t="shared" si="1"/>
        <v>0</v>
      </c>
      <c r="R33" s="8">
        <v>0</v>
      </c>
      <c r="S33" s="356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/>
      <c r="H34" s="28">
        <v>44831</v>
      </c>
      <c r="I34" s="29"/>
      <c r="J34" s="71"/>
      <c r="K34" s="79"/>
      <c r="L34" s="80"/>
      <c r="M34" s="30">
        <v>0</v>
      </c>
      <c r="N34" s="31">
        <v>0</v>
      </c>
      <c r="O34" s="356"/>
      <c r="P34" s="32">
        <v>0</v>
      </c>
      <c r="Q34" s="12">
        <f t="shared" si="1"/>
        <v>0</v>
      </c>
      <c r="R34" s="8">
        <v>0</v>
      </c>
      <c r="S34" s="356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/>
      <c r="H35" s="28">
        <v>44832</v>
      </c>
      <c r="I35" s="29"/>
      <c r="J35" s="71"/>
      <c r="K35" s="74"/>
      <c r="L35" s="78"/>
      <c r="M35" s="30">
        <v>0</v>
      </c>
      <c r="N35" s="31">
        <v>0</v>
      </c>
      <c r="O35" s="356"/>
      <c r="P35" s="32">
        <v>0</v>
      </c>
      <c r="Q35" s="12">
        <f t="shared" si="1"/>
        <v>0</v>
      </c>
      <c r="R35" s="8"/>
      <c r="S35" s="356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/>
      <c r="H36" s="28">
        <v>44833</v>
      </c>
      <c r="I36" s="29"/>
      <c r="J36" s="289"/>
      <c r="K36" s="291"/>
      <c r="L36" s="78"/>
      <c r="M36" s="30">
        <v>0</v>
      </c>
      <c r="N36" s="31">
        <v>0</v>
      </c>
      <c r="O36" s="356"/>
      <c r="P36" s="32">
        <v>0</v>
      </c>
      <c r="Q36" s="12">
        <f t="shared" si="1"/>
        <v>0</v>
      </c>
      <c r="R36" s="8"/>
      <c r="S36" s="356">
        <v>44833</v>
      </c>
    </row>
    <row r="37" spans="1:19" ht="18" thickBot="1" x14ac:dyDescent="0.35">
      <c r="A37" s="22"/>
      <c r="B37" s="23">
        <v>44834</v>
      </c>
      <c r="C37" s="24">
        <v>0</v>
      </c>
      <c r="D37" s="76"/>
      <c r="E37" s="26">
        <v>44834</v>
      </c>
      <c r="F37" s="27"/>
      <c r="H37" s="28">
        <v>44834</v>
      </c>
      <c r="I37" s="29"/>
      <c r="J37" s="71"/>
      <c r="K37" s="290"/>
      <c r="L37" s="78"/>
      <c r="M37" s="30">
        <v>0</v>
      </c>
      <c r="N37" s="31">
        <v>0</v>
      </c>
      <c r="O37" s="356"/>
      <c r="P37" s="32">
        <v>0</v>
      </c>
      <c r="Q37" s="12">
        <f t="shared" si="1"/>
        <v>0</v>
      </c>
      <c r="S37" s="356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/>
      <c r="H38" s="28">
        <v>44835</v>
      </c>
      <c r="I38" s="29"/>
      <c r="J38" s="71"/>
      <c r="K38" s="40"/>
      <c r="L38" s="78"/>
      <c r="M38" s="30">
        <v>0</v>
      </c>
      <c r="N38" s="31">
        <v>0</v>
      </c>
      <c r="O38" s="356"/>
      <c r="P38" s="32">
        <v>0</v>
      </c>
      <c r="Q38" s="12">
        <f t="shared" si="1"/>
        <v>0</v>
      </c>
      <c r="S38" s="356">
        <v>44835</v>
      </c>
    </row>
    <row r="39" spans="1:19" ht="18" thickBot="1" x14ac:dyDescent="0.35">
      <c r="A39" s="22"/>
      <c r="B39" s="23">
        <v>44836</v>
      </c>
      <c r="C39" s="24">
        <v>0</v>
      </c>
      <c r="D39" s="77"/>
      <c r="E39" s="26">
        <v>44836</v>
      </c>
      <c r="F39" s="83"/>
      <c r="H39" s="28">
        <v>44836</v>
      </c>
      <c r="I39" s="29"/>
      <c r="J39" s="71"/>
      <c r="K39" s="266"/>
      <c r="L39" s="73"/>
      <c r="M39" s="30">
        <v>0</v>
      </c>
      <c r="N39" s="31">
        <v>0</v>
      </c>
      <c r="O39" s="356"/>
      <c r="P39" s="32">
        <f t="shared" si="0"/>
        <v>0</v>
      </c>
      <c r="Q39" s="12">
        <f t="shared" si="1"/>
        <v>0</v>
      </c>
      <c r="S39" s="356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/>
      <c r="K40" s="74"/>
      <c r="L40" s="73"/>
      <c r="M40" s="334">
        <f>SUM(M5:M39)</f>
        <v>2043551.5</v>
      </c>
      <c r="N40" s="336">
        <f>SUM(N5:N39)</f>
        <v>52961</v>
      </c>
      <c r="P40" s="32">
        <f t="shared" si="0"/>
        <v>2096512.5</v>
      </c>
      <c r="Q40" s="284">
        <f>SUM(Q5:Q39)</f>
        <v>0</v>
      </c>
      <c r="R40" s="358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5"/>
      <c r="N41" s="337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91923</v>
      </c>
      <c r="D51" s="103"/>
      <c r="E51" s="104" t="s">
        <v>9</v>
      </c>
      <c r="F51" s="105">
        <f>SUM(F5:F50)</f>
        <v>2173676</v>
      </c>
      <c r="G51" s="103"/>
      <c r="H51" s="106" t="s">
        <v>10</v>
      </c>
      <c r="I51" s="107">
        <f>SUM(I5:I50)</f>
        <v>2844</v>
      </c>
      <c r="J51" s="108"/>
      <c r="K51" s="109" t="s">
        <v>11</v>
      </c>
      <c r="L51" s="110">
        <f>SUM(L5:L50)</f>
        <v>35781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8" t="s">
        <v>12</v>
      </c>
      <c r="I53" s="339"/>
      <c r="J53" s="114"/>
      <c r="K53" s="340">
        <f>I51+L51</f>
        <v>38625</v>
      </c>
      <c r="L53" s="341"/>
      <c r="M53" s="342">
        <f>N40+M40</f>
        <v>2096512.5</v>
      </c>
      <c r="N53" s="343"/>
      <c r="P53" s="32"/>
      <c r="Q53" s="8"/>
    </row>
    <row r="54" spans="1:17" ht="15.75" x14ac:dyDescent="0.25">
      <c r="D54" s="344" t="s">
        <v>13</v>
      </c>
      <c r="E54" s="344"/>
      <c r="F54" s="115">
        <f>F51-K53-C51</f>
        <v>2043128</v>
      </c>
      <c r="I54" s="116"/>
      <c r="J54" s="117"/>
      <c r="P54" s="32"/>
      <c r="Q54" s="8"/>
    </row>
    <row r="55" spans="1:17" ht="18.75" x14ac:dyDescent="0.3">
      <c r="D55" s="345" t="s">
        <v>14</v>
      </c>
      <c r="E55" s="345"/>
      <c r="F55" s="111">
        <v>0</v>
      </c>
      <c r="I55" s="346" t="s">
        <v>15</v>
      </c>
      <c r="J55" s="347"/>
      <c r="K55" s="348">
        <f>F57+F58+F59</f>
        <v>2043128</v>
      </c>
      <c r="L55" s="34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2043128</v>
      </c>
      <c r="H57" s="22"/>
      <c r="I57" s="124" t="s">
        <v>17</v>
      </c>
      <c r="J57" s="125"/>
      <c r="K57" s="350">
        <f>-C4</f>
        <v>-236400.59</v>
      </c>
      <c r="L57" s="351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27" t="s">
        <v>20</v>
      </c>
      <c r="E59" s="328"/>
      <c r="F59" s="129">
        <v>0</v>
      </c>
      <c r="I59" s="353" t="s">
        <v>325</v>
      </c>
      <c r="J59" s="354"/>
      <c r="K59" s="355">
        <f>K55+K57</f>
        <v>1806727.41</v>
      </c>
      <c r="L59" s="355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workbookViewId="0">
      <selection activeCell="F9" sqref="F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/>
      <c r="B3" s="255"/>
      <c r="C3" s="256"/>
      <c r="D3" s="302"/>
      <c r="E3" s="303"/>
      <c r="F3" s="152">
        <f>C3-E3</f>
        <v>0</v>
      </c>
      <c r="J3" s="127"/>
    </row>
    <row r="4" spans="1:10" ht="15.75" x14ac:dyDescent="0.25">
      <c r="A4" s="257"/>
      <c r="B4" s="258"/>
      <c r="C4" s="127"/>
      <c r="D4" s="302"/>
      <c r="E4" s="294"/>
      <c r="F4" s="188">
        <f>C4-E4+F3</f>
        <v>0</v>
      </c>
      <c r="J4" s="256"/>
    </row>
    <row r="5" spans="1:10" ht="15.75" x14ac:dyDescent="0.25">
      <c r="A5" s="257"/>
      <c r="B5" s="258"/>
      <c r="C5" s="127"/>
      <c r="D5" s="302"/>
      <c r="E5" s="294"/>
      <c r="F5" s="188">
        <f t="shared" ref="F5:F68" si="0">C5-E5+F4</f>
        <v>0</v>
      </c>
      <c r="J5" s="127"/>
    </row>
    <row r="6" spans="1:10" ht="18.75" x14ac:dyDescent="0.3">
      <c r="A6" s="257"/>
      <c r="B6" s="258"/>
      <c r="C6" s="127"/>
      <c r="D6" s="302"/>
      <c r="E6" s="294"/>
      <c r="F6" s="188">
        <f t="shared" si="0"/>
        <v>0</v>
      </c>
      <c r="G6" s="156"/>
      <c r="J6" s="127"/>
    </row>
    <row r="7" spans="1:10" ht="15.75" x14ac:dyDescent="0.25">
      <c r="A7" s="257"/>
      <c r="B7" s="258"/>
      <c r="C7" s="127"/>
      <c r="D7" s="302"/>
      <c r="E7" s="294"/>
      <c r="F7" s="188">
        <f t="shared" si="0"/>
        <v>0</v>
      </c>
      <c r="J7" s="127"/>
    </row>
    <row r="8" spans="1:10" ht="15.75" x14ac:dyDescent="0.25">
      <c r="A8" s="257"/>
      <c r="B8" s="258"/>
      <c r="C8" s="127"/>
      <c r="D8" s="302"/>
      <c r="E8" s="294"/>
      <c r="F8" s="188">
        <f t="shared" si="0"/>
        <v>0</v>
      </c>
      <c r="J8" s="127"/>
    </row>
    <row r="9" spans="1:10" ht="15.75" x14ac:dyDescent="0.25">
      <c r="A9" s="257"/>
      <c r="B9" s="258"/>
      <c r="C9" s="127"/>
      <c r="D9" s="276"/>
      <c r="E9" s="277"/>
      <c r="F9" s="188">
        <f t="shared" si="0"/>
        <v>0</v>
      </c>
      <c r="J9" s="127"/>
    </row>
    <row r="10" spans="1:10" ht="15.75" x14ac:dyDescent="0.25">
      <c r="A10" s="257"/>
      <c r="B10" s="258"/>
      <c r="C10" s="127"/>
      <c r="D10" s="276"/>
      <c r="E10" s="277"/>
      <c r="F10" s="188">
        <f t="shared" si="0"/>
        <v>0</v>
      </c>
      <c r="J10" s="33">
        <v>0</v>
      </c>
    </row>
    <row r="11" spans="1:10" ht="15.75" x14ac:dyDescent="0.25">
      <c r="A11" s="257"/>
      <c r="B11" s="258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18.75" x14ac:dyDescent="0.3">
      <c r="A12" s="257"/>
      <c r="B12" s="258"/>
      <c r="C12" s="127"/>
      <c r="D12" s="276"/>
      <c r="E12" s="277"/>
      <c r="F12" s="188">
        <f t="shared" si="0"/>
        <v>0</v>
      </c>
      <c r="G12" s="156"/>
    </row>
    <row r="13" spans="1:10" ht="15.75" x14ac:dyDescent="0.25">
      <c r="A13" s="257"/>
      <c r="B13" s="258"/>
      <c r="C13" s="127"/>
      <c r="D13" s="276"/>
      <c r="E13" s="277"/>
      <c r="F13" s="188">
        <f t="shared" si="0"/>
        <v>0</v>
      </c>
    </row>
    <row r="14" spans="1:10" ht="15.75" x14ac:dyDescent="0.25">
      <c r="A14" s="257"/>
      <c r="B14" s="258"/>
      <c r="C14" s="127"/>
      <c r="D14" s="276"/>
      <c r="E14" s="277"/>
      <c r="F14" s="188">
        <f t="shared" si="0"/>
        <v>0</v>
      </c>
    </row>
    <row r="15" spans="1:10" ht="15.75" x14ac:dyDescent="0.25">
      <c r="A15" s="257"/>
      <c r="B15" s="258"/>
      <c r="C15" s="127"/>
      <c r="D15" s="276"/>
      <c r="E15" s="277"/>
      <c r="F15" s="188">
        <f t="shared" si="0"/>
        <v>0</v>
      </c>
    </row>
    <row r="16" spans="1:10" ht="15.75" x14ac:dyDescent="0.25">
      <c r="A16" s="257"/>
      <c r="B16" s="258"/>
      <c r="C16" s="127"/>
      <c r="D16" s="276"/>
      <c r="E16" s="277"/>
      <c r="F16" s="188">
        <f t="shared" si="0"/>
        <v>0</v>
      </c>
    </row>
    <row r="17" spans="1:7" ht="15.75" x14ac:dyDescent="0.25">
      <c r="A17" s="257"/>
      <c r="B17" s="258"/>
      <c r="C17" s="127"/>
      <c r="D17" s="276"/>
      <c r="E17" s="277"/>
      <c r="F17" s="188">
        <f t="shared" si="0"/>
        <v>0</v>
      </c>
    </row>
    <row r="18" spans="1:7" ht="15.75" x14ac:dyDescent="0.25">
      <c r="A18" s="257"/>
      <c r="B18" s="258"/>
      <c r="C18" s="127"/>
      <c r="D18" s="304"/>
      <c r="E18" s="274"/>
      <c r="F18" s="188">
        <f t="shared" si="0"/>
        <v>0</v>
      </c>
    </row>
    <row r="19" spans="1:7" ht="15.75" x14ac:dyDescent="0.25">
      <c r="A19" s="257"/>
      <c r="B19" s="258"/>
      <c r="C19" s="127"/>
      <c r="D19" s="304"/>
      <c r="E19" s="274"/>
      <c r="F19" s="188">
        <f t="shared" si="0"/>
        <v>0</v>
      </c>
    </row>
    <row r="20" spans="1:7" ht="15.75" x14ac:dyDescent="0.25">
      <c r="A20" s="257"/>
      <c r="B20" s="258"/>
      <c r="C20" s="127"/>
      <c r="D20" s="304"/>
      <c r="E20" s="274"/>
      <c r="F20" s="188">
        <f t="shared" si="0"/>
        <v>0</v>
      </c>
    </row>
    <row r="21" spans="1:7" ht="15.75" x14ac:dyDescent="0.25">
      <c r="A21" s="257"/>
      <c r="B21" s="258"/>
      <c r="C21" s="127"/>
      <c r="D21" s="304"/>
      <c r="E21" s="274"/>
      <c r="F21" s="188">
        <f t="shared" si="0"/>
        <v>0</v>
      </c>
    </row>
    <row r="22" spans="1:7" ht="15.75" x14ac:dyDescent="0.25">
      <c r="A22" s="257"/>
      <c r="B22" s="258"/>
      <c r="C22" s="127"/>
      <c r="D22" s="304"/>
      <c r="E22" s="274"/>
      <c r="F22" s="188">
        <f t="shared" si="0"/>
        <v>0</v>
      </c>
    </row>
    <row r="23" spans="1:7" ht="15.75" x14ac:dyDescent="0.25">
      <c r="A23" s="257"/>
      <c r="B23" s="258"/>
      <c r="C23" s="127"/>
      <c r="D23" s="304"/>
      <c r="E23" s="274"/>
      <c r="F23" s="188">
        <f t="shared" si="0"/>
        <v>0</v>
      </c>
    </row>
    <row r="24" spans="1:7" ht="18.75" x14ac:dyDescent="0.3">
      <c r="A24" s="257"/>
      <c r="B24" s="258"/>
      <c r="C24" s="127"/>
      <c r="D24" s="304"/>
      <c r="E24" s="274"/>
      <c r="F24" s="188">
        <f t="shared" si="0"/>
        <v>0</v>
      </c>
      <c r="G24" s="156"/>
    </row>
    <row r="25" spans="1:7" ht="15.75" x14ac:dyDescent="0.25">
      <c r="A25" s="257"/>
      <c r="B25" s="258"/>
      <c r="C25" s="127"/>
      <c r="D25" s="304"/>
      <c r="E25" s="274"/>
      <c r="F25" s="188">
        <f t="shared" si="0"/>
        <v>0</v>
      </c>
    </row>
    <row r="26" spans="1:7" ht="15.75" x14ac:dyDescent="0.25">
      <c r="A26" s="257"/>
      <c r="B26" s="258"/>
      <c r="C26" s="127"/>
      <c r="D26" s="259"/>
      <c r="E26" s="127"/>
      <c r="F26" s="188">
        <f t="shared" si="0"/>
        <v>0</v>
      </c>
    </row>
    <row r="27" spans="1:7" ht="18.75" customHeight="1" x14ac:dyDescent="0.25">
      <c r="A27" s="257"/>
      <c r="B27" s="258"/>
      <c r="C27" s="127"/>
      <c r="D27" s="259"/>
      <c r="E27" s="127"/>
      <c r="F27" s="188">
        <f t="shared" si="0"/>
        <v>0</v>
      </c>
    </row>
    <row r="28" spans="1:7" ht="18.75" customHeight="1" x14ac:dyDescent="0.25">
      <c r="A28" s="257"/>
      <c r="B28" s="258"/>
      <c r="C28" s="127"/>
      <c r="D28" s="259"/>
      <c r="E28" s="127"/>
      <c r="F28" s="188">
        <f t="shared" si="0"/>
        <v>0</v>
      </c>
    </row>
    <row r="29" spans="1:7" ht="18.75" customHeight="1" x14ac:dyDescent="0.25">
      <c r="A29" s="257"/>
      <c r="B29" s="258"/>
      <c r="C29" s="127"/>
      <c r="D29" s="259"/>
      <c r="E29" s="127"/>
      <c r="F29" s="188">
        <f t="shared" si="0"/>
        <v>0</v>
      </c>
    </row>
    <row r="30" spans="1:7" ht="18.75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4"/>
      <c r="C1" s="316" t="s">
        <v>125</v>
      </c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21" ht="16.5" thickBot="1" x14ac:dyDescent="0.3">
      <c r="B2" s="315"/>
      <c r="C2" s="2"/>
      <c r="H2" s="4"/>
      <c r="I2" s="5"/>
      <c r="J2" s="6"/>
      <c r="L2" s="7"/>
      <c r="M2" s="5"/>
      <c r="N2" s="8"/>
    </row>
    <row r="3" spans="1:21" ht="21.75" thickBot="1" x14ac:dyDescent="0.35">
      <c r="B3" s="318" t="s">
        <v>0</v>
      </c>
      <c r="C3" s="319"/>
      <c r="D3" s="9"/>
      <c r="E3" s="10"/>
      <c r="F3" s="10"/>
      <c r="H3" s="320" t="s">
        <v>1</v>
      </c>
      <c r="I3" s="320"/>
      <c r="K3" s="12"/>
      <c r="L3" s="12"/>
      <c r="M3" s="4"/>
      <c r="R3" s="325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21" t="s">
        <v>3</v>
      </c>
      <c r="F4" s="322"/>
      <c r="H4" s="323" t="s">
        <v>4</v>
      </c>
      <c r="I4" s="324"/>
      <c r="J4" s="17"/>
      <c r="K4" s="18"/>
      <c r="L4" s="19"/>
      <c r="M4" s="20" t="s">
        <v>5</v>
      </c>
      <c r="N4" s="21" t="s">
        <v>6</v>
      </c>
      <c r="P4" s="332" t="s">
        <v>7</v>
      </c>
      <c r="Q4" s="333"/>
      <c r="R4" s="326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352">
        <f>SUM(M5:M39)</f>
        <v>1636108</v>
      </c>
      <c r="N40" s="336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35"/>
      <c r="N41" s="337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8" t="s">
        <v>12</v>
      </c>
      <c r="I53" s="339"/>
      <c r="J53" s="114"/>
      <c r="K53" s="340">
        <f>I51+L51</f>
        <v>45634.280000000006</v>
      </c>
      <c r="L53" s="341"/>
      <c r="M53" s="342">
        <f>N40+M40</f>
        <v>1691783</v>
      </c>
      <c r="N53" s="343"/>
      <c r="P53" s="32"/>
      <c r="Q53" s="8"/>
    </row>
    <row r="54" spans="1:17" ht="15.75" x14ac:dyDescent="0.25">
      <c r="D54" s="344" t="s">
        <v>13</v>
      </c>
      <c r="E54" s="344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345" t="s">
        <v>14</v>
      </c>
      <c r="E55" s="345"/>
      <c r="F55" s="111">
        <v>-1631962.77</v>
      </c>
      <c r="I55" s="346" t="s">
        <v>15</v>
      </c>
      <c r="J55" s="347"/>
      <c r="K55" s="348">
        <f>F57+F58+F59</f>
        <v>238822.13999999996</v>
      </c>
      <c r="L55" s="34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350">
        <f>-C4</f>
        <v>-154314.51999999999</v>
      </c>
      <c r="L57" s="351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27" t="s">
        <v>20</v>
      </c>
      <c r="E59" s="328"/>
      <c r="F59" s="129">
        <v>184342.19</v>
      </c>
      <c r="I59" s="329" t="s">
        <v>168</v>
      </c>
      <c r="J59" s="330"/>
      <c r="K59" s="331">
        <f>K55+K57</f>
        <v>84507.619999999966</v>
      </c>
      <c r="L59" s="33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4"/>
      <c r="C1" s="316" t="s">
        <v>135</v>
      </c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21" ht="16.5" thickBot="1" x14ac:dyDescent="0.3">
      <c r="B2" s="315"/>
      <c r="C2" s="2"/>
      <c r="H2" s="4"/>
      <c r="I2" s="5"/>
      <c r="J2" s="6"/>
      <c r="L2" s="7"/>
      <c r="M2" s="5"/>
      <c r="N2" s="8"/>
    </row>
    <row r="3" spans="1:21" ht="21.75" thickBot="1" x14ac:dyDescent="0.35">
      <c r="B3" s="318" t="s">
        <v>0</v>
      </c>
      <c r="C3" s="319"/>
      <c r="D3" s="9"/>
      <c r="E3" s="10"/>
      <c r="F3" s="10"/>
      <c r="H3" s="320" t="s">
        <v>1</v>
      </c>
      <c r="I3" s="320"/>
      <c r="K3" s="12"/>
      <c r="L3" s="12"/>
      <c r="M3" s="4"/>
      <c r="R3" s="325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21" t="s">
        <v>3</v>
      </c>
      <c r="F4" s="322"/>
      <c r="H4" s="323" t="s">
        <v>4</v>
      </c>
      <c r="I4" s="324"/>
      <c r="J4" s="17"/>
      <c r="K4" s="18"/>
      <c r="L4" s="19"/>
      <c r="M4" s="20" t="s">
        <v>5</v>
      </c>
      <c r="N4" s="21" t="s">
        <v>6</v>
      </c>
      <c r="P4" s="332" t="s">
        <v>7</v>
      </c>
      <c r="Q4" s="333"/>
      <c r="R4" s="326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34">
        <f>SUM(M5:M39)</f>
        <v>1793435</v>
      </c>
      <c r="N40" s="336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35"/>
      <c r="N41" s="337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38" t="s">
        <v>12</v>
      </c>
      <c r="I49" s="339"/>
      <c r="J49" s="114"/>
      <c r="K49" s="340">
        <f>I47+L47</f>
        <v>90434.03</v>
      </c>
      <c r="L49" s="341"/>
      <c r="M49" s="342">
        <f>N40+M40</f>
        <v>1857430</v>
      </c>
      <c r="N49" s="343"/>
      <c r="P49" s="32"/>
      <c r="Q49" s="8"/>
    </row>
    <row r="50" spans="1:17" ht="15.75" x14ac:dyDescent="0.25">
      <c r="D50" s="344" t="s">
        <v>13</v>
      </c>
      <c r="E50" s="344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345" t="s">
        <v>14</v>
      </c>
      <c r="E51" s="345"/>
      <c r="F51" s="111">
        <v>-1848136.64</v>
      </c>
      <c r="I51" s="346" t="s">
        <v>15</v>
      </c>
      <c r="J51" s="347"/>
      <c r="K51" s="348">
        <f>F53+F54+F55</f>
        <v>195541.70000000007</v>
      </c>
      <c r="L51" s="349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350">
        <f>-C4</f>
        <v>-184342.19</v>
      </c>
      <c r="L53" s="351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27" t="s">
        <v>20</v>
      </c>
      <c r="E55" s="328"/>
      <c r="F55" s="129">
        <v>219417.37</v>
      </c>
      <c r="I55" s="329" t="s">
        <v>226</v>
      </c>
      <c r="J55" s="330"/>
      <c r="K55" s="331">
        <f>K51+K53</f>
        <v>11199.510000000068</v>
      </c>
      <c r="L55" s="331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4"/>
      <c r="C1" s="316" t="s">
        <v>225</v>
      </c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21" ht="16.5" thickBot="1" x14ac:dyDescent="0.3">
      <c r="B2" s="315"/>
      <c r="C2" s="2"/>
      <c r="H2" s="4"/>
      <c r="I2" s="5"/>
      <c r="J2" s="6"/>
      <c r="L2" s="7"/>
      <c r="M2" s="5"/>
      <c r="N2" s="8"/>
    </row>
    <row r="3" spans="1:21" ht="21.75" thickBot="1" x14ac:dyDescent="0.35">
      <c r="B3" s="318" t="s">
        <v>0</v>
      </c>
      <c r="C3" s="319"/>
      <c r="D3" s="9"/>
      <c r="E3" s="10"/>
      <c r="F3" s="10"/>
      <c r="H3" s="320" t="s">
        <v>1</v>
      </c>
      <c r="I3" s="320"/>
      <c r="K3" s="12"/>
      <c r="L3" s="12"/>
      <c r="M3" s="4"/>
      <c r="R3" s="325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21" t="s">
        <v>3</v>
      </c>
      <c r="F4" s="322"/>
      <c r="H4" s="323" t="s">
        <v>4</v>
      </c>
      <c r="I4" s="324"/>
      <c r="J4" s="17"/>
      <c r="K4" s="18"/>
      <c r="L4" s="19"/>
      <c r="M4" s="20" t="s">
        <v>5</v>
      </c>
      <c r="N4" s="21" t="s">
        <v>6</v>
      </c>
      <c r="P4" s="332" t="s">
        <v>7</v>
      </c>
      <c r="Q4" s="333"/>
      <c r="R4" s="326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34">
        <f>SUM(M5:M39)</f>
        <v>2146671</v>
      </c>
      <c r="N40" s="336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35"/>
      <c r="N41" s="337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8" t="s">
        <v>12</v>
      </c>
      <c r="I53" s="339"/>
      <c r="J53" s="114"/>
      <c r="K53" s="340">
        <f>I51+L51</f>
        <v>91272.77</v>
      </c>
      <c r="L53" s="341"/>
      <c r="M53" s="342">
        <f>N40+M40</f>
        <v>2215261</v>
      </c>
      <c r="N53" s="343"/>
      <c r="P53" s="32"/>
      <c r="Q53" s="8"/>
    </row>
    <row r="54" spans="1:17" ht="15.75" x14ac:dyDescent="0.25">
      <c r="D54" s="344" t="s">
        <v>13</v>
      </c>
      <c r="E54" s="344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345" t="s">
        <v>14</v>
      </c>
      <c r="E55" s="345"/>
      <c r="F55" s="111">
        <v>-2227493.48</v>
      </c>
      <c r="I55" s="346" t="s">
        <v>15</v>
      </c>
      <c r="J55" s="347"/>
      <c r="K55" s="348">
        <f>F57+F58+F59</f>
        <v>261521.34000000003</v>
      </c>
      <c r="L55" s="34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350">
        <f>-C4</f>
        <v>-219417.37</v>
      </c>
      <c r="L57" s="351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27" t="s">
        <v>20</v>
      </c>
      <c r="E59" s="328"/>
      <c r="F59" s="129">
        <v>297874.59000000003</v>
      </c>
      <c r="I59" s="329" t="s">
        <v>168</v>
      </c>
      <c r="J59" s="330"/>
      <c r="K59" s="331">
        <f>K55+K57</f>
        <v>42103.97000000003</v>
      </c>
      <c r="L59" s="33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14"/>
      <c r="C1" s="316" t="s">
        <v>277</v>
      </c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21" ht="16.5" thickBot="1" x14ac:dyDescent="0.3">
      <c r="B2" s="315"/>
      <c r="C2" s="2"/>
      <c r="H2" s="4"/>
      <c r="I2" s="5"/>
      <c r="J2" s="6"/>
      <c r="L2" s="7"/>
      <c r="M2" s="5"/>
      <c r="N2" s="8"/>
    </row>
    <row r="3" spans="1:21" ht="21.75" thickBot="1" x14ac:dyDescent="0.35">
      <c r="B3" s="318" t="s">
        <v>0</v>
      </c>
      <c r="C3" s="319"/>
      <c r="D3" s="9"/>
      <c r="E3" s="10"/>
      <c r="F3" s="10"/>
      <c r="H3" s="320" t="s">
        <v>1</v>
      </c>
      <c r="I3" s="320"/>
      <c r="K3" s="12"/>
      <c r="L3" s="12"/>
      <c r="M3" s="4"/>
      <c r="R3" s="325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21" t="s">
        <v>3</v>
      </c>
      <c r="F4" s="322"/>
      <c r="H4" s="323" t="s">
        <v>4</v>
      </c>
      <c r="I4" s="324"/>
      <c r="J4" s="17"/>
      <c r="K4" s="18"/>
      <c r="L4" s="19"/>
      <c r="M4" s="20" t="s">
        <v>5</v>
      </c>
      <c r="N4" s="21" t="s">
        <v>6</v>
      </c>
      <c r="P4" s="332" t="s">
        <v>7</v>
      </c>
      <c r="Q4" s="333"/>
      <c r="R4" s="326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34">
        <f>SUM(M5:M39)</f>
        <v>2144215</v>
      </c>
      <c r="N40" s="336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35"/>
      <c r="N41" s="337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38" t="s">
        <v>12</v>
      </c>
      <c r="I53" s="339"/>
      <c r="J53" s="114"/>
      <c r="K53" s="340">
        <f>I51+L51</f>
        <v>51231.42</v>
      </c>
      <c r="L53" s="341"/>
      <c r="M53" s="342">
        <f>N40+M40</f>
        <v>2206740</v>
      </c>
      <c r="N53" s="343"/>
      <c r="P53" s="32"/>
      <c r="Q53" s="8"/>
    </row>
    <row r="54" spans="1:17" ht="15.75" x14ac:dyDescent="0.25">
      <c r="D54" s="344" t="s">
        <v>13</v>
      </c>
      <c r="E54" s="344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345" t="s">
        <v>14</v>
      </c>
      <c r="E55" s="345"/>
      <c r="F55" s="111">
        <v>-2251924.65</v>
      </c>
      <c r="I55" s="346" t="s">
        <v>15</v>
      </c>
      <c r="J55" s="347"/>
      <c r="K55" s="348">
        <f>F57+F58+F59</f>
        <v>112552.74000000017</v>
      </c>
      <c r="L55" s="349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350">
        <f>-C4</f>
        <v>-297874.59000000003</v>
      </c>
      <c r="L57" s="351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27" t="s">
        <v>20</v>
      </c>
      <c r="E59" s="328"/>
      <c r="F59" s="129">
        <v>149938.81</v>
      </c>
      <c r="I59" s="329" t="s">
        <v>325</v>
      </c>
      <c r="J59" s="330"/>
      <c r="K59" s="331">
        <f>K55+K57</f>
        <v>-185321.84999999986</v>
      </c>
      <c r="L59" s="331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2022-10-08T20:51:39Z</dcterms:modified>
</cp:coreProperties>
</file>