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1135" windowHeight="11715" firstSheet="13" activeTab="15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Hoja2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6" l="1"/>
  <c r="F69" i="17" l="1"/>
  <c r="D69" i="17"/>
  <c r="G64" i="17"/>
  <c r="G65" i="17"/>
  <c r="G66" i="17"/>
  <c r="G67" i="17"/>
  <c r="G68" i="17"/>
  <c r="Q40" i="16" l="1"/>
  <c r="P40" i="16"/>
  <c r="P41" i="16"/>
  <c r="Q41" i="16" s="1"/>
  <c r="M40" i="16"/>
  <c r="L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<sst xmlns="http://schemas.openxmlformats.org/spreadsheetml/2006/main" count="1894" uniqueCount="1081">
  <si>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</si>
  <si>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</si>
  <si>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</si>
  <si>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</si>
  <si>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</si>
  <si>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</si>
  <si>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</si>
  <si>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</si>
  <si>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</si>
  <si>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</si>
  <si>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</si>
  <si>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</si>
  <si>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</si>
  <si>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</si>
  <si>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</si>
  <si>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</si>
  <si>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</si>
  <si>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</si>
  <si>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</si>
  <si>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</si>
  <si>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</si>
  <si>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</si>
  <si>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</si>
  <si>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</si>
  <si>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</si>
  <si>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</si>
  <si>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</si>
  <si>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</si>
  <si>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</si>
  <si>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</si>
  <si>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</si>
  <si>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</si>
  <si>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</si>
  <si>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</si>
  <si>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</si>
  <si>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</si>
  <si>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</si>
  <si>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</si>
  <si>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</si>
  <si>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</si>
  <si>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</si>
  <si>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</si>
  <si>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</si>
  <si>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</si>
  <si>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</si>
  <si>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</si>
  <si>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</si>
  <si>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</si>
  <si>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</si>
  <si>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</si>
  <si>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</si>
  <si>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</si>
  <si>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</si>
  <si>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</si>
  <si>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</si>
  <si>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</si>
  <si>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</si>
  <si>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</si>
  <si>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</si>
  <si>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</si>
  <si>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</si>
  <si>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</si>
  <si>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</si>
  <si>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</si>
  <si>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</si>
  <si>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</si>
  <si>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</si>
  <si>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</si>
  <si>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</si>
  <si>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</si>
  <si>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</si>
  <si>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</si>
  <si>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</si>
  <si>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</si>
  <si>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</si>
  <si>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</si>
  <si>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</si>
  <si>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</si>
  <si>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</si>
  <si>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</si>
  <si>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</si>
  <si>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</si>
  <si>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</si>
  <si>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</si>
  <si>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</si>
  <si>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</si>
  <si>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</si>
  <si>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</si>
  <si>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</si>
  <si>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</si>
  <si>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</si>
  <si>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</si>
  <si>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</si>
  <si>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</si>
  <si>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</si>
  <si>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</si>
  <si>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</si>
  <si>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</si>
  <si>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</si>
  <si>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</si>
  <si>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</si>
  <si>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</si>
  <si>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</si>
  <si>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</si>
  <si>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</si>
  <si>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</si>
  <si>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</si>
  <si>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</si>
  <si>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</si>
  <si>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</si>
  <si>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</si>
  <si>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</si>
  <si>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</si>
  <si>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</si>
  <si>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</si>
  <si>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</si>
  <si>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</si>
  <si>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</si>
  <si>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</si>
  <si>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</si>
  <si>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</si>
  <si>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</si>
  <si>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</si>
  <si>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</si>
  <si>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</si>
  <si>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</si>
  <si>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</si>
  <si>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</si>
  <si>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</si>
  <si>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</si>
  <si>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</si>
  <si>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</si>
  <si>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</si>
  <si>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</si>
  <si>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</si>
  <si>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</si>
  <si>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</si>
  <si>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</si>
  <si>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</si>
  <si>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</si>
  <si>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</si>
  <si>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</si>
  <si>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</si>
  <si>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</si>
  <si>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</si>
  <si>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</si>
  <si>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</si>
  <si>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</si>
  <si>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</si>
  <si>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</si>
  <si>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</si>
  <si>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</si>
  <si>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</si>
  <si>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</si>
  <si>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</si>
  <si>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</si>
  <si>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</si>
  <si>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</si>
  <si>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</si>
  <si>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</si>
  <si>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</si>
  <si>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</si>
  <si>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</si>
  <si>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</si>
  <si>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</si>
  <si>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</si>
  <si>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</si>
  <si>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</si>
  <si>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</si>
  <si>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</si>
  <si>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</si>
  <si>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</si>
  <si>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</si>
  <si>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</si>
  <si>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</si>
  <si>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</si>
  <si>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</si>
  <si>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</si>
  <si>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</si>
  <si>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</si>
  <si>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</si>
  <si>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</si>
  <si>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</si>
  <si>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</si>
  <si>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</si>
  <si>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</si>
  <si>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</si>
  <si>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</si>
  <si>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</si>
  <si>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</si>
  <si>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</si>
  <si>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</si>
  <si>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</si>
  <si>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</si>
  <si>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</si>
  <si>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</si>
  <si>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</si>
  <si>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</si>
  <si>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</si>
  <si>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</si>
  <si>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</si>
  <si>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</si>
  <si>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</si>
  <si>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</si>
  <si>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</si>
  <si>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</si>
  <si>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</si>
  <si>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</si>
  <si>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</si>
  <si>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</si>
  <si>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</si>
  <si>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</si>
  <si>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</si>
  <si>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</si>
  <si>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</si>
  <si>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</si>
  <si>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</si>
  <si>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</si>
  <si>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</si>
  <si>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</si>
  <si>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</si>
  <si>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</si>
  <si>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</si>
  <si>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</si>
  <si>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</si>
  <si>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</si>
  <si>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</si>
  <si>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</si>
  <si>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</si>
  <si>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</si>
  <si>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</si>
  <si>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</si>
  <si>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</si>
  <si>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</si>
  <si>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</si>
  <si>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</si>
  <si>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</si>
  <si>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</si>
  <si>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</si>
  <si>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</si>
  <si>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</si>
  <si>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</si>
  <si>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</si>
  <si>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</si>
  <si>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</si>
  <si>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</si>
  <si>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</si>
  <si>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</si>
  <si>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</si>
  <si>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</si>
  <si>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</si>
  <si>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</si>
  <si>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</si>
  <si>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</si>
  <si>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</si>
  <si>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</si>
  <si>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</si>
  <si>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</si>
  <si>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</si>
  <si>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</si>
  <si>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</si>
  <si>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</si>
  <si>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</si>
  <si>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</si>
  <si>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</si>
  <si>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</si>
  <si>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</si>
  <si>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</si>
  <si>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</si>
  <si>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</si>
  <si>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</si>
  <si>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</si>
  <si>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</si>
  <si>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</si>
  <si>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</si>
  <si>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</si>
  <si>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</si>
  <si>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</si>
  <si>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</si>
  <si>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</si>
  <si>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</si>
  <si>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</si>
  <si>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</si>
  <si>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</si>
  <si>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</si>
  <si>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</si>
  <si>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</si>
  <si>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</si>
  <si>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</si>
  <si>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</si>
  <si>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</si>
  <si>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</si>
  <si>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</si>
  <si>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</si>
  <si>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</si>
  <si>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</si>
  <si>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</si>
  <si>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</si>
  <si>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</si>
  <si>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</si>
  <si>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</si>
  <si>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</si>
  <si>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</si>
  <si>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</si>
  <si>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</si>
  <si>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</si>
  <si>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</si>
  <si>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</si>
  <si>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</si>
  <si>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</si>
  <si>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</si>
  <si>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</si>
  <si>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</si>
  <si>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</si>
  <si>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</si>
  <si>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</si>
  <si>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</si>
  <si>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</si>
  <si>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</si>
  <si>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</si>
  <si>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</si>
  <si>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</si>
  <si>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</si>
  <si>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</si>
  <si>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</si>
  <si>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</si>
  <si>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</si>
  <si>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</si>
  <si>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</si>
  <si>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</si>
  <si>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</si>
  <si>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</si>
  <si>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</si>
  <si>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</si>
  <si>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</si>
  <si>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</si>
  <si>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</si>
  <si>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</si>
  <si>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</si>
  <si>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</si>
  <si>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</si>
  <si>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</si>
  <si>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</si>
  <si>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</si>
  <si>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</si>
  <si>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</si>
  <si>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</si>
  <si>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</si>
  <si>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</si>
  <si>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</si>
  <si>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</si>
  <si>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</si>
  <si>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</si>
  <si>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</si>
  <si>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</si>
  <si>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</si>
  <si>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</si>
  <si>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</si>
  <si>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</si>
  <si>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</si>
  <si>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</si>
  <si>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</si>
  <si>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</si>
  <si>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</si>
  <si>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</si>
  <si>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</si>
  <si>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</si>
  <si>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</si>
  <si>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</si>
  <si>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</si>
  <si>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</si>
  <si>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</si>
  <si>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</si>
  <si>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</si>
  <si>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</si>
  <si>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</si>
  <si>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</si>
  <si>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</si>
  <si>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</si>
  <si>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</si>
  <si>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</si>
  <si>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</si>
  <si>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</si>
  <si>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</si>
  <si>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</si>
  <si>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</si>
  <si>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</si>
  <si>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</si>
  <si>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</si>
  <si>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</si>
  <si>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</si>
  <si>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</si>
  <si>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</si>
  <si>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</si>
  <si>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</si>
  <si>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</si>
  <si>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</si>
  <si>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</si>
  <si>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</si>
  <si>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</si>
  <si>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</si>
  <si>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</si>
  <si>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</si>
  <si>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</si>
  <si>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</si>
  <si>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</si>
  <si>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</si>
  <si>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</si>
  <si>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</si>
  <si>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</si>
  <si>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</si>
  <si>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</si>
  <si>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</si>
  <si>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</si>
  <si>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</si>
  <si>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</si>
  <si>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</si>
  <si>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</si>
  <si>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</si>
  <si>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</si>
  <si>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</si>
  <si>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</si>
  <si>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</si>
  <si>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</si>
  <si>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</si>
  <si>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</si>
  <si>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</si>
  <si>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</si>
  <si>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</si>
  <si>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</si>
  <si>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</si>
  <si>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</si>
  <si>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</si>
  <si>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</si>
  <si>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</si>
  <si>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</si>
  <si>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</si>
  <si>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</si>
  <si>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</si>
  <si>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</si>
  <si>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</si>
  <si>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</si>
  <si>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</si>
  <si>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</si>
  <si>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</si>
  <si>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</si>
  <si>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</si>
  <si>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</si>
  <si>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</si>
  <si>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</si>
  <si>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</si>
  <si>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</si>
  <si>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</si>
  <si>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</si>
  <si>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</si>
  <si>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</si>
  <si>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</si>
  <si>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</si>
  <si>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</si>
  <si>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</si>
  <si>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</si>
  <si>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</si>
  <si>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</si>
  <si>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</si>
  <si>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</si>
  <si>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</si>
  <si>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</si>
  <si>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</si>
  <si>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</si>
  <si>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</si>
  <si>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</si>
  <si>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</si>
  <si>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</si>
  <si>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</si>
  <si>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</si>
  <si>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</si>
  <si>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</si>
  <si>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</si>
  <si>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</si>
  <si>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</si>
  <si>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</si>
  <si>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</si>
  <si>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</si>
  <si>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</si>
  <si>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</si>
  <si>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</si>
  <si>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</si>
  <si>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</si>
  <si>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</si>
  <si>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</si>
  <si>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</si>
  <si>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</si>
  <si>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</si>
  <si>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</si>
  <si>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</si>
  <si>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</si>
  <si>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</si>
  <si>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</si>
  <si>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</si>
  <si>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</si>
  <si>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</si>
  <si>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</si>
  <si>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</si>
  <si>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</si>
  <si>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</si>
  <si>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</si>
  <si>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</si>
  <si>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</si>
  <si>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</si>
  <si>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</si>
  <si>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</si>
  <si>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</si>
  <si>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</si>
  <si>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</si>
  <si>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</si>
  <si>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</si>
  <si>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</si>
  <si>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</si>
  <si>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</si>
  <si>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</si>
  <si>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</si>
  <si>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</si>
  <si>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</si>
  <si>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</si>
  <si>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</si>
  <si>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</si>
  <si>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</si>
  <si>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</si>
  <si>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</si>
  <si>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</si>
  <si>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</si>
  <si>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</si>
  <si>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</si>
  <si>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</si>
  <si>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</si>
  <si>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</si>
  <si>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</si>
  <si>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</si>
  <si>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</si>
  <si>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</si>
  <si>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</si>
  <si>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</si>
  <si>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</si>
  <si>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</si>
  <si>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</si>
  <si>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</si>
  <si>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</si>
  <si>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</si>
  <si>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</si>
  <si>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</si>
  <si>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</si>
  <si>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</si>
  <si>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</si>
  <si>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</si>
  <si>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</si>
  <si>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</si>
  <si>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</si>
  <si>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</si>
  <si>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</si>
  <si>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</si>
  <si>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</si>
  <si>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</si>
  <si>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</si>
  <si>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</si>
  <si>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</si>
  <si>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</si>
  <si>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</si>
  <si>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</si>
  <si>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</si>
  <si>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</si>
  <si>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</si>
  <si>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</si>
  <si>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</si>
  <si>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</si>
  <si>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</si>
  <si>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</si>
  <si>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</si>
  <si>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</si>
  <si>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</si>
  <si>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</si>
  <si>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</si>
  <si>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</si>
  <si>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</si>
  <si>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</si>
  <si>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</si>
  <si>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</si>
  <si>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</si>
  <si>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</si>
  <si>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</si>
  <si>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</si>
  <si>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</si>
  <si>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</si>
  <si>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</si>
  <si>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</si>
  <si>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</si>
  <si>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</si>
  <si>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</si>
  <si>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</si>
  <si>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</si>
  <si>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</si>
  <si>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</si>
  <si>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</si>
  <si>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</si>
  <si>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</si>
  <si>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</si>
  <si>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</si>
  <si>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</si>
  <si>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</si>
  <si>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</si>
  <si>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</si>
  <si>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</si>
  <si>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</si>
  <si>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</si>
  <si>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</si>
  <si>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</si>
  <si>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</si>
  <si>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</si>
  <si>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</si>
  <si>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</si>
  <si>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</si>
  <si>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</si>
  <si>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</si>
  <si>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</si>
  <si>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</si>
  <si>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</si>
  <si>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</si>
  <si>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</si>
  <si>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</si>
  <si>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</si>
  <si>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</si>
  <si>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</si>
  <si>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</si>
  <si>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</si>
  <si>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</si>
  <si>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</si>
  <si>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</si>
  <si>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</si>
  <si>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</si>
  <si>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</si>
  <si>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</si>
  <si>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</si>
  <si>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</si>
  <si>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</si>
  <si>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</si>
  <si>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</si>
  <si>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</si>
  <si>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</si>
  <si>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</si>
  <si>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</si>
  <si>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</si>
  <si>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</si>
  <si>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</si>
  <si>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</si>
  <si>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</si>
  <si>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</si>
  <si>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</si>
  <si>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</si>
  <si>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</si>
  <si>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</si>
  <si>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</si>
  <si>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</si>
  <si>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</si>
  <si>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</si>
  <si>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</si>
  <si>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</si>
  <si>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</si>
  <si>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</si>
  <si>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</si>
  <si>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</si>
  <si>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</si>
  <si>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</si>
  <si>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</si>
  <si>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</si>
  <si>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</si>
  <si>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</si>
  <si>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</si>
  <si>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</si>
  <si>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</si>
  <si>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</si>
  <si>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</si>
  <si>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</si>
  <si>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</si>
  <si>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</si>
  <si>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</si>
  <si>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</si>
  <si>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</si>
  <si>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</si>
  <si>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</si>
  <si>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</si>
  <si>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</si>
  <si>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</si>
  <si>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</si>
  <si>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</si>
  <si>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</si>
  <si>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</si>
  <si>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</si>
  <si>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</si>
  <si>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</si>
  <si>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</si>
  <si>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</si>
  <si>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</si>
  <si>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</si>
  <si>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</si>
  <si>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</si>
  <si>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</si>
  <si>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</si>
  <si>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</si>
  <si>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</si>
  <si>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</si>
  <si>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</si>
  <si>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</si>
  <si>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</si>
  <si>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</si>
  <si>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</si>
  <si>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</si>
  <si>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</si>
  <si>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</si>
  <si>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</si>
  <si>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</si>
  <si>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</si>
  <si>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</si>
  <si>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</si>
  <si>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</si>
  <si>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</si>
  <si>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</si>
  <si>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</si>
  <si>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</si>
  <si>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</si>
  <si>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</si>
  <si>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</si>
  <si>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</si>
  <si>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</si>
  <si>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</si>
  <si>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</si>
  <si>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</si>
  <si>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</si>
  <si>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</si>
  <si>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</si>
  <si>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</si>
  <si>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</si>
  <si>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</si>
  <si>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</si>
  <si>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</si>
  <si>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</si>
  <si>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</si>
  <si>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</si>
  <si>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</si>
  <si>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</si>
  <si>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</si>
  <si>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</si>
  <si>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</si>
  <si>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</si>
  <si>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</si>
  <si>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</si>
  <si>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</si>
  <si>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</si>
  <si>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</si>
  <si>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</si>
  <si>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</si>
  <si>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</si>
  <si>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</si>
  <si>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</si>
  <si>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</si>
  <si>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</si>
  <si>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</si>
  <si>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</si>
  <si>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</si>
  <si>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</si>
  <si>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</si>
  <si>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</si>
  <si>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</si>
  <si>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</si>
  <si>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</si>
  <si>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</si>
  <si>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</si>
  <si>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</si>
  <si>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</si>
  <si>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</si>
  <si>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</si>
  <si>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</si>
  <si>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</si>
  <si>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</si>
  <si>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</si>
  <si>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</si>
  <si>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</si>
  <si>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</si>
  <si>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</si>
  <si>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</si>
  <si>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</si>
  <si>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</si>
  <si>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</si>
  <si>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</si>
  <si>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</si>
  <si>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</si>
  <si>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</si>
  <si>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</si>
  <si>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</si>
  <si>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</si>
  <si>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</si>
  <si>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</si>
  <si>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</si>
  <si>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</si>
  <si>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</si>
  <si>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</si>
  <si>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</si>
  <si>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</si>
  <si>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</si>
  <si>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</si>
  <si>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</si>
  <si>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</si>
  <si>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</si>
  <si>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</si>
  <si>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</si>
  <si>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</si>
  <si>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</si>
  <si>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</si>
  <si>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</si>
  <si>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</si>
  <si>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</si>
  <si>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</si>
  <si>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</si>
  <si>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</si>
  <si>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</si>
  <si>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</si>
  <si>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</si>
  <si>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</si>
  <si>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</si>
  <si>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</si>
  <si>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</si>
  <si>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</si>
  <si>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</si>
  <si>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</si>
  <si>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</si>
  <si>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</si>
  <si>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</si>
  <si>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</si>
  <si>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</si>
  <si>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</si>
  <si>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</si>
  <si>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</si>
  <si>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</si>
  <si>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</si>
  <si>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</si>
  <si>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</si>
  <si>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</si>
  <si>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</si>
  <si>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</si>
  <si>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</si>
  <si>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</si>
  <si>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</si>
  <si>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</si>
  <si>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</si>
  <si>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</si>
  <si>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</si>
  <si>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</si>
  <si>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</si>
  <si>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</si>
  <si>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</si>
  <si>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</si>
  <si>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</si>
  <si>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</si>
  <si>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</si>
  <si>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</si>
  <si>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</si>
  <si>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</si>
  <si>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</si>
  <si>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</si>
  <si>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</si>
  <si>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</si>
  <si>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</si>
  <si>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</si>
  <si>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</si>
  <si>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</si>
  <si>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</si>
  <si>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</si>
  <si>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</si>
  <si>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</si>
  <si>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</si>
  <si>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</si>
  <si>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</si>
  <si>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</si>
  <si>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</si>
  <si>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</si>
  <si>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</si>
  <si>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</si>
  <si>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</si>
  <si>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</si>
  <si>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</si>
  <si>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</si>
  <si>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</si>
  <si>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</si>
  <si>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</si>
  <si>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</si>
  <si>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</si>
  <si>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</si>
  <si>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</si>
  <si>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</si>
  <si>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</si>
  <si>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</si>
  <si>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</si>
  <si>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</si>
  <si>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</si>
  <si>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</si>
  <si>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</si>
  <si>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</si>
  <si>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</si>
  <si>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</si>
  <si>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</si>
  <si>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</si>
  <si>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</si>
  <si>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</si>
  <si>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</si>
  <si>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</si>
  <si>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</si>
  <si>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</si>
  <si>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</si>
  <si>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</si>
  <si>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</si>
  <si>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</si>
  <si>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</si>
  <si>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</si>
  <si>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</si>
  <si>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</si>
  <si>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</si>
  <si>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</si>
  <si>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</si>
  <si>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</si>
  <si>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</si>
  <si>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</si>
  <si>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</si>
  <si>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</si>
  <si>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</si>
  <si>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</si>
  <si>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</si>
  <si>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</si>
  <si>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QUESOS-POLLO-PASTOR-ARABE</t>
  </si>
  <si>
    <t>POLLO-QUESO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</si>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</sst>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5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19" fillId="15" borderId="24" xfId="1" applyFont="1" applyFill="1" applyBorder="1"/>
    <xf numFmtId="44" fontId="3" fillId="12" borderId="26" xfId="1" applyFont="1" applyFill="1" applyBorder="1"/>
    <xf numFmtId="44" fontId="2" fillId="15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00"/>
      <color rgb="FFCC9900"/>
      <color rgb="FF0000FF"/>
      <color rgb="FFCC99FF"/>
      <color rgb="FF00FF00"/>
      <color rgb="FF66FF66"/>
      <color rgb="FF990099"/>
      <color rgb="FF8000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7"/>
      <c r="C1" s="579" t="s">
        <v>26</v>
      </c>
      <c r="D1" s="580"/>
      <c r="E1" s="580"/>
      <c r="F1" s="580"/>
      <c r="G1" s="580"/>
      <c r="H1" s="580"/>
      <c r="I1" s="580"/>
      <c r="J1" s="580"/>
      <c r="K1" s="580"/>
      <c r="L1" s="580"/>
      <c r="M1" s="580"/>
    </row>
    <row r="2" spans="1:18" ht="16.5" thickBot="1" x14ac:dyDescent="0.3">
      <c r="B2" s="57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81" t="s">
        <v>0</v>
      </c>
      <c r="C3" s="582"/>
      <c r="D3" s="14"/>
      <c r="E3" s="15"/>
      <c r="F3" s="16"/>
      <c r="H3" s="583" t="s">
        <v>1</v>
      </c>
      <c r="I3" s="583"/>
      <c r="K3" s="18"/>
      <c r="L3" s="19"/>
      <c r="M3" s="20"/>
      <c r="P3" s="575" t="s">
        <v>2</v>
      </c>
      <c r="R3" s="584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86" t="s">
        <v>5</v>
      </c>
      <c r="F4" s="587"/>
      <c r="H4" s="588" t="s">
        <v>6</v>
      </c>
      <c r="I4" s="589"/>
      <c r="J4" s="25"/>
      <c r="K4" s="26"/>
      <c r="L4" s="27"/>
      <c r="M4" s="28" t="s">
        <v>7</v>
      </c>
      <c r="N4" s="29" t="s">
        <v>8</v>
      </c>
      <c r="P4" s="576"/>
      <c r="Q4" s="30" t="s">
        <v>9</v>
      </c>
      <c r="R4" s="585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95">
        <f>SUM(M5:M40)</f>
        <v>1399609.5</v>
      </c>
      <c r="N49" s="595">
        <f>SUM(N5:N40)</f>
        <v>910600</v>
      </c>
      <c r="P49" s="111">
        <f>SUM(P5:P40)</f>
        <v>3236981.46</v>
      </c>
      <c r="Q49" s="607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96"/>
      <c r="N50" s="596"/>
      <c r="P50" s="44"/>
      <c r="Q50" s="608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73">
        <f>M49+N49</f>
        <v>2310209.5</v>
      </c>
      <c r="N53" s="574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03" t="s">
        <v>15</v>
      </c>
      <c r="I77" s="604"/>
      <c r="J77" s="154"/>
      <c r="K77" s="605">
        <f>I75+L75</f>
        <v>1552957.04</v>
      </c>
      <c r="L77" s="606"/>
      <c r="M77" s="155"/>
      <c r="N77" s="155"/>
      <c r="P77" s="44"/>
      <c r="Q77" s="19"/>
    </row>
    <row r="78" spans="1:17" x14ac:dyDescent="0.25">
      <c r="D78" s="597" t="s">
        <v>16</v>
      </c>
      <c r="E78" s="597"/>
      <c r="F78" s="156">
        <f>F75-K77-C75</f>
        <v>-123007.98000000021</v>
      </c>
      <c r="I78" s="157"/>
      <c r="J78" s="158"/>
    </row>
    <row r="79" spans="1:17" ht="18.75" x14ac:dyDescent="0.3">
      <c r="D79" s="598" t="s">
        <v>17</v>
      </c>
      <c r="E79" s="598"/>
      <c r="F79" s="101">
        <v>-1513561.68</v>
      </c>
      <c r="I79" s="599" t="s">
        <v>18</v>
      </c>
      <c r="J79" s="600"/>
      <c r="K79" s="601">
        <f>F81+F82+F83</f>
        <v>1950142.8099999996</v>
      </c>
      <c r="L79" s="60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02">
        <f>-C4</f>
        <v>-3445405.07</v>
      </c>
      <c r="L81" s="601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90" t="s">
        <v>24</v>
      </c>
      <c r="E83" s="591"/>
      <c r="F83" s="173">
        <v>3504178.07</v>
      </c>
      <c r="I83" s="592" t="s">
        <v>220</v>
      </c>
      <c r="J83" s="593"/>
      <c r="K83" s="594">
        <f>K79+K81</f>
        <v>-1495262.2600000002</v>
      </c>
      <c r="L83" s="59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12" t="s">
        <v>35</v>
      </c>
      <c r="J37" s="613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14"/>
      <c r="J38" s="615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16"/>
      <c r="J39" s="617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18" t="s">
        <v>35</v>
      </c>
      <c r="J67" s="619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22" t="s">
        <v>36</v>
      </c>
      <c r="I68" s="627"/>
      <c r="J68" s="62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2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41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77"/>
      <c r="C1" s="579" t="s">
        <v>642</v>
      </c>
      <c r="D1" s="580"/>
      <c r="E1" s="580"/>
      <c r="F1" s="580"/>
      <c r="G1" s="580"/>
      <c r="H1" s="580"/>
      <c r="I1" s="580"/>
      <c r="J1" s="580"/>
      <c r="K1" s="580"/>
      <c r="L1" s="580"/>
      <c r="M1" s="580"/>
    </row>
    <row r="2" spans="1:21" ht="16.5" thickBot="1" x14ac:dyDescent="0.3">
      <c r="B2" s="578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81" t="s">
        <v>0</v>
      </c>
      <c r="C3" s="582"/>
      <c r="D3" s="14"/>
      <c r="E3" s="15"/>
      <c r="F3" s="16"/>
      <c r="H3" s="583" t="s">
        <v>1</v>
      </c>
      <c r="I3" s="583"/>
      <c r="K3" s="18"/>
      <c r="L3" s="19"/>
      <c r="M3" s="20"/>
      <c r="P3" s="575" t="s">
        <v>2</v>
      </c>
      <c r="Q3" s="467" t="s">
        <v>509</v>
      </c>
      <c r="R3" s="629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86" t="s">
        <v>5</v>
      </c>
      <c r="F4" s="587"/>
      <c r="H4" s="588" t="s">
        <v>6</v>
      </c>
      <c r="I4" s="589"/>
      <c r="J4" s="25"/>
      <c r="K4" s="26"/>
      <c r="L4" s="27"/>
      <c r="M4" s="28" t="s">
        <v>7</v>
      </c>
      <c r="N4" s="29" t="s">
        <v>8</v>
      </c>
      <c r="P4" s="576"/>
      <c r="Q4" s="30" t="s">
        <v>9</v>
      </c>
      <c r="R4" s="630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95">
        <f>SUM(M5:M40)</f>
        <v>1601794.8800000001</v>
      </c>
      <c r="N49" s="595">
        <f>SUM(N5:N40)</f>
        <v>1523056</v>
      </c>
      <c r="P49" s="111">
        <f>SUM(P5:P40)</f>
        <v>3794729.3800000004</v>
      </c>
      <c r="Q49" s="607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96"/>
      <c r="N50" s="596"/>
      <c r="P50" s="44"/>
      <c r="Q50" s="608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73">
        <f>M49+N49</f>
        <v>3124850.88</v>
      </c>
      <c r="N53" s="57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03" t="s">
        <v>15</v>
      </c>
      <c r="I69" s="604"/>
      <c r="J69" s="154"/>
      <c r="K69" s="605">
        <f>I67+L67</f>
        <v>513056.63999999996</v>
      </c>
      <c r="L69" s="606"/>
      <c r="M69" s="155"/>
      <c r="N69" s="155"/>
      <c r="P69" s="44"/>
      <c r="Q69" s="19"/>
    </row>
    <row r="70" spans="1:17" x14ac:dyDescent="0.25">
      <c r="D70" s="597" t="s">
        <v>16</v>
      </c>
      <c r="E70" s="597"/>
      <c r="F70" s="156">
        <f>F67-K69-C67</f>
        <v>1446986.8899999997</v>
      </c>
      <c r="I70" s="157"/>
      <c r="J70" s="158"/>
    </row>
    <row r="71" spans="1:17" ht="18.75" x14ac:dyDescent="0.3">
      <c r="D71" s="598" t="s">
        <v>17</v>
      </c>
      <c r="E71" s="598"/>
      <c r="F71" s="101">
        <f>-'   COMPRAS     JUNIO     2023  '!G67</f>
        <v>-1585182.9300000004</v>
      </c>
      <c r="I71" s="599" t="s">
        <v>18</v>
      </c>
      <c r="J71" s="600"/>
      <c r="K71" s="601">
        <f>F73+F74+F75</f>
        <v>3054589.7999999993</v>
      </c>
      <c r="L71" s="601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02">
        <f>-C4</f>
        <v>-3897967.53</v>
      </c>
      <c r="L73" s="601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90" t="s">
        <v>24</v>
      </c>
      <c r="E75" s="591"/>
      <c r="F75" s="173">
        <v>3131387.04</v>
      </c>
      <c r="I75" s="592" t="s">
        <v>764</v>
      </c>
      <c r="J75" s="593"/>
      <c r="K75" s="594">
        <f>K71+K73</f>
        <v>-843377.73000000045</v>
      </c>
      <c r="L75" s="594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12" t="s">
        <v>35</v>
      </c>
      <c r="J37" s="613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14"/>
      <c r="J38" s="615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16"/>
      <c r="J39" s="617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18" t="s">
        <v>35</v>
      </c>
      <c r="J67" s="619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22" t="s">
        <v>36</v>
      </c>
      <c r="I68" s="627"/>
      <c r="J68" s="62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2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37" workbookViewId="0">
      <selection activeCell="C49" sqref="C4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77"/>
      <c r="C1" s="579" t="s">
        <v>765</v>
      </c>
      <c r="D1" s="580"/>
      <c r="E1" s="580"/>
      <c r="F1" s="580"/>
      <c r="G1" s="580"/>
      <c r="H1" s="580"/>
      <c r="I1" s="580"/>
      <c r="J1" s="580"/>
      <c r="K1" s="580"/>
      <c r="L1" s="580"/>
      <c r="M1" s="580"/>
    </row>
    <row r="2" spans="1:22" ht="16.5" thickBot="1" x14ac:dyDescent="0.3">
      <c r="B2" s="57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81" t="s">
        <v>0</v>
      </c>
      <c r="C3" s="582"/>
      <c r="D3" s="14"/>
      <c r="E3" s="15"/>
      <c r="F3" s="16"/>
      <c r="H3" s="583" t="s">
        <v>1</v>
      </c>
      <c r="I3" s="583"/>
      <c r="K3" s="18"/>
      <c r="L3" s="19"/>
      <c r="M3" s="20"/>
      <c r="P3" s="575" t="s">
        <v>2</v>
      </c>
      <c r="Q3" s="533"/>
      <c r="R3" s="629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86" t="s">
        <v>5</v>
      </c>
      <c r="F4" s="587"/>
      <c r="H4" s="588" t="s">
        <v>6</v>
      </c>
      <c r="I4" s="589"/>
      <c r="J4" s="25"/>
      <c r="K4" s="26"/>
      <c r="L4" s="27"/>
      <c r="M4" s="28" t="s">
        <v>7</v>
      </c>
      <c r="N4" s="29" t="s">
        <v>8</v>
      </c>
      <c r="P4" s="576"/>
      <c r="Q4" s="30" t="s">
        <v>9</v>
      </c>
      <c r="R4" s="630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9" t="s">
        <v>1035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9" t="s">
        <v>1036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1037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7">
        <v>768600</v>
      </c>
      <c r="D44" s="568" t="s">
        <v>1075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1040</v>
      </c>
      <c r="E46" s="35"/>
      <c r="F46" s="97"/>
      <c r="G46" s="37"/>
      <c r="H46" s="38"/>
      <c r="I46" s="103"/>
      <c r="J46" s="338">
        <v>45113</v>
      </c>
      <c r="K46" s="349" t="s">
        <v>1038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1039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631">
        <v>45124</v>
      </c>
      <c r="C49" s="567">
        <v>12434</v>
      </c>
      <c r="D49" s="636" t="s">
        <v>1078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595">
        <f>SUM(M5:M40)</f>
        <v>2422108.7600000002</v>
      </c>
      <c r="N49" s="595">
        <f>SUM(N5:N40)</f>
        <v>1603736</v>
      </c>
      <c r="P49" s="111">
        <f>SUM(P5:P40)</f>
        <v>4927758.76</v>
      </c>
      <c r="Q49" s="607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1040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596"/>
      <c r="N50" s="596"/>
      <c r="P50" s="44"/>
      <c r="Q50" s="608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1041</v>
      </c>
      <c r="E51" s="104"/>
      <c r="F51" s="110"/>
      <c r="G51" s="37"/>
      <c r="H51" s="106"/>
      <c r="I51" s="103"/>
      <c r="J51" s="338">
        <v>45122</v>
      </c>
      <c r="K51" s="343" t="s">
        <v>1042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632">
        <v>45125</v>
      </c>
      <c r="C52" s="634">
        <v>37120</v>
      </c>
      <c r="D52" s="637" t="s">
        <v>1076</v>
      </c>
      <c r="E52" s="104"/>
      <c r="F52" s="110"/>
      <c r="G52" s="37"/>
      <c r="H52" s="106"/>
      <c r="I52" s="103"/>
      <c r="J52" s="338">
        <v>45128</v>
      </c>
      <c r="K52" s="343" t="s">
        <v>1038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573">
        <f>M49+N49</f>
        <v>4025844.7600000002</v>
      </c>
      <c r="N53" s="574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1044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1045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1046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1047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1043</v>
      </c>
      <c r="E59" s="104"/>
      <c r="F59" s="110"/>
      <c r="G59" s="37"/>
      <c r="H59" s="106"/>
      <c r="I59" s="103"/>
      <c r="J59" s="341">
        <v>45153</v>
      </c>
      <c r="K59" s="349" t="s">
        <v>1072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7">
        <v>792561</v>
      </c>
      <c r="D60" s="568" t="s">
        <v>1077</v>
      </c>
      <c r="E60" s="104"/>
      <c r="F60" s="110"/>
      <c r="G60" s="37"/>
      <c r="H60" s="106"/>
      <c r="I60" s="103"/>
      <c r="J60" s="475">
        <v>45167</v>
      </c>
      <c r="K60" s="350" t="s">
        <v>1071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633">
        <v>45132</v>
      </c>
      <c r="C61" s="635">
        <v>119630.7</v>
      </c>
      <c r="D61" s="639" t="s">
        <v>811</v>
      </c>
      <c r="E61" s="104"/>
      <c r="F61" s="110"/>
      <c r="G61" s="37"/>
      <c r="H61" s="106"/>
      <c r="I61" s="103"/>
      <c r="J61" s="63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03" t="s">
        <v>15</v>
      </c>
      <c r="I69" s="604"/>
      <c r="J69" s="154"/>
      <c r="K69" s="605">
        <f>I67+L67</f>
        <v>792651.90999999992</v>
      </c>
      <c r="L69" s="606"/>
      <c r="M69" s="155"/>
      <c r="N69" s="155"/>
      <c r="P69" s="44"/>
      <c r="Q69" s="19"/>
    </row>
    <row r="70" spans="1:17" x14ac:dyDescent="0.25">
      <c r="D70" s="597" t="s">
        <v>16</v>
      </c>
      <c r="E70" s="597"/>
      <c r="F70" s="156">
        <f>F67-K69-C67</f>
        <v>896993.63999999966</v>
      </c>
      <c r="I70" s="157"/>
      <c r="J70" s="158"/>
    </row>
    <row r="71" spans="1:17" ht="18.75" x14ac:dyDescent="0.3">
      <c r="D71" s="598" t="s">
        <v>17</v>
      </c>
      <c r="E71" s="598"/>
      <c r="F71" s="101">
        <v>-931631.77</v>
      </c>
      <c r="I71" s="599" t="s">
        <v>18</v>
      </c>
      <c r="J71" s="600"/>
      <c r="K71" s="601">
        <f>F73+F74+F75</f>
        <v>2818686.5799999996</v>
      </c>
      <c r="L71" s="601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02">
        <f>-C4</f>
        <v>-3131387.04</v>
      </c>
      <c r="L73" s="601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590" t="s">
        <v>24</v>
      </c>
      <c r="E75" s="591"/>
      <c r="F75" s="173">
        <v>2820551.31</v>
      </c>
      <c r="I75" s="592" t="s">
        <v>220</v>
      </c>
      <c r="J75" s="593"/>
      <c r="K75" s="594">
        <f>K71+K73</f>
        <v>-312700.46000000043</v>
      </c>
      <c r="L75" s="594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0" workbookViewId="0">
      <selection activeCell="I37" sqref="I37:J3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12" t="s">
        <v>35</v>
      </c>
      <c r="J37" s="613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14"/>
      <c r="J38" s="615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16"/>
      <c r="J39" s="617"/>
      <c r="K39" s="84"/>
      <c r="L39" s="238"/>
      <c r="M39" s="84"/>
      <c r="N39" s="227">
        <f t="shared" si="1"/>
        <v>122543.6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618" t="s">
        <v>35</v>
      </c>
      <c r="J67" s="619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22" t="s">
        <v>36</v>
      </c>
      <c r="I68" s="627"/>
      <c r="J68" s="62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2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V109"/>
  <sheetViews>
    <sheetView topLeftCell="A68" workbookViewId="0">
      <selection activeCell="J91" sqref="J9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77"/>
      <c r="C1" s="579" t="s">
        <v>765</v>
      </c>
      <c r="D1" s="580"/>
      <c r="E1" s="580"/>
      <c r="F1" s="580"/>
      <c r="G1" s="580"/>
      <c r="H1" s="580"/>
      <c r="I1" s="580"/>
      <c r="J1" s="580"/>
      <c r="K1" s="580"/>
      <c r="L1" s="580"/>
      <c r="M1" s="580"/>
    </row>
    <row r="2" spans="1:22" ht="16.5" thickBot="1" x14ac:dyDescent="0.3">
      <c r="B2" s="578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81" t="s">
        <v>0</v>
      </c>
      <c r="C3" s="582"/>
      <c r="D3" s="14"/>
      <c r="E3" s="15"/>
      <c r="F3" s="16"/>
      <c r="H3" s="583" t="s">
        <v>1</v>
      </c>
      <c r="I3" s="583"/>
      <c r="K3" s="18"/>
      <c r="L3" s="19"/>
      <c r="M3" s="20"/>
      <c r="P3" s="575" t="s">
        <v>2</v>
      </c>
      <c r="Q3" s="533"/>
      <c r="R3" s="629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586" t="s">
        <v>5</v>
      </c>
      <c r="F4" s="587"/>
      <c r="H4" s="588" t="s">
        <v>6</v>
      </c>
      <c r="I4" s="589"/>
      <c r="J4" s="25"/>
      <c r="K4" s="26"/>
      <c r="L4" s="27"/>
      <c r="M4" s="28" t="s">
        <v>7</v>
      </c>
      <c r="N4" s="29" t="s">
        <v>8</v>
      </c>
      <c r="P4" s="576"/>
      <c r="Q4" s="30" t="s">
        <v>9</v>
      </c>
      <c r="R4" s="630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19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19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373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19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19" ht="18" thickBot="1" x14ac:dyDescent="0.35">
      <c r="A38" s="504" t="s">
        <v>654</v>
      </c>
      <c r="B38" s="32">
        <v>45169</v>
      </c>
      <c r="C38" s="93">
        <v>11722</v>
      </c>
      <c r="D38" s="94" t="s">
        <v>935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338"/>
      <c r="K38" s="383"/>
      <c r="L38" s="49"/>
      <c r="M38" s="540">
        <v>0</v>
      </c>
      <c r="N38" s="43">
        <v>44699</v>
      </c>
      <c r="O38" s="2" t="s">
        <v>937</v>
      </c>
      <c r="P38" s="69">
        <f t="shared" si="0"/>
        <v>59069</v>
      </c>
      <c r="Q38" s="285">
        <f t="shared" si="1"/>
        <v>-170332</v>
      </c>
      <c r="R38" s="46">
        <v>0</v>
      </c>
    </row>
    <row r="39" spans="1:19" ht="18" thickBot="1" x14ac:dyDescent="0.35">
      <c r="A39" s="504" t="s">
        <v>655</v>
      </c>
      <c r="B39" s="32">
        <v>45170</v>
      </c>
      <c r="C39" s="93">
        <v>3458</v>
      </c>
      <c r="D39" s="94" t="s">
        <v>936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338"/>
      <c r="K39" s="343"/>
      <c r="L39" s="542">
        <v>61389.5</v>
      </c>
      <c r="M39" s="42">
        <f>3491</f>
        <v>3491</v>
      </c>
      <c r="N39" s="43">
        <v>45031</v>
      </c>
      <c r="O39" s="2" t="s">
        <v>937</v>
      </c>
      <c r="P39" s="69">
        <f t="shared" si="0"/>
        <v>116450</v>
      </c>
      <c r="Q39" s="541">
        <f t="shared" si="1"/>
        <v>-1120</v>
      </c>
      <c r="R39" s="46">
        <v>0</v>
      </c>
    </row>
    <row r="40" spans="1:19" ht="18" thickBot="1" x14ac:dyDescent="0.35">
      <c r="A40" s="504" t="s">
        <v>656</v>
      </c>
      <c r="B40" s="32">
        <v>45171</v>
      </c>
      <c r="C40" s="93">
        <v>10199</v>
      </c>
      <c r="D40" s="94" t="s">
        <v>431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338">
        <v>45171</v>
      </c>
      <c r="K40" s="343" t="s">
        <v>938</v>
      </c>
      <c r="L40" s="49">
        <f>22683+300</f>
        <v>22983</v>
      </c>
      <c r="M40" s="42">
        <f>46236+4026</f>
        <v>50262</v>
      </c>
      <c r="N40" s="43">
        <v>82986</v>
      </c>
      <c r="O40" s="2" t="s">
        <v>937</v>
      </c>
      <c r="P40" s="69">
        <f t="shared" si="0"/>
        <v>168524</v>
      </c>
      <c r="Q40" s="285">
        <f t="shared" si="1"/>
        <v>-71117</v>
      </c>
      <c r="R40" s="46">
        <v>0</v>
      </c>
    </row>
    <row r="41" spans="1:19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3"/>
      <c r="P41" s="69">
        <f t="shared" si="0"/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>
        <v>0</v>
      </c>
      <c r="D42" s="102"/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</row>
    <row r="43" spans="1:19" ht="18" thickBot="1" x14ac:dyDescent="0.35">
      <c r="A43" s="31"/>
      <c r="B43" s="32"/>
      <c r="C43" s="93">
        <v>0</v>
      </c>
      <c r="D43" s="102"/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45139</v>
      </c>
      <c r="C45" s="640">
        <v>37120</v>
      </c>
      <c r="D45" s="641" t="s">
        <v>1080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45140</v>
      </c>
      <c r="C46" s="93">
        <v>28000</v>
      </c>
      <c r="D46" s="114" t="s">
        <v>1050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45142</v>
      </c>
      <c r="C47" s="93">
        <v>150000</v>
      </c>
      <c r="D47" s="114" t="s">
        <v>1053</v>
      </c>
      <c r="E47" s="104"/>
      <c r="F47" s="105"/>
      <c r="G47" s="37"/>
      <c r="H47" s="106"/>
      <c r="I47" s="103"/>
      <c r="J47" s="338">
        <v>45171</v>
      </c>
      <c r="K47" s="349" t="s">
        <v>938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45145</v>
      </c>
      <c r="C48" s="640">
        <v>801820</v>
      </c>
      <c r="D48" s="642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595">
        <f>SUM(M5:M40)</f>
        <v>2901103.23</v>
      </c>
      <c r="N49" s="595">
        <f>SUM(N5:N40)</f>
        <v>2054394</v>
      </c>
      <c r="P49" s="111">
        <f>SUM(P5:P40)</f>
        <v>5879880.54</v>
      </c>
      <c r="Q49" s="607">
        <f>SUM(Q5:Q40)</f>
        <v>-242641.46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1048</v>
      </c>
      <c r="L50" s="89">
        <v>2958</v>
      </c>
      <c r="M50" s="596"/>
      <c r="N50" s="596"/>
      <c r="P50" s="44"/>
      <c r="Q50" s="608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1057</v>
      </c>
      <c r="E51" s="104"/>
      <c r="F51" s="110"/>
      <c r="G51" s="37"/>
      <c r="H51" s="106"/>
      <c r="I51" s="103"/>
      <c r="J51" s="338">
        <v>32540</v>
      </c>
      <c r="K51" s="343" t="s">
        <v>1049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1058</v>
      </c>
      <c r="E52" s="104"/>
      <c r="F52" s="110"/>
      <c r="G52" s="37"/>
      <c r="H52" s="106"/>
      <c r="I52" s="103"/>
      <c r="J52" s="363">
        <v>45141</v>
      </c>
      <c r="K52" s="349" t="s">
        <v>1051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1059</v>
      </c>
      <c r="E53" s="104"/>
      <c r="F53" s="110"/>
      <c r="G53" s="37"/>
      <c r="H53" s="106"/>
      <c r="I53" s="103"/>
      <c r="J53" s="338">
        <v>45141</v>
      </c>
      <c r="K53" s="343" t="s">
        <v>1052</v>
      </c>
      <c r="L53" s="49">
        <v>1100.01</v>
      </c>
      <c r="M53" s="573">
        <f>M49+N49</f>
        <v>4955497.2300000004</v>
      </c>
      <c r="N53" s="574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1061</v>
      </c>
      <c r="E54" s="104"/>
      <c r="F54" s="110"/>
      <c r="G54" s="37"/>
      <c r="H54" s="106"/>
      <c r="I54" s="103"/>
      <c r="J54" s="338">
        <v>45145</v>
      </c>
      <c r="K54" s="343" t="s">
        <v>1054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631">
        <v>45153</v>
      </c>
      <c r="C55" s="93">
        <v>8912.9500000000007</v>
      </c>
      <c r="D55" s="135" t="s">
        <v>1059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63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1055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631">
        <v>45156</v>
      </c>
      <c r="C57" s="93">
        <v>13081</v>
      </c>
      <c r="D57" s="135" t="s">
        <v>1062</v>
      </c>
      <c r="E57" s="104"/>
      <c r="F57" s="110"/>
      <c r="G57" s="37"/>
      <c r="H57" s="106"/>
      <c r="I57" s="103"/>
      <c r="J57" s="341">
        <v>45147</v>
      </c>
      <c r="K57" s="343" t="s">
        <v>1056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1060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1056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1063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643">
        <v>732290</v>
      </c>
      <c r="D65" s="644" t="s">
        <v>1079</v>
      </c>
      <c r="E65" s="136"/>
      <c r="F65" s="44"/>
      <c r="H65" s="137"/>
      <c r="I65" s="44"/>
      <c r="J65" s="133">
        <v>45167</v>
      </c>
      <c r="K65" s="125" t="s">
        <v>1068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1064</v>
      </c>
      <c r="E66" s="136"/>
      <c r="F66" s="44"/>
      <c r="H66" s="137"/>
      <c r="I66" s="44"/>
      <c r="J66" s="133">
        <v>45167</v>
      </c>
      <c r="K66" s="125" t="s">
        <v>1070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1065</v>
      </c>
      <c r="E67" s="136"/>
      <c r="F67" s="44"/>
      <c r="H67" s="137"/>
      <c r="I67" s="44"/>
      <c r="J67" s="133">
        <v>45169</v>
      </c>
      <c r="K67" s="570" t="s">
        <v>1074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1066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1067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1069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1064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1073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71">
        <v>19516.2</v>
      </c>
      <c r="D75" s="572" t="s">
        <v>1062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6302897.8699999982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435381.37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03" t="s">
        <v>15</v>
      </c>
      <c r="I81" s="604"/>
      <c r="J81" s="154"/>
      <c r="K81" s="605">
        <f>I79+L79</f>
        <v>537501.87</v>
      </c>
      <c r="L81" s="606"/>
      <c r="M81" s="155"/>
      <c r="N81" s="155"/>
      <c r="P81" s="44"/>
      <c r="Q81" s="19"/>
    </row>
    <row r="82" spans="1:17" x14ac:dyDescent="0.25">
      <c r="D82" s="597" t="s">
        <v>16</v>
      </c>
      <c r="E82" s="597"/>
      <c r="F82" s="156">
        <f>F79-K81-C79</f>
        <v>-864399.73999999836</v>
      </c>
      <c r="I82" s="157"/>
      <c r="J82" s="158"/>
    </row>
    <row r="83" spans="1:17" ht="18.75" x14ac:dyDescent="0.3">
      <c r="D83" s="598" t="s">
        <v>17</v>
      </c>
      <c r="E83" s="598"/>
      <c r="F83" s="101">
        <v>-1249902.31</v>
      </c>
      <c r="I83" s="599" t="s">
        <v>18</v>
      </c>
      <c r="J83" s="600"/>
      <c r="K83" s="601">
        <f>F85+F86+F87</f>
        <v>925006.01000000164</v>
      </c>
      <c r="L83" s="601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-2340887.6499999985</v>
      </c>
      <c r="H85" s="168"/>
      <c r="I85" s="169" t="s">
        <v>21</v>
      </c>
      <c r="J85" s="170"/>
      <c r="K85" s="602">
        <f>-C4</f>
        <v>-2820551.31</v>
      </c>
      <c r="L85" s="601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590" t="s">
        <v>24</v>
      </c>
      <c r="E87" s="591"/>
      <c r="F87" s="173">
        <v>3146460.66</v>
      </c>
      <c r="I87" s="592" t="s">
        <v>764</v>
      </c>
      <c r="J87" s="593"/>
      <c r="K87" s="594">
        <f>K83+K85</f>
        <v>-1895545.2999999984</v>
      </c>
      <c r="L87" s="594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abSelected="1" topLeftCell="A40" workbookViewId="0">
      <selection activeCell="I72" sqref="I72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4" customWidth="1"/>
    <col min="11" max="11" width="18.85546875" style="561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5"/>
      <c r="K1" s="555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1024</v>
      </c>
      <c r="J3" s="544">
        <v>13035</v>
      </c>
      <c r="K3" s="289">
        <v>12283.8</v>
      </c>
      <c r="L3" s="218"/>
      <c r="M3" s="237"/>
      <c r="N3" s="221">
        <f>K3-M3</f>
        <v>12283.8</v>
      </c>
    </row>
    <row r="4" spans="2:14" ht="18.75" x14ac:dyDescent="0.3">
      <c r="B4" s="235" t="s">
        <v>1024</v>
      </c>
      <c r="C4" s="461" t="s">
        <v>1025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1028</v>
      </c>
      <c r="J4" s="229">
        <v>13045</v>
      </c>
      <c r="K4" s="230">
        <v>6682</v>
      </c>
      <c r="L4" s="218"/>
      <c r="M4" s="237"/>
      <c r="N4" s="227">
        <f>N3+K4-M4</f>
        <v>18965.8</v>
      </c>
    </row>
    <row r="5" spans="2:14" x14ac:dyDescent="0.25">
      <c r="B5" s="235" t="s">
        <v>1024</v>
      </c>
      <c r="C5" s="461" t="s">
        <v>1026</v>
      </c>
      <c r="D5" s="237">
        <v>14304</v>
      </c>
      <c r="E5" s="224"/>
      <c r="F5" s="101"/>
      <c r="G5" s="225">
        <f t="shared" si="0"/>
        <v>14304</v>
      </c>
      <c r="I5" s="287" t="s">
        <v>1028</v>
      </c>
      <c r="J5" s="544">
        <v>13050</v>
      </c>
      <c r="K5" s="289">
        <v>360</v>
      </c>
      <c r="L5" s="218"/>
      <c r="M5" s="237"/>
      <c r="N5" s="227">
        <f t="shared" ref="N5:N63" si="1">N4+K5-M5</f>
        <v>19325.8</v>
      </c>
    </row>
    <row r="6" spans="2:14" x14ac:dyDescent="0.25">
      <c r="B6" s="235" t="s">
        <v>1024</v>
      </c>
      <c r="C6" s="461" t="s">
        <v>1027</v>
      </c>
      <c r="D6" s="237">
        <v>6325.8</v>
      </c>
      <c r="E6" s="224"/>
      <c r="F6" s="101"/>
      <c r="G6" s="225">
        <f t="shared" si="0"/>
        <v>6325.8</v>
      </c>
      <c r="I6" s="228" t="s">
        <v>939</v>
      </c>
      <c r="J6" s="229">
        <v>13058</v>
      </c>
      <c r="K6" s="230">
        <v>600</v>
      </c>
      <c r="L6" s="218"/>
      <c r="M6" s="237"/>
      <c r="N6" s="227">
        <f t="shared" si="1"/>
        <v>19925.8</v>
      </c>
    </row>
    <row r="7" spans="2:14" x14ac:dyDescent="0.25">
      <c r="B7" s="235" t="s">
        <v>1028</v>
      </c>
      <c r="C7" s="461" t="s">
        <v>1029</v>
      </c>
      <c r="D7" s="237">
        <v>8751.6</v>
      </c>
      <c r="E7" s="224"/>
      <c r="F7" s="101"/>
      <c r="G7" s="225">
        <f t="shared" si="0"/>
        <v>8751.6</v>
      </c>
      <c r="I7" s="287" t="s">
        <v>944</v>
      </c>
      <c r="J7" s="544">
        <v>13066</v>
      </c>
      <c r="K7" s="289">
        <v>3961</v>
      </c>
      <c r="L7" s="218"/>
      <c r="M7" s="237"/>
      <c r="N7" s="227">
        <f t="shared" si="1"/>
        <v>23886.799999999999</v>
      </c>
    </row>
    <row r="8" spans="2:14" ht="18.75" x14ac:dyDescent="0.3">
      <c r="B8" s="235" t="s">
        <v>939</v>
      </c>
      <c r="C8" s="461" t="s">
        <v>940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944</v>
      </c>
      <c r="J8" s="229">
        <v>13069</v>
      </c>
      <c r="K8" s="230">
        <v>4160</v>
      </c>
      <c r="L8" s="218"/>
      <c r="M8" s="237"/>
      <c r="N8" s="227">
        <f t="shared" si="1"/>
        <v>28046.799999999999</v>
      </c>
    </row>
    <row r="9" spans="2:14" x14ac:dyDescent="0.25">
      <c r="B9" s="235" t="s">
        <v>939</v>
      </c>
      <c r="C9" s="461" t="s">
        <v>941</v>
      </c>
      <c r="D9" s="237">
        <v>0</v>
      </c>
      <c r="E9" s="224"/>
      <c r="F9" s="101"/>
      <c r="G9" s="225">
        <f t="shared" si="0"/>
        <v>0</v>
      </c>
      <c r="I9" s="287" t="s">
        <v>948</v>
      </c>
      <c r="J9" s="544">
        <v>13077</v>
      </c>
      <c r="K9" s="289">
        <v>600</v>
      </c>
      <c r="L9" s="218"/>
      <c r="M9" s="237"/>
      <c r="N9" s="227">
        <f t="shared" si="1"/>
        <v>28646.799999999999</v>
      </c>
    </row>
    <row r="10" spans="2:14" x14ac:dyDescent="0.25">
      <c r="B10" s="235" t="s">
        <v>939</v>
      </c>
      <c r="C10" s="461" t="s">
        <v>942</v>
      </c>
      <c r="D10" s="237">
        <v>0</v>
      </c>
      <c r="E10" s="224"/>
      <c r="F10" s="101"/>
      <c r="G10" s="225">
        <f t="shared" si="0"/>
        <v>0</v>
      </c>
      <c r="I10" s="287" t="s">
        <v>950</v>
      </c>
      <c r="J10" s="544">
        <v>13080</v>
      </c>
      <c r="K10" s="289">
        <v>3521</v>
      </c>
      <c r="L10" s="218"/>
      <c r="M10" s="237"/>
      <c r="N10" s="227">
        <f t="shared" si="1"/>
        <v>32167.8</v>
      </c>
    </row>
    <row r="11" spans="2:14" x14ac:dyDescent="0.25">
      <c r="B11" s="235" t="s">
        <v>939</v>
      </c>
      <c r="C11" s="461" t="s">
        <v>943</v>
      </c>
      <c r="D11" s="237">
        <v>0</v>
      </c>
      <c r="E11" s="224"/>
      <c r="F11" s="101"/>
      <c r="G11" s="225">
        <f t="shared" si="0"/>
        <v>0</v>
      </c>
      <c r="I11" s="287" t="s">
        <v>950</v>
      </c>
      <c r="J11" s="544">
        <v>13084</v>
      </c>
      <c r="K11" s="289">
        <v>600</v>
      </c>
      <c r="L11" s="218"/>
      <c r="M11" s="237"/>
      <c r="N11" s="227">
        <f t="shared" si="1"/>
        <v>32767.8</v>
      </c>
    </row>
    <row r="12" spans="2:14" x14ac:dyDescent="0.25">
      <c r="B12" s="235" t="s">
        <v>944</v>
      </c>
      <c r="C12" s="461" t="s">
        <v>945</v>
      </c>
      <c r="D12" s="237">
        <v>19595.22</v>
      </c>
      <c r="E12" s="224"/>
      <c r="F12" s="101"/>
      <c r="G12" s="225">
        <f t="shared" si="0"/>
        <v>19595.22</v>
      </c>
      <c r="I12" s="287" t="s">
        <v>954</v>
      </c>
      <c r="J12" s="544">
        <v>13094</v>
      </c>
      <c r="K12" s="289">
        <v>13574.4</v>
      </c>
      <c r="L12" s="218"/>
      <c r="M12" s="237"/>
      <c r="N12" s="227">
        <f t="shared" si="1"/>
        <v>46342.2</v>
      </c>
    </row>
    <row r="13" spans="2:14" x14ac:dyDescent="0.25">
      <c r="B13" s="235" t="s">
        <v>946</v>
      </c>
      <c r="C13" s="461" t="s">
        <v>947</v>
      </c>
      <c r="D13" s="237">
        <v>26903.66</v>
      </c>
      <c r="E13" s="224"/>
      <c r="F13" s="101"/>
      <c r="G13" s="225">
        <f t="shared" si="0"/>
        <v>26903.66</v>
      </c>
      <c r="I13" s="287" t="s">
        <v>956</v>
      </c>
      <c r="J13" s="544">
        <v>13097</v>
      </c>
      <c r="K13" s="289">
        <v>17782.400000000001</v>
      </c>
      <c r="L13" s="218"/>
      <c r="M13" s="237"/>
      <c r="N13" s="227">
        <f t="shared" si="1"/>
        <v>64124.6</v>
      </c>
    </row>
    <row r="14" spans="2:14" x14ac:dyDescent="0.25">
      <c r="B14" s="235" t="s">
        <v>948</v>
      </c>
      <c r="C14" s="461" t="s">
        <v>949</v>
      </c>
      <c r="D14" s="237">
        <v>11502.64</v>
      </c>
      <c r="E14" s="224"/>
      <c r="F14" s="101"/>
      <c r="G14" s="225">
        <f t="shared" si="0"/>
        <v>11502.64</v>
      </c>
      <c r="I14" s="287" t="s">
        <v>956</v>
      </c>
      <c r="J14" s="544">
        <v>13098</v>
      </c>
      <c r="K14" s="289">
        <v>1537.4</v>
      </c>
      <c r="L14" s="218"/>
      <c r="M14" s="237"/>
      <c r="N14" s="227">
        <f t="shared" si="1"/>
        <v>65662</v>
      </c>
    </row>
    <row r="15" spans="2:14" x14ac:dyDescent="0.25">
      <c r="B15" s="235" t="s">
        <v>950</v>
      </c>
      <c r="C15" s="461" t="s">
        <v>951</v>
      </c>
      <c r="D15" s="237">
        <v>0</v>
      </c>
      <c r="E15" s="224"/>
      <c r="F15" s="101"/>
      <c r="G15" s="225">
        <f t="shared" si="0"/>
        <v>0</v>
      </c>
      <c r="I15" s="228" t="s">
        <v>959</v>
      </c>
      <c r="J15" s="229">
        <v>13103</v>
      </c>
      <c r="K15" s="230">
        <v>360</v>
      </c>
      <c r="L15" s="218"/>
      <c r="M15" s="237"/>
      <c r="N15" s="227">
        <f t="shared" si="1"/>
        <v>66022</v>
      </c>
    </row>
    <row r="16" spans="2:14" x14ac:dyDescent="0.25">
      <c r="B16" s="235" t="s">
        <v>950</v>
      </c>
      <c r="C16" s="461" t="s">
        <v>952</v>
      </c>
      <c r="D16" s="237">
        <v>32750.2</v>
      </c>
      <c r="E16" s="224"/>
      <c r="F16" s="101"/>
      <c r="G16" s="225">
        <f t="shared" si="0"/>
        <v>32750.2</v>
      </c>
      <c r="I16" s="287" t="s">
        <v>961</v>
      </c>
      <c r="J16" s="544">
        <v>13110</v>
      </c>
      <c r="K16" s="289">
        <v>600</v>
      </c>
      <c r="L16" s="218"/>
      <c r="M16" s="237"/>
      <c r="N16" s="227">
        <f t="shared" si="1"/>
        <v>66622</v>
      </c>
    </row>
    <row r="17" spans="1:14" x14ac:dyDescent="0.25">
      <c r="B17" s="235" t="s">
        <v>950</v>
      </c>
      <c r="C17" s="461" t="s">
        <v>953</v>
      </c>
      <c r="D17" s="237">
        <v>201266.08</v>
      </c>
      <c r="E17" s="224"/>
      <c r="F17" s="101"/>
      <c r="G17" s="225">
        <f t="shared" si="0"/>
        <v>201266.08</v>
      </c>
      <c r="I17" s="228" t="s">
        <v>1030</v>
      </c>
      <c r="J17" s="229">
        <v>13117</v>
      </c>
      <c r="K17" s="230">
        <v>12986.6</v>
      </c>
      <c r="L17" s="218"/>
      <c r="M17" s="237"/>
      <c r="N17" s="227">
        <f t="shared" si="1"/>
        <v>79608.600000000006</v>
      </c>
    </row>
    <row r="18" spans="1:14" x14ac:dyDescent="0.25">
      <c r="B18" s="235" t="s">
        <v>954</v>
      </c>
      <c r="C18" s="461" t="s">
        <v>955</v>
      </c>
      <c r="D18" s="237">
        <v>13337.6</v>
      </c>
      <c r="E18" s="224"/>
      <c r="F18" s="101"/>
      <c r="G18" s="225">
        <f t="shared" si="0"/>
        <v>13337.6</v>
      </c>
      <c r="I18" s="228" t="s">
        <v>967</v>
      </c>
      <c r="J18" s="229">
        <v>13122</v>
      </c>
      <c r="K18" s="230">
        <v>960</v>
      </c>
      <c r="L18" s="218"/>
      <c r="M18" s="237"/>
      <c r="N18" s="227">
        <f t="shared" si="1"/>
        <v>80568.600000000006</v>
      </c>
    </row>
    <row r="19" spans="1:14" x14ac:dyDescent="0.25">
      <c r="B19" s="235" t="s">
        <v>956</v>
      </c>
      <c r="C19" s="461" t="s">
        <v>957</v>
      </c>
      <c r="D19" s="237">
        <v>27507.7</v>
      </c>
      <c r="E19" s="224"/>
      <c r="F19" s="101"/>
      <c r="G19" s="225">
        <f t="shared" si="0"/>
        <v>27507.7</v>
      </c>
      <c r="I19" s="228" t="s">
        <v>972</v>
      </c>
      <c r="J19" s="229">
        <v>13133</v>
      </c>
      <c r="K19" s="230">
        <v>4712</v>
      </c>
      <c r="L19" s="218"/>
      <c r="M19" s="237"/>
      <c r="N19" s="227">
        <f t="shared" si="1"/>
        <v>85280.6</v>
      </c>
    </row>
    <row r="20" spans="1:14" ht="18.75" x14ac:dyDescent="0.3">
      <c r="B20" s="235" t="s">
        <v>956</v>
      </c>
      <c r="C20" s="461" t="s">
        <v>958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974</v>
      </c>
      <c r="J20" s="229">
        <v>13139</v>
      </c>
      <c r="K20" s="230">
        <v>3680</v>
      </c>
      <c r="L20" s="218"/>
      <c r="M20" s="237"/>
      <c r="N20" s="227">
        <f t="shared" si="1"/>
        <v>88960.6</v>
      </c>
    </row>
    <row r="21" spans="1:14" x14ac:dyDescent="0.25">
      <c r="B21" s="235" t="s">
        <v>959</v>
      </c>
      <c r="C21" s="461" t="s">
        <v>960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974</v>
      </c>
      <c r="J21" s="544">
        <v>13140</v>
      </c>
      <c r="K21" s="289">
        <v>2053</v>
      </c>
      <c r="L21" s="218"/>
      <c r="M21" s="237"/>
      <c r="N21" s="227">
        <f t="shared" si="1"/>
        <v>91013.6</v>
      </c>
    </row>
    <row r="22" spans="1:14" ht="21" customHeight="1" x14ac:dyDescent="0.25">
      <c r="B22" s="235" t="s">
        <v>961</v>
      </c>
      <c r="C22" s="461" t="s">
        <v>962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976</v>
      </c>
      <c r="J22" s="229">
        <v>13145</v>
      </c>
      <c r="K22" s="230">
        <v>360</v>
      </c>
      <c r="L22" s="218"/>
      <c r="M22" s="237"/>
      <c r="N22" s="227">
        <f t="shared" si="1"/>
        <v>91373.6</v>
      </c>
    </row>
    <row r="23" spans="1:14" x14ac:dyDescent="0.25">
      <c r="B23" s="235" t="s">
        <v>961</v>
      </c>
      <c r="C23" s="461" t="s">
        <v>963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983</v>
      </c>
      <c r="J23" s="229">
        <v>13153</v>
      </c>
      <c r="K23" s="230">
        <v>360</v>
      </c>
      <c r="L23" s="218"/>
      <c r="M23" s="237"/>
      <c r="N23" s="227">
        <f t="shared" si="1"/>
        <v>91733.6</v>
      </c>
    </row>
    <row r="24" spans="1:14" x14ac:dyDescent="0.25">
      <c r="B24" s="235" t="s">
        <v>961</v>
      </c>
      <c r="C24" s="461" t="s">
        <v>964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985</v>
      </c>
      <c r="J24" s="229">
        <v>13163</v>
      </c>
      <c r="K24" s="230">
        <v>3161</v>
      </c>
      <c r="L24" s="218"/>
      <c r="M24" s="237"/>
      <c r="N24" s="227">
        <f t="shared" si="1"/>
        <v>94894.6</v>
      </c>
    </row>
    <row r="25" spans="1:14" x14ac:dyDescent="0.25">
      <c r="B25" s="235" t="s">
        <v>961</v>
      </c>
      <c r="C25" s="461" t="s">
        <v>965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988</v>
      </c>
      <c r="J25" s="544">
        <v>13172</v>
      </c>
      <c r="K25" s="289">
        <v>1200</v>
      </c>
      <c r="L25" s="218"/>
      <c r="M25" s="237"/>
      <c r="N25" s="227">
        <f t="shared" si="1"/>
        <v>96094.6</v>
      </c>
    </row>
    <row r="26" spans="1:14" x14ac:dyDescent="0.25">
      <c r="B26" s="235" t="s">
        <v>961</v>
      </c>
      <c r="C26" s="461" t="s">
        <v>966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988</v>
      </c>
      <c r="J26" s="229">
        <v>13173</v>
      </c>
      <c r="K26" s="230">
        <v>6807</v>
      </c>
      <c r="L26" s="218"/>
      <c r="M26" s="237"/>
      <c r="N26" s="227">
        <f t="shared" si="1"/>
        <v>102901.6</v>
      </c>
    </row>
    <row r="27" spans="1:14" x14ac:dyDescent="0.25">
      <c r="B27" s="235" t="s">
        <v>967</v>
      </c>
      <c r="C27" s="461" t="s">
        <v>968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990</v>
      </c>
      <c r="J27" s="544">
        <v>13188</v>
      </c>
      <c r="K27" s="289">
        <v>20610.8</v>
      </c>
      <c r="L27" s="218"/>
      <c r="M27" s="237"/>
      <c r="N27" s="227">
        <f t="shared" si="1"/>
        <v>123512.40000000001</v>
      </c>
    </row>
    <row r="28" spans="1:14" x14ac:dyDescent="0.25">
      <c r="A28" s="31"/>
      <c r="B28" s="235" t="s">
        <v>967</v>
      </c>
      <c r="C28" s="461" t="s">
        <v>969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994</v>
      </c>
      <c r="J28" s="544">
        <v>13194</v>
      </c>
      <c r="K28" s="289">
        <v>8058</v>
      </c>
      <c r="L28" s="224"/>
      <c r="M28" s="101"/>
      <c r="N28" s="227">
        <f t="shared" si="1"/>
        <v>131570.40000000002</v>
      </c>
    </row>
    <row r="29" spans="1:14" x14ac:dyDescent="0.25">
      <c r="B29" s="235" t="s">
        <v>967</v>
      </c>
      <c r="C29" s="461" t="s">
        <v>970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996</v>
      </c>
      <c r="J29" s="544">
        <v>13202</v>
      </c>
      <c r="K29" s="289">
        <v>6742</v>
      </c>
      <c r="L29" s="224"/>
      <c r="M29" s="101"/>
      <c r="N29" s="227">
        <f t="shared" si="1"/>
        <v>138312.40000000002</v>
      </c>
    </row>
    <row r="30" spans="1:14" x14ac:dyDescent="0.25">
      <c r="B30" s="235" t="s">
        <v>967</v>
      </c>
      <c r="C30" s="461" t="s">
        <v>971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998</v>
      </c>
      <c r="J30" s="229">
        <v>13211</v>
      </c>
      <c r="K30" s="230">
        <v>480</v>
      </c>
      <c r="L30" s="224"/>
      <c r="M30" s="101"/>
      <c r="N30" s="227">
        <f t="shared" si="1"/>
        <v>138792.40000000002</v>
      </c>
    </row>
    <row r="31" spans="1:14" x14ac:dyDescent="0.25">
      <c r="B31" s="235" t="s">
        <v>972</v>
      </c>
      <c r="C31" s="461" t="s">
        <v>973</v>
      </c>
      <c r="D31" s="237">
        <v>3500.4</v>
      </c>
      <c r="E31" s="224"/>
      <c r="F31" s="101"/>
      <c r="G31" s="225">
        <f t="shared" si="0"/>
        <v>3500.4</v>
      </c>
      <c r="I31" s="228" t="s">
        <v>1000</v>
      </c>
      <c r="J31" s="229">
        <v>13221</v>
      </c>
      <c r="K31" s="230">
        <v>6061</v>
      </c>
      <c r="L31" s="224"/>
      <c r="M31" s="101"/>
      <c r="N31" s="227">
        <f t="shared" si="1"/>
        <v>144853.40000000002</v>
      </c>
    </row>
    <row r="32" spans="1:14" x14ac:dyDescent="0.25">
      <c r="B32" s="235" t="s">
        <v>974</v>
      </c>
      <c r="C32" s="461" t="s">
        <v>975</v>
      </c>
      <c r="D32" s="237">
        <v>0</v>
      </c>
      <c r="E32" s="224"/>
      <c r="F32" s="101"/>
      <c r="G32" s="225">
        <f t="shared" si="0"/>
        <v>0</v>
      </c>
      <c r="I32" s="287" t="s">
        <v>1000</v>
      </c>
      <c r="J32" s="544">
        <v>13222</v>
      </c>
      <c r="K32" s="289">
        <v>0</v>
      </c>
      <c r="L32" s="224"/>
      <c r="M32" s="101"/>
      <c r="N32" s="227">
        <f t="shared" si="1"/>
        <v>144853.40000000002</v>
      </c>
    </row>
    <row r="33" spans="2:14" x14ac:dyDescent="0.25">
      <c r="B33" s="235" t="s">
        <v>976</v>
      </c>
      <c r="C33" s="461" t="s">
        <v>977</v>
      </c>
      <c r="D33" s="237">
        <v>54429.4</v>
      </c>
      <c r="E33" s="224"/>
      <c r="F33" s="101"/>
      <c r="G33" s="225">
        <f t="shared" si="0"/>
        <v>54429.4</v>
      </c>
      <c r="I33" s="228" t="s">
        <v>1000</v>
      </c>
      <c r="J33" s="229">
        <v>13223</v>
      </c>
      <c r="K33" s="230">
        <v>0</v>
      </c>
      <c r="L33" s="489"/>
      <c r="M33" s="101"/>
      <c r="N33" s="227">
        <f t="shared" si="1"/>
        <v>144853.40000000002</v>
      </c>
    </row>
    <row r="34" spans="2:14" ht="15.75" customHeight="1" x14ac:dyDescent="0.25">
      <c r="B34" s="235" t="s">
        <v>976</v>
      </c>
      <c r="C34" s="461" t="s">
        <v>978</v>
      </c>
      <c r="D34" s="237">
        <v>12342</v>
      </c>
      <c r="E34" s="224"/>
      <c r="F34" s="101"/>
      <c r="G34" s="225">
        <f t="shared" si="0"/>
        <v>12342</v>
      </c>
      <c r="I34" s="287" t="s">
        <v>1000</v>
      </c>
      <c r="J34" s="544">
        <v>13224</v>
      </c>
      <c r="K34" s="289">
        <v>7002</v>
      </c>
      <c r="L34" s="491"/>
      <c r="M34" s="101"/>
      <c r="N34" s="227">
        <f t="shared" si="1"/>
        <v>151855.40000000002</v>
      </c>
    </row>
    <row r="35" spans="2:14" ht="15.75" customHeight="1" x14ac:dyDescent="0.25">
      <c r="B35" s="235" t="s">
        <v>976</v>
      </c>
      <c r="C35" s="461" t="s">
        <v>979</v>
      </c>
      <c r="D35" s="237">
        <v>0</v>
      </c>
      <c r="E35" s="224"/>
      <c r="F35" s="101"/>
      <c r="G35" s="225">
        <f t="shared" si="0"/>
        <v>0</v>
      </c>
      <c r="I35" s="228" t="s">
        <v>1005</v>
      </c>
      <c r="J35" s="229">
        <v>13228</v>
      </c>
      <c r="K35" s="230">
        <v>600</v>
      </c>
      <c r="L35" s="491"/>
      <c r="M35" s="101"/>
      <c r="N35" s="227">
        <f t="shared" si="1"/>
        <v>152455.40000000002</v>
      </c>
    </row>
    <row r="36" spans="2:14" ht="15.75" customHeight="1" x14ac:dyDescent="0.25">
      <c r="B36" s="235" t="s">
        <v>976</v>
      </c>
      <c r="C36" s="461" t="s">
        <v>980</v>
      </c>
      <c r="D36" s="237">
        <v>0</v>
      </c>
      <c r="E36" s="224"/>
      <c r="F36" s="101"/>
      <c r="G36" s="225">
        <f t="shared" si="0"/>
        <v>0</v>
      </c>
      <c r="I36" s="287" t="s">
        <v>1005</v>
      </c>
      <c r="J36" s="544">
        <v>13229</v>
      </c>
      <c r="K36" s="289">
        <v>1584</v>
      </c>
      <c r="L36" s="218"/>
      <c r="M36" s="101"/>
      <c r="N36" s="227">
        <f t="shared" si="1"/>
        <v>154039.40000000002</v>
      </c>
    </row>
    <row r="37" spans="2:14" ht="15.75" customHeight="1" x14ac:dyDescent="0.25">
      <c r="B37" s="235" t="s">
        <v>976</v>
      </c>
      <c r="C37" s="461" t="s">
        <v>981</v>
      </c>
      <c r="D37" s="237">
        <v>9132</v>
      </c>
      <c r="E37" s="238"/>
      <c r="F37" s="84"/>
      <c r="G37" s="101">
        <f t="shared" si="0"/>
        <v>9132</v>
      </c>
      <c r="I37" s="228" t="s">
        <v>1005</v>
      </c>
      <c r="J37" s="229">
        <v>13230</v>
      </c>
      <c r="K37" s="230">
        <v>2505.8000000000002</v>
      </c>
      <c r="L37" s="238"/>
      <c r="M37" s="84"/>
      <c r="N37" s="227">
        <f t="shared" si="1"/>
        <v>156545.20000000001</v>
      </c>
    </row>
    <row r="38" spans="2:14" x14ac:dyDescent="0.25">
      <c r="B38" s="235" t="s">
        <v>976</v>
      </c>
      <c r="C38" s="461" t="s">
        <v>982</v>
      </c>
      <c r="D38" s="237">
        <v>0</v>
      </c>
      <c r="E38" s="238"/>
      <c r="F38" s="84"/>
      <c r="G38" s="101">
        <f t="shared" si="0"/>
        <v>0</v>
      </c>
      <c r="I38" s="228" t="s">
        <v>1009</v>
      </c>
      <c r="J38" s="229">
        <v>13238</v>
      </c>
      <c r="K38" s="230">
        <v>600</v>
      </c>
      <c r="L38" s="238"/>
      <c r="M38" s="84"/>
      <c r="N38" s="227">
        <f t="shared" si="1"/>
        <v>157145.20000000001</v>
      </c>
    </row>
    <row r="39" spans="2:14" x14ac:dyDescent="0.25">
      <c r="B39" s="235" t="s">
        <v>983</v>
      </c>
      <c r="C39" s="461" t="s">
        <v>984</v>
      </c>
      <c r="D39" s="237">
        <v>20773.2</v>
      </c>
      <c r="E39" s="238"/>
      <c r="F39" s="84"/>
      <c r="G39" s="101">
        <f t="shared" si="0"/>
        <v>20773.2</v>
      </c>
      <c r="I39" s="287" t="s">
        <v>1009</v>
      </c>
      <c r="J39" s="544">
        <v>13239</v>
      </c>
      <c r="K39" s="289">
        <v>10729.2</v>
      </c>
      <c r="L39" s="238"/>
      <c r="M39" s="84"/>
      <c r="N39" s="227">
        <f t="shared" si="1"/>
        <v>167874.40000000002</v>
      </c>
    </row>
    <row r="40" spans="2:14" x14ac:dyDescent="0.25">
      <c r="B40" s="235" t="s">
        <v>985</v>
      </c>
      <c r="C40" s="461" t="s">
        <v>986</v>
      </c>
      <c r="D40" s="237">
        <v>26133.16</v>
      </c>
      <c r="E40" s="238"/>
      <c r="F40" s="84"/>
      <c r="G40" s="101">
        <f t="shared" si="0"/>
        <v>26133.16</v>
      </c>
      <c r="I40" s="287" t="s">
        <v>1013</v>
      </c>
      <c r="J40" s="544">
        <v>13252</v>
      </c>
      <c r="K40" s="289">
        <v>20923.599999999999</v>
      </c>
      <c r="L40" s="238"/>
      <c r="M40" s="84"/>
      <c r="N40" s="227">
        <f t="shared" si="1"/>
        <v>188798.00000000003</v>
      </c>
    </row>
    <row r="41" spans="2:14" x14ac:dyDescent="0.25">
      <c r="B41" s="235" t="s">
        <v>985</v>
      </c>
      <c r="C41" s="461" t="s">
        <v>987</v>
      </c>
      <c r="D41" s="237">
        <v>14070</v>
      </c>
      <c r="E41" s="238"/>
      <c r="F41" s="84"/>
      <c r="G41" s="101">
        <f t="shared" si="0"/>
        <v>14070</v>
      </c>
      <c r="I41" s="287" t="s">
        <v>1018</v>
      </c>
      <c r="J41" s="544">
        <v>13254</v>
      </c>
      <c r="K41" s="289">
        <v>7619</v>
      </c>
      <c r="L41" s="238"/>
      <c r="M41" s="84"/>
      <c r="N41" s="227">
        <f t="shared" si="1"/>
        <v>196417.00000000003</v>
      </c>
    </row>
    <row r="42" spans="2:14" x14ac:dyDescent="0.25">
      <c r="B42" s="235" t="s">
        <v>988</v>
      </c>
      <c r="C42" s="461" t="s">
        <v>989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1020</v>
      </c>
      <c r="J42" s="229">
        <v>13264</v>
      </c>
      <c r="K42" s="230">
        <v>23661.599999999999</v>
      </c>
      <c r="L42" s="238"/>
      <c r="M42" s="84"/>
      <c r="N42" s="227">
        <f t="shared" si="1"/>
        <v>220078.60000000003</v>
      </c>
    </row>
    <row r="43" spans="2:14" x14ac:dyDescent="0.25">
      <c r="B43" s="235" t="s">
        <v>990</v>
      </c>
      <c r="C43" s="461" t="s">
        <v>991</v>
      </c>
      <c r="D43" s="237">
        <v>0</v>
      </c>
      <c r="E43" s="238"/>
      <c r="F43" s="84"/>
      <c r="G43" s="101">
        <f t="shared" si="0"/>
        <v>0</v>
      </c>
      <c r="I43" s="287" t="s">
        <v>1031</v>
      </c>
      <c r="J43" s="544">
        <v>13272</v>
      </c>
      <c r="K43" s="289">
        <v>3440</v>
      </c>
      <c r="L43" s="238"/>
      <c r="M43" s="84"/>
      <c r="N43" s="227">
        <f t="shared" si="1"/>
        <v>223518.60000000003</v>
      </c>
    </row>
    <row r="44" spans="2:14" x14ac:dyDescent="0.25">
      <c r="B44" s="235" t="s">
        <v>990</v>
      </c>
      <c r="C44" s="461" t="s">
        <v>992</v>
      </c>
      <c r="D44" s="237">
        <v>4038</v>
      </c>
      <c r="E44" s="238"/>
      <c r="F44" s="84"/>
      <c r="G44" s="101">
        <f t="shared" si="0"/>
        <v>4038</v>
      </c>
      <c r="I44" s="228" t="s">
        <v>1032</v>
      </c>
      <c r="J44" s="229">
        <v>13283</v>
      </c>
      <c r="K44" s="230">
        <v>960</v>
      </c>
      <c r="L44" s="238"/>
      <c r="M44" s="84"/>
      <c r="N44" s="227">
        <f t="shared" si="1"/>
        <v>224478.60000000003</v>
      </c>
    </row>
    <row r="45" spans="2:14" x14ac:dyDescent="0.25">
      <c r="B45" s="235" t="s">
        <v>990</v>
      </c>
      <c r="C45" s="461" t="s">
        <v>993</v>
      </c>
      <c r="D45" s="237">
        <v>101222.46</v>
      </c>
      <c r="E45" s="238"/>
      <c r="F45" s="84"/>
      <c r="G45" s="101">
        <f t="shared" si="0"/>
        <v>101222.46</v>
      </c>
      <c r="I45" s="228" t="s">
        <v>1032</v>
      </c>
      <c r="J45" s="229">
        <v>13285</v>
      </c>
      <c r="K45" s="230">
        <v>2107</v>
      </c>
      <c r="L45" s="238"/>
      <c r="M45" s="84"/>
      <c r="N45" s="227">
        <f t="shared" si="1"/>
        <v>226585.60000000003</v>
      </c>
    </row>
    <row r="46" spans="2:14" x14ac:dyDescent="0.25">
      <c r="B46" s="235" t="s">
        <v>994</v>
      </c>
      <c r="C46" s="461" t="s">
        <v>995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6"/>
      <c r="K46" s="101"/>
      <c r="L46" s="238"/>
      <c r="M46" s="84"/>
      <c r="N46" s="227">
        <f t="shared" si="1"/>
        <v>226585.60000000003</v>
      </c>
    </row>
    <row r="47" spans="2:14" x14ac:dyDescent="0.25">
      <c r="B47" s="235" t="s">
        <v>996</v>
      </c>
      <c r="C47" s="461" t="s">
        <v>997</v>
      </c>
      <c r="D47" s="237">
        <v>22185.9</v>
      </c>
      <c r="E47" s="238"/>
      <c r="F47" s="84"/>
      <c r="G47" s="101">
        <f t="shared" si="0"/>
        <v>22185.9</v>
      </c>
      <c r="I47" s="239"/>
      <c r="J47" s="546"/>
      <c r="K47" s="101"/>
      <c r="L47" s="238"/>
      <c r="M47" s="84"/>
      <c r="N47" s="227">
        <f t="shared" si="1"/>
        <v>226585.60000000003</v>
      </c>
    </row>
    <row r="48" spans="2:14" x14ac:dyDescent="0.25">
      <c r="B48" s="235" t="s">
        <v>998</v>
      </c>
      <c r="C48" s="461" t="s">
        <v>999</v>
      </c>
      <c r="D48" s="237">
        <v>83481</v>
      </c>
      <c r="E48" s="250"/>
      <c r="F48" s="84"/>
      <c r="G48" s="101">
        <f t="shared" si="0"/>
        <v>83481</v>
      </c>
      <c r="I48" s="251"/>
      <c r="J48" s="547"/>
      <c r="K48" s="108"/>
      <c r="L48" s="177"/>
      <c r="M48" s="44"/>
      <c r="N48" s="227">
        <f t="shared" si="1"/>
        <v>226585.60000000003</v>
      </c>
    </row>
    <row r="49" spans="2:14" x14ac:dyDescent="0.25">
      <c r="B49" s="235" t="s">
        <v>1000</v>
      </c>
      <c r="C49" s="461" t="s">
        <v>1001</v>
      </c>
      <c r="D49" s="237">
        <v>11880</v>
      </c>
      <c r="E49" s="250"/>
      <c r="F49" s="84"/>
      <c r="G49" s="101">
        <f t="shared" si="0"/>
        <v>11880</v>
      </c>
      <c r="I49" s="612" t="s">
        <v>35</v>
      </c>
      <c r="J49" s="613"/>
      <c r="K49" s="108"/>
      <c r="L49" s="177"/>
      <c r="M49" s="44"/>
      <c r="N49" s="227">
        <f t="shared" si="1"/>
        <v>226585.60000000003</v>
      </c>
    </row>
    <row r="50" spans="2:14" x14ac:dyDescent="0.25">
      <c r="B50" s="235" t="s">
        <v>1000</v>
      </c>
      <c r="C50" s="461" t="s">
        <v>1002</v>
      </c>
      <c r="D50" s="237">
        <v>0</v>
      </c>
      <c r="E50" s="250"/>
      <c r="F50" s="84"/>
      <c r="G50" s="101">
        <f t="shared" si="0"/>
        <v>0</v>
      </c>
      <c r="I50" s="614"/>
      <c r="J50" s="615"/>
      <c r="K50" s="108"/>
      <c r="L50" s="177"/>
      <c r="M50" s="44"/>
      <c r="N50" s="227">
        <f t="shared" si="1"/>
        <v>226585.60000000003</v>
      </c>
    </row>
    <row r="51" spans="2:14" x14ac:dyDescent="0.25">
      <c r="B51" s="235" t="s">
        <v>1000</v>
      </c>
      <c r="C51" s="461" t="s">
        <v>1003</v>
      </c>
      <c r="D51" s="237">
        <v>0</v>
      </c>
      <c r="E51" s="250"/>
      <c r="F51" s="84"/>
      <c r="G51" s="101">
        <f t="shared" si="0"/>
        <v>0</v>
      </c>
      <c r="I51" s="616"/>
      <c r="J51" s="617"/>
      <c r="K51" s="108"/>
      <c r="L51" s="177"/>
      <c r="M51" s="44"/>
      <c r="N51" s="227">
        <f t="shared" si="1"/>
        <v>226585.60000000003</v>
      </c>
    </row>
    <row r="52" spans="2:14" x14ac:dyDescent="0.25">
      <c r="B52" s="235" t="s">
        <v>1000</v>
      </c>
      <c r="C52" s="461" t="s">
        <v>1004</v>
      </c>
      <c r="D52" s="237">
        <v>2850</v>
      </c>
      <c r="E52" s="250"/>
      <c r="F52" s="84"/>
      <c r="G52" s="101">
        <f t="shared" si="0"/>
        <v>2850</v>
      </c>
      <c r="I52" s="251"/>
      <c r="J52" s="547"/>
      <c r="K52" s="108"/>
      <c r="L52" s="177"/>
      <c r="M52" s="44"/>
      <c r="N52" s="227">
        <f t="shared" si="1"/>
        <v>226585.60000000003</v>
      </c>
    </row>
    <row r="53" spans="2:14" x14ac:dyDescent="0.25">
      <c r="B53" s="235" t="s">
        <v>1005</v>
      </c>
      <c r="C53" s="461" t="s">
        <v>1006</v>
      </c>
      <c r="D53" s="237">
        <v>14514.2</v>
      </c>
      <c r="E53" s="177"/>
      <c r="F53" s="44"/>
      <c r="G53" s="101">
        <f t="shared" si="0"/>
        <v>14514.2</v>
      </c>
      <c r="I53" s="251"/>
      <c r="J53" s="547"/>
      <c r="K53" s="108"/>
      <c r="L53" s="177"/>
      <c r="M53" s="44"/>
      <c r="N53" s="227">
        <f t="shared" si="1"/>
        <v>226585.60000000003</v>
      </c>
    </row>
    <row r="54" spans="2:14" x14ac:dyDescent="0.25">
      <c r="B54" s="235" t="s">
        <v>1005</v>
      </c>
      <c r="C54" s="461" t="s">
        <v>1007</v>
      </c>
      <c r="D54" s="237">
        <v>4540</v>
      </c>
      <c r="E54" s="250"/>
      <c r="F54" s="84"/>
      <c r="G54" s="101">
        <f t="shared" si="0"/>
        <v>4540</v>
      </c>
      <c r="I54" s="239"/>
      <c r="J54" s="546"/>
      <c r="K54" s="101"/>
      <c r="L54" s="250"/>
      <c r="M54" s="84"/>
      <c r="N54" s="227">
        <f t="shared" si="1"/>
        <v>226585.60000000003</v>
      </c>
    </row>
    <row r="55" spans="2:14" x14ac:dyDescent="0.25">
      <c r="B55" s="235" t="s">
        <v>1005</v>
      </c>
      <c r="C55" s="461" t="s">
        <v>1008</v>
      </c>
      <c r="D55" s="237">
        <v>7697.63</v>
      </c>
      <c r="E55" s="250"/>
      <c r="F55" s="84"/>
      <c r="G55" s="101">
        <f t="shared" si="0"/>
        <v>7697.63</v>
      </c>
      <c r="I55" s="239"/>
      <c r="J55" s="546"/>
      <c r="K55" s="101"/>
      <c r="L55" s="250"/>
      <c r="M55" s="84"/>
      <c r="N55" s="227">
        <f t="shared" si="1"/>
        <v>226585.60000000003</v>
      </c>
    </row>
    <row r="56" spans="2:14" x14ac:dyDescent="0.25">
      <c r="B56" s="235" t="s">
        <v>1009</v>
      </c>
      <c r="C56" s="461" t="s">
        <v>1010</v>
      </c>
      <c r="D56" s="237">
        <v>138440.76</v>
      </c>
      <c r="E56" s="250"/>
      <c r="F56" s="84"/>
      <c r="G56" s="101">
        <f t="shared" si="0"/>
        <v>138440.76</v>
      </c>
      <c r="I56" s="239"/>
      <c r="J56" s="546"/>
      <c r="K56" s="101"/>
      <c r="L56" s="250"/>
      <c r="M56" s="84"/>
      <c r="N56" s="227">
        <f t="shared" si="1"/>
        <v>226585.60000000003</v>
      </c>
    </row>
    <row r="57" spans="2:14" x14ac:dyDescent="0.25">
      <c r="B57" s="235" t="s">
        <v>1009</v>
      </c>
      <c r="C57" s="461" t="s">
        <v>1011</v>
      </c>
      <c r="D57" s="237">
        <v>0</v>
      </c>
      <c r="E57" s="250"/>
      <c r="F57" s="84"/>
      <c r="G57" s="101">
        <f t="shared" si="0"/>
        <v>0</v>
      </c>
      <c r="I57" s="239"/>
      <c r="J57" s="546"/>
      <c r="K57" s="101"/>
      <c r="L57" s="250"/>
      <c r="M57" s="84"/>
      <c r="N57" s="227">
        <f t="shared" si="1"/>
        <v>226585.60000000003</v>
      </c>
    </row>
    <row r="58" spans="2:14" x14ac:dyDescent="0.25">
      <c r="B58" s="235" t="s">
        <v>1009</v>
      </c>
      <c r="C58" s="461" t="s">
        <v>1012</v>
      </c>
      <c r="D58" s="237">
        <v>2442</v>
      </c>
      <c r="E58" s="250"/>
      <c r="F58" s="84"/>
      <c r="G58" s="101">
        <f t="shared" si="0"/>
        <v>2442</v>
      </c>
      <c r="I58" s="239"/>
      <c r="J58" s="546"/>
      <c r="K58" s="101"/>
      <c r="L58" s="250"/>
      <c r="M58" s="84"/>
      <c r="N58" s="227">
        <f t="shared" si="1"/>
        <v>226585.60000000003</v>
      </c>
    </row>
    <row r="59" spans="2:14" x14ac:dyDescent="0.25">
      <c r="B59" s="235" t="s">
        <v>1013</v>
      </c>
      <c r="C59" s="461" t="s">
        <v>1014</v>
      </c>
      <c r="D59" s="237">
        <v>2960.6</v>
      </c>
      <c r="E59" s="250"/>
      <c r="F59" s="84"/>
      <c r="G59" s="101">
        <f t="shared" si="0"/>
        <v>2960.6</v>
      </c>
      <c r="I59" s="239"/>
      <c r="J59" s="546"/>
      <c r="K59" s="101"/>
      <c r="L59" s="250"/>
      <c r="M59" s="84"/>
      <c r="N59" s="227">
        <f t="shared" si="1"/>
        <v>226585.60000000003</v>
      </c>
    </row>
    <row r="60" spans="2:14" x14ac:dyDescent="0.25">
      <c r="B60" s="235" t="s">
        <v>1013</v>
      </c>
      <c r="C60" s="461" t="s">
        <v>1015</v>
      </c>
      <c r="D60" s="237">
        <v>0</v>
      </c>
      <c r="E60" s="250"/>
      <c r="F60" s="84"/>
      <c r="G60" s="101">
        <f t="shared" si="0"/>
        <v>0</v>
      </c>
      <c r="I60" s="239"/>
      <c r="J60" s="546"/>
      <c r="K60" s="101"/>
      <c r="L60" s="250"/>
      <c r="M60" s="84"/>
      <c r="N60" s="227">
        <f t="shared" si="1"/>
        <v>226585.60000000003</v>
      </c>
    </row>
    <row r="61" spans="2:14" x14ac:dyDescent="0.25">
      <c r="B61" s="235" t="s">
        <v>1013</v>
      </c>
      <c r="C61" s="461" t="s">
        <v>1016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6"/>
      <c r="K61" s="101"/>
      <c r="L61" s="250"/>
      <c r="M61" s="84"/>
      <c r="N61" s="227">
        <f t="shared" si="1"/>
        <v>226585.60000000003</v>
      </c>
    </row>
    <row r="62" spans="2:14" x14ac:dyDescent="0.25">
      <c r="B62" s="235" t="s">
        <v>1013</v>
      </c>
      <c r="C62" s="461" t="s">
        <v>1017</v>
      </c>
      <c r="D62" s="237">
        <v>1835.2</v>
      </c>
      <c r="E62" s="250"/>
      <c r="F62" s="84"/>
      <c r="G62" s="101">
        <f t="shared" si="0"/>
        <v>1835.2</v>
      </c>
      <c r="I62" s="239"/>
      <c r="J62" s="546"/>
      <c r="K62" s="101"/>
      <c r="L62" s="250"/>
      <c r="M62" s="84"/>
      <c r="N62" s="227">
        <f t="shared" si="1"/>
        <v>226585.60000000003</v>
      </c>
    </row>
    <row r="63" spans="2:14" x14ac:dyDescent="0.25">
      <c r="B63" s="235" t="s">
        <v>1018</v>
      </c>
      <c r="C63" s="461" t="s">
        <v>1019</v>
      </c>
      <c r="D63" s="237">
        <v>1813</v>
      </c>
      <c r="E63" s="250"/>
      <c r="F63" s="84"/>
      <c r="G63" s="101">
        <f t="shared" si="0"/>
        <v>1813</v>
      </c>
      <c r="I63" s="239"/>
      <c r="J63" s="546"/>
      <c r="K63" s="101"/>
      <c r="L63" s="250"/>
      <c r="M63" s="84"/>
      <c r="N63" s="227">
        <f t="shared" si="1"/>
        <v>226585.60000000003</v>
      </c>
    </row>
    <row r="64" spans="2:14" ht="16.5" thickBot="1" x14ac:dyDescent="0.3">
      <c r="B64" s="235" t="s">
        <v>1020</v>
      </c>
      <c r="C64" s="461" t="s">
        <v>1021</v>
      </c>
      <c r="D64" s="237">
        <v>25349.7</v>
      </c>
      <c r="E64" s="255"/>
      <c r="F64" s="256"/>
      <c r="G64" s="101">
        <f t="shared" si="0"/>
        <v>25349.7</v>
      </c>
      <c r="I64" s="253"/>
      <c r="J64" s="548"/>
      <c r="K64" s="556">
        <v>0</v>
      </c>
      <c r="L64" s="255"/>
      <c r="M64" s="256"/>
      <c r="N64" s="227"/>
    </row>
    <row r="65" spans="2:14" ht="19.5" thickTop="1" x14ac:dyDescent="0.3">
      <c r="B65" s="235" t="s">
        <v>1020</v>
      </c>
      <c r="C65" s="461" t="s">
        <v>1022</v>
      </c>
      <c r="D65" s="237">
        <v>0</v>
      </c>
      <c r="G65" s="101">
        <f t="shared" si="0"/>
        <v>0</v>
      </c>
      <c r="I65" s="618" t="s">
        <v>35</v>
      </c>
      <c r="J65" s="619"/>
      <c r="K65" s="562">
        <f>SUM(K3:K64)</f>
        <v>226585.60000000003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 t="s">
        <v>1020</v>
      </c>
      <c r="C66" s="461" t="s">
        <v>1023</v>
      </c>
      <c r="D66" s="237">
        <v>0</v>
      </c>
      <c r="G66" s="101">
        <f t="shared" ref="G66:G68" si="2">D66-F66</f>
        <v>0</v>
      </c>
      <c r="I66" s="627"/>
      <c r="J66" s="628"/>
      <c r="K66" s="150"/>
      <c r="L66" s="269"/>
      <c r="M66" s="5"/>
      <c r="N66" s="1"/>
    </row>
    <row r="67" spans="2:14" x14ac:dyDescent="0.25">
      <c r="B67" s="565">
        <v>45170</v>
      </c>
      <c r="C67" s="564" t="s">
        <v>1033</v>
      </c>
      <c r="D67" s="150">
        <v>6732.16</v>
      </c>
      <c r="G67" s="101">
        <f t="shared" si="2"/>
        <v>6732.16</v>
      </c>
      <c r="I67" s="293"/>
      <c r="J67" s="549"/>
      <c r="K67" s="557"/>
      <c r="L67" s="296"/>
      <c r="M67" s="187"/>
      <c r="N67" s="1"/>
    </row>
    <row r="68" spans="2:14" ht="16.5" thickBot="1" x14ac:dyDescent="0.3">
      <c r="B68" s="566">
        <v>45171</v>
      </c>
      <c r="C68" s="563" t="s">
        <v>1034</v>
      </c>
      <c r="D68" s="108">
        <v>11182.4</v>
      </c>
      <c r="F68"/>
      <c r="G68" s="101">
        <f t="shared" si="2"/>
        <v>11182.4</v>
      </c>
      <c r="I68" s="300"/>
      <c r="J68" s="550"/>
      <c r="K68" s="558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50"/>
      <c r="K69" s="558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22" t="s">
        <v>36</v>
      </c>
      <c r="H70" s="233"/>
      <c r="I70" s="303"/>
      <c r="J70" s="551"/>
      <c r="K70" s="558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23"/>
      <c r="H71" s="233"/>
      <c r="I71" s="303"/>
      <c r="J71" s="552"/>
      <c r="K71" s="558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2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51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51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51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51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51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51"/>
      <c r="K78" s="559"/>
      <c r="L78" s="302"/>
      <c r="M78"/>
      <c r="N78"/>
    </row>
    <row r="79" spans="2:14" x14ac:dyDescent="0.25">
      <c r="C79" s="271"/>
      <c r="D79" s="108"/>
      <c r="E79" s="276"/>
      <c r="I79"/>
      <c r="J79" s="553"/>
      <c r="K79" s="560"/>
      <c r="M79"/>
      <c r="N79"/>
    </row>
    <row r="80" spans="2:14" x14ac:dyDescent="0.25">
      <c r="C80" s="271"/>
      <c r="D80" s="108"/>
      <c r="E80" s="276"/>
      <c r="I80"/>
      <c r="J80" s="553"/>
      <c r="K80" s="560"/>
      <c r="M80"/>
      <c r="N80"/>
    </row>
    <row r="81" spans="3:14" x14ac:dyDescent="0.25">
      <c r="C81" s="271"/>
      <c r="D81" s="108"/>
      <c r="E81" s="276"/>
      <c r="I81"/>
      <c r="J81" s="553"/>
      <c r="K81" s="560"/>
      <c r="M81"/>
      <c r="N81"/>
    </row>
    <row r="82" spans="3:14" x14ac:dyDescent="0.25">
      <c r="C82" s="271"/>
      <c r="D82" s="108"/>
      <c r="E82" s="276"/>
      <c r="I82"/>
      <c r="J82" s="553"/>
      <c r="K82" s="560"/>
      <c r="M82"/>
      <c r="N82"/>
    </row>
    <row r="83" spans="3:14" x14ac:dyDescent="0.25">
      <c r="C83" s="271"/>
      <c r="D83" s="108"/>
      <c r="E83" s="276"/>
      <c r="I83"/>
      <c r="J83" s="553"/>
      <c r="K83" s="560"/>
      <c r="M83"/>
      <c r="N83"/>
    </row>
    <row r="84" spans="3:14" x14ac:dyDescent="0.25">
      <c r="C84" s="271"/>
      <c r="D84" s="108"/>
      <c r="E84" s="276"/>
      <c r="I84"/>
      <c r="J84" s="553"/>
      <c r="K84" s="560"/>
      <c r="M84"/>
      <c r="N84"/>
    </row>
    <row r="85" spans="3:14" x14ac:dyDescent="0.25">
      <c r="C85" s="271"/>
      <c r="D85" s="108"/>
      <c r="E85" s="276"/>
      <c r="I85"/>
      <c r="J85" s="553"/>
      <c r="K85" s="560"/>
      <c r="M85"/>
      <c r="N85"/>
    </row>
    <row r="86" spans="3:14" x14ac:dyDescent="0.25">
      <c r="C86" s="271"/>
      <c r="D86" s="108"/>
      <c r="E86" s="276"/>
      <c r="I86"/>
      <c r="J86" s="553"/>
      <c r="K86" s="560"/>
      <c r="M86"/>
      <c r="N86"/>
    </row>
    <row r="87" spans="3:14" x14ac:dyDescent="0.25">
      <c r="C87" s="271"/>
      <c r="D87" s="108"/>
      <c r="E87" s="276"/>
      <c r="I87"/>
      <c r="J87" s="553"/>
      <c r="K87" s="560"/>
      <c r="M87"/>
      <c r="N87"/>
    </row>
    <row r="88" spans="3:14" x14ac:dyDescent="0.25">
      <c r="C88" s="271"/>
      <c r="D88" s="108"/>
      <c r="E88" s="276"/>
      <c r="I88"/>
      <c r="J88" s="553"/>
      <c r="K88" s="560"/>
      <c r="M88"/>
      <c r="N88"/>
    </row>
    <row r="89" spans="3:14" x14ac:dyDescent="0.25">
      <c r="C89" s="271"/>
      <c r="D89" s="108"/>
      <c r="E89" s="276"/>
      <c r="I89"/>
      <c r="J89" s="553"/>
      <c r="K89" s="560"/>
      <c r="M89"/>
      <c r="N89"/>
    </row>
    <row r="90" spans="3:14" x14ac:dyDescent="0.25">
      <c r="C90" s="271"/>
      <c r="D90" s="108"/>
      <c r="E90" s="276"/>
      <c r="I90"/>
      <c r="J90" s="553"/>
      <c r="K90" s="560"/>
      <c r="M90"/>
      <c r="N90"/>
    </row>
    <row r="91" spans="3:14" x14ac:dyDescent="0.25">
      <c r="C91" s="271"/>
      <c r="D91" s="108"/>
      <c r="E91" s="276"/>
      <c r="I91"/>
      <c r="J91" s="553"/>
      <c r="K91" s="560"/>
      <c r="M91"/>
      <c r="N91"/>
    </row>
    <row r="92" spans="3:14" x14ac:dyDescent="0.25">
      <c r="C92" s="271"/>
      <c r="D92" s="108"/>
      <c r="E92" s="276"/>
      <c r="I92"/>
      <c r="J92" s="553"/>
      <c r="K92" s="560"/>
      <c r="M92"/>
      <c r="N92"/>
    </row>
    <row r="93" spans="3:14" x14ac:dyDescent="0.25">
      <c r="C93" s="271"/>
      <c r="D93" s="108"/>
      <c r="E93" s="276"/>
      <c r="I93"/>
      <c r="J93" s="553"/>
      <c r="K93" s="560"/>
      <c r="M93"/>
      <c r="N93"/>
    </row>
    <row r="94" spans="3:14" x14ac:dyDescent="0.25">
      <c r="C94" s="271"/>
      <c r="D94" s="108"/>
      <c r="E94" s="276"/>
      <c r="I94"/>
      <c r="J94" s="553"/>
      <c r="K94" s="560"/>
      <c r="M94"/>
      <c r="N94"/>
    </row>
    <row r="95" spans="3:14" x14ac:dyDescent="0.25">
      <c r="C95" s="271"/>
      <c r="D95" s="189"/>
      <c r="E95" s="276"/>
      <c r="I95"/>
      <c r="J95" s="553"/>
      <c r="K95" s="560"/>
      <c r="M95"/>
      <c r="N95"/>
    </row>
    <row r="96" spans="3:14" x14ac:dyDescent="0.25">
      <c r="C96" s="271"/>
      <c r="D96" s="189"/>
      <c r="E96" s="276"/>
      <c r="I96"/>
      <c r="J96" s="553"/>
      <c r="K96" s="560"/>
      <c r="M96"/>
      <c r="N96"/>
    </row>
    <row r="97" spans="3:14" x14ac:dyDescent="0.25">
      <c r="C97" s="271"/>
      <c r="D97" s="189"/>
      <c r="E97" s="276"/>
      <c r="I97"/>
      <c r="J97" s="553"/>
      <c r="K97" s="560"/>
      <c r="M97"/>
      <c r="N97"/>
    </row>
    <row r="98" spans="3:14" x14ac:dyDescent="0.25">
      <c r="C98" s="271"/>
      <c r="D98" s="189"/>
      <c r="E98" s="276"/>
      <c r="I98"/>
      <c r="J98" s="553"/>
      <c r="K98" s="560"/>
      <c r="M98"/>
      <c r="N98"/>
    </row>
    <row r="99" spans="3:14" x14ac:dyDescent="0.25">
      <c r="C99" s="271"/>
      <c r="D99" s="189"/>
      <c r="E99" s="276"/>
      <c r="I99"/>
      <c r="J99" s="553"/>
      <c r="K99" s="560"/>
      <c r="M99"/>
      <c r="N99"/>
    </row>
    <row r="100" spans="3:14" x14ac:dyDescent="0.25">
      <c r="C100" s="271"/>
      <c r="E100" s="276"/>
      <c r="I100"/>
      <c r="J100" s="553"/>
      <c r="K100" s="560"/>
      <c r="M100"/>
      <c r="N100"/>
    </row>
    <row r="101" spans="3:14" x14ac:dyDescent="0.25">
      <c r="C101" s="271"/>
      <c r="E101" s="276"/>
      <c r="I101"/>
      <c r="J101" s="553"/>
      <c r="K101" s="560"/>
      <c r="M101"/>
      <c r="N101"/>
    </row>
    <row r="102" spans="3:14" x14ac:dyDescent="0.25">
      <c r="C102" s="271"/>
      <c r="E102" s="276"/>
      <c r="I102"/>
      <c r="J102" s="553"/>
      <c r="K102" s="560"/>
      <c r="M102"/>
      <c r="N102"/>
    </row>
    <row r="103" spans="3:14" x14ac:dyDescent="0.25">
      <c r="C103" s="271"/>
      <c r="E103" s="276"/>
      <c r="I103"/>
      <c r="J103" s="553"/>
      <c r="K103" s="560"/>
      <c r="M103"/>
      <c r="N103"/>
    </row>
    <row r="104" spans="3:14" x14ac:dyDescent="0.25">
      <c r="C104" s="271"/>
      <c r="E104" s="276"/>
      <c r="I104"/>
      <c r="J104" s="553"/>
      <c r="K104" s="560"/>
      <c r="M104"/>
      <c r="N104"/>
    </row>
    <row r="105" spans="3:14" x14ac:dyDescent="0.25">
      <c r="C105" s="271"/>
      <c r="E105" s="276"/>
      <c r="I105"/>
      <c r="J105" s="553"/>
      <c r="K105" s="560"/>
      <c r="M105"/>
      <c r="N105"/>
    </row>
    <row r="106" spans="3:14" x14ac:dyDescent="0.25">
      <c r="C106" s="271"/>
      <c r="E106" s="276"/>
      <c r="I106"/>
      <c r="J106" s="553"/>
      <c r="K106" s="560"/>
      <c r="M106"/>
      <c r="N106"/>
    </row>
    <row r="107" spans="3:14" x14ac:dyDescent="0.25">
      <c r="C107" s="271"/>
      <c r="E107" s="276"/>
      <c r="I107"/>
      <c r="J107" s="553"/>
      <c r="K107" s="560"/>
      <c r="M107"/>
      <c r="N107"/>
    </row>
    <row r="108" spans="3:14" x14ac:dyDescent="0.25">
      <c r="C108" s="271"/>
      <c r="E108" s="276"/>
      <c r="I108"/>
      <c r="J108" s="553"/>
      <c r="K108" s="560"/>
      <c r="M108"/>
      <c r="N108"/>
    </row>
    <row r="109" spans="3:14" x14ac:dyDescent="0.25">
      <c r="C109" s="271"/>
      <c r="E109" s="276"/>
      <c r="I109"/>
      <c r="J109" s="553"/>
      <c r="K109" s="560"/>
      <c r="M109"/>
      <c r="N109"/>
    </row>
    <row r="110" spans="3:14" x14ac:dyDescent="0.25">
      <c r="C110" s="271"/>
      <c r="E110" s="276"/>
      <c r="I110"/>
      <c r="J110" s="553"/>
      <c r="K110" s="560"/>
      <c r="M110"/>
      <c r="N110"/>
    </row>
    <row r="111" spans="3:14" x14ac:dyDescent="0.25">
      <c r="C111" s="271"/>
      <c r="E111" s="276"/>
      <c r="I111"/>
      <c r="J111" s="553"/>
      <c r="K111" s="560"/>
      <c r="M111"/>
      <c r="N111"/>
    </row>
    <row r="112" spans="3:14" x14ac:dyDescent="0.25">
      <c r="C112" s="271"/>
      <c r="E112" s="276"/>
      <c r="I112"/>
      <c r="J112" s="553"/>
      <c r="K112" s="560"/>
      <c r="M112"/>
      <c r="N112"/>
    </row>
    <row r="113" spans="3:14" x14ac:dyDescent="0.25">
      <c r="C113" s="271"/>
      <c r="E113" s="276"/>
      <c r="I113"/>
      <c r="J113" s="553"/>
      <c r="K113" s="560"/>
      <c r="M113"/>
      <c r="N113"/>
    </row>
    <row r="114" spans="3:14" x14ac:dyDescent="0.25">
      <c r="C114" s="271"/>
      <c r="E114" s="276"/>
      <c r="I114"/>
      <c r="J114" s="553"/>
      <c r="K114" s="560"/>
      <c r="M114"/>
      <c r="N114"/>
    </row>
    <row r="115" spans="3:14" x14ac:dyDescent="0.25">
      <c r="C115" s="271"/>
      <c r="E115" s="276"/>
      <c r="I115"/>
      <c r="J115" s="553"/>
      <c r="K115" s="560"/>
      <c r="M115"/>
      <c r="N115"/>
    </row>
    <row r="116" spans="3:14" x14ac:dyDescent="0.25">
      <c r="C116" s="271"/>
      <c r="E116" s="276"/>
      <c r="I116"/>
      <c r="J116" s="553"/>
      <c r="K116" s="560"/>
      <c r="M116"/>
      <c r="N116"/>
    </row>
    <row r="117" spans="3:14" x14ac:dyDescent="0.25">
      <c r="C117" s="271"/>
      <c r="E117" s="276"/>
      <c r="I117"/>
      <c r="J117" s="553"/>
      <c r="K117" s="560"/>
      <c r="M117"/>
      <c r="N117"/>
    </row>
    <row r="118" spans="3:14" x14ac:dyDescent="0.25">
      <c r="C118" s="271"/>
      <c r="E118" s="276"/>
      <c r="I118"/>
      <c r="J118" s="553"/>
      <c r="K118" s="560"/>
      <c r="M118"/>
      <c r="N118"/>
    </row>
    <row r="119" spans="3:14" x14ac:dyDescent="0.25">
      <c r="C119" s="271"/>
      <c r="E119" s="276"/>
      <c r="I119"/>
      <c r="J119" s="553"/>
      <c r="K119" s="560"/>
      <c r="M119"/>
      <c r="N119"/>
    </row>
    <row r="120" spans="3:14" x14ac:dyDescent="0.25">
      <c r="C120" s="271"/>
      <c r="E120" s="276"/>
      <c r="I120"/>
      <c r="J120" s="553"/>
      <c r="K120" s="560"/>
      <c r="M120"/>
      <c r="N120"/>
    </row>
    <row r="121" spans="3:14" x14ac:dyDescent="0.25">
      <c r="C121" s="271"/>
      <c r="E121" s="276"/>
      <c r="I121"/>
      <c r="J121" s="553"/>
      <c r="K121" s="560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09"/>
      <c r="J36" s="610"/>
      <c r="K36" s="610"/>
      <c r="L36" s="611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09"/>
      <c r="J37" s="610"/>
      <c r="K37" s="610"/>
      <c r="L37" s="61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12" t="s">
        <v>35</v>
      </c>
      <c r="J40" s="61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14"/>
      <c r="J41" s="61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16"/>
      <c r="J42" s="61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18" t="s">
        <v>35</v>
      </c>
      <c r="J67" s="619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22" t="s">
        <v>36</v>
      </c>
      <c r="I68" s="620"/>
      <c r="J68" s="62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23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7"/>
      <c r="C1" s="579" t="s">
        <v>120</v>
      </c>
      <c r="D1" s="580"/>
      <c r="E1" s="580"/>
      <c r="F1" s="580"/>
      <c r="G1" s="580"/>
      <c r="H1" s="580"/>
      <c r="I1" s="580"/>
      <c r="J1" s="580"/>
      <c r="K1" s="580"/>
      <c r="L1" s="580"/>
      <c r="M1" s="580"/>
    </row>
    <row r="2" spans="1:18" ht="16.5" thickBot="1" x14ac:dyDescent="0.3">
      <c r="B2" s="57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81" t="s">
        <v>0</v>
      </c>
      <c r="C3" s="582"/>
      <c r="D3" s="14"/>
      <c r="E3" s="15"/>
      <c r="F3" s="16"/>
      <c r="H3" s="583" t="s">
        <v>1</v>
      </c>
      <c r="I3" s="583"/>
      <c r="K3" s="18"/>
      <c r="L3" s="19"/>
      <c r="M3" s="20"/>
      <c r="P3" s="575" t="s">
        <v>2</v>
      </c>
      <c r="R3" s="58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86" t="s">
        <v>5</v>
      </c>
      <c r="F4" s="587"/>
      <c r="H4" s="588" t="s">
        <v>6</v>
      </c>
      <c r="I4" s="589"/>
      <c r="J4" s="25"/>
      <c r="K4" s="26"/>
      <c r="L4" s="27"/>
      <c r="M4" s="28" t="s">
        <v>7</v>
      </c>
      <c r="N4" s="29" t="s">
        <v>8</v>
      </c>
      <c r="P4" s="576"/>
      <c r="Q4" s="30" t="s">
        <v>9</v>
      </c>
      <c r="R4" s="585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95">
        <f>SUM(M5:M40)</f>
        <v>1964337.8699999999</v>
      </c>
      <c r="N49" s="595">
        <f>SUM(N5:N40)</f>
        <v>1314937</v>
      </c>
      <c r="P49" s="111">
        <f>SUM(P5:P40)</f>
        <v>3956557.8699999996</v>
      </c>
      <c r="Q49" s="607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96"/>
      <c r="N50" s="596"/>
      <c r="P50" s="44"/>
      <c r="Q50" s="608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73">
        <f>M49+N49</f>
        <v>3279274.87</v>
      </c>
      <c r="N53" s="574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03" t="s">
        <v>15</v>
      </c>
      <c r="I77" s="604"/>
      <c r="J77" s="154"/>
      <c r="K77" s="605">
        <f>I75+L75</f>
        <v>526980.64000000013</v>
      </c>
      <c r="L77" s="606"/>
      <c r="M77" s="155"/>
      <c r="N77" s="155"/>
      <c r="P77" s="44"/>
      <c r="Q77" s="19"/>
    </row>
    <row r="78" spans="1:17" x14ac:dyDescent="0.25">
      <c r="D78" s="597" t="s">
        <v>16</v>
      </c>
      <c r="E78" s="597"/>
      <c r="F78" s="156">
        <f>F75-K77-C75</f>
        <v>1939381.5999999999</v>
      </c>
      <c r="I78" s="157"/>
      <c r="J78" s="158"/>
    </row>
    <row r="79" spans="1:17" ht="18.75" x14ac:dyDescent="0.3">
      <c r="D79" s="598" t="s">
        <v>17</v>
      </c>
      <c r="E79" s="598"/>
      <c r="F79" s="101">
        <v>-1830849.67</v>
      </c>
      <c r="I79" s="599" t="s">
        <v>18</v>
      </c>
      <c r="J79" s="600"/>
      <c r="K79" s="601">
        <f>F81+F82+F83</f>
        <v>3946521.55</v>
      </c>
      <c r="L79" s="60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02">
        <f>-C4</f>
        <v>-3504178.07</v>
      </c>
      <c r="L81" s="601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90" t="s">
        <v>24</v>
      </c>
      <c r="E83" s="591"/>
      <c r="F83" s="173">
        <v>3720574.62</v>
      </c>
      <c r="I83" s="624" t="s">
        <v>25</v>
      </c>
      <c r="J83" s="625"/>
      <c r="K83" s="626">
        <f>K79+K81</f>
        <v>442343.48</v>
      </c>
      <c r="L83" s="62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09"/>
      <c r="J36" s="610"/>
      <c r="K36" s="610"/>
      <c r="L36" s="611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09"/>
      <c r="J37" s="610"/>
      <c r="K37" s="610"/>
      <c r="L37" s="611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12" t="s">
        <v>35</v>
      </c>
      <c r="J40" s="61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14"/>
      <c r="J41" s="61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16"/>
      <c r="J42" s="61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18" t="s">
        <v>35</v>
      </c>
      <c r="J67" s="619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22" t="s">
        <v>36</v>
      </c>
      <c r="I68" s="627"/>
      <c r="J68" s="62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2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7"/>
      <c r="C1" s="579" t="s">
        <v>238</v>
      </c>
      <c r="D1" s="580"/>
      <c r="E1" s="580"/>
      <c r="F1" s="580"/>
      <c r="G1" s="580"/>
      <c r="H1" s="580"/>
      <c r="I1" s="580"/>
      <c r="J1" s="580"/>
      <c r="K1" s="580"/>
      <c r="L1" s="580"/>
      <c r="M1" s="580"/>
    </row>
    <row r="2" spans="1:18" ht="16.5" thickBot="1" x14ac:dyDescent="0.3">
      <c r="B2" s="57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81" t="s">
        <v>0</v>
      </c>
      <c r="C3" s="582"/>
      <c r="D3" s="14"/>
      <c r="E3" s="15"/>
      <c r="F3" s="16"/>
      <c r="H3" s="583" t="s">
        <v>1</v>
      </c>
      <c r="I3" s="583"/>
      <c r="K3" s="18"/>
      <c r="L3" s="19"/>
      <c r="M3" s="20"/>
      <c r="P3" s="575" t="s">
        <v>2</v>
      </c>
      <c r="R3" s="62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86" t="s">
        <v>5</v>
      </c>
      <c r="F4" s="587"/>
      <c r="H4" s="588" t="s">
        <v>6</v>
      </c>
      <c r="I4" s="589"/>
      <c r="J4" s="25"/>
      <c r="K4" s="26"/>
      <c r="L4" s="27"/>
      <c r="M4" s="28" t="s">
        <v>7</v>
      </c>
      <c r="N4" s="29" t="s">
        <v>8</v>
      </c>
      <c r="P4" s="576"/>
      <c r="Q4" s="30" t="s">
        <v>9</v>
      </c>
      <c r="R4" s="630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95">
        <f>SUM(M5:M40)</f>
        <v>1803019.98</v>
      </c>
      <c r="N49" s="595">
        <f>SUM(N5:N40)</f>
        <v>1138524</v>
      </c>
      <c r="P49" s="111">
        <f>SUM(P5:P40)</f>
        <v>3684795.48</v>
      </c>
      <c r="Q49" s="607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96"/>
      <c r="N50" s="596"/>
      <c r="P50" s="44"/>
      <c r="Q50" s="608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73">
        <f>M49+N49</f>
        <v>2941543.98</v>
      </c>
      <c r="N53" s="574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03" t="s">
        <v>15</v>
      </c>
      <c r="I77" s="604"/>
      <c r="J77" s="154"/>
      <c r="K77" s="605">
        <f>I75+L75</f>
        <v>646140.08000000031</v>
      </c>
      <c r="L77" s="606"/>
      <c r="M77" s="155"/>
      <c r="N77" s="155"/>
      <c r="P77" s="44"/>
      <c r="Q77" s="19"/>
    </row>
    <row r="78" spans="1:17" x14ac:dyDescent="0.25">
      <c r="D78" s="597" t="s">
        <v>16</v>
      </c>
      <c r="E78" s="597"/>
      <c r="F78" s="156">
        <f>F75-K77-C75</f>
        <v>1113109.92</v>
      </c>
      <c r="I78" s="157"/>
      <c r="J78" s="158"/>
    </row>
    <row r="79" spans="1:17" ht="18.75" x14ac:dyDescent="0.3">
      <c r="D79" s="598" t="s">
        <v>17</v>
      </c>
      <c r="E79" s="598"/>
      <c r="F79" s="101">
        <v>-1405309.97</v>
      </c>
      <c r="I79" s="599" t="s">
        <v>18</v>
      </c>
      <c r="J79" s="600"/>
      <c r="K79" s="601">
        <f>F81+F82+F83</f>
        <v>3400888.74</v>
      </c>
      <c r="L79" s="60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02">
        <f>-C4</f>
        <v>-3504178.07</v>
      </c>
      <c r="L81" s="601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90" t="s">
        <v>24</v>
      </c>
      <c r="E83" s="591"/>
      <c r="F83" s="173">
        <v>3567993.62</v>
      </c>
      <c r="I83" s="592" t="s">
        <v>220</v>
      </c>
      <c r="J83" s="593"/>
      <c r="K83" s="594">
        <f>K79+K81</f>
        <v>-103289.32999999961</v>
      </c>
      <c r="L83" s="59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09"/>
      <c r="J36" s="610"/>
      <c r="K36" s="610"/>
      <c r="L36" s="611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09"/>
      <c r="J37" s="610"/>
      <c r="K37" s="610"/>
      <c r="L37" s="61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12" t="s">
        <v>35</v>
      </c>
      <c r="J40" s="613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14"/>
      <c r="J41" s="615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16"/>
      <c r="J42" s="617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18" t="s">
        <v>35</v>
      </c>
      <c r="J67" s="619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22" t="s">
        <v>36</v>
      </c>
      <c r="I68" s="627"/>
      <c r="J68" s="628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2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7"/>
      <c r="C1" s="579" t="s">
        <v>368</v>
      </c>
      <c r="D1" s="580"/>
      <c r="E1" s="580"/>
      <c r="F1" s="580"/>
      <c r="G1" s="580"/>
      <c r="H1" s="580"/>
      <c r="I1" s="580"/>
      <c r="J1" s="580"/>
      <c r="K1" s="580"/>
      <c r="L1" s="580"/>
      <c r="M1" s="580"/>
    </row>
    <row r="2" spans="1:18" ht="16.5" thickBot="1" x14ac:dyDescent="0.3">
      <c r="B2" s="57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81" t="s">
        <v>0</v>
      </c>
      <c r="C3" s="582"/>
      <c r="D3" s="14"/>
      <c r="E3" s="15"/>
      <c r="F3" s="16"/>
      <c r="H3" s="583" t="s">
        <v>1</v>
      </c>
      <c r="I3" s="583"/>
      <c r="K3" s="18"/>
      <c r="L3" s="19"/>
      <c r="M3" s="20"/>
      <c r="P3" s="575" t="s">
        <v>2</v>
      </c>
      <c r="R3" s="629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86" t="s">
        <v>5</v>
      </c>
      <c r="F4" s="587"/>
      <c r="H4" s="588" t="s">
        <v>6</v>
      </c>
      <c r="I4" s="589"/>
      <c r="J4" s="25"/>
      <c r="K4" s="26"/>
      <c r="L4" s="27"/>
      <c r="M4" s="28" t="s">
        <v>7</v>
      </c>
      <c r="N4" s="29" t="s">
        <v>8</v>
      </c>
      <c r="P4" s="576"/>
      <c r="Q4" s="30" t="s">
        <v>9</v>
      </c>
      <c r="R4" s="630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95">
        <f>SUM(M5:M40)</f>
        <v>2051765.3</v>
      </c>
      <c r="N49" s="595">
        <f>SUM(N5:N40)</f>
        <v>1741324</v>
      </c>
      <c r="P49" s="111">
        <f>SUM(P5:P40)</f>
        <v>4831473.13</v>
      </c>
      <c r="Q49" s="607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96"/>
      <c r="N50" s="596"/>
      <c r="P50" s="44"/>
      <c r="Q50" s="608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73">
        <f>M49+N49</f>
        <v>3793089.3</v>
      </c>
      <c r="N53" s="574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03" t="s">
        <v>15</v>
      </c>
      <c r="I79" s="604"/>
      <c r="J79" s="154"/>
      <c r="K79" s="605">
        <f>I77+L77</f>
        <v>739761.38</v>
      </c>
      <c r="L79" s="606"/>
      <c r="M79" s="155"/>
      <c r="N79" s="155"/>
      <c r="P79" s="44"/>
      <c r="Q79" s="19"/>
    </row>
    <row r="80" spans="1:17" x14ac:dyDescent="0.25">
      <c r="D80" s="597" t="s">
        <v>16</v>
      </c>
      <c r="E80" s="597"/>
      <c r="F80" s="156">
        <f>F77-K79-C77</f>
        <v>2011425.4899999998</v>
      </c>
      <c r="I80" s="157"/>
      <c r="J80" s="158"/>
    </row>
    <row r="81" spans="2:17" ht="18.75" x14ac:dyDescent="0.3">
      <c r="D81" s="598" t="s">
        <v>17</v>
      </c>
      <c r="E81" s="598"/>
      <c r="F81" s="101">
        <v>-2021696.34</v>
      </c>
      <c r="I81" s="599" t="s">
        <v>18</v>
      </c>
      <c r="J81" s="600"/>
      <c r="K81" s="601">
        <f>F83+F84+F85</f>
        <v>2945239.9399999995</v>
      </c>
      <c r="L81" s="601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02">
        <f>-C4</f>
        <v>-3567993.62</v>
      </c>
      <c r="L83" s="601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90" t="s">
        <v>24</v>
      </c>
      <c r="E85" s="591"/>
      <c r="F85" s="173">
        <v>3065283.79</v>
      </c>
      <c r="I85" s="592" t="s">
        <v>220</v>
      </c>
      <c r="J85" s="593"/>
      <c r="K85" s="594">
        <f>K81+K83</f>
        <v>-622753.68000000063</v>
      </c>
      <c r="L85" s="594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09"/>
      <c r="J36" s="610"/>
      <c r="K36" s="610"/>
      <c r="L36" s="611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09"/>
      <c r="J37" s="610"/>
      <c r="K37" s="610"/>
      <c r="L37" s="611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12" t="s">
        <v>35</v>
      </c>
      <c r="J40" s="613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14"/>
      <c r="J41" s="615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16"/>
      <c r="J42" s="617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18" t="s">
        <v>35</v>
      </c>
      <c r="J67" s="619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22" t="s">
        <v>36</v>
      </c>
      <c r="I68" s="627"/>
      <c r="J68" s="628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23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77"/>
      <c r="C1" s="579" t="s">
        <v>502</v>
      </c>
      <c r="D1" s="580"/>
      <c r="E1" s="580"/>
      <c r="F1" s="580"/>
      <c r="G1" s="580"/>
      <c r="H1" s="580"/>
      <c r="I1" s="580"/>
      <c r="J1" s="580"/>
      <c r="K1" s="580"/>
      <c r="L1" s="580"/>
      <c r="M1" s="580"/>
    </row>
    <row r="2" spans="1:18" ht="16.5" thickBot="1" x14ac:dyDescent="0.3">
      <c r="B2" s="57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81" t="s">
        <v>0</v>
      </c>
      <c r="C3" s="582"/>
      <c r="D3" s="14"/>
      <c r="E3" s="15"/>
      <c r="F3" s="16"/>
      <c r="H3" s="583" t="s">
        <v>1</v>
      </c>
      <c r="I3" s="583"/>
      <c r="K3" s="18"/>
      <c r="L3" s="19"/>
      <c r="M3" s="20"/>
      <c r="P3" s="575" t="s">
        <v>2</v>
      </c>
      <c r="Q3" s="467" t="s">
        <v>509</v>
      </c>
      <c r="R3" s="629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86" t="s">
        <v>5</v>
      </c>
      <c r="F4" s="587"/>
      <c r="H4" s="588" t="s">
        <v>6</v>
      </c>
      <c r="I4" s="589"/>
      <c r="J4" s="25"/>
      <c r="K4" s="26"/>
      <c r="L4" s="27"/>
      <c r="M4" s="28" t="s">
        <v>7</v>
      </c>
      <c r="N4" s="29" t="s">
        <v>8</v>
      </c>
      <c r="P4" s="576"/>
      <c r="Q4" s="30" t="s">
        <v>9</v>
      </c>
      <c r="R4" s="630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95">
        <f>SUM(M5:M40)</f>
        <v>1683911.56</v>
      </c>
      <c r="N49" s="595">
        <f>SUM(N5:N40)</f>
        <v>1355406.15</v>
      </c>
      <c r="P49" s="111">
        <f>SUM(P5:P40)</f>
        <v>3685318.7</v>
      </c>
      <c r="Q49" s="607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96"/>
      <c r="N50" s="596"/>
      <c r="P50" s="44"/>
      <c r="Q50" s="608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73">
        <f>M49+N49</f>
        <v>3039317.71</v>
      </c>
      <c r="N53" s="57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03" t="s">
        <v>15</v>
      </c>
      <c r="I77" s="604"/>
      <c r="J77" s="154"/>
      <c r="K77" s="605">
        <f>I75+L75</f>
        <v>484126.00999999989</v>
      </c>
      <c r="L77" s="606"/>
      <c r="M77" s="155"/>
      <c r="N77" s="155"/>
      <c r="P77" s="44"/>
      <c r="Q77" s="19"/>
    </row>
    <row r="78" spans="1:17" x14ac:dyDescent="0.25">
      <c r="D78" s="597" t="s">
        <v>16</v>
      </c>
      <c r="E78" s="597"/>
      <c r="F78" s="156">
        <f>F75-K77-C75</f>
        <v>1743477.6000000003</v>
      </c>
      <c r="I78" s="157"/>
      <c r="J78" s="158"/>
    </row>
    <row r="79" spans="1:17" ht="18.75" x14ac:dyDescent="0.3">
      <c r="D79" s="598" t="s">
        <v>17</v>
      </c>
      <c r="E79" s="598"/>
      <c r="F79" s="101">
        <v>-1542483.8</v>
      </c>
      <c r="I79" s="599" t="s">
        <v>18</v>
      </c>
      <c r="J79" s="600"/>
      <c r="K79" s="601">
        <f>F81+F82+F83</f>
        <v>4235033.33</v>
      </c>
      <c r="L79" s="601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02">
        <f>-C4</f>
        <v>-3065283.79</v>
      </c>
      <c r="L81" s="601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90" t="s">
        <v>24</v>
      </c>
      <c r="E83" s="591"/>
      <c r="F83" s="173">
        <v>3897967.53</v>
      </c>
      <c r="I83" s="624" t="s">
        <v>25</v>
      </c>
      <c r="J83" s="625"/>
      <c r="K83" s="626">
        <f>K79+K81</f>
        <v>1169749.54</v>
      </c>
      <c r="L83" s="62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2023-10-05T21:53:26Z</dcterms:modified>
</cp:coreProperties>
</file>