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\HOMEWORK C++\RPG\"/>
    </mc:Choice>
  </mc:AlternateContent>
  <xr:revisionPtr revIDLastSave="0" documentId="13_ncr:1_{AAFC16D5-433A-45F2-A3DA-EC7B537243CF}" xr6:coauthVersionLast="47" xr6:coauthVersionMax="47" xr10:uidLastSave="{00000000-0000-0000-0000-000000000000}"/>
  <bookViews>
    <workbookView xWindow="-120" yWindow="-120" windowWidth="29040" windowHeight="15840" xr2:uid="{21D6ACE2-8239-4A58-9D1F-7CF56931E1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0" i="1" l="1"/>
  <c r="L21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K20" i="1"/>
  <c r="K21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J21" i="1"/>
  <c r="J20" i="1"/>
  <c r="M6" i="1"/>
  <c r="M7" i="1" s="1"/>
  <c r="M8" i="1" s="1"/>
  <c r="M9" i="1" s="1"/>
  <c r="M10" i="1" s="1"/>
  <c r="M11" i="1" s="1"/>
  <c r="M12" i="1" s="1"/>
  <c r="M13" i="1" s="1"/>
  <c r="M14" i="1" s="1"/>
  <c r="O6" i="1"/>
  <c r="O7" i="1" s="1"/>
  <c r="O8" i="1" s="1"/>
  <c r="O9" i="1" s="1"/>
  <c r="O10" i="1" s="1"/>
  <c r="O11" i="1" s="1"/>
  <c r="O12" i="1" s="1"/>
  <c r="O13" i="1" s="1"/>
  <c r="O14" i="1" s="1"/>
  <c r="N6" i="1"/>
  <c r="N7" i="1" s="1"/>
  <c r="N8" i="1" s="1"/>
  <c r="N9" i="1" s="1"/>
  <c r="N10" i="1" s="1"/>
  <c r="N11" i="1" s="1"/>
  <c r="N12" i="1" s="1"/>
  <c r="N13" i="1" s="1"/>
  <c r="N14" i="1" s="1"/>
  <c r="G7" i="1"/>
  <c r="G8" i="1"/>
  <c r="G9" i="1"/>
  <c r="G10" i="1"/>
  <c r="G11" i="1"/>
  <c r="G12" i="1"/>
  <c r="G13" i="1"/>
  <c r="G14" i="1"/>
  <c r="G6" i="1"/>
  <c r="D6" i="1" s="1"/>
  <c r="Q5" i="1"/>
  <c r="Q6" i="1" s="1"/>
  <c r="Q7" i="1" s="1"/>
  <c r="Q8" i="1" s="1"/>
  <c r="Q9" i="1" s="1"/>
  <c r="Q10" i="1" s="1"/>
  <c r="Q11" i="1" s="1"/>
  <c r="Q12" i="1" s="1"/>
  <c r="Q13" i="1" s="1"/>
  <c r="Q14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J5" i="1"/>
  <c r="J6" i="1" s="1"/>
  <c r="J7" i="1" s="1"/>
  <c r="J8" i="1" s="1"/>
  <c r="J9" i="1" s="1"/>
  <c r="J10" i="1" s="1"/>
  <c r="J11" i="1" s="1"/>
  <c r="J12" i="1" s="1"/>
  <c r="J13" i="1" s="1"/>
  <c r="J14" i="1" s="1"/>
  <c r="I5" i="1"/>
  <c r="I6" i="1" s="1"/>
  <c r="I7" i="1" s="1"/>
  <c r="I8" i="1" s="1"/>
  <c r="I9" i="1" s="1"/>
  <c r="I10" i="1" s="1"/>
  <c r="I11" i="1" s="1"/>
  <c r="I12" i="1" s="1"/>
  <c r="I13" i="1" s="1"/>
  <c r="I14" i="1" s="1"/>
  <c r="J33" i="1" a="1"/>
  <c r="I33" i="1" a="1"/>
  <c r="H33" i="1" a="1"/>
  <c r="J33" i="1" l="1"/>
  <c r="I33" i="1"/>
  <c r="H33" i="1"/>
  <c r="F6" i="1"/>
  <c r="F7" i="1" s="1"/>
  <c r="F8" i="1" s="1"/>
  <c r="F9" i="1" s="1"/>
  <c r="F10" i="1" s="1"/>
  <c r="F11" i="1" s="1"/>
  <c r="F12" i="1" s="1"/>
  <c r="F13" i="1" s="1"/>
  <c r="D7" i="1"/>
  <c r="E6" i="1"/>
  <c r="E7" i="1" s="1"/>
  <c r="E8" i="1" s="1"/>
  <c r="E9" i="1" s="1"/>
  <c r="F14" i="1" l="1"/>
  <c r="D8" i="1"/>
  <c r="D9" i="1" s="1"/>
  <c r="D10" i="1" s="1"/>
  <c r="D11" i="1" s="1"/>
  <c r="D12" i="1" s="1"/>
  <c r="D13" i="1" s="1"/>
  <c r="E10" i="1"/>
  <c r="J32" i="1" a="1"/>
  <c r="J32" i="1" l="1"/>
  <c r="D14" i="1"/>
  <c r="E11" i="1"/>
  <c r="E12" i="1" s="1"/>
  <c r="E13" i="1" s="1"/>
  <c r="H32" i="1" a="1"/>
  <c r="H32" i="1" l="1"/>
  <c r="E14" i="1"/>
  <c r="I32" i="1" a="1"/>
  <c r="H37" i="1" l="1"/>
  <c r="I37" i="1" s="1"/>
  <c r="I32" i="1"/>
  <c r="H36" i="1" s="1"/>
  <c r="I36" i="1" s="1"/>
  <c r="J37" i="1" l="1"/>
  <c r="J3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<sst xmlns="http://schemas.openxmlformats.org/spreadsheetml/2006/main" count="53" uniqueCount="26">
  <si>
    <t>Hero</t>
  </si>
  <si>
    <t>Damage</t>
  </si>
  <si>
    <t>Hp</t>
  </si>
  <si>
    <t>Level</t>
  </si>
  <si>
    <t>Delay Attacks</t>
  </si>
  <si>
    <t>Enemy</t>
  </si>
  <si>
    <t>Normal</t>
  </si>
  <si>
    <t>Easy</t>
  </si>
  <si>
    <t>Hard</t>
  </si>
  <si>
    <t>Health</t>
  </si>
  <si>
    <t>Check Duel</t>
  </si>
  <si>
    <t>Attacks for Kill</t>
  </si>
  <si>
    <t>Time for Kill</t>
  </si>
  <si>
    <t>Result:</t>
  </si>
  <si>
    <t>Win</t>
  </si>
  <si>
    <t>Lose</t>
  </si>
  <si>
    <t>Dealy Attacks</t>
  </si>
  <si>
    <t>Level Enemy Modification</t>
  </si>
  <si>
    <t>Rand Buff</t>
  </si>
  <si>
    <t>Parametrs for duel</t>
  </si>
  <si>
    <t>Hero level</t>
  </si>
  <si>
    <t>Enemy Difficulty: Easy</t>
  </si>
  <si>
    <t>Enemy Difficulty: Normal</t>
  </si>
  <si>
    <t>Enemy Difficulty: Hard</t>
  </si>
  <si>
    <t>Difficulty Enemy modifier</t>
  </si>
  <si>
    <t>Enemy 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</si>
</sst>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2" fontId="0" fillId="0" borderId="0" xfId="0" applyNumberFormat="1"/>
    <xf numFmtId="2" fontId="0" fillId="0" borderId="2" xfId="0" applyNumberFormat="1" applyBorder="1"/>
    <xf numFmtId="2" fontId="0" fillId="0" borderId="3" xfId="0" applyNumberFormat="1" applyBorder="1"/>
    <xf numFmtId="2" fontId="0" fillId="0" borderId="5" xfId="0" applyNumberFormat="1" applyBorder="1"/>
    <xf numFmtId="2" fontId="0" fillId="0" borderId="0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4" xfId="0" applyNumberFormat="1" applyBorder="1"/>
    <xf numFmtId="2" fontId="0" fillId="0" borderId="7" xfId="0" applyNumberFormat="1" applyBorder="1"/>
    <xf numFmtId="0" fontId="0" fillId="0" borderId="9" xfId="0" applyBorder="1"/>
    <xf numFmtId="2" fontId="0" fillId="3" borderId="11" xfId="0" applyNumberFormat="1" applyFill="1" applyBorder="1"/>
    <xf numFmtId="2" fontId="0" fillId="3" borderId="12" xfId="0" applyNumberFormat="1" applyFill="1" applyBorder="1"/>
    <xf numFmtId="2" fontId="0" fillId="4" borderId="11" xfId="0" applyNumberFormat="1" applyFill="1" applyBorder="1"/>
    <xf numFmtId="2" fontId="0" fillId="4" borderId="0" xfId="0" applyNumberFormat="1" applyFill="1" applyBorder="1"/>
    <xf numFmtId="2" fontId="0" fillId="4" borderId="8" xfId="0" applyNumberFormat="1" applyFill="1" applyBorder="1"/>
    <xf numFmtId="2" fontId="0" fillId="4" borderId="1" xfId="0" applyNumberFormat="1" applyFill="1" applyBorder="1"/>
    <xf numFmtId="2" fontId="0" fillId="3" borderId="14" xfId="0" applyNumberFormat="1" applyFill="1" applyBorder="1"/>
    <xf numFmtId="2" fontId="0" fillId="2" borderId="1" xfId="0" applyNumberFormat="1" applyFill="1" applyBorder="1"/>
    <xf numFmtId="0" fontId="0" fillId="2" borderId="13" xfId="0" applyFill="1" applyBorder="1"/>
    <xf numFmtId="0" fontId="0" fillId="2" borderId="14" xfId="0" applyFill="1" applyBorder="1"/>
    <xf numFmtId="1" fontId="0" fillId="0" borderId="7" xfId="0" applyNumberFormat="1" applyBorder="1"/>
    <xf numFmtId="1" fontId="0" fillId="0" borderId="9" xfId="0" applyNumberFormat="1" applyBorder="1"/>
    <xf numFmtId="1" fontId="0" fillId="3" borderId="10" xfId="0" applyNumberFormat="1" applyFill="1" applyBorder="1"/>
    <xf numFmtId="1" fontId="0" fillId="3" borderId="12" xfId="0" applyNumberFormat="1" applyFill="1" applyBorder="1"/>
    <xf numFmtId="1" fontId="0" fillId="0" borderId="6" xfId="0" applyNumberFormat="1" applyBorder="1"/>
    <xf numFmtId="2" fontId="0" fillId="4" borderId="10" xfId="0" applyNumberFormat="1" applyFill="1" applyBorder="1"/>
    <xf numFmtId="2" fontId="0" fillId="2" borderId="10" xfId="0" applyNumberFormat="1" applyFill="1" applyBorder="1" applyAlignment="1">
      <alignment horizontal="center"/>
    </xf>
    <xf numFmtId="2" fontId="0" fillId="2" borderId="11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0" fontId="0" fillId="0" borderId="1" xfId="0" applyBorder="1"/>
    <xf numFmtId="2" fontId="0" fillId="3" borderId="13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0" fontId="0" fillId="3" borderId="11" xfId="0" applyFill="1" applyBorder="1"/>
    <xf numFmtId="0" fontId="0" fillId="4" borderId="1" xfId="0" applyFill="1" applyBorder="1"/>
    <xf numFmtId="1" fontId="0" fillId="3" borderId="5" xfId="0" applyNumberFormat="1" applyFill="1" applyBorder="1"/>
    <xf numFmtId="1" fontId="0" fillId="3" borderId="7" xfId="0" applyNumberFormat="1" applyFill="1" applyBorder="1"/>
    <xf numFmtId="2" fontId="0" fillId="3" borderId="4" xfId="0" applyNumberFormat="1" applyFill="1" applyBorder="1"/>
    <xf numFmtId="2" fontId="0" fillId="4" borderId="13" xfId="0" applyNumberFormat="1" applyFill="1" applyBorder="1"/>
    <xf numFmtId="2" fontId="0" fillId="4" borderId="14" xfId="0" applyNumberFormat="1" applyFill="1" applyBorder="1"/>
    <xf numFmtId="2" fontId="0" fillId="0" borderId="7" xfId="1" applyNumberFormat="1" applyFont="1" applyBorder="1"/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" xfId="0" applyFill="1" applyBorder="1"/>
    <xf numFmtId="0" fontId="0" fillId="3" borderId="12" xfId="0" applyFill="1" applyBorder="1"/>
    <xf numFmtId="2" fontId="0" fillId="0" borderId="0" xfId="0" quotePrefix="1" applyNumberFormat="1" applyBorder="1"/>
    <xf numFmtId="2" fontId="0" fillId="4" borderId="1" xfId="0" applyNumberFormat="1" applyFill="1" applyBorder="1" applyAlignment="1"/>
    <xf numFmtId="2" fontId="0" fillId="0" borderId="6" xfId="0" quotePrefix="1" applyNumberFormat="1" applyBorder="1"/>
    <xf numFmtId="2" fontId="0" fillId="0" borderId="8" xfId="0" quotePrefix="1" applyNumberFormat="1" applyBorder="1"/>
    <xf numFmtId="2" fontId="0" fillId="0" borderId="9" xfId="0" quotePrefix="1" applyNumberFormat="1" applyBorder="1"/>
    <xf numFmtId="2" fontId="0" fillId="0" borderId="0" xfId="0" applyNumberFormat="1" applyFill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32</xdr:row>
      <xdr:rowOff>104776</xdr:rowOff>
    </xdr:from>
    <xdr:to>
      <xdr:col>4</xdr:col>
      <xdr:colOff>76200</xdr:colOff>
      <xdr:row>36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0AFC6F-CD51-4A47-A8B1-1D3C1EBC1C94}"/>
            </a:ext>
          </a:extLst>
        </xdr:cNvPr>
        <xdr:cNvSpPr txBox="1"/>
      </xdr:nvSpPr>
      <xdr:spPr>
        <a:xfrm>
          <a:off x="2057400" y="6334126"/>
          <a:ext cx="1171575" cy="8191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Enemy Difficulty:</a:t>
          </a:r>
        </a:p>
        <a:p>
          <a:pPr algn="l"/>
          <a:r>
            <a:rPr lang="en-US" sz="1100"/>
            <a:t>Easy -	0</a:t>
          </a:r>
        </a:p>
        <a:p>
          <a:pPr algn="l"/>
          <a:r>
            <a:rPr lang="en-US" sz="1100"/>
            <a:t>Normal</a:t>
          </a:r>
          <a:r>
            <a:rPr lang="en-US" sz="1100" baseline="0"/>
            <a:t> -	</a:t>
          </a:r>
          <a:r>
            <a:rPr lang="en-US" sz="1100"/>
            <a:t>1</a:t>
          </a:r>
        </a:p>
        <a:p>
          <a:pPr algn="l"/>
          <a:r>
            <a:rPr lang="en-US" sz="1100"/>
            <a:t>Hard -	2</a:t>
          </a:r>
          <a:endParaRPr lang="ru-RU" sz="1100"/>
        </a:p>
      </xdr:txBody>
    </xdr:sp>
    <xdr:clientData/>
  </xdr:twoCellAnchor>
  <xdr:twoCellAnchor>
    <xdr:from>
      <xdr:col>1</xdr:col>
      <xdr:colOff>390524</xdr:colOff>
      <xdr:row>26</xdr:row>
      <xdr:rowOff>114299</xdr:rowOff>
    </xdr:from>
    <xdr:to>
      <xdr:col>10</xdr:col>
      <xdr:colOff>295274</xdr:colOff>
      <xdr:row>41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8C0963-B712-4BA5-A5F8-26DBAE1A3A02}"/>
            </a:ext>
          </a:extLst>
        </xdr:cNvPr>
        <xdr:cNvSpPr txBox="1"/>
      </xdr:nvSpPr>
      <xdr:spPr>
        <a:xfrm>
          <a:off x="1000124" y="5162549"/>
          <a:ext cx="7743825" cy="3000375"/>
        </a:xfrm>
        <a:prstGeom prst="rect">
          <a:avLst/>
        </a:prstGeom>
        <a:noFill/>
        <a:ln w="1270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/>
            <a:t>Experimental</a:t>
          </a:r>
          <a:r>
            <a:rPr lang="en-US" sz="1800" b="1" baseline="0"/>
            <a:t> (work not correctly for now)</a:t>
          </a:r>
          <a:endParaRPr lang="ru-RU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001F-36F6-465E-AD54-B18F2B607D51}">
  <dimension ref="A1:AL51"/>
  <sheetViews>
    <sheetView tabSelected="1" topLeftCell="A19" zoomScaleNormal="100" workbookViewId="0">
      <selection activeCell="L33" sqref="L33"/>
    </sheetView>
  </sheetViews>
  <sheetFormatPr defaultRowHeight="15" x14ac:dyDescent="0.25"/>
  <cols>
    <col min="3" max="3" width="12.140625" customWidth="1"/>
    <col min="4" max="4" width="16.85546875" customWidth="1"/>
    <col min="5" max="5" width="9.140625" customWidth="1"/>
    <col min="6" max="6" width="14.85546875" customWidth="1"/>
    <col min="7" max="7" width="11.7109375" customWidth="1"/>
    <col min="8" max="8" width="16" customWidth="1"/>
    <col min="9" max="9" width="13.42578125" customWidth="1"/>
    <col min="10" max="10" width="14.28515625" customWidth="1"/>
    <col min="11" max="11" width="15.28515625" customWidth="1"/>
    <col min="12" max="12" width="13.85546875" customWidth="1"/>
    <col min="15" max="15" width="13" customWidth="1"/>
    <col min="17" max="17" width="13.42578125" customWidth="1"/>
    <col min="19" max="19" width="14.140625" customWidth="1"/>
    <col min="23" max="23" width="14.42578125" customWidth="1"/>
    <col min="24" max="24" width="12.28515625" customWidth="1"/>
    <col min="25" max="25" width="13.5703125" customWidth="1"/>
    <col min="26" max="29" width="9.14062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8" ht="15.75" thickBot="1" x14ac:dyDescent="0.3">
      <c r="A3" s="1"/>
      <c r="B3" s="1"/>
      <c r="C3" s="17"/>
      <c r="D3" s="28" t="s">
        <v>0</v>
      </c>
      <c r="E3" s="29"/>
      <c r="F3" s="30"/>
      <c r="G3" s="14"/>
      <c r="H3" s="14"/>
      <c r="I3" s="28" t="s">
        <v>21</v>
      </c>
      <c r="J3" s="29"/>
      <c r="K3" s="30"/>
      <c r="L3" s="14"/>
      <c r="M3" s="28" t="s">
        <v>22</v>
      </c>
      <c r="N3" s="29"/>
      <c r="O3" s="30"/>
      <c r="P3" s="14"/>
      <c r="Q3" s="28" t="s">
        <v>23</v>
      </c>
      <c r="R3" s="29"/>
      <c r="S3" s="30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8" ht="15.75" thickBot="1" x14ac:dyDescent="0.3">
      <c r="A4" s="1"/>
      <c r="B4" s="1"/>
      <c r="C4" s="19" t="s">
        <v>3</v>
      </c>
      <c r="D4" s="33" t="s">
        <v>2</v>
      </c>
      <c r="E4" s="34" t="s">
        <v>1</v>
      </c>
      <c r="F4" s="39" t="s">
        <v>4</v>
      </c>
      <c r="G4" s="14"/>
      <c r="H4" s="14"/>
      <c r="I4" s="33" t="s">
        <v>2</v>
      </c>
      <c r="J4" s="34" t="s">
        <v>1</v>
      </c>
      <c r="K4" s="39" t="s">
        <v>4</v>
      </c>
      <c r="L4" s="14"/>
      <c r="M4" s="33" t="s">
        <v>2</v>
      </c>
      <c r="N4" s="34" t="s">
        <v>1</v>
      </c>
      <c r="O4" s="39" t="s">
        <v>4</v>
      </c>
      <c r="P4" s="14"/>
      <c r="Q4" s="33" t="s">
        <v>2</v>
      </c>
      <c r="R4" s="34" t="s">
        <v>1</v>
      </c>
      <c r="S4" s="39" t="s">
        <v>4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8" ht="15.75" thickBot="1" x14ac:dyDescent="0.3">
      <c r="A5" s="1"/>
      <c r="B5" s="1"/>
      <c r="C5" s="37">
        <v>1</v>
      </c>
      <c r="D5" s="2">
        <v>100</v>
      </c>
      <c r="E5" s="3">
        <v>7</v>
      </c>
      <c r="F5" s="9">
        <v>60</v>
      </c>
      <c r="G5" s="17" t="s">
        <v>18</v>
      </c>
      <c r="H5" s="15"/>
      <c r="I5" s="2">
        <f>M5+J19</f>
        <v>85</v>
      </c>
      <c r="J5" s="3">
        <f>N5+K19</f>
        <v>3.5</v>
      </c>
      <c r="K5" s="9">
        <f>O5+L19</f>
        <v>53</v>
      </c>
      <c r="L5" s="15"/>
      <c r="M5" s="2">
        <v>100</v>
      </c>
      <c r="N5" s="3">
        <v>5</v>
      </c>
      <c r="O5" s="9">
        <v>50</v>
      </c>
      <c r="P5" s="15"/>
      <c r="Q5" s="2">
        <f>M5+J21</f>
        <v>115</v>
      </c>
      <c r="R5" s="3">
        <f>N5+K21</f>
        <v>6.5</v>
      </c>
      <c r="S5" s="9">
        <f>O5+L21</f>
        <v>47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8" x14ac:dyDescent="0.25">
      <c r="A6" s="1"/>
      <c r="B6" s="1"/>
      <c r="C6" s="37">
        <v>2</v>
      </c>
      <c r="D6" s="4">
        <f ca="1">IF(G6 = 1,D5+$D$19, D5)</f>
        <v>122</v>
      </c>
      <c r="E6" s="5">
        <f ca="1">IF(G6 = 2,E5+E$19, E5)</f>
        <v>7</v>
      </c>
      <c r="F6" s="6">
        <f ca="1">IF(G6 = 3,F5-F$19, F5)</f>
        <v>60</v>
      </c>
      <c r="G6" s="40">
        <f ca="1">RANDBETWEEN(1,3)</f>
        <v>1</v>
      </c>
      <c r="H6" s="15"/>
      <c r="I6" s="4">
        <f>I5+O$19</f>
        <v>90</v>
      </c>
      <c r="J6" s="5">
        <f>J5+P$19</f>
        <v>4</v>
      </c>
      <c r="K6" s="6">
        <f>K5-Q$19</f>
        <v>52</v>
      </c>
      <c r="L6" s="15"/>
      <c r="M6" s="4">
        <f>M5+O$20</f>
        <v>105.25</v>
      </c>
      <c r="N6" s="5">
        <f>N5+P$20</f>
        <v>5.75</v>
      </c>
      <c r="O6" s="6">
        <f>O5-Q$20</f>
        <v>48</v>
      </c>
      <c r="P6" s="15"/>
      <c r="Q6" s="4">
        <f>Q5+O$21</f>
        <v>120.5</v>
      </c>
      <c r="R6" s="5">
        <f>R5+P$21</f>
        <v>7.5</v>
      </c>
      <c r="S6" s="6">
        <f>S5-Q$21</f>
        <v>44</v>
      </c>
      <c r="T6" s="1"/>
      <c r="Y6" s="1"/>
      <c r="Z6" s="1"/>
      <c r="AA6" s="1"/>
      <c r="AB6" s="1"/>
      <c r="AC6" s="1"/>
      <c r="AD6" s="1"/>
      <c r="AE6" s="1"/>
      <c r="AF6" s="1"/>
      <c r="AG6" s="1"/>
    </row>
    <row r="7" spans="1:38" x14ac:dyDescent="0.25">
      <c r="A7" s="1"/>
      <c r="B7" s="1"/>
      <c r="C7" s="37">
        <v>3</v>
      </c>
      <c r="D7" s="4">
        <f ca="1">IF(G7 = 1,D6+$D$19, D6)</f>
        <v>144</v>
      </c>
      <c r="E7" s="5">
        <f ca="1">IF(G7 = 2,E6+E$19, E6)</f>
        <v>7</v>
      </c>
      <c r="F7" s="6">
        <f ca="1">IF(G7 = 3,F6-F$19, F6)</f>
        <v>60</v>
      </c>
      <c r="G7" s="40">
        <f t="shared" ref="G7:G14" ca="1" si="0">RANDBETWEEN(1,3)</f>
        <v>1</v>
      </c>
      <c r="H7" s="15"/>
      <c r="I7" s="4">
        <f>I6+O$19</f>
        <v>95</v>
      </c>
      <c r="J7" s="5">
        <f>J6+P$19</f>
        <v>4.5</v>
      </c>
      <c r="K7" s="6">
        <f>K6-Q$19</f>
        <v>51</v>
      </c>
      <c r="L7" s="15"/>
      <c r="M7" s="4">
        <f>M6+O$20</f>
        <v>110.5</v>
      </c>
      <c r="N7" s="5">
        <f>N6+P$20</f>
        <v>6.5</v>
      </c>
      <c r="O7" s="6">
        <f>O6-Q$20</f>
        <v>46</v>
      </c>
      <c r="P7" s="15"/>
      <c r="Q7" s="4">
        <f>Q6+O$21</f>
        <v>126</v>
      </c>
      <c r="R7" s="5">
        <f>R6+P$21</f>
        <v>8.5</v>
      </c>
      <c r="S7" s="6">
        <f>S6-Q$21</f>
        <v>41</v>
      </c>
      <c r="T7" s="1"/>
      <c r="Y7" s="1"/>
      <c r="Z7" s="1"/>
      <c r="AA7" s="1"/>
      <c r="AB7" s="1"/>
      <c r="AC7" s="1"/>
      <c r="AD7" s="1"/>
      <c r="AE7" s="1"/>
      <c r="AF7" s="1"/>
      <c r="AG7" s="1"/>
    </row>
    <row r="8" spans="1:38" x14ac:dyDescent="0.25">
      <c r="A8" s="1"/>
      <c r="B8" s="1"/>
      <c r="C8" s="37">
        <v>4</v>
      </c>
      <c r="D8" s="4">
        <f ca="1">IF(G8 = 1,D7+$D$19, D7)</f>
        <v>144</v>
      </c>
      <c r="E8" s="5">
        <f ca="1">IF(G8 = 2,E7+E$19, E7)</f>
        <v>10</v>
      </c>
      <c r="F8" s="6">
        <f ca="1">IF(G8 = 3,F7-F$19, F7)</f>
        <v>60</v>
      </c>
      <c r="G8" s="40">
        <f t="shared" ca="1" si="0"/>
        <v>2</v>
      </c>
      <c r="H8" s="15"/>
      <c r="I8" s="4">
        <f>I7+O$19</f>
        <v>100</v>
      </c>
      <c r="J8" s="5">
        <f>J7+P$19</f>
        <v>5</v>
      </c>
      <c r="K8" s="6">
        <f>K7-Q$19</f>
        <v>50</v>
      </c>
      <c r="L8" s="15"/>
      <c r="M8" s="4">
        <f>M7+O$20</f>
        <v>115.75</v>
      </c>
      <c r="N8" s="5">
        <f>N7+P$20</f>
        <v>7.25</v>
      </c>
      <c r="O8" s="6">
        <f>O7-Q$20</f>
        <v>44</v>
      </c>
      <c r="P8" s="15"/>
      <c r="Q8" s="4">
        <f>Q7+O$21</f>
        <v>131.5</v>
      </c>
      <c r="R8" s="5">
        <f>R7+P$21</f>
        <v>9.5</v>
      </c>
      <c r="S8" s="6">
        <f>S7-Q$21</f>
        <v>38</v>
      </c>
      <c r="T8" s="1"/>
      <c r="Y8" s="1"/>
      <c r="Z8" s="1"/>
      <c r="AA8" s="1"/>
      <c r="AB8" s="1"/>
      <c r="AC8" s="1"/>
      <c r="AD8" s="1"/>
      <c r="AE8" s="1"/>
      <c r="AF8" s="1"/>
      <c r="AG8" s="1"/>
    </row>
    <row r="9" spans="1:38" x14ac:dyDescent="0.25">
      <c r="A9" s="1"/>
      <c r="B9" s="1"/>
      <c r="C9" s="37">
        <v>5</v>
      </c>
      <c r="D9" s="4">
        <f ca="1">IF(G9 = 1,D8+$D$19, D8)</f>
        <v>144</v>
      </c>
      <c r="E9" s="5">
        <f ca="1">IF(G9 = 2,E8+E$19, E8)</f>
        <v>10</v>
      </c>
      <c r="F9" s="6">
        <f ca="1">IF(G9 = 3,F8-F$19, F8)</f>
        <v>56</v>
      </c>
      <c r="G9" s="40">
        <f t="shared" ca="1" si="0"/>
        <v>3</v>
      </c>
      <c r="H9" s="15"/>
      <c r="I9" s="4">
        <f>I8+O$19</f>
        <v>105</v>
      </c>
      <c r="J9" s="5">
        <f>J8+P$19</f>
        <v>5.5</v>
      </c>
      <c r="K9" s="6">
        <f>K8-Q$19</f>
        <v>49</v>
      </c>
      <c r="L9" s="15"/>
      <c r="M9" s="4">
        <f>M8+O$20</f>
        <v>121</v>
      </c>
      <c r="N9" s="5">
        <f>N8+P$20</f>
        <v>8</v>
      </c>
      <c r="O9" s="6">
        <f>O8-Q$20</f>
        <v>42</v>
      </c>
      <c r="P9" s="15"/>
      <c r="Q9" s="4">
        <f>Q8+O$21</f>
        <v>137</v>
      </c>
      <c r="R9" s="5">
        <f>R8+P$21</f>
        <v>10.5</v>
      </c>
      <c r="S9" s="6">
        <f>S8-Q$21</f>
        <v>35</v>
      </c>
      <c r="T9" s="1"/>
      <c r="Y9" s="1"/>
      <c r="Z9" s="1"/>
      <c r="AA9" s="1"/>
      <c r="AB9" s="1"/>
      <c r="AC9" s="1"/>
      <c r="AD9" s="1"/>
      <c r="AE9" s="1"/>
      <c r="AF9" s="1"/>
      <c r="AG9" s="1"/>
    </row>
    <row r="10" spans="1:38" x14ac:dyDescent="0.25">
      <c r="A10" s="1"/>
      <c r="B10" s="1"/>
      <c r="C10" s="37">
        <v>6</v>
      </c>
      <c r="D10" s="4">
        <f ca="1">IF(G10 = 1,D9+$D$19, D9)</f>
        <v>144</v>
      </c>
      <c r="E10" s="5">
        <f ca="1">IF(G10 = 2,E9+E$19, E9)</f>
        <v>13</v>
      </c>
      <c r="F10" s="6">
        <f ca="1">IF(G10 = 3,F9-F$19, F9)</f>
        <v>56</v>
      </c>
      <c r="G10" s="40">
        <f t="shared" ca="1" si="0"/>
        <v>2</v>
      </c>
      <c r="H10" s="15"/>
      <c r="I10" s="4">
        <f>I9+O$19</f>
        <v>110</v>
      </c>
      <c r="J10" s="5">
        <f>J9+P$19</f>
        <v>6</v>
      </c>
      <c r="K10" s="6">
        <f>K9-Q$19</f>
        <v>48</v>
      </c>
      <c r="L10" s="15"/>
      <c r="M10" s="4">
        <f>M9+O$20</f>
        <v>126.25</v>
      </c>
      <c r="N10" s="5">
        <f>N9+P$20</f>
        <v>8.75</v>
      </c>
      <c r="O10" s="6">
        <f>O9-Q$20</f>
        <v>40</v>
      </c>
      <c r="P10" s="15"/>
      <c r="Q10" s="4">
        <f>Q9+O$21</f>
        <v>142.5</v>
      </c>
      <c r="R10" s="5">
        <f>R9+P$21</f>
        <v>11.5</v>
      </c>
      <c r="S10" s="6">
        <f>S9-Q$21</f>
        <v>32</v>
      </c>
      <c r="T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8" x14ac:dyDescent="0.25">
      <c r="A11" s="1"/>
      <c r="B11" s="1"/>
      <c r="C11" s="37">
        <v>7</v>
      </c>
      <c r="D11" s="4">
        <f ca="1">IF(G11 = 1,D10+$D$19, D10)</f>
        <v>166</v>
      </c>
      <c r="E11" s="5">
        <f ca="1">IF(G11 = 2,E10+E$19, E10)</f>
        <v>13</v>
      </c>
      <c r="F11" s="6">
        <f ca="1">IF(G11 = 3,F10-F$19, F10)</f>
        <v>56</v>
      </c>
      <c r="G11" s="40">
        <f t="shared" ca="1" si="0"/>
        <v>1</v>
      </c>
      <c r="H11" s="15"/>
      <c r="I11" s="4">
        <f>I10+O$19</f>
        <v>115</v>
      </c>
      <c r="J11" s="5">
        <f>J10+P$19</f>
        <v>6.5</v>
      </c>
      <c r="K11" s="6">
        <f>K10-Q$19</f>
        <v>47</v>
      </c>
      <c r="L11" s="15"/>
      <c r="M11" s="4">
        <f>M10+O$20</f>
        <v>131.5</v>
      </c>
      <c r="N11" s="5">
        <f>N10+P$20</f>
        <v>9.5</v>
      </c>
      <c r="O11" s="6">
        <f>O10-Q$20</f>
        <v>38</v>
      </c>
      <c r="P11" s="15"/>
      <c r="Q11" s="4">
        <f>Q10+O$21</f>
        <v>148</v>
      </c>
      <c r="R11" s="5">
        <f>R10+P$21</f>
        <v>12.5</v>
      </c>
      <c r="S11" s="6">
        <f>S10-Q$21</f>
        <v>29</v>
      </c>
      <c r="T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8" x14ac:dyDescent="0.25">
      <c r="A12" s="1"/>
      <c r="B12" s="1"/>
      <c r="C12" s="37">
        <v>8</v>
      </c>
      <c r="D12" s="4">
        <f ca="1">IF(G12 = 1,D11+$D$19, D11)</f>
        <v>166</v>
      </c>
      <c r="E12" s="5">
        <f ca="1">IF(G12 = 2,E11+E$19, E11)</f>
        <v>16</v>
      </c>
      <c r="F12" s="6">
        <f ca="1">IF(G12 = 3,F11-F$19, F11)</f>
        <v>56</v>
      </c>
      <c r="G12" s="40">
        <f t="shared" ca="1" si="0"/>
        <v>2</v>
      </c>
      <c r="H12" s="15"/>
      <c r="I12" s="4">
        <f>I11+O$19</f>
        <v>120</v>
      </c>
      <c r="J12" s="5">
        <f>J11+P$19</f>
        <v>7</v>
      </c>
      <c r="K12" s="6">
        <f>K11-Q$19</f>
        <v>46</v>
      </c>
      <c r="L12" s="15"/>
      <c r="M12" s="4">
        <f>M11+O$20</f>
        <v>136.75</v>
      </c>
      <c r="N12" s="5">
        <f>N11+P$20</f>
        <v>10.25</v>
      </c>
      <c r="O12" s="6">
        <f>O11-Q$20</f>
        <v>36</v>
      </c>
      <c r="P12" s="15"/>
      <c r="Q12" s="4">
        <f>Q11+O$21</f>
        <v>153.5</v>
      </c>
      <c r="R12" s="5">
        <f>R11+P$21</f>
        <v>13.5</v>
      </c>
      <c r="S12" s="6">
        <f>S11-Q$21</f>
        <v>26</v>
      </c>
      <c r="T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8" x14ac:dyDescent="0.25">
      <c r="A13" s="1"/>
      <c r="B13" s="1"/>
      <c r="C13" s="37">
        <v>9</v>
      </c>
      <c r="D13" s="4">
        <f ca="1">IF(G13 = 1,D12+$D$19, D12)</f>
        <v>188</v>
      </c>
      <c r="E13" s="5">
        <f ca="1">IF(G13 = 2,E12+E$19, E12)</f>
        <v>16</v>
      </c>
      <c r="F13" s="6">
        <f ca="1">IF(G13 = 3,F12-F$19, F12)</f>
        <v>56</v>
      </c>
      <c r="G13" s="40">
        <f t="shared" ca="1" si="0"/>
        <v>1</v>
      </c>
      <c r="H13" s="15"/>
      <c r="I13" s="4">
        <f>I12+O$19</f>
        <v>125</v>
      </c>
      <c r="J13" s="5">
        <f>J12+P$19</f>
        <v>7.5</v>
      </c>
      <c r="K13" s="6">
        <f>K12-Q$19</f>
        <v>45</v>
      </c>
      <c r="L13" s="15"/>
      <c r="M13" s="4">
        <f>M12+O$20</f>
        <v>142</v>
      </c>
      <c r="N13" s="5">
        <f>N12+P$20</f>
        <v>11</v>
      </c>
      <c r="O13" s="6">
        <f>O12-Q$20</f>
        <v>34</v>
      </c>
      <c r="P13" s="15"/>
      <c r="Q13" s="4">
        <f>Q12+O$21</f>
        <v>159</v>
      </c>
      <c r="R13" s="5">
        <f>R12+P$21</f>
        <v>14.5</v>
      </c>
      <c r="S13" s="6">
        <f>S12-Q$21</f>
        <v>23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8" ht="15.75" thickBot="1" x14ac:dyDescent="0.3">
      <c r="A14" s="1"/>
      <c r="B14" s="1"/>
      <c r="C14" s="38">
        <v>10</v>
      </c>
      <c r="D14" s="10">
        <f ca="1">IF(G14 = 1,D13+$D$19, D13)</f>
        <v>188</v>
      </c>
      <c r="E14" s="7">
        <f ca="1">IF(G14 = 2,E13+E$19, E13)</f>
        <v>19</v>
      </c>
      <c r="F14" s="8">
        <f ca="1">IF(G14 = 3,F13-F$19, F13)</f>
        <v>56</v>
      </c>
      <c r="G14" s="41">
        <f t="shared" ca="1" si="0"/>
        <v>2</v>
      </c>
      <c r="H14" s="16"/>
      <c r="I14" s="10">
        <f>I13+O$19</f>
        <v>130</v>
      </c>
      <c r="J14" s="7">
        <f>J13+P$19</f>
        <v>8</v>
      </c>
      <c r="K14" s="8">
        <f>K13-Q$19</f>
        <v>44</v>
      </c>
      <c r="L14" s="16"/>
      <c r="M14" s="10">
        <f>M13+O$20</f>
        <v>147.25</v>
      </c>
      <c r="N14" s="7">
        <f>N13+P$20</f>
        <v>11.75</v>
      </c>
      <c r="O14" s="8">
        <f>O13-Q$20</f>
        <v>32</v>
      </c>
      <c r="P14" s="16"/>
      <c r="Q14" s="10">
        <f>Q13+O$21</f>
        <v>164.5</v>
      </c>
      <c r="R14" s="7">
        <f>R13+P$21</f>
        <v>15.5</v>
      </c>
      <c r="S14" s="8">
        <f>S13-Q$21</f>
        <v>20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8" ht="15.7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.75" thickBot="1" x14ac:dyDescent="0.3">
      <c r="A17" s="1"/>
      <c r="B17" s="1"/>
      <c r="C17" s="28" t="s">
        <v>24</v>
      </c>
      <c r="D17" s="29"/>
      <c r="E17" s="29"/>
      <c r="F17" s="30"/>
      <c r="G17" s="1"/>
      <c r="H17" s="1"/>
      <c r="I17" s="28" t="s">
        <v>24</v>
      </c>
      <c r="J17" s="29"/>
      <c r="K17" s="29"/>
      <c r="L17" s="30"/>
      <c r="M17" s="1"/>
      <c r="N17" s="28" t="s">
        <v>17</v>
      </c>
      <c r="O17" s="29"/>
      <c r="P17" s="29"/>
      <c r="Q17" s="30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thickBot="1" x14ac:dyDescent="0.3">
      <c r="A18" s="1"/>
      <c r="B18" s="1"/>
      <c r="C18" s="36"/>
      <c r="D18" s="35" t="s">
        <v>9</v>
      </c>
      <c r="E18" s="12" t="s">
        <v>1</v>
      </c>
      <c r="F18" s="13" t="s">
        <v>16</v>
      </c>
      <c r="G18" s="1"/>
      <c r="H18" s="1"/>
      <c r="I18" s="36"/>
      <c r="J18" s="35" t="s">
        <v>9</v>
      </c>
      <c r="K18" s="12" t="s">
        <v>1</v>
      </c>
      <c r="L18" s="13" t="s">
        <v>16</v>
      </c>
      <c r="M18" s="1"/>
      <c r="N18" s="36"/>
      <c r="O18" s="35" t="s">
        <v>9</v>
      </c>
      <c r="P18" s="12" t="s">
        <v>1</v>
      </c>
      <c r="Q18" s="13" t="s">
        <v>16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thickBot="1" x14ac:dyDescent="0.3">
      <c r="A19" s="1"/>
      <c r="B19" s="1"/>
      <c r="C19" s="18" t="s">
        <v>0</v>
      </c>
      <c r="D19" s="7">
        <v>22</v>
      </c>
      <c r="E19" s="7">
        <v>3</v>
      </c>
      <c r="F19" s="8">
        <v>4</v>
      </c>
      <c r="G19" s="1"/>
      <c r="H19" s="1"/>
      <c r="I19" s="32" t="s">
        <v>7</v>
      </c>
      <c r="J19" s="5">
        <v>-15</v>
      </c>
      <c r="K19" s="5">
        <v>-1.5</v>
      </c>
      <c r="L19" s="6">
        <v>3</v>
      </c>
      <c r="M19" s="1"/>
      <c r="N19" s="32" t="s">
        <v>7</v>
      </c>
      <c r="O19" s="2">
        <v>5</v>
      </c>
      <c r="P19" s="3">
        <v>0.5</v>
      </c>
      <c r="Q19" s="9">
        <v>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32" t="s">
        <v>6</v>
      </c>
      <c r="J20" s="5">
        <f>J19-$J$19</f>
        <v>0</v>
      </c>
      <c r="K20" s="5">
        <f>K19-$K$19</f>
        <v>0</v>
      </c>
      <c r="L20" s="6">
        <f>L19-$L$19</f>
        <v>0</v>
      </c>
      <c r="M20" s="1"/>
      <c r="N20" s="32" t="s">
        <v>6</v>
      </c>
      <c r="O20" s="4">
        <v>5.25</v>
      </c>
      <c r="P20" s="5">
        <v>0.75</v>
      </c>
      <c r="Q20" s="6">
        <v>2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thickBot="1" x14ac:dyDescent="0.3">
      <c r="A21" s="1"/>
      <c r="B21" s="1"/>
      <c r="C21" s="1"/>
      <c r="D21" s="1"/>
      <c r="E21" s="1"/>
      <c r="F21" s="1"/>
      <c r="G21" s="1"/>
      <c r="H21" s="1"/>
      <c r="I21" s="18" t="s">
        <v>8</v>
      </c>
      <c r="J21" s="7">
        <f>J20-$J$19</f>
        <v>15</v>
      </c>
      <c r="K21" s="7">
        <f>K20-$K$19</f>
        <v>1.5</v>
      </c>
      <c r="L21" s="8">
        <f>L20-$L$19</f>
        <v>-3</v>
      </c>
      <c r="M21" s="1"/>
      <c r="N21" s="18" t="s">
        <v>8</v>
      </c>
      <c r="O21" s="42">
        <v>5.5</v>
      </c>
      <c r="P21" s="7">
        <v>1</v>
      </c>
      <c r="Q21" s="8">
        <v>3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Q23" s="52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5.75" thickBot="1" x14ac:dyDescent="0.3">
      <c r="A30" s="1"/>
      <c r="B30" s="1"/>
      <c r="C30" s="43" t="s">
        <v>19</v>
      </c>
      <c r="D30" s="44"/>
      <c r="G30" s="48"/>
      <c r="H30" s="29" t="s">
        <v>10</v>
      </c>
      <c r="I30" s="29"/>
      <c r="J30" s="30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.75" thickBot="1" x14ac:dyDescent="0.3">
      <c r="A31" s="1"/>
      <c r="B31" s="1"/>
      <c r="C31" s="45" t="s">
        <v>20</v>
      </c>
      <c r="D31" s="46" t="s">
        <v>25</v>
      </c>
      <c r="G31" s="17"/>
      <c r="H31" s="12" t="s">
        <v>9</v>
      </c>
      <c r="I31" s="12" t="s">
        <v>1</v>
      </c>
      <c r="J31" s="13" t="s">
        <v>4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5.75" thickBot="1" x14ac:dyDescent="0.3">
      <c r="A32" s="1"/>
      <c r="B32" s="1"/>
      <c r="C32" s="31">
        <v>1</v>
      </c>
      <c r="D32" s="11">
        <v>2</v>
      </c>
      <c r="G32" s="20" t="s">
        <v>0</v>
      </c>
      <c r="H32" s="47" cm="1">
        <f t="array" aca="1" ref="H32" ca="1">INDIRECT(ADDRESS(4+$C$32,4))</f>
        <v>100</v>
      </c>
      <c r="I32" s="47" cm="1">
        <f t="array" aca="1" ref="I32" ca="1">INDIRECT(ADDRESS(4+$C$32,5))</f>
        <v>7</v>
      </c>
      <c r="J32" s="49" cm="1">
        <f t="array" aca="1" ref="J32" ca="1">INDIRECT(ADDRESS(4+$C$32,6))</f>
        <v>60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5.75" thickBot="1" x14ac:dyDescent="0.3">
      <c r="A33" s="1"/>
      <c r="B33" s="1"/>
      <c r="G33" s="21" t="s">
        <v>5</v>
      </c>
      <c r="H33" s="50" cm="1">
        <f t="array" aca="1" ref="H33" ca="1">INDIRECT(ADDRESS(4+$C$32,IF($D$32=0,9,IF($D$32=1,13,17))))</f>
        <v>115</v>
      </c>
      <c r="I33" s="50" cm="1">
        <f t="array" aca="1" ref="I33" ca="1">INDIRECT(ADDRESS(4+$C$32,IF($D$32=0,10,IF($D$32=1,14,18))))</f>
        <v>6.5</v>
      </c>
      <c r="J33" s="51" cm="1">
        <f t="array" aca="1" ref="J33" ca="1">INDIRECT(ADDRESS(4+$C$32,IF($D$32=0,11,IF($D$32=1,15,19))))</f>
        <v>47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5.75" thickBot="1" x14ac:dyDescent="0.3">
      <c r="A34" s="1"/>
      <c r="B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5.75" thickBot="1" x14ac:dyDescent="0.3">
      <c r="A35" s="1"/>
      <c r="B35" s="1"/>
      <c r="G35" s="27"/>
      <c r="H35" s="12" t="s">
        <v>11</v>
      </c>
      <c r="I35" s="12" t="s">
        <v>12</v>
      </c>
      <c r="J35" s="13" t="s">
        <v>13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G36" s="20" t="s">
        <v>0</v>
      </c>
      <c r="H36" s="5">
        <f ca="1">IF(MOD(H33, I32) = 0, QUOTIENT(H33,I32), QUOTIENT(H33,I32)+1)</f>
        <v>17</v>
      </c>
      <c r="I36" s="5">
        <f ca="1">H36*J32</f>
        <v>1020</v>
      </c>
      <c r="J36" s="26">
        <f ca="1">IF($I$36&gt;$I$37,$H$41, $G$41)</f>
        <v>0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5.75" thickBot="1" x14ac:dyDescent="0.3">
      <c r="A37" s="1"/>
      <c r="B37" s="1"/>
      <c r="G37" s="21" t="s">
        <v>5</v>
      </c>
      <c r="H37" s="7">
        <f ca="1">IF(MOD(H32, I33) = 0, QUOTIENT(H32,I33), QUOTIENT(H32,I33)+1)</f>
        <v>16</v>
      </c>
      <c r="I37" s="7">
        <f ca="1">H37*J33</f>
        <v>752</v>
      </c>
      <c r="J37" s="23">
        <f ca="1">IF($I$37&gt;$I$36,$H$41, $G$41)</f>
        <v>1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5.75" thickBot="1" x14ac:dyDescent="0.3">
      <c r="A39" s="1"/>
      <c r="B39" s="1"/>
      <c r="G39" s="1"/>
      <c r="H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5.75" thickBot="1" x14ac:dyDescent="0.3">
      <c r="A40" s="1"/>
      <c r="B40" s="1"/>
      <c r="G40" s="24" t="s">
        <v>14</v>
      </c>
      <c r="H40" s="25" t="s">
        <v>15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5.75" thickBot="1" x14ac:dyDescent="0.3">
      <c r="A41" s="1"/>
      <c r="B41" s="1"/>
      <c r="G41" s="22">
        <v>1</v>
      </c>
      <c r="H41" s="23">
        <v>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</sheetData>
  <mergeCells count="9">
    <mergeCell ref="H30:J30"/>
    <mergeCell ref="C30:D30"/>
    <mergeCell ref="C17:F17"/>
    <mergeCell ref="I17:L17"/>
    <mergeCell ref="N17:Q17"/>
    <mergeCell ref="D3:F3"/>
    <mergeCell ref="I3:K3"/>
    <mergeCell ref="M3:O3"/>
    <mergeCell ref="Q3:S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Rouvald Heerk</dc:creator>
  <cp:lastModifiedBy>Rouvald Heerk</cp:lastModifiedBy>
  <dcterms:created xsi:type="dcterms:W3CDTF">2021-07-28T21:34:00Z</dcterms:created>
  <dcterms:modified xsi:type="dcterms:W3CDTF">2021-08-06T21:16:49Z</dcterms:modified>
</cp:coreProperties>
</file>