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vin\OneDrive\Documents\Brock university\Courses\8-Y3-SUSP-COOP\COSC 3P99\"/>
    </mc:Choice>
  </mc:AlternateContent>
  <xr:revisionPtr revIDLastSave="210" documentId="8_{10B50B34-47D6-4F1D-A58E-B19E72762DF1}" xr6:coauthVersionLast="47" xr6:coauthVersionMax="47" xr10:uidLastSave="{8CF8406F-0A3C-4421-A382-060FB3CF2C0A}"/>
  <bookViews>
    <workbookView xWindow="0" yWindow="0" windowWidth="23040" windowHeight="8940" firstSheet="1" activeTab="1" xr2:uid="{EF12A1B5-82F6-4815-8B36-69CC335BE212}"/>
  </bookViews>
  <sheets>
    <sheet name="Summary Sheet" sheetId="4" r:id="rId1"/>
    <sheet name="Semantic coverage" sheetId="3" r:id="rId2"/>
    <sheet name="Traditional Coverage" sheetId="2" r:id="rId3"/>
    <sheet name="Manual Testing" sheetId="1" r:id="rId4"/>
  </sheets>
  <definedNames>
    <definedName name="_xlnm._FilterDatabase" localSheetId="0" hidden="1">'Summary Sheet'!$B$16:$D$93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5" i="3"/>
  <c r="T4" i="3"/>
  <c r="T269" i="3"/>
  <c r="T270" i="3"/>
  <c r="T271" i="3"/>
  <c r="T268" i="3"/>
  <c r="T264" i="3"/>
  <c r="T265" i="3"/>
  <c r="T266" i="3"/>
  <c r="T267" i="3"/>
  <c r="T263" i="3"/>
  <c r="T258" i="3"/>
  <c r="T259" i="3"/>
  <c r="T260" i="3"/>
  <c r="T261" i="3"/>
  <c r="T262" i="3"/>
  <c r="T257" i="3"/>
  <c r="T252" i="3"/>
  <c r="T253" i="3"/>
  <c r="T254" i="3"/>
  <c r="T255" i="3"/>
  <c r="T256" i="3"/>
  <c r="T251" i="3"/>
  <c r="T247" i="3"/>
  <c r="T248" i="3"/>
  <c r="T249" i="3"/>
  <c r="T250" i="3"/>
  <c r="T246" i="3"/>
  <c r="T243" i="3"/>
  <c r="T244" i="3"/>
  <c r="T245" i="3"/>
  <c r="T242" i="3"/>
  <c r="T239" i="3"/>
  <c r="T240" i="3"/>
  <c r="T241" i="3"/>
  <c r="T238" i="3"/>
  <c r="U289" i="3"/>
  <c r="U283" i="3"/>
  <c r="U277" i="3"/>
  <c r="U272" i="3"/>
  <c r="U268" i="3"/>
  <c r="U263" i="3"/>
  <c r="U257" i="3"/>
  <c r="U251" i="3"/>
  <c r="U246" i="3"/>
  <c r="U242" i="3"/>
  <c r="U238" i="3"/>
  <c r="Z238" i="3"/>
  <c r="Y238" i="3"/>
  <c r="W238" i="3"/>
  <c r="V238" i="3"/>
  <c r="X238" i="3"/>
  <c r="T32" i="2"/>
  <c r="T33" i="2"/>
  <c r="T34" i="2"/>
  <c r="T35" i="2"/>
  <c r="T39" i="2"/>
  <c r="T41" i="2"/>
  <c r="T37" i="2"/>
  <c r="T38" i="2"/>
  <c r="T40" i="2"/>
  <c r="T42" i="2"/>
  <c r="T43" i="2"/>
  <c r="T36" i="2"/>
  <c r="U32" i="2" l="1"/>
  <c r="T27" i="2"/>
  <c r="T28" i="2"/>
  <c r="T29" i="2"/>
  <c r="T30" i="2"/>
  <c r="T31" i="2"/>
  <c r="T26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11" i="2"/>
  <c r="T4" i="2"/>
  <c r="T5" i="2"/>
  <c r="T6" i="2"/>
  <c r="T7" i="2"/>
  <c r="T8" i="2"/>
  <c r="T9" i="2"/>
  <c r="T10" i="2"/>
  <c r="T3" i="2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S58" i="2"/>
  <c r="T59" i="2" s="1"/>
  <c r="T237" i="3"/>
  <c r="T236" i="3"/>
  <c r="T235" i="3"/>
  <c r="T234" i="3"/>
  <c r="U234" i="3" s="1"/>
  <c r="T233" i="3"/>
  <c r="T232" i="3"/>
  <c r="T231" i="3"/>
  <c r="T230" i="3"/>
  <c r="T229" i="3"/>
  <c r="T228" i="3"/>
  <c r="T227" i="3"/>
  <c r="T226" i="3"/>
  <c r="U226" i="3" s="1"/>
  <c r="T225" i="3"/>
  <c r="T224" i="3"/>
  <c r="T223" i="3"/>
  <c r="T222" i="3"/>
  <c r="U222" i="3" s="1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U194" i="3" s="1"/>
  <c r="T193" i="3"/>
  <c r="T192" i="3"/>
  <c r="T191" i="3"/>
  <c r="T190" i="3"/>
  <c r="T189" i="3"/>
  <c r="T188" i="3"/>
  <c r="T187" i="3"/>
  <c r="U187" i="3" s="1"/>
  <c r="T186" i="3"/>
  <c r="T185" i="3"/>
  <c r="T184" i="3"/>
  <c r="U184" i="3" s="1"/>
  <c r="U198" i="3" l="1"/>
  <c r="U207" i="3"/>
  <c r="U230" i="3"/>
  <c r="V36" i="1"/>
  <c r="T65" i="2"/>
  <c r="T64" i="2"/>
  <c r="U202" i="3"/>
  <c r="U217" i="3"/>
  <c r="T70" i="2"/>
  <c r="T62" i="2"/>
  <c r="T69" i="2"/>
  <c r="T61" i="2"/>
  <c r="T63" i="2"/>
  <c r="U212" i="3"/>
  <c r="T68" i="2"/>
  <c r="T60" i="2"/>
  <c r="T66" i="2"/>
  <c r="T58" i="2"/>
  <c r="U190" i="3"/>
  <c r="T67" i="2"/>
  <c r="W184" i="3"/>
  <c r="Z184" i="3"/>
  <c r="Y184" i="3"/>
  <c r="X184" i="3"/>
  <c r="U36" i="2"/>
  <c r="T52" i="2"/>
  <c r="T53" i="2"/>
  <c r="T54" i="2"/>
  <c r="T55" i="2"/>
  <c r="T56" i="2"/>
  <c r="T57" i="2"/>
  <c r="T51" i="2"/>
  <c r="U51" i="2" s="1"/>
  <c r="T47" i="2"/>
  <c r="T46" i="2"/>
  <c r="T45" i="2"/>
  <c r="T48" i="2"/>
  <c r="T49" i="2"/>
  <c r="T50" i="2"/>
  <c r="T44" i="2"/>
  <c r="T183" i="3"/>
  <c r="T182" i="3"/>
  <c r="T181" i="3"/>
  <c r="U181" i="3" s="1"/>
  <c r="T180" i="3"/>
  <c r="T179" i="3"/>
  <c r="U179" i="3" s="1"/>
  <c r="T178" i="3"/>
  <c r="T177" i="3"/>
  <c r="T176" i="3"/>
  <c r="T175" i="3"/>
  <c r="T174" i="3"/>
  <c r="U174" i="3" s="1"/>
  <c r="T173" i="3"/>
  <c r="T172" i="3"/>
  <c r="U172" i="3" s="1"/>
  <c r="T171" i="3"/>
  <c r="T170" i="3"/>
  <c r="U170" i="3" s="1"/>
  <c r="T169" i="3"/>
  <c r="T168" i="3"/>
  <c r="U168" i="3" s="1"/>
  <c r="T167" i="3"/>
  <c r="T166" i="3"/>
  <c r="U166" i="3" s="1"/>
  <c r="T165" i="3"/>
  <c r="T164" i="3"/>
  <c r="U164" i="3" s="1"/>
  <c r="T163" i="3"/>
  <c r="T162" i="3"/>
  <c r="U162" i="3" s="1"/>
  <c r="T161" i="3"/>
  <c r="T160" i="3"/>
  <c r="U160" i="3" s="1"/>
  <c r="T159" i="3"/>
  <c r="T158" i="3"/>
  <c r="U158" i="3" s="1"/>
  <c r="T157" i="3"/>
  <c r="T156" i="3"/>
  <c r="T155" i="3"/>
  <c r="T154" i="3"/>
  <c r="U154" i="3" s="1"/>
  <c r="T153" i="3"/>
  <c r="T152" i="3"/>
  <c r="U152" i="3" s="1"/>
  <c r="T151" i="3"/>
  <c r="T150" i="3"/>
  <c r="T149" i="3"/>
  <c r="U149" i="3" s="1"/>
  <c r="T148" i="3"/>
  <c r="T147" i="3"/>
  <c r="T146" i="3"/>
  <c r="T145" i="3"/>
  <c r="T144" i="3"/>
  <c r="T143" i="3"/>
  <c r="T142" i="3"/>
  <c r="T141" i="3"/>
  <c r="U141" i="3" s="1"/>
  <c r="T140" i="3"/>
  <c r="T139" i="3"/>
  <c r="T138" i="3"/>
  <c r="U138" i="3" s="1"/>
  <c r="T137" i="3"/>
  <c r="T136" i="3"/>
  <c r="U136" i="3" s="1"/>
  <c r="T135" i="3"/>
  <c r="T134" i="3"/>
  <c r="U134" i="3" s="1"/>
  <c r="T133" i="3"/>
  <c r="T132" i="3"/>
  <c r="U132" i="3" s="1"/>
  <c r="T131" i="3"/>
  <c r="T130" i="3"/>
  <c r="U130" i="3" s="1"/>
  <c r="T129" i="3"/>
  <c r="T128" i="3"/>
  <c r="T127" i="3"/>
  <c r="T126" i="3"/>
  <c r="T125" i="3"/>
  <c r="U125" i="3" s="1"/>
  <c r="T124" i="3"/>
  <c r="T123" i="3"/>
  <c r="T122" i="3"/>
  <c r="T121" i="3"/>
  <c r="T120" i="3"/>
  <c r="T119" i="3"/>
  <c r="T118" i="3"/>
  <c r="T117" i="3"/>
  <c r="T116" i="3"/>
  <c r="T115" i="3"/>
  <c r="U115" i="3" s="1"/>
  <c r="T114" i="3"/>
  <c r="T113" i="3"/>
  <c r="T112" i="3"/>
  <c r="T111" i="3"/>
  <c r="T110" i="3"/>
  <c r="T109" i="3"/>
  <c r="T108" i="3"/>
  <c r="U108" i="3" s="1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U91" i="3" s="1"/>
  <c r="T90" i="3"/>
  <c r="T89" i="3"/>
  <c r="T88" i="3"/>
  <c r="T87" i="3"/>
  <c r="T86" i="3"/>
  <c r="T85" i="3"/>
  <c r="U85" i="3" s="1"/>
  <c r="T84" i="3"/>
  <c r="T83" i="3"/>
  <c r="U83" i="3" s="1"/>
  <c r="T82" i="3"/>
  <c r="T81" i="3"/>
  <c r="T80" i="3"/>
  <c r="T79" i="3"/>
  <c r="U79" i="3" s="1"/>
  <c r="T78" i="3"/>
  <c r="T77" i="3"/>
  <c r="T76" i="3"/>
  <c r="U76" i="3" s="1"/>
  <c r="T75" i="3"/>
  <c r="T74" i="3"/>
  <c r="T73" i="3"/>
  <c r="T72" i="3"/>
  <c r="T71" i="3"/>
  <c r="U71" i="3" s="1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U58" i="3" s="1"/>
  <c r="T57" i="3"/>
  <c r="T56" i="3"/>
  <c r="T55" i="3"/>
  <c r="T54" i="3"/>
  <c r="T53" i="3"/>
  <c r="U53" i="3" s="1"/>
  <c r="T52" i="3"/>
  <c r="T51" i="3"/>
  <c r="T50" i="3"/>
  <c r="T49" i="3"/>
  <c r="T48" i="3"/>
  <c r="T47" i="3"/>
  <c r="T46" i="3"/>
  <c r="T45" i="3"/>
  <c r="T44" i="3"/>
  <c r="U44" i="3" s="1"/>
  <c r="T43" i="3"/>
  <c r="T42" i="3"/>
  <c r="T41" i="3"/>
  <c r="T40" i="3"/>
  <c r="T39" i="3"/>
  <c r="T38" i="3"/>
  <c r="T37" i="3"/>
  <c r="T36" i="3"/>
  <c r="U36" i="3" s="1"/>
  <c r="T35" i="3"/>
  <c r="T34" i="3"/>
  <c r="T33" i="3"/>
  <c r="T32" i="3"/>
  <c r="T31" i="3"/>
  <c r="T30" i="3"/>
  <c r="T29" i="3"/>
  <c r="T28" i="3"/>
  <c r="U28" i="3" s="1"/>
  <c r="T27" i="3"/>
  <c r="T26" i="3"/>
  <c r="T25" i="3"/>
  <c r="T24" i="3"/>
  <c r="T23" i="3"/>
  <c r="T22" i="3"/>
  <c r="T21" i="3"/>
  <c r="U21" i="3" s="1"/>
  <c r="T20" i="3"/>
  <c r="M20" i="3"/>
  <c r="T19" i="3"/>
  <c r="T18" i="3"/>
  <c r="T17" i="3"/>
  <c r="M17" i="3"/>
  <c r="T16" i="3"/>
  <c r="T15" i="3"/>
  <c r="T14" i="3"/>
  <c r="U14" i="3" s="1"/>
  <c r="M14" i="3"/>
  <c r="T13" i="3"/>
  <c r="T12" i="3"/>
  <c r="G12" i="3"/>
  <c r="D21" i="3" s="1"/>
  <c r="T11" i="3"/>
  <c r="G11" i="3"/>
  <c r="D20" i="3" s="1"/>
  <c r="T10" i="3"/>
  <c r="T9" i="3"/>
  <c r="T8" i="3"/>
  <c r="U8" i="3" s="1"/>
  <c r="T7" i="3"/>
  <c r="T6" i="3"/>
  <c r="M5" i="3"/>
  <c r="E21" i="3" s="1"/>
  <c r="U3" i="3"/>
  <c r="F3" i="3"/>
  <c r="C21" i="3" s="1"/>
  <c r="M2" i="3"/>
  <c r="E20" i="3" s="1"/>
  <c r="F2" i="3"/>
  <c r="C20" i="3" s="1"/>
  <c r="M20" i="2"/>
  <c r="M17" i="2"/>
  <c r="M14" i="2"/>
  <c r="G12" i="2"/>
  <c r="D21" i="2" s="1"/>
  <c r="G11" i="2"/>
  <c r="D20" i="2" s="1"/>
  <c r="M5" i="2"/>
  <c r="E21" i="2" s="1"/>
  <c r="F3" i="2"/>
  <c r="C21" i="2" s="1"/>
  <c r="M2" i="2"/>
  <c r="E20" i="2" s="1"/>
  <c r="F2" i="2"/>
  <c r="C20" i="2" s="1"/>
  <c r="U35" i="1"/>
  <c r="U34" i="1"/>
  <c r="U33" i="1"/>
  <c r="U32" i="1"/>
  <c r="U44" i="2" l="1"/>
  <c r="U58" i="2"/>
  <c r="V184" i="3"/>
  <c r="U110" i="3"/>
  <c r="U11" i="3"/>
  <c r="U23" i="3"/>
  <c r="U31" i="3"/>
  <c r="U87" i="3"/>
  <c r="U103" i="3"/>
  <c r="U17" i="3"/>
  <c r="U48" i="3"/>
  <c r="U64" i="3"/>
  <c r="U120" i="3"/>
  <c r="U144" i="3"/>
  <c r="U176" i="3"/>
  <c r="U6" i="3"/>
  <c r="V3" i="3" s="1"/>
  <c r="U41" i="3"/>
  <c r="U73" i="3"/>
  <c r="U81" i="3"/>
  <c r="U97" i="3"/>
  <c r="U26" i="2"/>
  <c r="U3" i="2"/>
  <c r="U11" i="2"/>
  <c r="Y3" i="3"/>
  <c r="X3" i="3"/>
  <c r="W3" i="3"/>
  <c r="Z85" i="3"/>
  <c r="Y85" i="3"/>
  <c r="Z110" i="3"/>
  <c r="Y110" i="3"/>
  <c r="X110" i="3"/>
  <c r="W110" i="3"/>
  <c r="V110" i="3"/>
  <c r="Z130" i="3"/>
  <c r="Y130" i="3"/>
  <c r="X130" i="3"/>
  <c r="W130" i="3"/>
  <c r="V130" i="3"/>
  <c r="Z152" i="3"/>
  <c r="Y152" i="3"/>
  <c r="X152" i="3"/>
  <c r="W152" i="3"/>
  <c r="V152" i="3"/>
  <c r="Z168" i="3"/>
  <c r="Y168" i="3"/>
  <c r="X168" i="3"/>
  <c r="W168" i="3"/>
  <c r="V168" i="3"/>
  <c r="V32" i="1"/>
  <c r="Z28" i="3" l="1"/>
  <c r="V28" i="3"/>
  <c r="Z3" i="3"/>
  <c r="X85" i="3"/>
  <c r="W28" i="3"/>
  <c r="X28" i="3"/>
  <c r="V85" i="3"/>
  <c r="Y28" i="3"/>
  <c r="W85" i="3"/>
  <c r="U31" i="1"/>
  <c r="U30" i="1"/>
  <c r="U29" i="1"/>
  <c r="U28" i="1"/>
  <c r="U27" i="1"/>
  <c r="U26" i="1"/>
  <c r="V26" i="1" l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V11" i="1" s="1"/>
  <c r="U4" i="1"/>
  <c r="U5" i="1"/>
  <c r="U6" i="1"/>
  <c r="U7" i="1"/>
  <c r="U8" i="1"/>
  <c r="U9" i="1"/>
  <c r="U10" i="1"/>
  <c r="U3" i="1"/>
  <c r="M5" i="1"/>
  <c r="E21" i="1" s="1"/>
  <c r="G12" i="1"/>
  <c r="D21" i="1"/>
  <c r="F3" i="1"/>
  <c r="C21" i="1" s="1"/>
  <c r="M2" i="1"/>
  <c r="E20" i="1" s="1"/>
  <c r="G11" i="1"/>
  <c r="D20" i="1" s="1"/>
  <c r="M14" i="1"/>
  <c r="M17" i="1"/>
  <c r="M20" i="1"/>
  <c r="F2" i="1"/>
  <c r="C20" i="1" s="1"/>
  <c r="V3" i="1" l="1"/>
</calcChain>
</file>

<file path=xl/sharedStrings.xml><?xml version="1.0" encoding="utf-8"?>
<sst xmlns="http://schemas.openxmlformats.org/spreadsheetml/2006/main" count="849" uniqueCount="251">
  <si>
    <t>Project Level Summary</t>
  </si>
  <si>
    <t>Project Level Semantic Coverage Statistics</t>
  </si>
  <si>
    <t>Projects</t>
  </si>
  <si>
    <t>Semantic Coverage</t>
  </si>
  <si>
    <t>Traditional Coverage</t>
  </si>
  <si>
    <t>Project</t>
  </si>
  <si>
    <t>Mean</t>
  </si>
  <si>
    <t>Median</t>
  </si>
  <si>
    <t>Standard Deviation</t>
  </si>
  <si>
    <t>Min</t>
  </si>
  <si>
    <t>Max</t>
  </si>
  <si>
    <t>Project 1- shopping-cart-unit-tests</t>
  </si>
  <si>
    <t>Project 2 - poketerminal-game</t>
  </si>
  <si>
    <t>Project 3 - Tic-Tac-Toe</t>
  </si>
  <si>
    <t>Project 4 - Blackjack</t>
  </si>
  <si>
    <t>Project 5 - bubble shooter game</t>
  </si>
  <si>
    <t>Project 6 - pacman game</t>
  </si>
  <si>
    <t>Project 7 - space way game</t>
  </si>
  <si>
    <t>Project 8 - Card-war-game-python</t>
  </si>
  <si>
    <t>Function Level Summary</t>
  </si>
  <si>
    <t>Function</t>
  </si>
  <si>
    <t>calculate_total</t>
  </si>
  <si>
    <t>calculate_item_total</t>
  </si>
  <si>
    <t>add_item</t>
  </si>
  <si>
    <t>calculate_subtotal</t>
  </si>
  <si>
    <t>calculate_order_total</t>
  </si>
  <si>
    <t>get_reward_points</t>
  </si>
  <si>
    <t>get_latest_price</t>
  </si>
  <si>
    <t>calcular_ataque</t>
  </si>
  <si>
    <t>definir_vantagens</t>
  </si>
  <si>
    <t>_restaurar_pokemons</t>
  </si>
  <si>
    <t>batalhar</t>
  </si>
  <si>
    <t>capturar_pokemon</t>
  </si>
  <si>
    <t>get_inimigo</t>
  </si>
  <si>
    <t>_resultado_da_batalha</t>
  </si>
  <si>
    <t>apresentar_pokemons</t>
  </si>
  <si>
    <t>atacar</t>
  </si>
  <si>
    <t>mudar_estrategia_para_luta</t>
  </si>
  <si>
    <t>Project 1 - shopping-cart-unit-tests</t>
  </si>
  <si>
    <t>recuperar_vida</t>
  </si>
  <si>
    <t>subir_nivel</t>
  </si>
  <si>
    <t>_reconfigurar_status</t>
  </si>
  <si>
    <t>apresentar_pokemon</t>
  </si>
  <si>
    <t>diagonals</t>
  </si>
  <si>
    <t>get_pokemon</t>
  </si>
  <si>
    <t>simulate_shoot_right</t>
  </si>
  <si>
    <t>move</t>
  </si>
  <si>
    <t>columns</t>
  </si>
  <si>
    <t>update</t>
  </si>
  <si>
    <t>update_board</t>
  </si>
  <si>
    <t>init</t>
  </si>
  <si>
    <t>check_win</t>
  </si>
  <si>
    <t>parse_coordinates</t>
  </si>
  <si>
    <t>play</t>
  </si>
  <si>
    <t>deal_card</t>
  </si>
  <si>
    <t>calculation_total</t>
  </si>
  <si>
    <t>compare</t>
  </si>
  <si>
    <t>game_play</t>
  </si>
  <si>
    <t>calculate_sides</t>
  </si>
  <si>
    <t xml:space="preserve"> calculate_center</t>
  </si>
  <si>
    <t>move_bubble</t>
  </si>
  <si>
    <t>decide_positions</t>
  </si>
  <si>
    <t>simulate_shoot_left</t>
  </si>
  <si>
    <t>change_bubbles</t>
  </si>
  <si>
    <t xml:space="preserve">move </t>
  </si>
  <si>
    <t>draw</t>
  </si>
  <si>
    <t>start_game</t>
  </si>
  <si>
    <t>event_loop</t>
  </si>
  <si>
    <t>draw_texts</t>
  </si>
  <si>
    <t>set_mode</t>
  </si>
  <si>
    <t>check_ghosts_state</t>
  </si>
  <si>
    <t>clamp_ip</t>
  </si>
  <si>
    <t>clip</t>
  </si>
  <si>
    <t>union_ip</t>
  </si>
  <si>
    <t>fit</t>
  </si>
  <si>
    <t>colliderect</t>
  </si>
  <si>
    <t>fy</t>
  </si>
  <si>
    <t>__init__</t>
  </si>
  <si>
    <t>_str__</t>
  </si>
  <si>
    <t>__repr__</t>
  </si>
  <si>
    <t>__gt__</t>
  </si>
  <si>
    <t>__eq__</t>
  </si>
  <si>
    <t>new_game</t>
  </si>
  <si>
    <t>get_winner</t>
  </si>
  <si>
    <t>cards_shuffle</t>
  </si>
  <si>
    <t>deal_one</t>
  </si>
  <si>
    <t>play_game</t>
  </si>
  <si>
    <t>set_hand</t>
  </si>
  <si>
    <t>get_card</t>
  </si>
  <si>
    <t>add_card</t>
  </si>
  <si>
    <t>Project 9 - Pytube</t>
  </si>
  <si>
    <t>xml_caption_to_srt</t>
  </si>
  <si>
    <t>cache_tokens</t>
  </si>
  <si>
    <t>refresh_bearer_token</t>
  </si>
  <si>
    <t>fetch_bearer_token</t>
  </si>
  <si>
    <t>_call_api</t>
  </si>
  <si>
    <t>calculate_n</t>
  </si>
  <si>
    <t>get_throttling_function_name</t>
  </si>
  <si>
    <t>get_throttling_function_code</t>
  </si>
  <si>
    <t>get_throttling_function_array</t>
  </si>
  <si>
    <t>get_throttling_plan</t>
  </si>
  <si>
    <t>get_initial_function_name</t>
  </si>
  <si>
    <t>Statement</t>
  </si>
  <si>
    <t>Branch</t>
  </si>
  <si>
    <t>TCS (avg of all)</t>
  </si>
  <si>
    <t>Labels</t>
  </si>
  <si>
    <t>Weight</t>
  </si>
  <si>
    <t>Statement cov.</t>
  </si>
  <si>
    <t>Semantic cov.</t>
  </si>
  <si>
    <t>Semantic Coverage Score</t>
  </si>
  <si>
    <t>Project 1</t>
  </si>
  <si>
    <t>Core functionality</t>
  </si>
  <si>
    <t>Blocks</t>
  </si>
  <si>
    <t>Weights</t>
  </si>
  <si>
    <t>Statement Cov.</t>
  </si>
  <si>
    <t>Block Score</t>
  </si>
  <si>
    <t>Function Semantic Cov.</t>
  </si>
  <si>
    <t>Project 2</t>
  </si>
  <si>
    <t>Integration points</t>
  </si>
  <si>
    <t>Core_functionality</t>
  </si>
  <si>
    <t>Project 3</t>
  </si>
  <si>
    <t>Output consistency</t>
  </si>
  <si>
    <t>Error_handling</t>
  </si>
  <si>
    <t>Project 4</t>
  </si>
  <si>
    <t>Boundary_conditions</t>
  </si>
  <si>
    <t>Project 5</t>
  </si>
  <si>
    <t>boundry conditions</t>
  </si>
  <si>
    <t>error handling</t>
  </si>
  <si>
    <t>Output_consistency</t>
  </si>
  <si>
    <t>integration points</t>
  </si>
  <si>
    <t>Manual Testing Score</t>
  </si>
  <si>
    <t>ui interactions</t>
  </si>
  <si>
    <t>Edge_Cases</t>
  </si>
  <si>
    <t>Test Execution Time</t>
  </si>
  <si>
    <t>Smell Tests</t>
  </si>
  <si>
    <t>Static analysis</t>
  </si>
  <si>
    <t>Code Metrics</t>
  </si>
  <si>
    <t>MTS (avg of all)</t>
  </si>
  <si>
    <t>security features</t>
  </si>
  <si>
    <t>performance scalability</t>
  </si>
  <si>
    <t>Core_functionality_Item</t>
  </si>
  <si>
    <t>configuration environment</t>
  </si>
  <si>
    <t>Core_functionality_Order</t>
  </si>
  <si>
    <t>output consistency</t>
  </si>
  <si>
    <t>Function_Utility</t>
  </si>
  <si>
    <t>item_core</t>
  </si>
  <si>
    <t>order_core</t>
  </si>
  <si>
    <t>total_boundary</t>
  </si>
  <si>
    <t>Comparison</t>
  </si>
  <si>
    <t>TCS</t>
  </si>
  <si>
    <t>MTS</t>
  </si>
  <si>
    <t>Semantic coverage</t>
  </si>
  <si>
    <t>Integration_points</t>
  </si>
  <si>
    <t>Function_8_Core</t>
  </si>
  <si>
    <t>Function_8_Boundary</t>
  </si>
  <si>
    <t>Function_8_ErrorHandling</t>
  </si>
  <si>
    <t>Function_8_Integration</t>
  </si>
  <si>
    <t>Idea:</t>
  </si>
  <si>
    <t>Function_8_Output</t>
  </si>
  <si>
    <t>core_functionality</t>
  </si>
  <si>
    <t>ui_interactions</t>
  </si>
  <si>
    <t>boundary_conditions</t>
  </si>
  <si>
    <t>error_handling</t>
  </si>
  <si>
    <t>integration_points</t>
  </si>
  <si>
    <t>output_consistency</t>
  </si>
  <si>
    <t>Note: the test file may need to be altered to account for the modularity of code blocks</t>
  </si>
  <si>
    <t xml:space="preserve">this is to ensure that each code block can be tested for statement coverage against the </t>
  </si>
  <si>
    <t>test file</t>
  </si>
  <si>
    <t>core_functionality.py</t>
  </si>
  <si>
    <t>boundary_conditions_and_edge_cases.py</t>
  </si>
  <si>
    <t>error_handling.py</t>
  </si>
  <si>
    <t>integration_points.py</t>
  </si>
  <si>
    <t>user_interface_interactions.py</t>
  </si>
  <si>
    <t>configuration_and_environment.py</t>
  </si>
  <si>
    <t>output_consistency.py</t>
  </si>
  <si>
    <t>error_handling_and_config.py</t>
  </si>
  <si>
    <t>Performance_and_scalability</t>
  </si>
  <si>
    <t>Function_3_Core.py</t>
  </si>
  <si>
    <t>Function_3_Boundary.py</t>
  </si>
  <si>
    <t>Function_3_ErrorHandling.py</t>
  </si>
  <si>
    <t>Function_3_Integration.py</t>
  </si>
  <si>
    <t>Function_3_Performance.py</t>
  </si>
  <si>
    <t>Function_3_OutputConsistency.py</t>
  </si>
  <si>
    <t>Function_4_Core.py</t>
  </si>
  <si>
    <t>Function_4_Boundary.py</t>
  </si>
  <si>
    <t>Function_4_ErrorHandling.py</t>
  </si>
  <si>
    <t>Function_4_Integration.py</t>
  </si>
  <si>
    <t>Function_4_Performance.py</t>
  </si>
  <si>
    <t>Function_4_OutputConsistency.py</t>
  </si>
  <si>
    <t>Function_5_Core.py</t>
  </si>
  <si>
    <t>Function_5_Boundary.py</t>
  </si>
  <si>
    <t>Function_5_ErrorHandling.py</t>
  </si>
  <si>
    <t>Function_5_Integration.py</t>
  </si>
  <si>
    <t>Function_5_OutputConsistency.py</t>
  </si>
  <si>
    <t>Function_6_Core.py</t>
  </si>
  <si>
    <t>Function_6_UI.py</t>
  </si>
  <si>
    <t>Function_1_Core_Functionality.py</t>
  </si>
  <si>
    <t>Function_1_Boundary_Edge_Cases.py</t>
  </si>
  <si>
    <t>Function_1_Error_Handling.py</t>
  </si>
  <si>
    <t>Function_1_Integration.py</t>
  </si>
  <si>
    <t>Function_1_Output_Consistency.py</t>
  </si>
  <si>
    <t>Function_2_Core_Functionality.py</t>
  </si>
  <si>
    <t>Function_2_Boundary_Edge_Cases.py</t>
  </si>
  <si>
    <t>Function_2_Error_Handling.py</t>
  </si>
  <si>
    <t>Function_2_Integration.py</t>
  </si>
  <si>
    <t>Function_2_Output_Consistency.py</t>
  </si>
  <si>
    <t>Function_3_Core_Functionality.py</t>
  </si>
  <si>
    <t>Function_3_Boundary_Edge_Cases.py</t>
  </si>
  <si>
    <t>Function_3_Error_Handling.py</t>
  </si>
  <si>
    <t>Function_3_Output_Consistency.py</t>
  </si>
  <si>
    <t>Function_4_Core_Functionality.py</t>
  </si>
  <si>
    <t>Function_4_Boundary_Edge_Cases.py</t>
  </si>
  <si>
    <t>Function_4_Error_Handling.py</t>
  </si>
  <si>
    <t>Function_4_UI_Interactions.py</t>
  </si>
  <si>
    <t>User_Interface</t>
  </si>
  <si>
    <t>configuration</t>
  </si>
  <si>
    <t>Function_Core_Functionality.py</t>
  </si>
  <si>
    <t>Function_Boundary_Conditions.py</t>
  </si>
  <si>
    <t>Function_Error_Handling.py</t>
  </si>
  <si>
    <t>Function_Output_Consistency.py</t>
  </si>
  <si>
    <t>Function_Integration_Points.py</t>
  </si>
  <si>
    <t>Function_10_Core.py</t>
  </si>
  <si>
    <t>Function_10_UI.py</t>
  </si>
  <si>
    <t>Function_10_Integration.py</t>
  </si>
  <si>
    <t>Function_10_Output.py</t>
  </si>
  <si>
    <t>Function_11_Core.py</t>
  </si>
  <si>
    <t>Function_11_Boundary.py</t>
  </si>
  <si>
    <t>Function_11_ErrorHandling.py</t>
  </si>
  <si>
    <t>Function_11_Integration.py</t>
  </si>
  <si>
    <t>Function_12_Core.py</t>
  </si>
  <si>
    <t>Function_12_Boundary.py</t>
  </si>
  <si>
    <t>Function_12_ErrorHandling.py</t>
  </si>
  <si>
    <t>Function_12_Integration.py</t>
  </si>
  <si>
    <t>Function_13_Core.py</t>
  </si>
  <si>
    <t>Function_13_Boundary.py</t>
  </si>
  <si>
    <t>Function_13_ErrorHandling.py</t>
  </si>
  <si>
    <t>Function_13_Integration.py</t>
  </si>
  <si>
    <t>core functionality</t>
  </si>
  <si>
    <t>boundary conditions</t>
  </si>
  <si>
    <t>configuration and environment</t>
  </si>
  <si>
    <t>performance/scalability</t>
  </si>
  <si>
    <t>config and environment</t>
  </si>
  <si>
    <t>Traditional Coverage Score</t>
  </si>
  <si>
    <t>Statement Coverage</t>
  </si>
  <si>
    <t>Branch Coverage</t>
  </si>
  <si>
    <t>Function Coverage</t>
  </si>
  <si>
    <t>Function TCS (avg of all)</t>
  </si>
  <si>
    <t>Project TCS</t>
  </si>
  <si>
    <t>calculate_center</t>
  </si>
  <si>
    <t>Function MTS (avg of all)</t>
  </si>
  <si>
    <t>Project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</si>
</sst>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.8000000000000007"/>
      <color rgb="FF808080"/>
      <name val="JetBrains Mono"/>
      <family val="3"/>
    </font>
    <font>
      <u/>
      <sz val="11"/>
      <color theme="10"/>
      <name val="Calibri"/>
      <family val="2"/>
      <scheme val="minor"/>
    </font>
    <font>
      <sz val="11"/>
      <color theme="1"/>
      <name val="Liberation Sans"/>
      <charset val="1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2" fillId="9" borderId="1" xfId="0" applyFont="1" applyFill="1" applyBorder="1"/>
    <xf numFmtId="0" fontId="6" fillId="4" borderId="1" xfId="1" applyFill="1" applyBorder="1"/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6" fillId="7" borderId="1" xfId="1" applyFill="1" applyBorder="1"/>
    <xf numFmtId="0" fontId="6" fillId="12" borderId="1" xfId="1" applyFill="1" applyBorder="1"/>
    <xf numFmtId="0" fontId="0" fillId="12" borderId="1" xfId="0" applyFill="1" applyBorder="1"/>
    <xf numFmtId="2" fontId="2" fillId="9" borderId="1" xfId="0" applyNumberFormat="1" applyFont="1" applyFill="1" applyBorder="1"/>
    <xf numFmtId="0" fontId="5" fillId="13" borderId="1" xfId="0" applyFont="1" applyFill="1" applyBorder="1" applyAlignment="1">
      <alignment vertical="center"/>
    </xf>
    <xf numFmtId="0" fontId="0" fillId="13" borderId="1" xfId="0" applyFill="1" applyBorder="1"/>
    <xf numFmtId="0" fontId="1" fillId="3" borderId="7" xfId="0" applyFont="1" applyFill="1" applyBorder="1" applyAlignment="1">
      <alignment horizontal="center"/>
    </xf>
    <xf numFmtId="2" fontId="3" fillId="7" borderId="1" xfId="0" applyNumberFormat="1" applyFont="1" applyFill="1" applyBorder="1"/>
    <xf numFmtId="0" fontId="2" fillId="12" borderId="0" xfId="0" applyFont="1" applyFill="1"/>
    <xf numFmtId="0" fontId="0" fillId="12" borderId="0" xfId="0" applyFill="1"/>
    <xf numFmtId="2" fontId="0" fillId="10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vertical="center"/>
    </xf>
    <xf numFmtId="2" fontId="0" fillId="13" borderId="1" xfId="0" applyNumberFormat="1" applyFill="1" applyBorder="1"/>
    <xf numFmtId="2" fontId="0" fillId="13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15" borderId="1" xfId="0" applyFill="1" applyBorder="1"/>
    <xf numFmtId="2" fontId="0" fillId="15" borderId="1" xfId="0" applyNumberFormat="1" applyFill="1" applyBorder="1"/>
    <xf numFmtId="0" fontId="0" fillId="7" borderId="1" xfId="0" applyFill="1" applyBorder="1" applyAlignment="1">
      <alignment vertical="center"/>
    </xf>
    <xf numFmtId="2" fontId="0" fillId="7" borderId="1" xfId="0" applyNumberFormat="1" applyFill="1" applyBorder="1"/>
    <xf numFmtId="0" fontId="0" fillId="17" borderId="1" xfId="0" applyFill="1" applyBorder="1"/>
    <xf numFmtId="2" fontId="0" fillId="17" borderId="1" xfId="0" applyNumberFormat="1" applyFill="1" applyBorder="1"/>
    <xf numFmtId="0" fontId="0" fillId="9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8" xfId="0" applyFill="1" applyBorder="1"/>
    <xf numFmtId="2" fontId="0" fillId="13" borderId="8" xfId="0" applyNumberFormat="1" applyFill="1" applyBorder="1"/>
    <xf numFmtId="0" fontId="0" fillId="9" borderId="8" xfId="0" applyFill="1" applyBorder="1"/>
    <xf numFmtId="2" fontId="0" fillId="9" borderId="8" xfId="0" applyNumberFormat="1" applyFill="1" applyBorder="1"/>
    <xf numFmtId="2" fontId="0" fillId="9" borderId="12" xfId="0" applyNumberFormat="1" applyFill="1" applyBorder="1"/>
    <xf numFmtId="0" fontId="0" fillId="13" borderId="12" xfId="0" applyFill="1" applyBorder="1"/>
    <xf numFmtId="0" fontId="0" fillId="9" borderId="12" xfId="0" applyFill="1" applyBorder="1"/>
    <xf numFmtId="0" fontId="0" fillId="15" borderId="8" xfId="0" applyFill="1" applyBorder="1" applyAlignment="1">
      <alignment vertical="center"/>
    </xf>
    <xf numFmtId="0" fontId="0" fillId="15" borderId="8" xfId="0" applyFill="1" applyBorder="1"/>
    <xf numFmtId="2" fontId="0" fillId="15" borderId="8" xfId="0" applyNumberFormat="1" applyFill="1" applyBorder="1"/>
    <xf numFmtId="2" fontId="0" fillId="15" borderId="8" xfId="0" applyNumberFormat="1" applyFill="1" applyBorder="1" applyAlignment="1">
      <alignment vertical="center"/>
    </xf>
    <xf numFmtId="0" fontId="0" fillId="4" borderId="8" xfId="0" applyFill="1" applyBorder="1"/>
    <xf numFmtId="2" fontId="0" fillId="4" borderId="8" xfId="0" applyNumberFormat="1" applyFill="1" applyBorder="1"/>
    <xf numFmtId="0" fontId="0" fillId="4" borderId="8" xfId="0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2" fontId="0" fillId="4" borderId="12" xfId="0" applyNumberFormat="1" applyFill="1" applyBorder="1" applyAlignment="1">
      <alignment vertical="center"/>
    </xf>
    <xf numFmtId="0" fontId="0" fillId="15" borderId="12" xfId="0" applyFill="1" applyBorder="1" applyAlignment="1">
      <alignment vertical="center"/>
    </xf>
    <xf numFmtId="2" fontId="0" fillId="13" borderId="8" xfId="0" applyNumberFormat="1" applyFill="1" applyBorder="1" applyAlignment="1">
      <alignment vertical="center"/>
    </xf>
    <xf numFmtId="2" fontId="0" fillId="9" borderId="8" xfId="0" applyNumberFormat="1" applyFill="1" applyBorder="1" applyAlignment="1">
      <alignment vertical="center"/>
    </xf>
    <xf numFmtId="2" fontId="0" fillId="9" borderId="12" xfId="0" applyNumberFormat="1" applyFill="1" applyBorder="1" applyAlignment="1">
      <alignment vertical="center"/>
    </xf>
    <xf numFmtId="2" fontId="0" fillId="13" borderId="12" xfId="0" applyNumberFormat="1" applyFill="1" applyBorder="1" applyAlignment="1">
      <alignment vertical="center"/>
    </xf>
    <xf numFmtId="2" fontId="0" fillId="9" borderId="9" xfId="0" applyNumberFormat="1" applyFill="1" applyBorder="1" applyAlignment="1">
      <alignment vertical="center"/>
    </xf>
    <xf numFmtId="2" fontId="0" fillId="9" borderId="10" xfId="0" applyNumberFormat="1" applyFill="1" applyBorder="1" applyAlignment="1">
      <alignment vertical="center"/>
    </xf>
    <xf numFmtId="2" fontId="0" fillId="13" borderId="9" xfId="0" applyNumberFormat="1" applyFill="1" applyBorder="1" applyAlignment="1">
      <alignment vertical="center"/>
    </xf>
    <xf numFmtId="2" fontId="0" fillId="13" borderId="10" xfId="0" applyNumberFormat="1" applyFill="1" applyBorder="1" applyAlignment="1">
      <alignment vertical="center"/>
    </xf>
    <xf numFmtId="2" fontId="0" fillId="15" borderId="10" xfId="0" applyNumberFormat="1" applyFill="1" applyBorder="1"/>
    <xf numFmtId="2" fontId="0" fillId="4" borderId="10" xfId="0" applyNumberFormat="1" applyFill="1" applyBorder="1"/>
    <xf numFmtId="2" fontId="0" fillId="15" borderId="12" xfId="0" applyNumberFormat="1" applyFill="1" applyBorder="1"/>
    <xf numFmtId="2" fontId="0" fillId="15" borderId="13" xfId="0" applyNumberFormat="1" applyFill="1" applyBorder="1"/>
    <xf numFmtId="2" fontId="0" fillId="4" borderId="12" xfId="0" applyNumberFormat="1" applyFill="1" applyBorder="1"/>
    <xf numFmtId="164" fontId="0" fillId="9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6" fillId="18" borderId="1" xfId="1" applyFill="1" applyBorder="1" applyAlignment="1">
      <alignment vertical="center"/>
    </xf>
    <xf numFmtId="0" fontId="6" fillId="16" borderId="1" xfId="1" applyFill="1" applyBorder="1" applyAlignment="1">
      <alignment vertical="center"/>
    </xf>
    <xf numFmtId="164" fontId="0" fillId="4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2" fontId="0" fillId="16" borderId="1" xfId="0" applyNumberForma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6" fillId="16" borderId="1" xfId="1" applyFill="1" applyBorder="1" applyAlignment="1">
      <alignment vertical="center" wrapText="1"/>
    </xf>
    <xf numFmtId="0" fontId="6" fillId="18" borderId="1" xfId="1" applyFill="1" applyBorder="1" applyAlignment="1">
      <alignment vertical="center" wrapText="1"/>
    </xf>
    <xf numFmtId="0" fontId="6" fillId="19" borderId="1" xfId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13" borderId="5" xfId="0" applyFill="1" applyBorder="1"/>
    <xf numFmtId="2" fontId="0" fillId="13" borderId="5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7" fillId="9" borderId="8" xfId="0" applyFont="1" applyFill="1" applyBorder="1"/>
    <xf numFmtId="0" fontId="7" fillId="13" borderId="8" xfId="0" applyFont="1" applyFill="1" applyBorder="1"/>
    <xf numFmtId="164" fontId="0" fillId="15" borderId="5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7" fillId="16" borderId="20" xfId="0" applyFont="1" applyFill="1" applyBorder="1" applyAlignment="1">
      <alignment vertical="center"/>
    </xf>
    <xf numFmtId="0" fontId="7" fillId="16" borderId="21" xfId="0" applyFont="1" applyFill="1" applyBorder="1" applyAlignment="1">
      <alignment vertical="center"/>
    </xf>
    <xf numFmtId="0" fontId="7" fillId="16" borderId="22" xfId="0" applyFont="1" applyFill="1" applyBorder="1" applyAlignment="1">
      <alignment vertical="center"/>
    </xf>
    <xf numFmtId="0" fontId="6" fillId="18" borderId="8" xfId="1" applyFill="1" applyBorder="1" applyAlignment="1">
      <alignment horizontal="center" vertical="center"/>
    </xf>
    <xf numFmtId="0" fontId="6" fillId="18" borderId="1" xfId="1" applyFill="1" applyBorder="1" applyAlignment="1">
      <alignment horizontal="center" vertical="center"/>
    </xf>
    <xf numFmtId="0" fontId="6" fillId="18" borderId="5" xfId="1" applyFill="1" applyBorder="1" applyAlignment="1">
      <alignment horizontal="center" vertical="center"/>
    </xf>
    <xf numFmtId="0" fontId="6" fillId="16" borderId="1" xfId="1" applyFill="1" applyBorder="1" applyAlignment="1">
      <alignment horizontal="center" vertical="center" wrapText="1"/>
    </xf>
    <xf numFmtId="0" fontId="6" fillId="18" borderId="1" xfId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6" fillId="16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19" borderId="8" xfId="0" applyNumberFormat="1" applyFill="1" applyBorder="1" applyAlignment="1">
      <alignment horizontal="center" vertical="center"/>
    </xf>
    <xf numFmtId="164" fontId="0" fillId="19" borderId="9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164" fontId="0" fillId="13" borderId="10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6" fillId="19" borderId="8" xfId="1" applyFill="1" applyBorder="1" applyAlignment="1">
      <alignment horizontal="center" vertical="center" wrapText="1"/>
    </xf>
    <xf numFmtId="164" fontId="0" fillId="18" borderId="8" xfId="0" applyNumberFormat="1" applyFill="1" applyBorder="1" applyAlignment="1">
      <alignment horizontal="center" vertical="center"/>
    </xf>
    <xf numFmtId="164" fontId="0" fillId="18" borderId="9" xfId="0" applyNumberFormat="1" applyFill="1" applyBorder="1" applyAlignment="1">
      <alignment horizontal="center" vertical="center"/>
    </xf>
    <xf numFmtId="164" fontId="0" fillId="18" borderId="11" xfId="0" applyNumberForma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64" fontId="0" fillId="13" borderId="13" xfId="0" applyNumberFormat="1" applyFill="1" applyBorder="1" applyAlignment="1">
      <alignment horizontal="center" vertical="center"/>
    </xf>
    <xf numFmtId="164" fontId="0" fillId="9" borderId="13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0" fontId="6" fillId="18" borderId="16" xfId="1" applyFill="1" applyBorder="1" applyAlignment="1">
      <alignment horizontal="center" vertical="center" wrapText="1"/>
    </xf>
    <xf numFmtId="0" fontId="6" fillId="18" borderId="8" xfId="1" applyFill="1" applyBorder="1" applyAlignment="1">
      <alignment horizontal="center" vertical="center" wrapText="1"/>
    </xf>
    <xf numFmtId="0" fontId="6" fillId="18" borderId="12" xfId="1" applyFill="1" applyBorder="1" applyAlignment="1">
      <alignment horizontal="center" vertical="center" wrapText="1"/>
    </xf>
    <xf numFmtId="0" fontId="6" fillId="16" borderId="8" xfId="1" applyFill="1" applyBorder="1" applyAlignment="1">
      <alignment horizontal="center" vertical="center" wrapText="1"/>
    </xf>
    <xf numFmtId="164" fontId="0" fillId="1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6" borderId="8" xfId="0" applyNumberFormat="1" applyFill="1" applyBorder="1" applyAlignment="1">
      <alignment horizontal="center" vertical="center"/>
    </xf>
    <xf numFmtId="164" fontId="0" fillId="16" borderId="12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2" fontId="0" fillId="9" borderId="9" xfId="0" applyNumberForma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0" fontId="6" fillId="18" borderId="6" xfId="1" applyFill="1" applyBorder="1" applyAlignment="1">
      <alignment horizontal="center" vertical="center"/>
    </xf>
    <xf numFmtId="0" fontId="6" fillId="18" borderId="18" xfId="1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0" fontId="6" fillId="16" borderId="5" xfId="1" applyFill="1" applyBorder="1" applyAlignment="1">
      <alignment horizontal="center" vertical="center"/>
    </xf>
    <xf numFmtId="0" fontId="6" fillId="16" borderId="6" xfId="1" applyFill="1" applyBorder="1" applyAlignment="1">
      <alignment horizontal="center" vertical="center"/>
    </xf>
    <xf numFmtId="0" fontId="6" fillId="16" borderId="7" xfId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13" borderId="1" xfId="1" applyFill="1" applyBorder="1" applyAlignment="1">
      <alignment horizontal="center" vertical="center"/>
    </xf>
    <xf numFmtId="2" fontId="0" fillId="13" borderId="5" xfId="0" applyNumberFormat="1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7" xfId="0" applyNumberForma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6" fillId="9" borderId="1" xfId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64" fontId="0" fillId="18" borderId="5" xfId="0" applyNumberFormat="1" applyFill="1" applyBorder="1" applyAlignment="1">
      <alignment horizontal="center" vertical="center"/>
    </xf>
    <xf numFmtId="164" fontId="0" fillId="18" borderId="6" xfId="0" applyNumberFormat="1" applyFill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164" fontId="0" fillId="18" borderId="19" xfId="0" applyNumberForma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164" fontId="0" fillId="21" borderId="8" xfId="0" applyNumberForma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18" borderId="8" xfId="0" applyNumberFormat="1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6" fillId="16" borderId="12" xfId="1" applyFill="1" applyBorder="1" applyAlignment="1">
      <alignment horizontal="center" vertical="center" wrapText="1"/>
    </xf>
    <xf numFmtId="0" fontId="6" fillId="16" borderId="17" xfId="1" applyFill="1" applyBorder="1" applyAlignment="1">
      <alignment horizontal="center" vertical="center" wrapText="1"/>
    </xf>
    <xf numFmtId="2" fontId="0" fillId="16" borderId="12" xfId="0" applyNumberFormat="1" applyFill="1" applyBorder="1" applyAlignment="1">
      <alignment horizontal="center" vertical="center" wrapText="1"/>
    </xf>
    <xf numFmtId="2" fontId="0" fillId="16" borderId="17" xfId="0" applyNumberFormat="1" applyFill="1" applyBorder="1" applyAlignment="1">
      <alignment horizontal="center" vertical="center" wrapText="1"/>
    </xf>
    <xf numFmtId="2" fontId="0" fillId="16" borderId="12" xfId="0" applyNumberFormat="1" applyFill="1" applyBorder="1" applyAlignment="1">
      <alignment horizontal="center" vertical="center"/>
    </xf>
    <xf numFmtId="2" fontId="0" fillId="16" borderId="17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2" fontId="0" fillId="18" borderId="6" xfId="0" applyNumberFormat="1" applyFill="1" applyBorder="1" applyAlignment="1">
      <alignment horizontal="center" vertical="center"/>
    </xf>
    <xf numFmtId="2" fontId="0" fillId="18" borderId="7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0" fillId="16" borderId="1" xfId="0" applyNumberFormat="1" applyFill="1" applyBorder="1" applyAlignment="1">
      <alignment horizontal="center" vertical="center"/>
    </xf>
    <xf numFmtId="2" fontId="0" fillId="16" borderId="6" xfId="0" applyNumberFormat="1" applyFill="1" applyBorder="1" applyAlignment="1">
      <alignment horizontal="center" vertical="center"/>
    </xf>
    <xf numFmtId="2" fontId="0" fillId="16" borderId="7" xfId="0" applyNumberFormat="1" applyFill="1" applyBorder="1" applyAlignment="1">
      <alignment horizontal="center" vertical="center"/>
    </xf>
    <xf numFmtId="0" fontId="6" fillId="18" borderId="7" xfId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2" fontId="0" fillId="18" borderId="12" xfId="0" applyNumberFormat="1" applyFill="1" applyBorder="1" applyAlignment="1">
      <alignment horizontal="center" vertical="center"/>
    </xf>
    <xf numFmtId="2" fontId="0" fillId="18" borderId="17" xfId="0" applyNumberFormat="1" applyFill="1" applyBorder="1" applyAlignment="1">
      <alignment horizontal="center" vertical="center"/>
    </xf>
    <xf numFmtId="2" fontId="0" fillId="18" borderId="16" xfId="0" applyNumberFormat="1" applyFill="1" applyBorder="1" applyAlignment="1">
      <alignment horizontal="center" vertical="center"/>
    </xf>
    <xf numFmtId="2" fontId="0" fillId="18" borderId="18" xfId="0" applyNumberFormat="1" applyFill="1" applyBorder="1" applyAlignment="1">
      <alignment horizontal="center" vertical="center"/>
    </xf>
    <xf numFmtId="2" fontId="0" fillId="16" borderId="16" xfId="0" applyNumberForma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6" fillId="20" borderId="5" xfId="1" applyFill="1" applyBorder="1" applyAlignment="1">
      <alignment horizontal="center" vertical="center"/>
    </xf>
    <xf numFmtId="0" fontId="6" fillId="20" borderId="6" xfId="1" applyFill="1" applyBorder="1" applyAlignment="1">
      <alignment horizontal="center" vertical="center"/>
    </xf>
    <xf numFmtId="0" fontId="6" fillId="20" borderId="7" xfId="1" applyFill="1" applyBorder="1" applyAlignment="1">
      <alignment horizontal="center" vertical="center"/>
    </xf>
    <xf numFmtId="2" fontId="0" fillId="20" borderId="5" xfId="0" applyNumberForma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Level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Sheet'!$C$3</c:f>
              <c:strCache>
                <c:ptCount val="1"/>
                <c:pt idx="0">
                  <c:v>Semantic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Sheet'!$B$4:$B$11</c:f>
              <c:strCache>
                <c:ptCount val="8"/>
                <c:pt idx="0">
                  <c:v>Project 1- shopping-cart-unit-tests</c:v>
                </c:pt>
                <c:pt idx="1">
                  <c:v>Project 2 - poketerminal-game</c:v>
                </c:pt>
                <c:pt idx="2">
                  <c:v>Project 3 - Tic-Tac-Toe</c:v>
                </c:pt>
                <c:pt idx="3">
                  <c:v>Project 4 - Blackjack</c:v>
                </c:pt>
                <c:pt idx="4">
                  <c:v>Project 5 - bubble shooter game</c:v>
                </c:pt>
                <c:pt idx="5">
                  <c:v>Project 6 - pacman game</c:v>
                </c:pt>
                <c:pt idx="6">
                  <c:v>Project 7 - space way game</c:v>
                </c:pt>
                <c:pt idx="7">
                  <c:v>Project 8 - Card-war-game-python</c:v>
                </c:pt>
              </c:strCache>
            </c:strRef>
          </c:cat>
          <c:val>
            <c:numRef>
              <c:f>'Summary Sheet'!$C$4:$C$11</c:f>
              <c:numCache>
                <c:formatCode>0.000</c:formatCode>
                <c:ptCount val="8"/>
                <c:pt idx="0">
                  <c:v>5.8151875000000013</c:v>
                </c:pt>
                <c:pt idx="1">
                  <c:v>8.4517333333333333</c:v>
                </c:pt>
                <c:pt idx="2">
                  <c:v>7.7785833333333336</c:v>
                </c:pt>
                <c:pt idx="3">
                  <c:v>6.3756250000000003</c:v>
                </c:pt>
                <c:pt idx="4">
                  <c:v>8.5716250000000009</c:v>
                </c:pt>
                <c:pt idx="5">
                  <c:v>7.2290000000000001</c:v>
                </c:pt>
                <c:pt idx="6">
                  <c:v>8.8977142857142866</c:v>
                </c:pt>
                <c:pt idx="7">
                  <c:v>7.2132692307692317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BE5-8F0A-DB84CC189635}"/>
            </c:ext>
          </c:extLst>
        </c:ser>
        <c:ser>
          <c:idx val="1"/>
          <c:order val="1"/>
          <c:tx>
            <c:strRef>
              <c:f>'Summary Sheet'!$D$3</c:f>
              <c:strCache>
                <c:ptCount val="1"/>
                <c:pt idx="0">
                  <c:v>Traditional 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Sheet'!$B$4:$B$11</c:f>
              <c:strCache>
                <c:ptCount val="8"/>
                <c:pt idx="0">
                  <c:v>Project 1- shopping-cart-unit-tests</c:v>
                </c:pt>
                <c:pt idx="1">
                  <c:v>Project 2 - poketerminal-game</c:v>
                </c:pt>
                <c:pt idx="2">
                  <c:v>Project 3 - Tic-Tac-Toe</c:v>
                </c:pt>
                <c:pt idx="3">
                  <c:v>Project 4 - Blackjack</c:v>
                </c:pt>
                <c:pt idx="4">
                  <c:v>Project 5 - bubble shooter game</c:v>
                </c:pt>
                <c:pt idx="5">
                  <c:v>Project 6 - pacman game</c:v>
                </c:pt>
                <c:pt idx="6">
                  <c:v>Project 7 - space way game</c:v>
                </c:pt>
                <c:pt idx="7">
                  <c:v>Project 8 - Card-war-game-python</c:v>
                </c:pt>
              </c:strCache>
            </c:strRef>
          </c:cat>
          <c:val>
            <c:numRef>
              <c:f>'Summary Sheet'!$D$4:$D$11</c:f>
              <c:numCache>
                <c:formatCode>0.000</c:formatCode>
                <c:ptCount val="8"/>
                <c:pt idx="0">
                  <c:v>6.8437500000000009</c:v>
                </c:pt>
                <c:pt idx="1">
                  <c:v>8.0811111111111096</c:v>
                </c:pt>
                <c:pt idx="2">
                  <c:v>6.3850000000000007</c:v>
                </c:pt>
                <c:pt idx="3">
                  <c:v>6.6925000000000008</c:v>
                </c:pt>
                <c:pt idx="4">
                  <c:v>7.5724999999999998</c:v>
                </c:pt>
                <c:pt idx="5">
                  <c:v>5.7095238095238097</c:v>
                </c:pt>
                <c:pt idx="6">
                  <c:v>6.3478571428571424</c:v>
                </c:pt>
                <c:pt idx="7">
                  <c:v>7.1866666666666665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BE5-8F0A-DB84CC18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05856"/>
        <c:axId val="626001264"/>
      </c:barChart>
      <c:catAx>
        <c:axId val="6260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01264"/>
        <c:crosses val="autoZero"/>
        <c:auto val="1"/>
        <c:lblAlgn val="ctr"/>
        <c:lblOffset val="100"/>
        <c:noMultiLvlLbl val="0"/>
      </c:catAx>
      <c:valAx>
        <c:axId val="626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306457</xdr:colOff>
      <xdr:row>14</xdr:row>
      <xdr:rowOff>11596</xdr:rowOff>
    </xdr:from>
    <xdr:to>
      <xdr:col>10</xdr:col>
      <xdr:colOff>728870</xdr:colOff>
      <xdr:row>28</xdr:row>
      <xdr:rowOff>87796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88A03-4D53-4A89-9F69-07F8F59F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tsyanQA/Card-war-game-python/tree/main" TargetMode="External"/><Relationship Id="rId13" Type="http://schemas.openxmlformats.org/officeDocument/2006/relationships/hyperlink" Target="https://github.com/itsyanQA/Card-war-game-python/tree/main" TargetMode="External"/><Relationship Id="rId18" Type="http://schemas.openxmlformats.org/officeDocument/2006/relationships/hyperlink" Target="https://github.com/itsyanQA/Card-war-game-python/tree/mai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github.com/taKana671/PyBubbleShooter/blob/master/pybubble_shooter.py" TargetMode="External"/><Relationship Id="rId21" Type="http://schemas.openxmlformats.org/officeDocument/2006/relationships/hyperlink" Target="https://github.com/ZirakM/Tic-Tac-Toe/tree/main" TargetMode="External"/><Relationship Id="rId7" Type="http://schemas.openxmlformats.org/officeDocument/2006/relationships/hyperlink" Target="https://github.com/walexhenrique/poketerminal-game" TargetMode="External"/><Relationship Id="rId12" Type="http://schemas.openxmlformats.org/officeDocument/2006/relationships/hyperlink" Target="https://github.com/YariKartoshe4ka/Space-Way" TargetMode="External"/><Relationship Id="rId17" Type="http://schemas.openxmlformats.org/officeDocument/2006/relationships/hyperlink" Target="https://github.com/paolodelia99/py-pacman/tree/master" TargetMode="External"/><Relationship Id="rId25" Type="http://schemas.openxmlformats.org/officeDocument/2006/relationships/hyperlink" Target="https://github.com/pytube/pytube" TargetMode="External"/><Relationship Id="rId2" Type="http://schemas.openxmlformats.org/officeDocument/2006/relationships/hyperlink" Target="https://github.com/walexhenrique/poketerminal-game" TargetMode="External"/><Relationship Id="rId16" Type="http://schemas.openxmlformats.org/officeDocument/2006/relationships/hyperlink" Target="https://github.com/taKana671/PyBubbleShooter/blob/master/pybubble_shooter.py" TargetMode="External"/><Relationship Id="rId20" Type="http://schemas.openxmlformats.org/officeDocument/2006/relationships/hyperlink" Target="https://github.com/dblackseam/Python_The_Blackjack_game" TargetMode="External"/><Relationship Id="rId1" Type="http://schemas.openxmlformats.org/officeDocument/2006/relationships/hyperlink" Target="https://github.com/AutomationPanda/shopping-cart-unit-tests.git" TargetMode="External"/><Relationship Id="rId6" Type="http://schemas.openxmlformats.org/officeDocument/2006/relationships/hyperlink" Target="https://github.com/AutomationPanda/shopping-cart-unit-tests.git" TargetMode="External"/><Relationship Id="rId11" Type="http://schemas.openxmlformats.org/officeDocument/2006/relationships/hyperlink" Target="https://github.com/paolodelia99/py-pacman/tree/master" TargetMode="External"/><Relationship Id="rId24" Type="http://schemas.openxmlformats.org/officeDocument/2006/relationships/hyperlink" Target="https://github.com/dblackseam/Python_The_Blackjack_game" TargetMode="External"/><Relationship Id="rId5" Type="http://schemas.openxmlformats.org/officeDocument/2006/relationships/hyperlink" Target="https://github.com/itsyanQA/Card-war-game-python/tree/main" TargetMode="External"/><Relationship Id="rId15" Type="http://schemas.openxmlformats.org/officeDocument/2006/relationships/hyperlink" Target="https://github.com/walexhenrique/poketerminal-game" TargetMode="External"/><Relationship Id="rId23" Type="http://schemas.openxmlformats.org/officeDocument/2006/relationships/hyperlink" Target="https://github.com/ZirakM/Tic-Tac-Toe/tree/main" TargetMode="External"/><Relationship Id="rId10" Type="http://schemas.openxmlformats.org/officeDocument/2006/relationships/hyperlink" Target="https://github.com/taKana671/PyBubbleShooter/blob/master/pybubble_shooter.py" TargetMode="External"/><Relationship Id="rId19" Type="http://schemas.openxmlformats.org/officeDocument/2006/relationships/hyperlink" Target="https://github.com/ZirakM/Tic-Tac-Toe/tree/main" TargetMode="External"/><Relationship Id="rId4" Type="http://schemas.openxmlformats.org/officeDocument/2006/relationships/hyperlink" Target="https://github.com/paolodelia99/py-pacman/tree/master" TargetMode="External"/><Relationship Id="rId9" Type="http://schemas.openxmlformats.org/officeDocument/2006/relationships/hyperlink" Target="https://github.com/ZirakM/Tic-Tac-Toe/tree/main" TargetMode="External"/><Relationship Id="rId14" Type="http://schemas.openxmlformats.org/officeDocument/2006/relationships/hyperlink" Target="https://github.com/AutomationPanda/shopping-cart-unit-tests.git" TargetMode="External"/><Relationship Id="rId22" Type="http://schemas.openxmlformats.org/officeDocument/2006/relationships/hyperlink" Target="https://github.com/dblackseam/Python_The_Blackjack_gam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icrie/xmca/tree/main/xmca" TargetMode="External"/><Relationship Id="rId13" Type="http://schemas.openxmlformats.org/officeDocument/2006/relationships/hyperlink" Target="https://github.com/walexhenrique/poketerminal-game" TargetMode="External"/><Relationship Id="rId18" Type="http://schemas.openxmlformats.org/officeDocument/2006/relationships/hyperlink" Target="https://github.com/itsyanQA/Card-war-game-python/tree/main" TargetMode="External"/><Relationship Id="rId3" Type="http://schemas.openxmlformats.org/officeDocument/2006/relationships/hyperlink" Target="https://github.com/AutomationPanda/shopping-cart-unit-tests.git" TargetMode="External"/><Relationship Id="rId21" Type="http://schemas.openxmlformats.org/officeDocument/2006/relationships/hyperlink" Target="https://github.com/ZirakM/Tic-Tac-Toe/tree/main" TargetMode="External"/><Relationship Id="rId7" Type="http://schemas.openxmlformats.org/officeDocument/2006/relationships/hyperlink" Target="https://github.com/AutomationPanda/shopping-cart-unit-tests.git" TargetMode="External"/><Relationship Id="rId12" Type="http://schemas.openxmlformats.org/officeDocument/2006/relationships/hyperlink" Target="https://github.com/AutomationPanda/shopping-cart-unit-tests.git" TargetMode="External"/><Relationship Id="rId17" Type="http://schemas.openxmlformats.org/officeDocument/2006/relationships/hyperlink" Target="https://github.com/itsyanQA/Card-war-game-python/tree/main" TargetMode="External"/><Relationship Id="rId2" Type="http://schemas.openxmlformats.org/officeDocument/2006/relationships/hyperlink" Target="https://github.com/AutomationPanda/shopping-cart-unit-tests.git" TargetMode="External"/><Relationship Id="rId16" Type="http://schemas.openxmlformats.org/officeDocument/2006/relationships/hyperlink" Target="https://github.com/YariKartoshe4ka/Space-Way" TargetMode="External"/><Relationship Id="rId20" Type="http://schemas.openxmlformats.org/officeDocument/2006/relationships/hyperlink" Target="https://github.com/dblackseam/Python_The_Blackjack_game" TargetMode="External"/><Relationship Id="rId1" Type="http://schemas.openxmlformats.org/officeDocument/2006/relationships/hyperlink" Target="https://github.com/AutomationPanda/shopping-cart-unit-tests.git" TargetMode="External"/><Relationship Id="rId6" Type="http://schemas.openxmlformats.org/officeDocument/2006/relationships/hyperlink" Target="https://github.com/AutomationPanda/shopping-cart-unit-tests.git" TargetMode="External"/><Relationship Id="rId11" Type="http://schemas.openxmlformats.org/officeDocument/2006/relationships/hyperlink" Target="https://github.com/nicrie/xmca/tree/main/xmca" TargetMode="External"/><Relationship Id="rId5" Type="http://schemas.openxmlformats.org/officeDocument/2006/relationships/hyperlink" Target="https://github.com/AutomationPanda/shopping-cart-unit-tests.git" TargetMode="External"/><Relationship Id="rId15" Type="http://schemas.openxmlformats.org/officeDocument/2006/relationships/hyperlink" Target="https://github.com/paolodelia99/py-pacman/tree/master" TargetMode="External"/><Relationship Id="rId10" Type="http://schemas.openxmlformats.org/officeDocument/2006/relationships/hyperlink" Target="https://github.com/nicrie/xmca/tree/main/xmca" TargetMode="External"/><Relationship Id="rId19" Type="http://schemas.openxmlformats.org/officeDocument/2006/relationships/hyperlink" Target="https://github.com/ZirakM/Tic-Tac-Toe/tree/main" TargetMode="External"/><Relationship Id="rId4" Type="http://schemas.openxmlformats.org/officeDocument/2006/relationships/hyperlink" Target="https://github.com/AutomationPanda/shopping-cart-unit-tests.git" TargetMode="External"/><Relationship Id="rId9" Type="http://schemas.openxmlformats.org/officeDocument/2006/relationships/hyperlink" Target="https://github.com/nicrie/xmca/tree/main/xmca" TargetMode="External"/><Relationship Id="rId14" Type="http://schemas.openxmlformats.org/officeDocument/2006/relationships/hyperlink" Target="https://github.com/taKana671/PyBubbleShooter/blob/master/pybubble_shooter.py" TargetMode="External"/><Relationship Id="rId22" Type="http://schemas.openxmlformats.org/officeDocument/2006/relationships/hyperlink" Target="https://github.com/pytube/pytub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icrie/xmca/tree/main/xmca" TargetMode="External"/><Relationship Id="rId13" Type="http://schemas.openxmlformats.org/officeDocument/2006/relationships/hyperlink" Target="https://github.com/walexhenrique/poketerminal-game" TargetMode="External"/><Relationship Id="rId18" Type="http://schemas.openxmlformats.org/officeDocument/2006/relationships/hyperlink" Target="https://github.com/ZirakM/Tic-Tac-Toe/tree/main" TargetMode="External"/><Relationship Id="rId3" Type="http://schemas.openxmlformats.org/officeDocument/2006/relationships/hyperlink" Target="https://github.com/AutomationPanda/shopping-cart-unit-tests.git" TargetMode="External"/><Relationship Id="rId7" Type="http://schemas.openxmlformats.org/officeDocument/2006/relationships/hyperlink" Target="https://github.com/AutomationPanda/shopping-cart-unit-tests.git" TargetMode="External"/><Relationship Id="rId12" Type="http://schemas.openxmlformats.org/officeDocument/2006/relationships/hyperlink" Target="https://github.com/AutomationPanda/shopping-cart-unit-tests.git" TargetMode="External"/><Relationship Id="rId17" Type="http://schemas.openxmlformats.org/officeDocument/2006/relationships/hyperlink" Target="https://github.com/itsyanQA/Card-war-game-python/tree/main" TargetMode="External"/><Relationship Id="rId2" Type="http://schemas.openxmlformats.org/officeDocument/2006/relationships/hyperlink" Target="https://github.com/AutomationPanda/shopping-cart-unit-tests.git" TargetMode="External"/><Relationship Id="rId16" Type="http://schemas.openxmlformats.org/officeDocument/2006/relationships/hyperlink" Target="https://github.com/itsyanQA/Card-war-game-python/tree/main" TargetMode="External"/><Relationship Id="rId20" Type="http://schemas.openxmlformats.org/officeDocument/2006/relationships/hyperlink" Target="https://github.com/ZirakM/Tic-Tac-Toe/tree/main" TargetMode="External"/><Relationship Id="rId1" Type="http://schemas.openxmlformats.org/officeDocument/2006/relationships/hyperlink" Target="https://github.com/AutomationPanda/shopping-cart-unit-tests.git" TargetMode="External"/><Relationship Id="rId6" Type="http://schemas.openxmlformats.org/officeDocument/2006/relationships/hyperlink" Target="https://github.com/AutomationPanda/shopping-cart-unit-tests.git" TargetMode="External"/><Relationship Id="rId11" Type="http://schemas.openxmlformats.org/officeDocument/2006/relationships/hyperlink" Target="https://github.com/nicrie/xmca/tree/main/xmca" TargetMode="External"/><Relationship Id="rId5" Type="http://schemas.openxmlformats.org/officeDocument/2006/relationships/hyperlink" Target="https://github.com/AutomationPanda/shopping-cart-unit-tests.git" TargetMode="External"/><Relationship Id="rId15" Type="http://schemas.openxmlformats.org/officeDocument/2006/relationships/hyperlink" Target="https://github.com/paolodelia99/py-pacman/tree/master" TargetMode="External"/><Relationship Id="rId10" Type="http://schemas.openxmlformats.org/officeDocument/2006/relationships/hyperlink" Target="https://github.com/nicrie/xmca/tree/main/xmca" TargetMode="External"/><Relationship Id="rId19" Type="http://schemas.openxmlformats.org/officeDocument/2006/relationships/hyperlink" Target="https://github.com/dblackseam/Python_The_Blackjack_game" TargetMode="External"/><Relationship Id="rId4" Type="http://schemas.openxmlformats.org/officeDocument/2006/relationships/hyperlink" Target="https://github.com/AutomationPanda/shopping-cart-unit-tests.git" TargetMode="External"/><Relationship Id="rId9" Type="http://schemas.openxmlformats.org/officeDocument/2006/relationships/hyperlink" Target="https://github.com/nicrie/xmca/tree/main/xmca" TargetMode="External"/><Relationship Id="rId14" Type="http://schemas.openxmlformats.org/officeDocument/2006/relationships/hyperlink" Target="https://github.com/taKana671/PyBubbleShooter/blob/master/pybubble_shooter.p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icrie/xmca/tree/main/xmca" TargetMode="External"/><Relationship Id="rId13" Type="http://schemas.openxmlformats.org/officeDocument/2006/relationships/hyperlink" Target="https://github.com/walexhenrique/poketerminal-game" TargetMode="External"/><Relationship Id="rId18" Type="http://schemas.openxmlformats.org/officeDocument/2006/relationships/hyperlink" Target="https://github.com/ZirakM/Tic-Tac-Toe/tree/main" TargetMode="External"/><Relationship Id="rId3" Type="http://schemas.openxmlformats.org/officeDocument/2006/relationships/hyperlink" Target="https://github.com/AutomationPanda/shopping-cart-unit-tests.git" TargetMode="External"/><Relationship Id="rId7" Type="http://schemas.openxmlformats.org/officeDocument/2006/relationships/hyperlink" Target="https://github.com/AutomationPanda/shopping-cart-unit-tests.git" TargetMode="External"/><Relationship Id="rId12" Type="http://schemas.openxmlformats.org/officeDocument/2006/relationships/hyperlink" Target="https://github.com/AutomationPanda/shopping-cart-unit-tests.git" TargetMode="External"/><Relationship Id="rId17" Type="http://schemas.openxmlformats.org/officeDocument/2006/relationships/hyperlink" Target="https://github.com/dblackseam/Python_The_Blackjack_game" TargetMode="External"/><Relationship Id="rId2" Type="http://schemas.openxmlformats.org/officeDocument/2006/relationships/hyperlink" Target="https://github.com/AutomationPanda/shopping-cart-unit-tests.git" TargetMode="External"/><Relationship Id="rId16" Type="http://schemas.openxmlformats.org/officeDocument/2006/relationships/hyperlink" Target="https://github.com/ZirakM/Tic-Tac-Toe/tree/main" TargetMode="External"/><Relationship Id="rId1" Type="http://schemas.openxmlformats.org/officeDocument/2006/relationships/hyperlink" Target="https://github.com/AutomationPanda/shopping-cart-unit-tests.git" TargetMode="External"/><Relationship Id="rId6" Type="http://schemas.openxmlformats.org/officeDocument/2006/relationships/hyperlink" Target="https://github.com/AutomationPanda/shopping-cart-unit-tests.git" TargetMode="External"/><Relationship Id="rId11" Type="http://schemas.openxmlformats.org/officeDocument/2006/relationships/hyperlink" Target="https://github.com/nicrie/xmca/tree/main/xmca" TargetMode="External"/><Relationship Id="rId5" Type="http://schemas.openxmlformats.org/officeDocument/2006/relationships/hyperlink" Target="https://github.com/AutomationPanda/shopping-cart-unit-tests.git" TargetMode="External"/><Relationship Id="rId15" Type="http://schemas.openxmlformats.org/officeDocument/2006/relationships/hyperlink" Target="https://github.com/itsyanQA/Card-war-game-python/tree/main" TargetMode="External"/><Relationship Id="rId10" Type="http://schemas.openxmlformats.org/officeDocument/2006/relationships/hyperlink" Target="https://github.com/nicrie/xmca/tree/main/xmc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AutomationPanda/shopping-cart-unit-tests.git" TargetMode="External"/><Relationship Id="rId9" Type="http://schemas.openxmlformats.org/officeDocument/2006/relationships/hyperlink" Target="https://github.com/nicrie/xmca/tree/main/xmca" TargetMode="External"/><Relationship Id="rId14" Type="http://schemas.openxmlformats.org/officeDocument/2006/relationships/hyperlink" Target="https://github.com/itsyanQA/Card-war-game-python/tree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6540-73CD-46F7-B6C7-B8504C624827}">
  <dimension ref="B2:K95"/>
  <sheetViews>
    <sheetView topLeftCell="A67" zoomScaleNormal="100" workbookViewId="0">
      <selection activeCell="B85" sqref="B85:B95"/>
    </sheetView>
  </sheetViews>
  <sheetFormatPr defaultRowHeight="15"/>
  <cols>
    <col min="2" max="2" width="35.28515625" customWidth="1"/>
    <col min="3" max="3" width="27.85546875" customWidth="1"/>
    <col min="4" max="4" width="23" customWidth="1"/>
    <col min="5" max="5" width="21.85546875" customWidth="1"/>
    <col min="6" max="6" width="33.5703125" customWidth="1"/>
    <col min="7" max="7" width="32" bestFit="1" customWidth="1"/>
    <col min="8" max="8" width="20.140625" bestFit="1" customWidth="1"/>
    <col min="9" max="9" width="18.140625" bestFit="1" customWidth="1"/>
    <col min="10" max="10" width="19.5703125" bestFit="1" customWidth="1"/>
    <col min="11" max="11" width="7.28515625" bestFit="1" customWidth="1"/>
  </cols>
  <sheetData>
    <row r="2" spans="2:11">
      <c r="B2" s="98" t="s">
        <v>0</v>
      </c>
      <c r="C2" s="98"/>
      <c r="D2" s="98"/>
      <c r="F2" s="98" t="s">
        <v>1</v>
      </c>
      <c r="G2" s="98"/>
      <c r="H2" s="98"/>
      <c r="I2" s="98"/>
      <c r="J2" s="98"/>
      <c r="K2" s="98"/>
    </row>
    <row r="3" spans="2:11">
      <c r="B3" s="1" t="s">
        <v>2</v>
      </c>
      <c r="C3" s="1" t="s">
        <v>3</v>
      </c>
      <c r="D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2:11">
      <c r="B4" s="68" t="s">
        <v>11</v>
      </c>
      <c r="C4" s="66">
        <v>5.8151875000000013</v>
      </c>
      <c r="D4" s="70">
        <v>6.8437500000000009</v>
      </c>
      <c r="F4" s="68" t="s">
        <v>11</v>
      </c>
      <c r="G4" s="66">
        <v>5.8151875000000013</v>
      </c>
      <c r="H4" s="66">
        <v>5.843</v>
      </c>
      <c r="I4" s="66">
        <v>0.22542102473562048</v>
      </c>
      <c r="J4" s="66">
        <v>5.3380000000000001</v>
      </c>
      <c r="K4" s="66">
        <v>6.0710000000000006</v>
      </c>
    </row>
    <row r="5" spans="2:11">
      <c r="B5" s="67" t="s">
        <v>12</v>
      </c>
      <c r="C5" s="65">
        <v>8.4517333333333333</v>
      </c>
      <c r="D5" s="69">
        <v>8.0811111111111096</v>
      </c>
      <c r="F5" s="67" t="s">
        <v>12</v>
      </c>
      <c r="G5" s="65">
        <v>8.4517333333333333</v>
      </c>
      <c r="H5" s="65">
        <v>9.1950000000000003</v>
      </c>
      <c r="I5" s="65">
        <v>1.7414597516642991</v>
      </c>
      <c r="J5" s="65">
        <v>5</v>
      </c>
      <c r="K5" s="65">
        <v>10</v>
      </c>
    </row>
    <row r="6" spans="2:11">
      <c r="B6" s="68" t="s">
        <v>13</v>
      </c>
      <c r="C6" s="66">
        <v>7.7785833333333336</v>
      </c>
      <c r="D6" s="70">
        <v>6.3850000000000007</v>
      </c>
      <c r="F6" s="68" t="s">
        <v>13</v>
      </c>
      <c r="G6" s="66">
        <v>7.7785833333333336</v>
      </c>
      <c r="H6" s="66">
        <v>7.1777499999999996</v>
      </c>
      <c r="I6" s="66">
        <v>1.8162597395930642</v>
      </c>
      <c r="J6" s="66">
        <v>5.65</v>
      </c>
      <c r="K6" s="66">
        <v>10</v>
      </c>
    </row>
    <row r="7" spans="2:11">
      <c r="B7" s="67" t="s">
        <v>14</v>
      </c>
      <c r="C7" s="65">
        <v>6.3756250000000003</v>
      </c>
      <c r="D7" s="69">
        <v>6.6925000000000008</v>
      </c>
      <c r="F7" s="67" t="s">
        <v>14</v>
      </c>
      <c r="G7" s="65">
        <v>6.3756250000000003</v>
      </c>
      <c r="H7" s="65">
        <v>6.0902499999999993</v>
      </c>
      <c r="I7" s="65">
        <v>0.7714777351507438</v>
      </c>
      <c r="J7" s="65">
        <v>5.8079999999999998</v>
      </c>
      <c r="K7" s="65">
        <v>7.5139999999999993</v>
      </c>
    </row>
    <row r="8" spans="2:11">
      <c r="B8" s="76" t="s">
        <v>15</v>
      </c>
      <c r="C8" s="66">
        <v>8.5716250000000009</v>
      </c>
      <c r="D8" s="70">
        <v>7.5724999999999998</v>
      </c>
      <c r="F8" s="76" t="s">
        <v>15</v>
      </c>
      <c r="G8" s="66">
        <v>8.5716250000000009</v>
      </c>
      <c r="H8" s="66">
        <v>8.0530000000000008</v>
      </c>
      <c r="I8" s="66">
        <v>1.1807261612487097</v>
      </c>
      <c r="J8" s="66">
        <v>7.1679999999999993</v>
      </c>
      <c r="K8" s="66">
        <v>10</v>
      </c>
    </row>
    <row r="9" spans="2:11">
      <c r="B9" s="77" t="s">
        <v>16</v>
      </c>
      <c r="C9" s="65">
        <v>7.2290000000000001</v>
      </c>
      <c r="D9" s="69">
        <v>5.7095238095238097</v>
      </c>
      <c r="F9" s="77" t="s">
        <v>16</v>
      </c>
      <c r="G9" s="65">
        <v>7.2290000000000001</v>
      </c>
      <c r="H9" s="65">
        <v>7.4</v>
      </c>
      <c r="I9" s="65">
        <v>0.91430009661306388</v>
      </c>
      <c r="J9" s="65">
        <v>5.5</v>
      </c>
      <c r="K9" s="65">
        <v>8.1010000000000009</v>
      </c>
    </row>
    <row r="10" spans="2:11">
      <c r="B10" s="78" t="s">
        <v>17</v>
      </c>
      <c r="C10" s="66">
        <v>8.8977142857142866</v>
      </c>
      <c r="D10" s="70">
        <v>6.3478571428571424</v>
      </c>
      <c r="F10" s="78" t="s">
        <v>17</v>
      </c>
      <c r="G10" s="66">
        <v>8.8977142857142866</v>
      </c>
      <c r="H10" s="66">
        <v>9.3339999999999996</v>
      </c>
      <c r="I10" s="66">
        <v>1.1906454432065599</v>
      </c>
      <c r="J10" s="66">
        <v>7.65</v>
      </c>
      <c r="K10" s="66">
        <v>10</v>
      </c>
    </row>
    <row r="11" spans="2:11">
      <c r="B11" s="67" t="s">
        <v>18</v>
      </c>
      <c r="C11" s="65">
        <v>7.2132692307692317</v>
      </c>
      <c r="D11" s="69">
        <v>7.1866666666666665</v>
      </c>
      <c r="F11" s="67" t="s">
        <v>18</v>
      </c>
      <c r="G11" s="65">
        <v>7.2132692307692317</v>
      </c>
      <c r="H11" s="65">
        <v>6.9799999999999995</v>
      </c>
      <c r="I11" s="65">
        <v>1.2203888317421683</v>
      </c>
      <c r="J11" s="65">
        <v>5.5</v>
      </c>
      <c r="K11" s="65">
        <v>10</v>
      </c>
    </row>
    <row r="15" spans="2:11">
      <c r="B15" s="98" t="s">
        <v>19</v>
      </c>
      <c r="C15" s="98"/>
      <c r="D15" s="98"/>
      <c r="E15" s="98"/>
    </row>
    <row r="16" spans="2:11">
      <c r="B16" s="1" t="s">
        <v>5</v>
      </c>
      <c r="C16" s="1" t="s">
        <v>20</v>
      </c>
      <c r="D16" s="1" t="s">
        <v>3</v>
      </c>
      <c r="E16" s="1" t="s">
        <v>4</v>
      </c>
    </row>
    <row r="17" spans="2:5">
      <c r="B17" s="99" t="s">
        <v>11</v>
      </c>
      <c r="C17" s="72" t="s">
        <v>21</v>
      </c>
      <c r="D17" s="65">
        <v>5.3380000000000001</v>
      </c>
      <c r="E17" s="69">
        <v>5.4066666666666663</v>
      </c>
    </row>
    <row r="18" spans="2:5">
      <c r="B18" s="99"/>
      <c r="C18" s="72" t="s">
        <v>22</v>
      </c>
      <c r="D18" s="65">
        <v>5.8000000000000007</v>
      </c>
      <c r="E18" s="69">
        <v>7.0266666666666664</v>
      </c>
    </row>
    <row r="19" spans="2:5">
      <c r="B19" s="99"/>
      <c r="C19" s="72" t="s">
        <v>23</v>
      </c>
      <c r="D19" s="65">
        <v>6.0710000000000006</v>
      </c>
      <c r="E19" s="69">
        <v>7.1266666666666678</v>
      </c>
    </row>
    <row r="20" spans="2:5">
      <c r="B20" s="99"/>
      <c r="C20" s="72" t="s">
        <v>24</v>
      </c>
      <c r="D20" s="65">
        <v>5.7685000000000013</v>
      </c>
      <c r="E20" s="69">
        <v>7.2399999999999993</v>
      </c>
    </row>
    <row r="21" spans="2:5">
      <c r="B21" s="99"/>
      <c r="C21" s="72" t="s">
        <v>25</v>
      </c>
      <c r="D21" s="65">
        <v>5.8860000000000001</v>
      </c>
      <c r="E21" s="69">
        <v>6.7266666666666666</v>
      </c>
    </row>
    <row r="22" spans="2:5">
      <c r="B22" s="99"/>
      <c r="C22" s="72" t="s">
        <v>26</v>
      </c>
      <c r="D22" s="65">
        <v>6.0105000000000004</v>
      </c>
      <c r="E22" s="69">
        <v>6.8866666666666667</v>
      </c>
    </row>
    <row r="23" spans="2:5">
      <c r="B23" s="99"/>
      <c r="C23" s="72" t="s">
        <v>27</v>
      </c>
      <c r="D23" s="65">
        <v>5.7319999999999993</v>
      </c>
      <c r="E23" s="69">
        <v>7.1066666666666665</v>
      </c>
    </row>
    <row r="24" spans="2:5">
      <c r="B24" s="99"/>
      <c r="C24" s="72" t="s">
        <v>22</v>
      </c>
      <c r="D24" s="65">
        <v>5.9155000000000006</v>
      </c>
      <c r="E24" s="69">
        <v>7.2299999999999995</v>
      </c>
    </row>
    <row r="25" spans="2:5">
      <c r="B25" s="94" t="s">
        <v>12</v>
      </c>
      <c r="C25" s="75" t="s">
        <v>28</v>
      </c>
      <c r="D25" s="66">
        <v>8.5</v>
      </c>
      <c r="E25" s="70">
        <v>8.1066666666666674</v>
      </c>
    </row>
    <row r="26" spans="2:5">
      <c r="B26" s="94"/>
      <c r="C26" s="75" t="s">
        <v>29</v>
      </c>
      <c r="D26" s="66">
        <v>6.1349999999999998</v>
      </c>
      <c r="E26" s="70">
        <v>7.7266666666666666</v>
      </c>
    </row>
    <row r="27" spans="2:5">
      <c r="B27" s="94"/>
      <c r="C27" s="75" t="s">
        <v>30</v>
      </c>
      <c r="D27" s="66">
        <v>7.418000000000001</v>
      </c>
      <c r="E27" s="70">
        <v>8.9433333333333334</v>
      </c>
    </row>
    <row r="28" spans="2:5">
      <c r="B28" s="94"/>
      <c r="C28" s="75" t="s">
        <v>31</v>
      </c>
      <c r="D28" s="66">
        <v>10</v>
      </c>
      <c r="E28" s="70">
        <v>8.336666666666666</v>
      </c>
    </row>
    <row r="29" spans="2:5">
      <c r="B29" s="94"/>
      <c r="C29" s="75" t="s">
        <v>32</v>
      </c>
      <c r="D29" s="66">
        <v>10</v>
      </c>
      <c r="E29" s="70">
        <v>8.8233333333333324</v>
      </c>
    </row>
    <row r="30" spans="2:5">
      <c r="B30" s="94"/>
      <c r="C30" s="75" t="s">
        <v>33</v>
      </c>
      <c r="D30" s="66">
        <v>9.1950000000000003</v>
      </c>
      <c r="E30" s="70">
        <v>8.7066666666666652</v>
      </c>
    </row>
    <row r="31" spans="2:5">
      <c r="B31" s="94"/>
      <c r="C31" s="75" t="s">
        <v>34</v>
      </c>
      <c r="D31" s="66">
        <v>9.8179999999999996</v>
      </c>
      <c r="E31" s="70">
        <v>8.4433333333333334</v>
      </c>
    </row>
    <row r="32" spans="2:5">
      <c r="B32" s="94"/>
      <c r="C32" s="75" t="s">
        <v>35</v>
      </c>
      <c r="D32" s="66">
        <v>9.7780000000000005</v>
      </c>
      <c r="E32" s="70">
        <v>8.9433333333333334</v>
      </c>
    </row>
    <row r="33" spans="2:10">
      <c r="B33" s="94"/>
      <c r="C33" s="75" t="s">
        <v>36</v>
      </c>
      <c r="D33" s="66">
        <v>5.846000000000001</v>
      </c>
      <c r="E33" s="70">
        <v>8.1666666666666661</v>
      </c>
      <c r="G33" s="79" t="s">
        <v>5</v>
      </c>
      <c r="H33" s="79" t="s">
        <v>20</v>
      </c>
      <c r="I33" s="79" t="s">
        <v>3</v>
      </c>
      <c r="J33" s="79" t="s">
        <v>4</v>
      </c>
    </row>
    <row r="34" spans="2:10" ht="30" customHeight="1">
      <c r="B34" s="94"/>
      <c r="C34" s="75" t="s">
        <v>37</v>
      </c>
      <c r="D34" s="66">
        <v>9</v>
      </c>
      <c r="E34" s="70">
        <v>8.4866666666666664</v>
      </c>
      <c r="G34" s="100" t="s">
        <v>38</v>
      </c>
      <c r="H34" s="80" t="s">
        <v>21</v>
      </c>
      <c r="I34" s="81">
        <v>5.3380000000000001</v>
      </c>
      <c r="J34" s="81">
        <v>5.407</v>
      </c>
    </row>
    <row r="35" spans="2:10">
      <c r="B35" s="94"/>
      <c r="C35" s="75" t="s">
        <v>39</v>
      </c>
      <c r="D35" s="66">
        <v>10</v>
      </c>
      <c r="E35" s="70">
        <v>8.7766666666666655</v>
      </c>
      <c r="G35" s="100"/>
      <c r="H35" s="80" t="s">
        <v>22</v>
      </c>
      <c r="I35" s="81">
        <v>5.8</v>
      </c>
      <c r="J35" s="81">
        <v>7.0270000000000001</v>
      </c>
    </row>
    <row r="36" spans="2:10">
      <c r="B36" s="94"/>
      <c r="C36" s="75" t="s">
        <v>40</v>
      </c>
      <c r="D36" s="66">
        <v>6.8360000000000003</v>
      </c>
      <c r="E36" s="70">
        <v>7.6233333333333322</v>
      </c>
      <c r="G36" s="100" t="s">
        <v>12</v>
      </c>
      <c r="H36" s="80" t="s">
        <v>31</v>
      </c>
      <c r="I36" s="81">
        <v>10</v>
      </c>
      <c r="J36" s="81">
        <v>8.3369999999999997</v>
      </c>
    </row>
    <row r="37" spans="2:10">
      <c r="B37" s="94"/>
      <c r="C37" s="75" t="s">
        <v>41</v>
      </c>
      <c r="D37" s="66">
        <v>10</v>
      </c>
      <c r="E37" s="70">
        <v>8.8033333333333328</v>
      </c>
      <c r="G37" s="100"/>
      <c r="H37" s="80" t="s">
        <v>32</v>
      </c>
      <c r="I37" s="81">
        <v>10</v>
      </c>
      <c r="J37" s="81">
        <v>8.8230000000000004</v>
      </c>
    </row>
    <row r="38" spans="2:10">
      <c r="B38" s="94"/>
      <c r="C38" s="75" t="s">
        <v>42</v>
      </c>
      <c r="D38" s="66">
        <v>5</v>
      </c>
      <c r="E38" s="70">
        <v>5.8866666666666667</v>
      </c>
      <c r="G38" s="80" t="s">
        <v>13</v>
      </c>
      <c r="H38" s="80" t="s">
        <v>43</v>
      </c>
      <c r="I38" s="81">
        <v>10</v>
      </c>
      <c r="J38" s="81">
        <v>6.6470000000000002</v>
      </c>
    </row>
    <row r="39" spans="2:10">
      <c r="B39" s="94"/>
      <c r="C39" s="75" t="s">
        <v>44</v>
      </c>
      <c r="D39" s="66">
        <v>9.25</v>
      </c>
      <c r="E39" s="70">
        <v>5.4433333333333325</v>
      </c>
      <c r="G39" s="80" t="s">
        <v>15</v>
      </c>
      <c r="H39" s="80" t="s">
        <v>45</v>
      </c>
      <c r="I39" s="81">
        <v>10</v>
      </c>
      <c r="J39" s="81">
        <v>7.327</v>
      </c>
    </row>
    <row r="40" spans="2:10">
      <c r="B40" s="99" t="s">
        <v>13</v>
      </c>
      <c r="C40" s="72" t="s">
        <v>43</v>
      </c>
      <c r="D40" s="65">
        <v>10</v>
      </c>
      <c r="E40" s="69">
        <v>6.6466666666666656</v>
      </c>
      <c r="G40" s="80" t="s">
        <v>16</v>
      </c>
      <c r="H40" s="80" t="s">
        <v>46</v>
      </c>
      <c r="I40" s="81">
        <v>7.7489999999999997</v>
      </c>
      <c r="J40" s="81">
        <v>5.5830000000000002</v>
      </c>
    </row>
    <row r="41" spans="2:10">
      <c r="B41" s="99"/>
      <c r="C41" s="72" t="s">
        <v>47</v>
      </c>
      <c r="D41" s="65">
        <v>10</v>
      </c>
      <c r="E41" s="69">
        <v>7.48</v>
      </c>
      <c r="G41" s="80" t="s">
        <v>17</v>
      </c>
      <c r="H41" s="80" t="s">
        <v>48</v>
      </c>
      <c r="I41" s="81">
        <v>10</v>
      </c>
      <c r="J41" s="81">
        <v>5.9249999999999998</v>
      </c>
    </row>
    <row r="42" spans="2:10">
      <c r="B42" s="99"/>
      <c r="C42" s="72" t="s">
        <v>49</v>
      </c>
      <c r="D42" s="65">
        <v>5.65</v>
      </c>
      <c r="E42" s="69">
        <v>6.166666666666667</v>
      </c>
      <c r="G42" s="80" t="s">
        <v>18</v>
      </c>
      <c r="H42" s="80" t="s">
        <v>50</v>
      </c>
      <c r="I42" s="81">
        <v>10</v>
      </c>
      <c r="J42" s="81">
        <v>7.1230000000000002</v>
      </c>
    </row>
    <row r="43" spans="2:10">
      <c r="B43" s="99"/>
      <c r="C43" s="72" t="s">
        <v>51</v>
      </c>
      <c r="D43" s="65">
        <v>7.4364999999999997</v>
      </c>
      <c r="E43" s="69">
        <v>6.4433333333333325</v>
      </c>
    </row>
    <row r="44" spans="2:10">
      <c r="B44" s="99"/>
      <c r="C44" s="72" t="s">
        <v>52</v>
      </c>
      <c r="D44" s="65">
        <v>6.9190000000000005</v>
      </c>
      <c r="E44" s="69">
        <v>5.4433333333333325</v>
      </c>
    </row>
    <row r="45" spans="2:10">
      <c r="B45" s="99"/>
      <c r="C45" s="72" t="s">
        <v>53</v>
      </c>
      <c r="D45" s="65">
        <v>6.6660000000000013</v>
      </c>
      <c r="E45" s="69">
        <v>6.13</v>
      </c>
    </row>
    <row r="46" spans="2:10">
      <c r="B46" s="94" t="s">
        <v>14</v>
      </c>
      <c r="C46" s="75" t="s">
        <v>54</v>
      </c>
      <c r="D46" s="66">
        <v>6.0424999999999995</v>
      </c>
      <c r="E46" s="70">
        <v>6.830000000000001</v>
      </c>
    </row>
    <row r="47" spans="2:10">
      <c r="B47" s="94"/>
      <c r="C47" s="75" t="s">
        <v>55</v>
      </c>
      <c r="D47" s="66">
        <v>5.8079999999999998</v>
      </c>
      <c r="E47" s="70">
        <v>6.8933333333333335</v>
      </c>
    </row>
    <row r="48" spans="2:10">
      <c r="B48" s="94"/>
      <c r="C48" s="75" t="s">
        <v>56</v>
      </c>
      <c r="D48" s="66">
        <v>6.1379999999999999</v>
      </c>
      <c r="E48" s="70">
        <v>6.3666666666666671</v>
      </c>
    </row>
    <row r="49" spans="2:5">
      <c r="B49" s="94"/>
      <c r="C49" s="75" t="s">
        <v>57</v>
      </c>
      <c r="D49" s="66">
        <v>7.5139999999999993</v>
      </c>
      <c r="E49" s="70">
        <v>6.68</v>
      </c>
    </row>
    <row r="50" spans="2:5">
      <c r="B50" s="96" t="s">
        <v>15</v>
      </c>
      <c r="C50" s="73" t="s">
        <v>58</v>
      </c>
      <c r="D50" s="71">
        <v>8</v>
      </c>
      <c r="E50" s="69">
        <v>7.19</v>
      </c>
    </row>
    <row r="51" spans="2:5">
      <c r="B51" s="96"/>
      <c r="C51" s="73" t="s">
        <v>59</v>
      </c>
      <c r="D51" s="71">
        <v>7.6009999999999991</v>
      </c>
      <c r="E51" s="69">
        <v>7.41</v>
      </c>
    </row>
    <row r="52" spans="2:5">
      <c r="B52" s="96"/>
      <c r="C52" s="72" t="s">
        <v>60</v>
      </c>
      <c r="D52" s="65">
        <v>7.831999999999999</v>
      </c>
      <c r="E52" s="69">
        <v>7.5133333333333328</v>
      </c>
    </row>
    <row r="53" spans="2:5">
      <c r="B53" s="96"/>
      <c r="C53" s="72" t="s">
        <v>61</v>
      </c>
      <c r="D53" s="65">
        <v>8.1059999999999999</v>
      </c>
      <c r="E53" s="69">
        <v>7.04</v>
      </c>
    </row>
    <row r="54" spans="2:5">
      <c r="B54" s="96"/>
      <c r="C54" s="74" t="s">
        <v>45</v>
      </c>
      <c r="D54" s="65">
        <v>10</v>
      </c>
      <c r="E54" s="69">
        <v>7.3266666666666671</v>
      </c>
    </row>
    <row r="55" spans="2:5">
      <c r="B55" s="96"/>
      <c r="C55" s="74" t="s">
        <v>62</v>
      </c>
      <c r="D55" s="65">
        <v>10</v>
      </c>
      <c r="E55" s="69">
        <v>7.3266666666666671</v>
      </c>
    </row>
    <row r="56" spans="2:5">
      <c r="B56" s="96"/>
      <c r="C56" s="72" t="s">
        <v>48</v>
      </c>
      <c r="D56" s="65">
        <v>9.8659999999999997</v>
      </c>
      <c r="E56" s="69">
        <v>9.5533333333333328</v>
      </c>
    </row>
    <row r="57" spans="2:5">
      <c r="B57" s="96"/>
      <c r="C57" s="72" t="s">
        <v>63</v>
      </c>
      <c r="D57" s="65">
        <v>7.1679999999999993</v>
      </c>
      <c r="E57" s="69">
        <v>7.22</v>
      </c>
    </row>
    <row r="58" spans="2:5">
      <c r="B58" s="97" t="s">
        <v>16</v>
      </c>
      <c r="C58" s="75" t="s">
        <v>64</v>
      </c>
      <c r="D58" s="66">
        <v>7.7490000000000006</v>
      </c>
      <c r="E58" s="70">
        <v>5.583333333333333</v>
      </c>
    </row>
    <row r="59" spans="2:5">
      <c r="B59" s="97"/>
      <c r="C59" s="75" t="s">
        <v>65</v>
      </c>
      <c r="D59" s="66">
        <v>8.1010000000000009</v>
      </c>
      <c r="E59" s="70">
        <v>5.33</v>
      </c>
    </row>
    <row r="60" spans="2:5">
      <c r="B60" s="97"/>
      <c r="C60" s="75" t="s">
        <v>66</v>
      </c>
      <c r="D60" s="66">
        <v>8.0809999999999995</v>
      </c>
      <c r="E60" s="70">
        <v>5.6400000000000006</v>
      </c>
    </row>
    <row r="61" spans="2:5">
      <c r="B61" s="97"/>
      <c r="C61" s="75" t="s">
        <v>67</v>
      </c>
      <c r="D61" s="66">
        <v>5.5</v>
      </c>
      <c r="E61" s="70">
        <v>5.33</v>
      </c>
    </row>
    <row r="62" spans="2:5">
      <c r="B62" s="97"/>
      <c r="C62" s="75" t="s">
        <v>68</v>
      </c>
      <c r="D62" s="66">
        <v>6.9359999999999999</v>
      </c>
      <c r="E62" s="70">
        <v>6.083333333333333</v>
      </c>
    </row>
    <row r="63" spans="2:5">
      <c r="B63" s="97"/>
      <c r="C63" s="75" t="s">
        <v>69</v>
      </c>
      <c r="D63" s="66">
        <v>7.4</v>
      </c>
      <c r="E63" s="70">
        <v>5.8599999999999994</v>
      </c>
    </row>
    <row r="64" spans="2:5">
      <c r="B64" s="97"/>
      <c r="C64" s="75" t="s">
        <v>70</v>
      </c>
      <c r="D64" s="66">
        <v>6.8360000000000003</v>
      </c>
      <c r="E64" s="70">
        <v>6.1400000000000006</v>
      </c>
    </row>
    <row r="65" spans="2:5">
      <c r="B65" s="96" t="s">
        <v>17</v>
      </c>
      <c r="C65" s="72" t="s">
        <v>71</v>
      </c>
      <c r="D65" s="65">
        <v>7.65</v>
      </c>
      <c r="E65" s="69">
        <v>6.43</v>
      </c>
    </row>
    <row r="66" spans="2:5">
      <c r="B66" s="96"/>
      <c r="C66" s="72" t="s">
        <v>72</v>
      </c>
      <c r="D66" s="65">
        <v>7.65</v>
      </c>
      <c r="E66" s="69">
        <v>6.43</v>
      </c>
    </row>
    <row r="67" spans="2:5">
      <c r="B67" s="96"/>
      <c r="C67" s="72" t="s">
        <v>73</v>
      </c>
      <c r="D67" s="65">
        <v>7.65</v>
      </c>
      <c r="E67" s="69">
        <v>6.43</v>
      </c>
    </row>
    <row r="68" spans="2:5">
      <c r="B68" s="96"/>
      <c r="C68" s="72" t="s">
        <v>74</v>
      </c>
      <c r="D68" s="65">
        <v>10</v>
      </c>
      <c r="E68" s="69">
        <v>6.43</v>
      </c>
    </row>
    <row r="69" spans="2:5">
      <c r="B69" s="96"/>
      <c r="C69" s="72" t="s">
        <v>75</v>
      </c>
      <c r="D69" s="65">
        <v>9.3339999999999996</v>
      </c>
      <c r="E69" s="69">
        <v>6.25</v>
      </c>
    </row>
    <row r="70" spans="2:5">
      <c r="B70" s="96"/>
      <c r="C70" s="72" t="s">
        <v>76</v>
      </c>
      <c r="D70" s="65">
        <v>10</v>
      </c>
      <c r="E70" s="69">
        <v>6.54</v>
      </c>
    </row>
    <row r="71" spans="2:5">
      <c r="B71" s="96"/>
      <c r="C71" s="72" t="s">
        <v>48</v>
      </c>
      <c r="D71" s="65">
        <v>10</v>
      </c>
      <c r="E71" s="69">
        <v>5.9249999999999998</v>
      </c>
    </row>
    <row r="72" spans="2:5">
      <c r="B72" s="94" t="s">
        <v>18</v>
      </c>
      <c r="C72" s="75" t="s">
        <v>77</v>
      </c>
      <c r="D72" s="66">
        <v>10</v>
      </c>
      <c r="E72" s="70">
        <v>7.1233333333333322</v>
      </c>
    </row>
    <row r="73" spans="2:5">
      <c r="B73" s="94"/>
      <c r="C73" s="75" t="s">
        <v>78</v>
      </c>
      <c r="D73" s="66">
        <v>6.5</v>
      </c>
      <c r="E73" s="70">
        <v>6.6400000000000006</v>
      </c>
    </row>
    <row r="74" spans="2:5">
      <c r="B74" s="94"/>
      <c r="C74" s="75" t="s">
        <v>79</v>
      </c>
      <c r="D74" s="66">
        <v>6.6</v>
      </c>
      <c r="E74" s="70">
        <v>6.6400000000000006</v>
      </c>
    </row>
    <row r="75" spans="2:5">
      <c r="B75" s="94"/>
      <c r="C75" s="75" t="s">
        <v>80</v>
      </c>
      <c r="D75" s="66">
        <v>8.4484999999999992</v>
      </c>
      <c r="E75" s="70">
        <v>7.1099999999999994</v>
      </c>
    </row>
    <row r="76" spans="2:5">
      <c r="B76" s="94"/>
      <c r="C76" s="75" t="s">
        <v>81</v>
      </c>
      <c r="D76" s="66">
        <v>5.5</v>
      </c>
      <c r="E76" s="70">
        <v>6.9033333333333333</v>
      </c>
    </row>
    <row r="77" spans="2:5">
      <c r="B77" s="94"/>
      <c r="C77" s="75" t="s">
        <v>82</v>
      </c>
      <c r="D77" s="66">
        <v>6.1660000000000004</v>
      </c>
      <c r="E77" s="70">
        <v>6.2833333333333341</v>
      </c>
    </row>
    <row r="78" spans="2:5">
      <c r="B78" s="94"/>
      <c r="C78" s="75" t="s">
        <v>83</v>
      </c>
      <c r="D78" s="66">
        <v>6.9799999999999995</v>
      </c>
      <c r="E78" s="70">
        <v>7.6366666666666667</v>
      </c>
    </row>
    <row r="79" spans="2:5">
      <c r="B79" s="94"/>
      <c r="C79" s="75" t="s">
        <v>84</v>
      </c>
      <c r="D79" s="66">
        <v>5.7919999999999998</v>
      </c>
      <c r="E79" s="70">
        <v>7.003333333333333</v>
      </c>
    </row>
    <row r="80" spans="2:5">
      <c r="B80" s="94"/>
      <c r="C80" s="75" t="s">
        <v>85</v>
      </c>
      <c r="D80" s="66">
        <v>7.7075000000000005</v>
      </c>
      <c r="E80" s="70">
        <v>7.7333333333333334</v>
      </c>
    </row>
    <row r="81" spans="2:5">
      <c r="B81" s="94"/>
      <c r="C81" s="75" t="s">
        <v>86</v>
      </c>
      <c r="D81" s="66">
        <v>7.7335000000000012</v>
      </c>
      <c r="E81" s="70">
        <v>6.3133333333333326</v>
      </c>
    </row>
    <row r="82" spans="2:5">
      <c r="B82" s="94"/>
      <c r="C82" s="75" t="s">
        <v>87</v>
      </c>
      <c r="D82" s="66">
        <v>8.0949999999999989</v>
      </c>
      <c r="E82" s="70">
        <v>9.043333333333333</v>
      </c>
    </row>
    <row r="83" spans="2:5">
      <c r="B83" s="94"/>
      <c r="C83" s="75" t="s">
        <v>88</v>
      </c>
      <c r="D83" s="66">
        <v>7.5</v>
      </c>
      <c r="E83" s="70">
        <v>8.9466666666666672</v>
      </c>
    </row>
    <row r="84" spans="2:5">
      <c r="B84" s="95"/>
      <c r="C84" s="75" t="s">
        <v>89</v>
      </c>
      <c r="D84" s="84">
        <v>6.75</v>
      </c>
      <c r="E84" s="88">
        <v>6.05</v>
      </c>
    </row>
    <row r="85" spans="2:5">
      <c r="B85" s="93" t="s">
        <v>90</v>
      </c>
      <c r="C85" s="90" t="s">
        <v>91</v>
      </c>
      <c r="D85" s="85">
        <v>6.0579999999999998</v>
      </c>
      <c r="E85" s="89">
        <v>6.64</v>
      </c>
    </row>
    <row r="86" spans="2:5">
      <c r="B86" s="93"/>
      <c r="C86" s="90" t="s">
        <v>92</v>
      </c>
      <c r="D86" s="85">
        <v>9.94</v>
      </c>
      <c r="E86" s="89">
        <v>8.4540000000000006</v>
      </c>
    </row>
    <row r="87" spans="2:5">
      <c r="B87" s="93"/>
      <c r="C87" s="90" t="s">
        <v>93</v>
      </c>
      <c r="D87" s="85">
        <v>6.5339999999999998</v>
      </c>
      <c r="E87" s="89">
        <v>6.6790000000000003</v>
      </c>
    </row>
    <row r="88" spans="2:5">
      <c r="B88" s="93"/>
      <c r="C88" s="90" t="s">
        <v>94</v>
      </c>
      <c r="D88" s="85">
        <v>6.492</v>
      </c>
      <c r="E88" s="89">
        <v>6.5750000000000002</v>
      </c>
    </row>
    <row r="89" spans="2:5">
      <c r="B89" s="93"/>
      <c r="C89" s="90" t="s">
        <v>95</v>
      </c>
      <c r="D89" s="85">
        <v>6.7370000000000001</v>
      </c>
      <c r="E89" s="89">
        <v>6.101</v>
      </c>
    </row>
    <row r="90" spans="2:5">
      <c r="B90" s="93"/>
      <c r="C90" s="91" t="s">
        <v>96</v>
      </c>
      <c r="D90" s="85">
        <v>6.5255000000000001</v>
      </c>
      <c r="E90" s="89">
        <v>6.6040000000000001</v>
      </c>
    </row>
    <row r="91" spans="2:5">
      <c r="B91" s="93"/>
      <c r="C91" s="90" t="s">
        <v>97</v>
      </c>
      <c r="D91" s="85">
        <v>7.5750000000000002</v>
      </c>
      <c r="E91" s="89">
        <v>7.2450000000000001</v>
      </c>
    </row>
    <row r="92" spans="2:5">
      <c r="B92" s="93"/>
      <c r="C92" s="92" t="s">
        <v>98</v>
      </c>
      <c r="D92" s="85">
        <v>5.5350000000000001</v>
      </c>
      <c r="E92" s="89">
        <v>6.359</v>
      </c>
    </row>
    <row r="93" spans="2:5">
      <c r="B93" s="93"/>
      <c r="C93" s="90" t="s">
        <v>99</v>
      </c>
      <c r="D93" s="85">
        <v>5.47</v>
      </c>
      <c r="E93" s="89">
        <v>5.9749999999999996</v>
      </c>
    </row>
    <row r="94" spans="2:5">
      <c r="B94" s="93"/>
      <c r="C94" s="90" t="s">
        <v>100</v>
      </c>
      <c r="D94" s="85">
        <v>6.117</v>
      </c>
      <c r="E94" s="89">
        <v>8.3059999999999992</v>
      </c>
    </row>
    <row r="95" spans="2:5">
      <c r="B95" s="93"/>
      <c r="C95" s="90" t="s">
        <v>101</v>
      </c>
      <c r="D95" s="85">
        <v>5.3345000000000002</v>
      </c>
      <c r="E95" s="89">
        <v>5.0949999999999998</v>
      </c>
    </row>
  </sheetData>
  <mergeCells count="14">
    <mergeCell ref="B85:B95"/>
    <mergeCell ref="B72:B84"/>
    <mergeCell ref="B65:B71"/>
    <mergeCell ref="B58:B64"/>
    <mergeCell ref="F2:K2"/>
    <mergeCell ref="B2:D2"/>
    <mergeCell ref="B15:E15"/>
    <mergeCell ref="B50:B57"/>
    <mergeCell ref="B46:B49"/>
    <mergeCell ref="B40:B45"/>
    <mergeCell ref="B25:B39"/>
    <mergeCell ref="B17:B24"/>
    <mergeCell ref="G34:G35"/>
    <mergeCell ref="G36:G37"/>
  </mergeCells>
  <hyperlinks>
    <hyperlink ref="B4" r:id="rId1" display="Project 1" xr:uid="{04A3FE73-83C5-4434-B94B-A2AF77D8E1B7}"/>
    <hyperlink ref="B5" r:id="rId2" display="Project 2" xr:uid="{D7F92C02-57E2-46AF-996E-B3DD1599A54C}"/>
    <hyperlink ref="B8" r:id="rId3" xr:uid="{901B5B47-B11A-45CE-958E-2A790EA704B5}"/>
    <hyperlink ref="B9" r:id="rId4" xr:uid="{E51FE2AE-6EA0-4985-AFFE-F063C873E02C}"/>
    <hyperlink ref="B11" r:id="rId5" display="Project 8" xr:uid="{178F472B-C112-4C44-8E7A-5261F6535D60}"/>
    <hyperlink ref="B17" r:id="rId6" display="Project 1" xr:uid="{CE098570-9C61-4312-BF63-14DB99EF7FEE}"/>
    <hyperlink ref="B25" r:id="rId7" display="Project 2" xr:uid="{B1F44F10-A5B8-4F46-9FBF-83B64B21203F}"/>
    <hyperlink ref="B40" r:id="rId8" display="Project 3" xr:uid="{086974DA-F5D6-49A6-A36D-FC4CB5B4FD2A}"/>
    <hyperlink ref="B46" r:id="rId9" display="Project 4" xr:uid="{59020872-BD60-49BC-80A0-CF94AA9E9198}"/>
    <hyperlink ref="B50" r:id="rId10" xr:uid="{1E255E53-94BB-4814-A890-C1CEA3751383}"/>
    <hyperlink ref="B58" r:id="rId11" xr:uid="{773015D9-9876-4937-9E31-E06A53693EE2}"/>
    <hyperlink ref="B65" r:id="rId12" display="Project 6" xr:uid="{6B21599B-904B-48B0-86C6-62931B9BBD05}"/>
    <hyperlink ref="B72" r:id="rId13" display="Project 8" xr:uid="{2317BA49-B407-4395-9FA5-8CD7502760C5}"/>
    <hyperlink ref="F4" r:id="rId14" display="Project 1" xr:uid="{694A3356-F7DB-419C-AED6-E67C09848375}"/>
    <hyperlink ref="F5" r:id="rId15" display="Project 2" xr:uid="{AA9E58F8-5808-412A-8A51-1D063084F59E}"/>
    <hyperlink ref="F8" r:id="rId16" xr:uid="{B9A73B87-57E5-467F-BFC9-639D0F310C01}"/>
    <hyperlink ref="F9" r:id="rId17" xr:uid="{E449BAD3-C64E-4F05-A349-8A51591029B2}"/>
    <hyperlink ref="F11" r:id="rId18" display="Project 8" xr:uid="{C5E07E42-2C60-4555-8CC7-2A838CCAC652}"/>
    <hyperlink ref="B40:B45" r:id="rId19" display="Project 3 - Tic-Tac-Toe" xr:uid="{F3B81ADE-31E1-4258-AF54-EB80C93BC53D}"/>
    <hyperlink ref="B46:B49" r:id="rId20" display="Project 4 - Blackjack" xr:uid="{5927132D-6D87-4FB8-8152-4A55314492A6}"/>
    <hyperlink ref="B6" r:id="rId21" xr:uid="{8ED8E891-34C2-4831-8C23-9BBE24681ADE}"/>
    <hyperlink ref="B7" r:id="rId22" xr:uid="{E39E5329-BF85-495B-B442-C928A2521C63}"/>
    <hyperlink ref="F6" r:id="rId23" xr:uid="{CEAE35FC-9249-418B-A643-3C76E5D2BB27}"/>
    <hyperlink ref="F7" r:id="rId24" xr:uid="{F2F23291-8094-4692-8E36-990B6E6E10C2}"/>
    <hyperlink ref="B85:B95" r:id="rId25" display="Project 9 - Pytube" xr:uid="{1CB31F97-811D-4E5E-9FA8-904059CC5807}"/>
  </hyperlinks>
  <pageMargins left="0.7" right="0.7" top="0.75" bottom="0.75" header="0.3" footer="0.3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9F0-B0FC-4A03-B4B9-D37DFD7CD577}">
  <dimension ref="A1:Z292"/>
  <sheetViews>
    <sheetView tabSelected="1" topLeftCell="O1" zoomScale="85" zoomScaleNormal="85" workbookViewId="0">
      <selection activeCell="T5" sqref="T5"/>
    </sheetView>
  </sheetViews>
  <sheetFormatPr defaultRowHeight="15"/>
  <cols>
    <col min="1" max="1" width="9.140625" hidden="1" customWidth="1"/>
    <col min="2" max="2" width="16.140625" hidden="1" customWidth="1"/>
    <col min="3" max="3" width="19.5703125" hidden="1" customWidth="1"/>
    <col min="4" max="4" width="17.85546875" hidden="1" customWidth="1"/>
    <col min="5" max="5" width="19" hidden="1" customWidth="1"/>
    <col min="6" max="8" width="16.140625" hidden="1" customWidth="1"/>
    <col min="9" max="9" width="21.5703125" hidden="1" customWidth="1"/>
    <col min="10" max="10" width="29.5703125" hidden="1" customWidth="1"/>
    <col min="11" max="11" width="15.85546875" hidden="1" customWidth="1"/>
    <col min="12" max="12" width="17.85546875" hidden="1" customWidth="1"/>
    <col min="13" max="13" width="13.28515625" hidden="1" customWidth="1"/>
    <col min="14" max="14" width="8.85546875" hidden="1" customWidth="1"/>
    <col min="15" max="15" width="32.85546875" bestFit="1" customWidth="1"/>
    <col min="16" max="16" width="28" bestFit="1" customWidth="1"/>
    <col min="17" max="17" width="38.85546875" bestFit="1" customWidth="1"/>
    <col min="18" max="20" width="18" customWidth="1"/>
    <col min="21" max="21" width="22" bestFit="1" customWidth="1"/>
    <col min="22" max="23" width="18" customWidth="1"/>
    <col min="24" max="24" width="20.7109375" customWidth="1"/>
    <col min="25" max="25" width="18" customWidth="1"/>
    <col min="26" max="26" width="12.28515625" customWidth="1"/>
    <col min="28" max="28" width="41.85546875" customWidth="1"/>
  </cols>
  <sheetData>
    <row r="1" spans="2:26">
      <c r="B1" s="1" t="s">
        <v>5</v>
      </c>
      <c r="C1" s="1" t="s">
        <v>102</v>
      </c>
      <c r="D1" s="1" t="s">
        <v>103</v>
      </c>
      <c r="E1" s="1" t="s">
        <v>20</v>
      </c>
      <c r="F1" s="1" t="s">
        <v>104</v>
      </c>
      <c r="I1" s="1" t="s">
        <v>2</v>
      </c>
      <c r="J1" s="1" t="s">
        <v>105</v>
      </c>
      <c r="K1" s="1" t="s">
        <v>106</v>
      </c>
      <c r="L1" s="1" t="s">
        <v>107</v>
      </c>
      <c r="M1" s="9" t="s">
        <v>108</v>
      </c>
      <c r="O1" s="158" t="s">
        <v>109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60"/>
    </row>
    <row r="2" spans="2:26">
      <c r="B2" s="7" t="s">
        <v>110</v>
      </c>
      <c r="C2" s="2">
        <v>5.71</v>
      </c>
      <c r="D2" s="2">
        <v>6.12</v>
      </c>
      <c r="E2" s="2">
        <v>7.33</v>
      </c>
      <c r="F2" s="8">
        <f>AVERAGE(C2:E2)</f>
        <v>6.3866666666666667</v>
      </c>
      <c r="I2" s="161" t="s">
        <v>110</v>
      </c>
      <c r="J2" s="10" t="s">
        <v>111</v>
      </c>
      <c r="K2" s="4">
        <v>80</v>
      </c>
      <c r="L2" s="4">
        <v>5.17</v>
      </c>
      <c r="M2" s="162">
        <f>L2*K2/100 + L3*K3/100 + L4*K4/100</f>
        <v>5.3179999999999996</v>
      </c>
      <c r="O2" s="1" t="s">
        <v>5</v>
      </c>
      <c r="P2" s="1" t="s">
        <v>20</v>
      </c>
      <c r="Q2" s="1" t="s">
        <v>112</v>
      </c>
      <c r="R2" s="1" t="s">
        <v>113</v>
      </c>
      <c r="S2" s="1" t="s">
        <v>114</v>
      </c>
      <c r="T2" s="1" t="s">
        <v>115</v>
      </c>
      <c r="U2" s="1" t="s">
        <v>116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</row>
    <row r="3" spans="2:26">
      <c r="B3" s="7" t="s">
        <v>117</v>
      </c>
      <c r="C3" s="2">
        <v>5.24</v>
      </c>
      <c r="D3" s="2">
        <v>4.34</v>
      </c>
      <c r="E3" s="2">
        <v>3.04</v>
      </c>
      <c r="F3" s="8">
        <f>AVERAGE(C3:E3)</f>
        <v>4.206666666666667</v>
      </c>
      <c r="I3" s="161"/>
      <c r="J3" s="10" t="s">
        <v>118</v>
      </c>
      <c r="K3" s="4">
        <v>5</v>
      </c>
      <c r="L3" s="4">
        <v>6.09</v>
      </c>
      <c r="M3" s="162"/>
      <c r="O3" s="99" t="s">
        <v>11</v>
      </c>
      <c r="P3" s="124" t="s">
        <v>21</v>
      </c>
      <c r="Q3" s="4" t="s">
        <v>119</v>
      </c>
      <c r="R3" s="22">
        <v>0.7</v>
      </c>
      <c r="S3" s="22">
        <v>5.38</v>
      </c>
      <c r="T3" s="23">
        <f>S3*R3</f>
        <v>3.7659999999999996</v>
      </c>
      <c r="U3" s="125">
        <f>SUM(T3:T5)</f>
        <v>5.3380000000000001</v>
      </c>
      <c r="V3" s="138">
        <f>AVERAGE(U3:U27)</f>
        <v>5.8151875000000013</v>
      </c>
      <c r="W3" s="138">
        <f>MEDIAN(U3:U27)</f>
        <v>5.843</v>
      </c>
      <c r="X3" s="138">
        <f>_xlfn.STDEV.S(U3:U27)</f>
        <v>0.22542102473562048</v>
      </c>
      <c r="Y3" s="138">
        <f>MIN(U3:U27)</f>
        <v>5.3380000000000001</v>
      </c>
      <c r="Z3" s="138">
        <f>MAX(U3:U27)</f>
        <v>6.0710000000000006</v>
      </c>
    </row>
    <row r="4" spans="2:26">
      <c r="B4" s="2" t="s">
        <v>120</v>
      </c>
      <c r="C4" s="2"/>
      <c r="D4" s="2"/>
      <c r="E4" s="2"/>
      <c r="F4" s="8"/>
      <c r="I4" s="161"/>
      <c r="J4" s="10" t="s">
        <v>121</v>
      </c>
      <c r="K4" s="4">
        <v>15</v>
      </c>
      <c r="L4" s="4">
        <v>5.85</v>
      </c>
      <c r="M4" s="162"/>
      <c r="O4" s="99"/>
      <c r="P4" s="124"/>
      <c r="Q4" s="4" t="s">
        <v>122</v>
      </c>
      <c r="R4" s="22">
        <v>0.2</v>
      </c>
      <c r="S4" s="22">
        <v>5.17</v>
      </c>
      <c r="T4" s="23">
        <f>S4*R4</f>
        <v>1.034</v>
      </c>
      <c r="U4" s="125"/>
      <c r="V4" s="138"/>
      <c r="W4" s="138"/>
      <c r="X4" s="138"/>
      <c r="Y4" s="138"/>
      <c r="Z4" s="138"/>
    </row>
    <row r="5" spans="2:26">
      <c r="B5" s="2" t="s">
        <v>123</v>
      </c>
      <c r="C5" s="2"/>
      <c r="D5" s="2"/>
      <c r="E5" s="2"/>
      <c r="F5" s="8"/>
      <c r="I5" s="154" t="s">
        <v>117</v>
      </c>
      <c r="J5" s="15" t="s">
        <v>111</v>
      </c>
      <c r="K5" s="16">
        <v>35</v>
      </c>
      <c r="L5" s="16">
        <v>5.5</v>
      </c>
      <c r="M5" s="155">
        <f>L5*K5/100 + L6*K6/100 + L7*K7/100 + L8*K8/100 + L9*K9/100 + L10*K10/100 + L11*K11/100 + L12*K12/100 + L13*K13/100</f>
        <v>5.5069999999999997</v>
      </c>
      <c r="O5" s="99"/>
      <c r="P5" s="124"/>
      <c r="Q5" s="4" t="s">
        <v>124</v>
      </c>
      <c r="R5" s="22">
        <v>0.1</v>
      </c>
      <c r="S5" s="22">
        <v>5.38</v>
      </c>
      <c r="T5" s="23">
        <f>S5*R5</f>
        <v>0.53800000000000003</v>
      </c>
      <c r="U5" s="125"/>
      <c r="V5" s="138"/>
      <c r="W5" s="138"/>
      <c r="X5" s="138"/>
      <c r="Y5" s="138"/>
      <c r="Z5" s="138"/>
    </row>
    <row r="6" spans="2:26">
      <c r="B6" s="2" t="s">
        <v>125</v>
      </c>
      <c r="C6" s="2"/>
      <c r="D6" s="2"/>
      <c r="E6" s="2"/>
      <c r="F6" s="8"/>
      <c r="I6" s="154"/>
      <c r="J6" s="15" t="s">
        <v>126</v>
      </c>
      <c r="K6" s="16">
        <v>15</v>
      </c>
      <c r="L6" s="16">
        <v>5.5</v>
      </c>
      <c r="M6" s="156"/>
      <c r="O6" s="99"/>
      <c r="P6" s="126" t="s">
        <v>22</v>
      </c>
      <c r="Q6" s="16" t="s">
        <v>119</v>
      </c>
      <c r="R6" s="24">
        <v>0.8</v>
      </c>
      <c r="S6" s="24">
        <v>6</v>
      </c>
      <c r="T6" s="25">
        <f t="shared" ref="T4:T54" si="0">S6*R6</f>
        <v>4.8000000000000007</v>
      </c>
      <c r="U6" s="127">
        <f>SUM(T6:T7)</f>
        <v>5.8000000000000007</v>
      </c>
      <c r="V6" s="138"/>
      <c r="W6" s="138"/>
      <c r="X6" s="138"/>
      <c r="Y6" s="138"/>
      <c r="Z6" s="138"/>
    </row>
    <row r="7" spans="2:26">
      <c r="I7" s="154"/>
      <c r="J7" s="15" t="s">
        <v>127</v>
      </c>
      <c r="K7" s="16">
        <v>10</v>
      </c>
      <c r="L7" s="16">
        <v>5.47</v>
      </c>
      <c r="M7" s="156"/>
      <c r="O7" s="99"/>
      <c r="P7" s="126"/>
      <c r="Q7" s="16" t="s">
        <v>128</v>
      </c>
      <c r="R7" s="24">
        <v>0.2</v>
      </c>
      <c r="S7" s="24">
        <v>5</v>
      </c>
      <c r="T7" s="25">
        <f t="shared" si="0"/>
        <v>1</v>
      </c>
      <c r="U7" s="127"/>
      <c r="V7" s="138"/>
      <c r="W7" s="138"/>
      <c r="X7" s="138"/>
      <c r="Y7" s="138"/>
      <c r="Z7" s="138"/>
    </row>
    <row r="8" spans="2:26">
      <c r="I8" s="154"/>
      <c r="J8" s="15" t="s">
        <v>129</v>
      </c>
      <c r="K8" s="16">
        <v>10</v>
      </c>
      <c r="L8" s="16">
        <v>5.57</v>
      </c>
      <c r="M8" s="156"/>
      <c r="O8" s="99"/>
      <c r="P8" s="124" t="s">
        <v>23</v>
      </c>
      <c r="Q8" s="4" t="s">
        <v>119</v>
      </c>
      <c r="R8" s="22">
        <v>0.9</v>
      </c>
      <c r="S8" s="22">
        <v>6.19</v>
      </c>
      <c r="T8" s="23">
        <f t="shared" si="0"/>
        <v>5.5710000000000006</v>
      </c>
      <c r="U8" s="125">
        <f>SUM(T8:T10)</f>
        <v>6.0710000000000006</v>
      </c>
      <c r="V8" s="138"/>
      <c r="W8" s="138"/>
      <c r="X8" s="138"/>
      <c r="Y8" s="138"/>
      <c r="Z8" s="138"/>
    </row>
    <row r="9" spans="2:26">
      <c r="B9" s="153" t="s">
        <v>130</v>
      </c>
      <c r="C9" s="153"/>
      <c r="D9" s="153"/>
      <c r="E9" s="153"/>
      <c r="F9" s="153"/>
      <c r="G9" s="153"/>
      <c r="I9" s="154"/>
      <c r="J9" s="15" t="s">
        <v>131</v>
      </c>
      <c r="K9" s="16">
        <v>5</v>
      </c>
      <c r="L9" s="16">
        <v>5.57</v>
      </c>
      <c r="M9" s="156"/>
      <c r="O9" s="99"/>
      <c r="P9" s="124"/>
      <c r="Q9" s="4" t="s">
        <v>132</v>
      </c>
      <c r="R9" s="22">
        <v>0.05</v>
      </c>
      <c r="S9" s="22">
        <v>5</v>
      </c>
      <c r="T9" s="23">
        <f t="shared" si="0"/>
        <v>0.25</v>
      </c>
      <c r="U9" s="125"/>
      <c r="V9" s="138"/>
      <c r="W9" s="138"/>
      <c r="X9" s="138"/>
      <c r="Y9" s="138"/>
      <c r="Z9" s="138"/>
    </row>
    <row r="10" spans="2:26">
      <c r="B10" s="17" t="s">
        <v>5</v>
      </c>
      <c r="C10" s="17" t="s">
        <v>133</v>
      </c>
      <c r="D10" s="17" t="s">
        <v>134</v>
      </c>
      <c r="E10" s="17" t="s">
        <v>135</v>
      </c>
      <c r="F10" s="17" t="s">
        <v>136</v>
      </c>
      <c r="G10" s="17" t="s">
        <v>137</v>
      </c>
      <c r="I10" s="154"/>
      <c r="J10" s="15" t="s">
        <v>138</v>
      </c>
      <c r="K10" s="16">
        <v>5</v>
      </c>
      <c r="L10" s="16">
        <v>5.5</v>
      </c>
      <c r="M10" s="156"/>
      <c r="O10" s="99"/>
      <c r="P10" s="124"/>
      <c r="Q10" s="4" t="s">
        <v>128</v>
      </c>
      <c r="R10" s="22">
        <v>0.05</v>
      </c>
      <c r="S10" s="22">
        <v>5</v>
      </c>
      <c r="T10" s="23">
        <f t="shared" si="0"/>
        <v>0.25</v>
      </c>
      <c r="U10" s="125"/>
      <c r="V10" s="138"/>
      <c r="W10" s="138"/>
      <c r="X10" s="138"/>
      <c r="Y10" s="138"/>
      <c r="Z10" s="138"/>
    </row>
    <row r="11" spans="2:26">
      <c r="B11" s="11" t="s">
        <v>110</v>
      </c>
      <c r="C11" s="3">
        <v>2.5</v>
      </c>
      <c r="D11" s="3">
        <v>5.6</v>
      </c>
      <c r="E11" s="3">
        <v>5.76</v>
      </c>
      <c r="F11" s="3">
        <v>4</v>
      </c>
      <c r="G11" s="18">
        <f>AVERAGE(C11:F11)</f>
        <v>4.4649999999999999</v>
      </c>
      <c r="I11" s="154"/>
      <c r="J11" s="15" t="s">
        <v>139</v>
      </c>
      <c r="K11" s="16">
        <v>10</v>
      </c>
      <c r="L11" s="16">
        <v>5.5</v>
      </c>
      <c r="M11" s="156"/>
      <c r="O11" s="99"/>
      <c r="P11" s="126" t="s">
        <v>24</v>
      </c>
      <c r="Q11" s="16" t="s">
        <v>140</v>
      </c>
      <c r="R11" s="24">
        <v>0.45</v>
      </c>
      <c r="S11" s="24">
        <v>5.65</v>
      </c>
      <c r="T11" s="25">
        <f t="shared" si="0"/>
        <v>2.5425000000000004</v>
      </c>
      <c r="U11" s="127">
        <f>SUM(T11:T13)</f>
        <v>5.7685000000000013</v>
      </c>
      <c r="V11" s="138"/>
      <c r="W11" s="138"/>
      <c r="X11" s="138"/>
      <c r="Y11" s="138"/>
      <c r="Z11" s="138"/>
    </row>
    <row r="12" spans="2:26">
      <c r="B12" s="11" t="s">
        <v>117</v>
      </c>
      <c r="C12" s="3">
        <v>3</v>
      </c>
      <c r="D12" s="3">
        <v>7.9</v>
      </c>
      <c r="E12" s="3">
        <v>8.3699999999999992</v>
      </c>
      <c r="F12" s="3">
        <v>1</v>
      </c>
      <c r="G12" s="18">
        <f>AVERAGE(C12:F12)</f>
        <v>5.0674999999999999</v>
      </c>
      <c r="I12" s="154"/>
      <c r="J12" s="15" t="s">
        <v>141</v>
      </c>
      <c r="K12" s="16">
        <v>5</v>
      </c>
      <c r="L12" s="16">
        <v>5.49</v>
      </c>
      <c r="M12" s="156"/>
      <c r="O12" s="99"/>
      <c r="P12" s="126"/>
      <c r="Q12" s="16" t="s">
        <v>142</v>
      </c>
      <c r="R12" s="24">
        <v>0.4</v>
      </c>
      <c r="S12" s="24">
        <v>6.19</v>
      </c>
      <c r="T12" s="25">
        <f t="shared" si="0"/>
        <v>2.4760000000000004</v>
      </c>
      <c r="U12" s="127"/>
      <c r="V12" s="138"/>
      <c r="W12" s="138"/>
      <c r="X12" s="138"/>
      <c r="Y12" s="138"/>
      <c r="Z12" s="138"/>
    </row>
    <row r="13" spans="2:26">
      <c r="B13" s="3" t="s">
        <v>120</v>
      </c>
      <c r="C13" s="3"/>
      <c r="D13" s="3"/>
      <c r="E13" s="3"/>
      <c r="F13" s="3"/>
      <c r="G13" s="18"/>
      <c r="I13" s="154"/>
      <c r="J13" s="15" t="s">
        <v>143</v>
      </c>
      <c r="K13" s="16">
        <v>5</v>
      </c>
      <c r="L13" s="16">
        <v>5.5</v>
      </c>
      <c r="M13" s="157"/>
      <c r="O13" s="99"/>
      <c r="P13" s="126"/>
      <c r="Q13" s="16" t="s">
        <v>144</v>
      </c>
      <c r="R13" s="24">
        <v>0.15</v>
      </c>
      <c r="S13" s="24">
        <v>5</v>
      </c>
      <c r="T13" s="25">
        <f t="shared" si="0"/>
        <v>0.75</v>
      </c>
      <c r="U13" s="127"/>
      <c r="V13" s="138"/>
      <c r="W13" s="138"/>
      <c r="X13" s="138"/>
      <c r="Y13" s="138"/>
      <c r="Z13" s="138"/>
    </row>
    <row r="14" spans="2:26">
      <c r="B14" s="3" t="s">
        <v>123</v>
      </c>
      <c r="C14" s="3"/>
      <c r="D14" s="3"/>
      <c r="E14" s="3"/>
      <c r="F14" s="3"/>
      <c r="G14" s="18"/>
      <c r="I14" s="145" t="s">
        <v>120</v>
      </c>
      <c r="J14" s="10"/>
      <c r="K14" s="4"/>
      <c r="L14" s="4"/>
      <c r="M14" s="148">
        <f>L14*K14/100 + L15*K15/100 + L16*K16/100</f>
        <v>0</v>
      </c>
      <c r="O14" s="99"/>
      <c r="P14" s="124" t="s">
        <v>25</v>
      </c>
      <c r="Q14" s="4" t="s">
        <v>145</v>
      </c>
      <c r="R14" s="22">
        <v>0.4</v>
      </c>
      <c r="S14" s="22">
        <v>6</v>
      </c>
      <c r="T14" s="23">
        <f t="shared" si="0"/>
        <v>2.4000000000000004</v>
      </c>
      <c r="U14" s="125">
        <f>SUM(T14:T16)</f>
        <v>5.8860000000000001</v>
      </c>
      <c r="V14" s="138"/>
      <c r="W14" s="138"/>
      <c r="X14" s="138"/>
      <c r="Y14" s="138"/>
      <c r="Z14" s="138"/>
    </row>
    <row r="15" spans="2:26">
      <c r="B15" s="3" t="s">
        <v>125</v>
      </c>
      <c r="C15" s="3"/>
      <c r="D15" s="3"/>
      <c r="E15" s="3"/>
      <c r="F15" s="3"/>
      <c r="G15" s="18"/>
      <c r="I15" s="146"/>
      <c r="J15" s="10"/>
      <c r="K15" s="4"/>
      <c r="L15" s="4"/>
      <c r="M15" s="149"/>
      <c r="O15" s="99"/>
      <c r="P15" s="124"/>
      <c r="Q15" s="4" t="s">
        <v>146</v>
      </c>
      <c r="R15" s="22">
        <v>0.4</v>
      </c>
      <c r="S15" s="22">
        <v>6.13</v>
      </c>
      <c r="T15" s="23">
        <f t="shared" si="0"/>
        <v>2.452</v>
      </c>
      <c r="U15" s="125"/>
      <c r="V15" s="138"/>
      <c r="W15" s="138"/>
      <c r="X15" s="138"/>
      <c r="Y15" s="138"/>
      <c r="Z15" s="138"/>
    </row>
    <row r="16" spans="2:26">
      <c r="I16" s="147"/>
      <c r="J16" s="10"/>
      <c r="K16" s="4"/>
      <c r="L16" s="4"/>
      <c r="M16" s="150"/>
      <c r="O16" s="99"/>
      <c r="P16" s="124"/>
      <c r="Q16" s="4" t="s">
        <v>147</v>
      </c>
      <c r="R16" s="22">
        <v>0.2</v>
      </c>
      <c r="S16" s="22">
        <v>5.17</v>
      </c>
      <c r="T16" s="23">
        <f t="shared" si="0"/>
        <v>1.034</v>
      </c>
      <c r="U16" s="125"/>
      <c r="V16" s="138"/>
      <c r="W16" s="138"/>
      <c r="X16" s="138"/>
      <c r="Y16" s="138"/>
      <c r="Z16" s="138"/>
    </row>
    <row r="17" spans="2:26">
      <c r="I17" s="163" t="s">
        <v>123</v>
      </c>
      <c r="J17" s="15"/>
      <c r="K17" s="16"/>
      <c r="L17" s="16"/>
      <c r="M17" s="155">
        <f>L17*K17/100 + L18*K18/100 + L19*K19/100</f>
        <v>0</v>
      </c>
      <c r="O17" s="99"/>
      <c r="P17" s="126" t="s">
        <v>26</v>
      </c>
      <c r="Q17" s="16" t="s">
        <v>119</v>
      </c>
      <c r="R17" s="24">
        <v>0.5</v>
      </c>
      <c r="S17" s="24">
        <v>5.79</v>
      </c>
      <c r="T17" s="25">
        <f t="shared" si="0"/>
        <v>2.895</v>
      </c>
      <c r="U17" s="127">
        <f>SUM(T17:T20)</f>
        <v>6.0105000000000004</v>
      </c>
      <c r="V17" s="138"/>
      <c r="W17" s="138"/>
      <c r="X17" s="138"/>
      <c r="Y17" s="138"/>
      <c r="Z17" s="138"/>
    </row>
    <row r="18" spans="2:26">
      <c r="B18" s="142" t="s">
        <v>148</v>
      </c>
      <c r="C18" s="143"/>
      <c r="D18" s="143"/>
      <c r="E18" s="144"/>
      <c r="I18" s="164"/>
      <c r="J18" s="15"/>
      <c r="K18" s="16"/>
      <c r="L18" s="16"/>
      <c r="M18" s="156"/>
      <c r="O18" s="99"/>
      <c r="P18" s="126"/>
      <c r="Q18" s="16" t="s">
        <v>124</v>
      </c>
      <c r="R18" s="24">
        <v>0.1</v>
      </c>
      <c r="S18" s="24">
        <v>5.48</v>
      </c>
      <c r="T18" s="25">
        <f t="shared" si="0"/>
        <v>0.54800000000000004</v>
      </c>
      <c r="U18" s="127"/>
      <c r="V18" s="138"/>
      <c r="W18" s="138"/>
      <c r="X18" s="138"/>
      <c r="Y18" s="138"/>
      <c r="Z18" s="138"/>
    </row>
    <row r="19" spans="2:26">
      <c r="B19" s="1" t="s">
        <v>5</v>
      </c>
      <c r="C19" s="1" t="s">
        <v>149</v>
      </c>
      <c r="D19" s="1" t="s">
        <v>150</v>
      </c>
      <c r="E19" s="1" t="s">
        <v>151</v>
      </c>
      <c r="I19" s="165"/>
      <c r="J19" s="15"/>
      <c r="K19" s="16"/>
      <c r="L19" s="16"/>
      <c r="M19" s="157"/>
      <c r="O19" s="99"/>
      <c r="P19" s="126"/>
      <c r="Q19" s="16" t="s">
        <v>152</v>
      </c>
      <c r="R19" s="24">
        <v>0.25</v>
      </c>
      <c r="S19" s="24">
        <v>6.67</v>
      </c>
      <c r="T19" s="25">
        <f t="shared" si="0"/>
        <v>1.6675</v>
      </c>
      <c r="U19" s="127"/>
      <c r="V19" s="138"/>
      <c r="W19" s="138"/>
      <c r="X19" s="138"/>
      <c r="Y19" s="138"/>
      <c r="Z19" s="138"/>
    </row>
    <row r="20" spans="2:26">
      <c r="B20" s="12" t="s">
        <v>110</v>
      </c>
      <c r="C20" s="8">
        <f>F2</f>
        <v>6.3866666666666667</v>
      </c>
      <c r="D20" s="21">
        <f>G11</f>
        <v>4.4649999999999999</v>
      </c>
      <c r="E20" s="14">
        <f>M2</f>
        <v>5.3179999999999996</v>
      </c>
      <c r="I20" s="145" t="s">
        <v>125</v>
      </c>
      <c r="J20" s="10"/>
      <c r="K20" s="4"/>
      <c r="L20" s="4"/>
      <c r="M20" s="148">
        <f>L20*K20/100 + L21*K21/100 + L22*K22/100</f>
        <v>0</v>
      </c>
      <c r="O20" s="99"/>
      <c r="P20" s="126"/>
      <c r="Q20" s="16" t="s">
        <v>128</v>
      </c>
      <c r="R20" s="24">
        <v>0.15</v>
      </c>
      <c r="S20" s="24">
        <v>6</v>
      </c>
      <c r="T20" s="25">
        <f t="shared" si="0"/>
        <v>0.89999999999999991</v>
      </c>
      <c r="U20" s="127"/>
      <c r="V20" s="138"/>
      <c r="W20" s="138"/>
      <c r="X20" s="138"/>
      <c r="Y20" s="138"/>
      <c r="Z20" s="138"/>
    </row>
    <row r="21" spans="2:26">
      <c r="B21" s="12" t="s">
        <v>117</v>
      </c>
      <c r="C21" s="8">
        <f>F3</f>
        <v>4.206666666666667</v>
      </c>
      <c r="D21" s="21">
        <f>G12</f>
        <v>5.0674999999999999</v>
      </c>
      <c r="E21" s="14">
        <f>M5</f>
        <v>5.5069999999999997</v>
      </c>
      <c r="I21" s="146"/>
      <c r="J21" s="10"/>
      <c r="K21" s="4"/>
      <c r="L21" s="4"/>
      <c r="M21" s="149"/>
      <c r="O21" s="99"/>
      <c r="P21" s="124" t="s">
        <v>27</v>
      </c>
      <c r="Q21" s="4" t="s">
        <v>119</v>
      </c>
      <c r="R21" s="22">
        <v>0.8</v>
      </c>
      <c r="S21" s="22">
        <v>5.76</v>
      </c>
      <c r="T21" s="23">
        <f t="shared" si="0"/>
        <v>4.6079999999999997</v>
      </c>
      <c r="U21" s="125">
        <f>SUM(T21:T22)</f>
        <v>5.7319999999999993</v>
      </c>
      <c r="V21" s="138"/>
      <c r="W21" s="138"/>
      <c r="X21" s="138"/>
      <c r="Y21" s="138"/>
      <c r="Z21" s="138"/>
    </row>
    <row r="22" spans="2:26">
      <c r="B22" s="13" t="s">
        <v>120</v>
      </c>
      <c r="C22" s="2"/>
      <c r="D22" s="5"/>
      <c r="E22" s="6"/>
      <c r="I22" s="147"/>
      <c r="J22" s="10"/>
      <c r="K22" s="4"/>
      <c r="L22" s="4"/>
      <c r="M22" s="150"/>
      <c r="O22" s="99"/>
      <c r="P22" s="124"/>
      <c r="Q22" s="4" t="s">
        <v>152</v>
      </c>
      <c r="R22" s="22">
        <v>0.2</v>
      </c>
      <c r="S22" s="22">
        <v>5.62</v>
      </c>
      <c r="T22" s="23">
        <f t="shared" si="0"/>
        <v>1.1240000000000001</v>
      </c>
      <c r="U22" s="125"/>
      <c r="V22" s="138"/>
      <c r="W22" s="138"/>
      <c r="X22" s="138"/>
      <c r="Y22" s="138"/>
      <c r="Z22" s="138"/>
    </row>
    <row r="23" spans="2:26">
      <c r="B23" s="13" t="s">
        <v>123</v>
      </c>
      <c r="C23" s="2"/>
      <c r="D23" s="5"/>
      <c r="E23" s="6"/>
      <c r="O23" s="99"/>
      <c r="P23" s="126" t="s">
        <v>22</v>
      </c>
      <c r="Q23" s="16" t="s">
        <v>153</v>
      </c>
      <c r="R23" s="24">
        <v>0.5</v>
      </c>
      <c r="S23" s="24">
        <v>6.07</v>
      </c>
      <c r="T23" s="24">
        <f t="shared" si="0"/>
        <v>3.0350000000000001</v>
      </c>
      <c r="U23" s="127">
        <f>SUM(T23:T27)</f>
        <v>5.9155000000000006</v>
      </c>
      <c r="V23" s="138"/>
      <c r="W23" s="138"/>
      <c r="X23" s="138"/>
      <c r="Y23" s="138"/>
      <c r="Z23" s="138"/>
    </row>
    <row r="24" spans="2:26">
      <c r="B24" s="13" t="s">
        <v>125</v>
      </c>
      <c r="C24" s="2"/>
      <c r="D24" s="5"/>
      <c r="E24" s="6"/>
      <c r="O24" s="99"/>
      <c r="P24" s="126"/>
      <c r="Q24" s="16" t="s">
        <v>154</v>
      </c>
      <c r="R24" s="24">
        <v>0.2</v>
      </c>
      <c r="S24" s="24">
        <v>5.79</v>
      </c>
      <c r="T24" s="24">
        <f t="shared" si="0"/>
        <v>1.1580000000000001</v>
      </c>
      <c r="U24" s="127"/>
      <c r="V24" s="138"/>
      <c r="W24" s="138"/>
      <c r="X24" s="138"/>
      <c r="Y24" s="138"/>
      <c r="Z24" s="138"/>
    </row>
    <row r="25" spans="2:26">
      <c r="O25" s="99"/>
      <c r="P25" s="126"/>
      <c r="Q25" s="16" t="s">
        <v>155</v>
      </c>
      <c r="R25" s="24">
        <v>0.15</v>
      </c>
      <c r="S25" s="24">
        <v>5.65</v>
      </c>
      <c r="T25" s="24">
        <f t="shared" si="0"/>
        <v>0.84750000000000003</v>
      </c>
      <c r="U25" s="127"/>
      <c r="V25" s="138"/>
      <c r="W25" s="138"/>
      <c r="X25" s="138"/>
      <c r="Y25" s="138"/>
      <c r="Z25" s="138"/>
    </row>
    <row r="26" spans="2:26">
      <c r="O26" s="99"/>
      <c r="P26" s="126"/>
      <c r="Q26" s="16" t="s">
        <v>156</v>
      </c>
      <c r="R26" s="24">
        <v>0.1</v>
      </c>
      <c r="S26" s="24">
        <v>6.25</v>
      </c>
      <c r="T26" s="24">
        <f t="shared" si="0"/>
        <v>0.625</v>
      </c>
      <c r="U26" s="127"/>
      <c r="V26" s="138"/>
      <c r="W26" s="138"/>
      <c r="X26" s="138"/>
      <c r="Y26" s="138"/>
      <c r="Z26" s="138"/>
    </row>
    <row r="27" spans="2:26">
      <c r="B27" s="151" t="s">
        <v>157</v>
      </c>
      <c r="C27" s="152"/>
      <c r="D27" s="152"/>
      <c r="E27" s="152"/>
      <c r="F27" s="152"/>
      <c r="G27" s="152"/>
      <c r="H27" s="152"/>
      <c r="O27" s="99"/>
      <c r="P27" s="126"/>
      <c r="Q27" s="16" t="s">
        <v>158</v>
      </c>
      <c r="R27" s="24">
        <v>0.05</v>
      </c>
      <c r="S27" s="24">
        <v>5</v>
      </c>
      <c r="T27" s="24">
        <f t="shared" si="0"/>
        <v>0.25</v>
      </c>
      <c r="U27" s="127"/>
      <c r="V27" s="138"/>
      <c r="W27" s="138"/>
      <c r="X27" s="138"/>
      <c r="Y27" s="138"/>
      <c r="Z27" s="138"/>
    </row>
    <row r="28" spans="2:26">
      <c r="O28" s="94" t="s">
        <v>12</v>
      </c>
      <c r="P28" s="124" t="s">
        <v>28</v>
      </c>
      <c r="Q28" s="33" t="s">
        <v>159</v>
      </c>
      <c r="R28" s="23">
        <v>0.7</v>
      </c>
      <c r="S28" s="23">
        <v>10</v>
      </c>
      <c r="T28" s="23">
        <f t="shared" si="0"/>
        <v>7</v>
      </c>
      <c r="U28" s="125">
        <f>SUM(T28:T30)</f>
        <v>8.5</v>
      </c>
      <c r="V28" s="123">
        <f>AVERAGE(U28:U84)</f>
        <v>8.4517333333333333</v>
      </c>
      <c r="W28" s="123">
        <f>MEDIAN(U28:U84)</f>
        <v>9.1950000000000003</v>
      </c>
      <c r="X28" s="123">
        <f>_xlfn.STDEV.S(U28:U84)</f>
        <v>1.7414597516642991</v>
      </c>
      <c r="Y28" s="123">
        <f>MIN(U28:U84)</f>
        <v>5</v>
      </c>
      <c r="Z28" s="123">
        <f>MAX(U28:U84)</f>
        <v>10</v>
      </c>
    </row>
    <row r="29" spans="2:26">
      <c r="O29" s="94"/>
      <c r="P29" s="124"/>
      <c r="Q29" s="33" t="s">
        <v>124</v>
      </c>
      <c r="R29" s="23">
        <v>0.2</v>
      </c>
      <c r="S29" s="23">
        <v>5</v>
      </c>
      <c r="T29" s="23">
        <f t="shared" si="0"/>
        <v>1</v>
      </c>
      <c r="U29" s="125"/>
      <c r="V29" s="123"/>
      <c r="W29" s="123"/>
      <c r="X29" s="123"/>
      <c r="Y29" s="123"/>
      <c r="Z29" s="123"/>
    </row>
    <row r="30" spans="2:26">
      <c r="O30" s="94"/>
      <c r="P30" s="124"/>
      <c r="Q30" s="33" t="s">
        <v>128</v>
      </c>
      <c r="R30" s="23">
        <v>0.1</v>
      </c>
      <c r="S30" s="23">
        <v>5</v>
      </c>
      <c r="T30" s="23">
        <f t="shared" si="0"/>
        <v>0.5</v>
      </c>
      <c r="U30" s="125"/>
      <c r="V30" s="123"/>
      <c r="W30" s="123"/>
      <c r="X30" s="123"/>
      <c r="Y30" s="123"/>
      <c r="Z30" s="123"/>
    </row>
    <row r="31" spans="2:26">
      <c r="O31" s="94"/>
      <c r="P31" s="126" t="s">
        <v>29</v>
      </c>
      <c r="Q31" s="34" t="s">
        <v>159</v>
      </c>
      <c r="R31" s="25">
        <v>0.5</v>
      </c>
      <c r="S31" s="25">
        <v>7.27</v>
      </c>
      <c r="T31" s="25">
        <f t="shared" si="0"/>
        <v>3.6349999999999998</v>
      </c>
      <c r="U31" s="127">
        <f>SUM(T31:T35)</f>
        <v>6.1349999999999998</v>
      </c>
      <c r="V31" s="123"/>
      <c r="W31" s="123"/>
      <c r="X31" s="123"/>
      <c r="Y31" s="123"/>
      <c r="Z31" s="123"/>
    </row>
    <row r="32" spans="2:26">
      <c r="O32" s="94"/>
      <c r="P32" s="126"/>
      <c r="Q32" s="34" t="s">
        <v>124</v>
      </c>
      <c r="R32" s="25">
        <v>0.2</v>
      </c>
      <c r="S32" s="25">
        <v>5</v>
      </c>
      <c r="T32" s="25">
        <f t="shared" si="0"/>
        <v>1</v>
      </c>
      <c r="U32" s="127"/>
      <c r="V32" s="123"/>
      <c r="W32" s="123"/>
      <c r="X32" s="123"/>
      <c r="Y32" s="123"/>
      <c r="Z32" s="123"/>
    </row>
    <row r="33" spans="15:26">
      <c r="O33" s="94"/>
      <c r="P33" s="126"/>
      <c r="Q33" s="34" t="s">
        <v>128</v>
      </c>
      <c r="R33" s="25">
        <v>0.15</v>
      </c>
      <c r="S33" s="25">
        <v>5</v>
      </c>
      <c r="T33" s="25">
        <f t="shared" si="0"/>
        <v>0.75</v>
      </c>
      <c r="U33" s="127"/>
      <c r="V33" s="123"/>
      <c r="W33" s="123"/>
      <c r="X33" s="123"/>
      <c r="Y33" s="123"/>
      <c r="Z33" s="123"/>
    </row>
    <row r="34" spans="15:26">
      <c r="O34" s="94"/>
      <c r="P34" s="126"/>
      <c r="Q34" s="34" t="s">
        <v>152</v>
      </c>
      <c r="R34" s="25">
        <v>0.05</v>
      </c>
      <c r="S34" s="25">
        <v>5</v>
      </c>
      <c r="T34" s="25">
        <f t="shared" si="0"/>
        <v>0.25</v>
      </c>
      <c r="U34" s="127"/>
      <c r="V34" s="123"/>
      <c r="W34" s="123"/>
      <c r="X34" s="123"/>
      <c r="Y34" s="123"/>
      <c r="Z34" s="123"/>
    </row>
    <row r="35" spans="15:26">
      <c r="O35" s="94"/>
      <c r="P35" s="126"/>
      <c r="Q35" s="34" t="s">
        <v>160</v>
      </c>
      <c r="R35" s="25">
        <v>0.1</v>
      </c>
      <c r="S35" s="25">
        <v>5</v>
      </c>
      <c r="T35" s="25">
        <f t="shared" si="0"/>
        <v>0.5</v>
      </c>
      <c r="U35" s="127"/>
      <c r="V35" s="123"/>
      <c r="W35" s="123"/>
      <c r="X35" s="123"/>
      <c r="Y35" s="123"/>
      <c r="Z35" s="123"/>
    </row>
    <row r="36" spans="15:26" ht="15" customHeight="1">
      <c r="O36" s="94"/>
      <c r="P36" s="124" t="s">
        <v>30</v>
      </c>
      <c r="Q36" s="33" t="s">
        <v>159</v>
      </c>
      <c r="R36" s="23">
        <v>0.5</v>
      </c>
      <c r="S36" s="23">
        <v>5.78</v>
      </c>
      <c r="T36" s="23">
        <f>S36*R36</f>
        <v>2.89</v>
      </c>
      <c r="U36" s="125">
        <f>SUM(T36:T40)</f>
        <v>7.418000000000001</v>
      </c>
      <c r="V36" s="123"/>
      <c r="W36" s="123"/>
      <c r="X36" s="123"/>
      <c r="Y36" s="123"/>
      <c r="Z36" s="123"/>
    </row>
    <row r="37" spans="15:26">
      <c r="O37" s="94"/>
      <c r="P37" s="124"/>
      <c r="Q37" s="33" t="s">
        <v>161</v>
      </c>
      <c r="R37" s="23">
        <v>0.15</v>
      </c>
      <c r="S37" s="23">
        <v>10</v>
      </c>
      <c r="T37" s="23">
        <f t="shared" si="0"/>
        <v>1.5</v>
      </c>
      <c r="U37" s="125"/>
      <c r="V37" s="123"/>
      <c r="W37" s="123"/>
      <c r="X37" s="123"/>
      <c r="Y37" s="123"/>
      <c r="Z37" s="123"/>
    </row>
    <row r="38" spans="15:26">
      <c r="O38" s="94"/>
      <c r="P38" s="124"/>
      <c r="Q38" s="33" t="s">
        <v>162</v>
      </c>
      <c r="R38" s="23">
        <v>0.1</v>
      </c>
      <c r="S38" s="23">
        <v>7.78</v>
      </c>
      <c r="T38" s="23">
        <f t="shared" si="0"/>
        <v>0.77800000000000002</v>
      </c>
      <c r="U38" s="125"/>
      <c r="V38" s="123"/>
      <c r="W38" s="123"/>
      <c r="X38" s="123"/>
      <c r="Y38" s="123"/>
      <c r="Z38" s="123"/>
    </row>
    <row r="39" spans="15:26">
      <c r="O39" s="94"/>
      <c r="P39" s="124"/>
      <c r="Q39" s="33" t="s">
        <v>163</v>
      </c>
      <c r="R39" s="23">
        <v>0.05</v>
      </c>
      <c r="S39" s="23">
        <v>5</v>
      </c>
      <c r="T39" s="23">
        <f t="shared" si="0"/>
        <v>0.25</v>
      </c>
      <c r="U39" s="125"/>
      <c r="V39" s="123"/>
      <c r="W39" s="123"/>
      <c r="X39" s="123"/>
      <c r="Y39" s="123"/>
      <c r="Z39" s="123"/>
    </row>
    <row r="40" spans="15:26">
      <c r="O40" s="94"/>
      <c r="P40" s="124"/>
      <c r="Q40" s="33" t="s">
        <v>164</v>
      </c>
      <c r="R40" s="23">
        <v>0.2</v>
      </c>
      <c r="S40" s="23">
        <v>10</v>
      </c>
      <c r="T40" s="23">
        <f t="shared" si="0"/>
        <v>2</v>
      </c>
      <c r="U40" s="125"/>
      <c r="V40" s="123"/>
      <c r="W40" s="123"/>
      <c r="X40" s="123"/>
      <c r="Y40" s="123"/>
      <c r="Z40" s="123"/>
    </row>
    <row r="41" spans="15:26">
      <c r="O41" s="94"/>
      <c r="P41" s="126" t="s">
        <v>31</v>
      </c>
      <c r="Q41" s="34" t="s">
        <v>159</v>
      </c>
      <c r="R41" s="25">
        <v>0.8</v>
      </c>
      <c r="S41" s="25">
        <v>10</v>
      </c>
      <c r="T41" s="25">
        <f t="shared" si="0"/>
        <v>8</v>
      </c>
      <c r="U41" s="127">
        <f>SUM(T41:T43)</f>
        <v>10</v>
      </c>
      <c r="V41" s="123"/>
      <c r="W41" s="123"/>
      <c r="X41" s="123"/>
      <c r="Y41" s="123"/>
      <c r="Z41" s="123"/>
    </row>
    <row r="42" spans="15:26">
      <c r="O42" s="94"/>
      <c r="P42" s="126"/>
      <c r="Q42" s="34" t="s">
        <v>163</v>
      </c>
      <c r="R42" s="25">
        <v>0.1</v>
      </c>
      <c r="S42" s="25">
        <v>10</v>
      </c>
      <c r="T42" s="25">
        <f t="shared" si="0"/>
        <v>1</v>
      </c>
      <c r="U42" s="127"/>
      <c r="V42" s="123"/>
      <c r="W42" s="123"/>
      <c r="X42" s="123"/>
      <c r="Y42" s="123"/>
      <c r="Z42" s="123"/>
    </row>
    <row r="43" spans="15:26">
      <c r="O43" s="94"/>
      <c r="P43" s="126"/>
      <c r="Q43" s="34" t="s">
        <v>164</v>
      </c>
      <c r="R43" s="25">
        <v>0.1</v>
      </c>
      <c r="S43" s="25">
        <v>10</v>
      </c>
      <c r="T43" s="25">
        <f t="shared" si="0"/>
        <v>1</v>
      </c>
      <c r="U43" s="127"/>
      <c r="V43" s="123"/>
      <c r="W43" s="123"/>
      <c r="X43" s="123"/>
      <c r="Y43" s="123"/>
      <c r="Z43" s="123"/>
    </row>
    <row r="44" spans="15:26">
      <c r="O44" s="94"/>
      <c r="P44" s="124" t="s">
        <v>32</v>
      </c>
      <c r="Q44" s="33" t="s">
        <v>159</v>
      </c>
      <c r="R44" s="23">
        <v>0.6</v>
      </c>
      <c r="S44" s="23">
        <v>10</v>
      </c>
      <c r="T44" s="23">
        <f t="shared" si="0"/>
        <v>6</v>
      </c>
      <c r="U44" s="125">
        <f>SUM(T44:T47)</f>
        <v>10</v>
      </c>
      <c r="V44" s="123"/>
      <c r="W44" s="123"/>
      <c r="X44" s="123"/>
      <c r="Y44" s="123"/>
      <c r="Z44" s="123"/>
    </row>
    <row r="45" spans="15:26">
      <c r="O45" s="94"/>
      <c r="P45" s="124"/>
      <c r="Q45" s="33" t="s">
        <v>161</v>
      </c>
      <c r="R45" s="23">
        <v>0.1</v>
      </c>
      <c r="S45" s="23">
        <v>10</v>
      </c>
      <c r="T45" s="23">
        <f t="shared" si="0"/>
        <v>1</v>
      </c>
      <c r="U45" s="125"/>
      <c r="V45" s="123"/>
      <c r="W45" s="123"/>
      <c r="X45" s="123"/>
      <c r="Y45" s="123"/>
      <c r="Z45" s="123"/>
    </row>
    <row r="46" spans="15:26">
      <c r="O46" s="94"/>
      <c r="P46" s="124"/>
      <c r="Q46" s="33" t="s">
        <v>162</v>
      </c>
      <c r="R46" s="23">
        <v>0.1</v>
      </c>
      <c r="S46" s="23">
        <v>10</v>
      </c>
      <c r="T46" s="23">
        <f t="shared" si="0"/>
        <v>1</v>
      </c>
      <c r="U46" s="125"/>
      <c r="V46" s="123"/>
      <c r="W46" s="123"/>
      <c r="X46" s="123"/>
      <c r="Y46" s="123"/>
      <c r="Z46" s="123"/>
    </row>
    <row r="47" spans="15:26">
      <c r="O47" s="94"/>
      <c r="P47" s="124"/>
      <c r="Q47" s="33" t="s">
        <v>164</v>
      </c>
      <c r="R47" s="23">
        <v>0.2</v>
      </c>
      <c r="S47" s="23">
        <v>10</v>
      </c>
      <c r="T47" s="23">
        <f t="shared" si="0"/>
        <v>2</v>
      </c>
      <c r="U47" s="125"/>
      <c r="V47" s="123"/>
      <c r="W47" s="123"/>
      <c r="X47" s="123"/>
      <c r="Y47" s="123"/>
      <c r="Z47" s="123"/>
    </row>
    <row r="48" spans="15:26">
      <c r="O48" s="94"/>
      <c r="P48" s="126" t="s">
        <v>33</v>
      </c>
      <c r="Q48" s="34" t="s">
        <v>159</v>
      </c>
      <c r="R48" s="25">
        <v>0.5</v>
      </c>
      <c r="S48" s="25">
        <v>10</v>
      </c>
      <c r="T48" s="25">
        <f t="shared" si="0"/>
        <v>5</v>
      </c>
      <c r="U48" s="127">
        <f>SUM(T48:T52)</f>
        <v>9.1950000000000003</v>
      </c>
      <c r="V48" s="123"/>
      <c r="W48" s="123"/>
      <c r="X48" s="123"/>
      <c r="Y48" s="123"/>
      <c r="Z48" s="123"/>
    </row>
    <row r="49" spans="9:26">
      <c r="I49" s="19" t="s">
        <v>165</v>
      </c>
      <c r="J49" s="20"/>
      <c r="K49" s="20"/>
      <c r="L49" s="20"/>
      <c r="O49" s="94"/>
      <c r="P49" s="126"/>
      <c r="Q49" s="34" t="s">
        <v>124</v>
      </c>
      <c r="R49" s="25">
        <v>0.15</v>
      </c>
      <c r="S49" s="25">
        <v>8.75</v>
      </c>
      <c r="T49" s="25">
        <f t="shared" si="0"/>
        <v>1.3125</v>
      </c>
      <c r="U49" s="127"/>
      <c r="V49" s="123"/>
      <c r="W49" s="123"/>
      <c r="X49" s="123"/>
      <c r="Y49" s="123"/>
      <c r="Z49" s="123"/>
    </row>
    <row r="50" spans="9:26">
      <c r="I50" s="19" t="s">
        <v>166</v>
      </c>
      <c r="J50" s="20"/>
      <c r="K50" s="20"/>
      <c r="L50" s="20"/>
      <c r="O50" s="94"/>
      <c r="P50" s="126"/>
      <c r="Q50" s="34" t="s">
        <v>128</v>
      </c>
      <c r="R50" s="25">
        <v>0.05</v>
      </c>
      <c r="S50" s="25">
        <v>8.75</v>
      </c>
      <c r="T50" s="25">
        <f t="shared" si="0"/>
        <v>0.4375</v>
      </c>
      <c r="U50" s="127"/>
      <c r="V50" s="123"/>
      <c r="W50" s="123"/>
      <c r="X50" s="123"/>
      <c r="Y50" s="123"/>
      <c r="Z50" s="123"/>
    </row>
    <row r="51" spans="9:26">
      <c r="I51" s="19" t="s">
        <v>167</v>
      </c>
      <c r="J51" s="20"/>
      <c r="K51" s="20"/>
      <c r="L51" s="20"/>
      <c r="O51" s="94"/>
      <c r="P51" s="126"/>
      <c r="Q51" s="34" t="s">
        <v>160</v>
      </c>
      <c r="R51" s="25">
        <v>0.1</v>
      </c>
      <c r="S51" s="25">
        <v>8.67</v>
      </c>
      <c r="T51" s="25">
        <f t="shared" si="0"/>
        <v>0.86699999999999999</v>
      </c>
      <c r="U51" s="127"/>
      <c r="V51" s="123"/>
      <c r="W51" s="123"/>
      <c r="X51" s="123"/>
      <c r="Y51" s="123"/>
      <c r="Z51" s="123"/>
    </row>
    <row r="52" spans="9:26">
      <c r="O52" s="94"/>
      <c r="P52" s="126"/>
      <c r="Q52" s="34" t="s">
        <v>162</v>
      </c>
      <c r="R52" s="24">
        <v>0.2</v>
      </c>
      <c r="S52" s="25">
        <v>7.89</v>
      </c>
      <c r="T52" s="25">
        <f t="shared" si="0"/>
        <v>1.5780000000000001</v>
      </c>
      <c r="U52" s="127"/>
      <c r="V52" s="123"/>
      <c r="W52" s="123"/>
      <c r="X52" s="123"/>
      <c r="Y52" s="123"/>
      <c r="Z52" s="123"/>
    </row>
    <row r="53" spans="9:26">
      <c r="O53" s="94"/>
      <c r="P53" s="124" t="s">
        <v>34</v>
      </c>
      <c r="Q53" s="33" t="s">
        <v>159</v>
      </c>
      <c r="R53" s="23">
        <v>0.5</v>
      </c>
      <c r="S53" s="23">
        <v>10</v>
      </c>
      <c r="T53" s="23">
        <f t="shared" si="0"/>
        <v>5</v>
      </c>
      <c r="U53" s="125">
        <f>SUM(T53:T57)</f>
        <v>9.8179999999999996</v>
      </c>
      <c r="V53" s="123"/>
      <c r="W53" s="123"/>
      <c r="X53" s="123"/>
      <c r="Y53" s="123"/>
      <c r="Z53" s="123"/>
    </row>
    <row r="54" spans="9:26">
      <c r="O54" s="94"/>
      <c r="P54" s="124"/>
      <c r="Q54" s="33" t="s">
        <v>124</v>
      </c>
      <c r="R54" s="23">
        <v>0.15</v>
      </c>
      <c r="S54" s="23">
        <v>10</v>
      </c>
      <c r="T54" s="23">
        <f t="shared" si="0"/>
        <v>1.5</v>
      </c>
      <c r="U54" s="125"/>
      <c r="V54" s="123"/>
      <c r="W54" s="123"/>
      <c r="X54" s="123"/>
      <c r="Y54" s="123"/>
      <c r="Z54" s="123"/>
    </row>
    <row r="55" spans="9:26">
      <c r="O55" s="94"/>
      <c r="P55" s="124"/>
      <c r="Q55" s="33" t="s">
        <v>128</v>
      </c>
      <c r="R55" s="23">
        <v>0.15</v>
      </c>
      <c r="S55" s="23">
        <v>10</v>
      </c>
      <c r="T55" s="23">
        <f>S55*R55</f>
        <v>1.5</v>
      </c>
      <c r="U55" s="125"/>
      <c r="V55" s="123"/>
      <c r="W55" s="123"/>
      <c r="X55" s="123"/>
      <c r="Y55" s="123"/>
      <c r="Z55" s="123"/>
    </row>
    <row r="56" spans="9:26">
      <c r="O56" s="94"/>
      <c r="P56" s="124"/>
      <c r="Q56" s="33" t="s">
        <v>160</v>
      </c>
      <c r="R56" s="23">
        <v>0.1</v>
      </c>
      <c r="S56" s="23">
        <v>10</v>
      </c>
      <c r="T56" s="23">
        <f>S56*R56</f>
        <v>1</v>
      </c>
      <c r="U56" s="125"/>
      <c r="V56" s="123"/>
      <c r="W56" s="123"/>
      <c r="X56" s="123"/>
      <c r="Y56" s="123"/>
      <c r="Z56" s="123"/>
    </row>
    <row r="57" spans="9:26">
      <c r="O57" s="94"/>
      <c r="P57" s="124"/>
      <c r="Q57" s="33" t="s">
        <v>162</v>
      </c>
      <c r="R57" s="23">
        <v>0.1</v>
      </c>
      <c r="S57" s="23">
        <v>8.18</v>
      </c>
      <c r="T57" s="23">
        <f>S57*R57</f>
        <v>0.81800000000000006</v>
      </c>
      <c r="U57" s="125"/>
      <c r="V57" s="123"/>
      <c r="W57" s="123"/>
      <c r="X57" s="123"/>
      <c r="Y57" s="123"/>
      <c r="Z57" s="123"/>
    </row>
    <row r="58" spans="9:26">
      <c r="O58" s="94"/>
      <c r="P58" s="126" t="s">
        <v>35</v>
      </c>
      <c r="Q58" s="34" t="s">
        <v>159</v>
      </c>
      <c r="R58" s="25">
        <v>0.4</v>
      </c>
      <c r="S58" s="24">
        <v>10</v>
      </c>
      <c r="T58" s="25">
        <f t="shared" ref="T58:T65" si="1">S58*R58</f>
        <v>4</v>
      </c>
      <c r="U58" s="127">
        <f>SUM(T58:T63)</f>
        <v>9.7780000000000005</v>
      </c>
      <c r="V58" s="123"/>
      <c r="W58" s="123"/>
      <c r="X58" s="123"/>
      <c r="Y58" s="123"/>
      <c r="Z58" s="123"/>
    </row>
    <row r="59" spans="9:26">
      <c r="O59" s="94"/>
      <c r="P59" s="126"/>
      <c r="Q59" s="34" t="s">
        <v>124</v>
      </c>
      <c r="R59" s="25">
        <v>0.15</v>
      </c>
      <c r="S59" s="24">
        <v>10</v>
      </c>
      <c r="T59" s="25">
        <f t="shared" si="1"/>
        <v>1.5</v>
      </c>
      <c r="U59" s="127"/>
      <c r="V59" s="123"/>
      <c r="W59" s="123"/>
      <c r="X59" s="123"/>
      <c r="Y59" s="123"/>
      <c r="Z59" s="123"/>
    </row>
    <row r="60" spans="9:26">
      <c r="O60" s="94"/>
      <c r="P60" s="126"/>
      <c r="Q60" s="34" t="s">
        <v>128</v>
      </c>
      <c r="R60" s="25">
        <v>0.15</v>
      </c>
      <c r="S60" s="24">
        <v>10</v>
      </c>
      <c r="T60" s="25">
        <f t="shared" si="1"/>
        <v>1.5</v>
      </c>
      <c r="U60" s="127"/>
      <c r="V60" s="123"/>
      <c r="W60" s="123"/>
      <c r="X60" s="123"/>
      <c r="Y60" s="123"/>
      <c r="Z60" s="123"/>
    </row>
    <row r="61" spans="9:26">
      <c r="O61" s="94"/>
      <c r="P61" s="126"/>
      <c r="Q61" s="34" t="s">
        <v>160</v>
      </c>
      <c r="R61" s="25">
        <v>0.1</v>
      </c>
      <c r="S61" s="24">
        <v>10</v>
      </c>
      <c r="T61" s="25">
        <f t="shared" si="1"/>
        <v>1</v>
      </c>
      <c r="U61" s="127"/>
      <c r="V61" s="123"/>
      <c r="W61" s="123"/>
      <c r="X61" s="123"/>
      <c r="Y61" s="123"/>
      <c r="Z61" s="123"/>
    </row>
    <row r="62" spans="9:26">
      <c r="O62" s="94"/>
      <c r="P62" s="126"/>
      <c r="Q62" s="34" t="s">
        <v>162</v>
      </c>
      <c r="R62" s="25">
        <v>0.1</v>
      </c>
      <c r="S62" s="24">
        <v>7.78</v>
      </c>
      <c r="T62" s="25">
        <f t="shared" si="1"/>
        <v>0.77800000000000002</v>
      </c>
      <c r="U62" s="127"/>
      <c r="V62" s="123"/>
      <c r="W62" s="123"/>
      <c r="X62" s="123"/>
      <c r="Y62" s="123"/>
      <c r="Z62" s="123"/>
    </row>
    <row r="63" spans="9:26">
      <c r="O63" s="94"/>
      <c r="P63" s="126"/>
      <c r="Q63" s="34" t="s">
        <v>163</v>
      </c>
      <c r="R63" s="25">
        <v>0.1</v>
      </c>
      <c r="S63" s="24">
        <v>10</v>
      </c>
      <c r="T63" s="25">
        <f t="shared" si="1"/>
        <v>1</v>
      </c>
      <c r="U63" s="127"/>
      <c r="V63" s="123"/>
      <c r="W63" s="123"/>
      <c r="X63" s="123"/>
      <c r="Y63" s="123"/>
      <c r="Z63" s="123"/>
    </row>
    <row r="64" spans="9:26">
      <c r="O64" s="94"/>
      <c r="P64" s="124" t="s">
        <v>36</v>
      </c>
      <c r="Q64" s="4" t="s">
        <v>168</v>
      </c>
      <c r="R64" s="23">
        <v>0.4</v>
      </c>
      <c r="S64" s="22">
        <v>6.88</v>
      </c>
      <c r="T64" s="22">
        <f t="shared" si="1"/>
        <v>2.7520000000000002</v>
      </c>
      <c r="U64" s="125">
        <f>SUM(T64:T70)</f>
        <v>5.846000000000001</v>
      </c>
      <c r="V64" s="123"/>
      <c r="W64" s="123"/>
      <c r="X64" s="123"/>
      <c r="Y64" s="123"/>
      <c r="Z64" s="123"/>
    </row>
    <row r="65" spans="15:26">
      <c r="O65" s="94"/>
      <c r="P65" s="124"/>
      <c r="Q65" s="4" t="s">
        <v>169</v>
      </c>
      <c r="R65" s="23">
        <v>0.1</v>
      </c>
      <c r="S65" s="22">
        <v>5</v>
      </c>
      <c r="T65" s="22">
        <f t="shared" si="1"/>
        <v>0.5</v>
      </c>
      <c r="U65" s="125"/>
      <c r="V65" s="123"/>
      <c r="W65" s="123"/>
      <c r="X65" s="123"/>
      <c r="Y65" s="123"/>
      <c r="Z65" s="123"/>
    </row>
    <row r="66" spans="15:26">
      <c r="O66" s="94"/>
      <c r="P66" s="124"/>
      <c r="Q66" s="33" t="s">
        <v>170</v>
      </c>
      <c r="R66" s="23">
        <v>0.2</v>
      </c>
      <c r="S66" s="22">
        <v>5</v>
      </c>
      <c r="T66" s="22">
        <f>S66*R66</f>
        <v>1</v>
      </c>
      <c r="U66" s="125"/>
      <c r="V66" s="123"/>
      <c r="W66" s="123"/>
      <c r="X66" s="123"/>
      <c r="Y66" s="123"/>
      <c r="Z66" s="123"/>
    </row>
    <row r="67" spans="15:26">
      <c r="O67" s="94"/>
      <c r="P67" s="124"/>
      <c r="Q67" s="4" t="s">
        <v>171</v>
      </c>
      <c r="R67" s="22">
        <v>0.15</v>
      </c>
      <c r="S67" s="22">
        <v>5</v>
      </c>
      <c r="T67" s="22">
        <f t="shared" ref="T67:T129" si="2">S67*R67</f>
        <v>0.75</v>
      </c>
      <c r="U67" s="125"/>
      <c r="V67" s="123"/>
      <c r="W67" s="123"/>
      <c r="X67" s="123"/>
      <c r="Y67" s="123"/>
      <c r="Z67" s="123"/>
    </row>
    <row r="68" spans="15:26">
      <c r="O68" s="94"/>
      <c r="P68" s="124"/>
      <c r="Q68" s="4" t="s">
        <v>172</v>
      </c>
      <c r="R68" s="22">
        <v>0.05</v>
      </c>
      <c r="S68" s="22">
        <v>5</v>
      </c>
      <c r="T68" s="22">
        <f t="shared" si="2"/>
        <v>0.25</v>
      </c>
      <c r="U68" s="125"/>
      <c r="V68" s="123"/>
      <c r="W68" s="123"/>
      <c r="X68" s="123"/>
      <c r="Y68" s="123"/>
      <c r="Z68" s="123"/>
    </row>
    <row r="69" spans="15:26">
      <c r="O69" s="94"/>
      <c r="P69" s="124"/>
      <c r="Q69" s="4" t="s">
        <v>173</v>
      </c>
      <c r="R69" s="22">
        <v>0.05</v>
      </c>
      <c r="S69" s="22">
        <v>6.88</v>
      </c>
      <c r="T69" s="22">
        <f t="shared" si="2"/>
        <v>0.34400000000000003</v>
      </c>
      <c r="U69" s="125"/>
      <c r="V69" s="123"/>
      <c r="W69" s="123"/>
      <c r="X69" s="123"/>
      <c r="Y69" s="123"/>
      <c r="Z69" s="123"/>
    </row>
    <row r="70" spans="15:26">
      <c r="O70" s="94"/>
      <c r="P70" s="124"/>
      <c r="Q70" s="4" t="s">
        <v>174</v>
      </c>
      <c r="R70" s="22">
        <v>0.05</v>
      </c>
      <c r="S70" s="22">
        <v>5</v>
      </c>
      <c r="T70" s="22">
        <f t="shared" si="2"/>
        <v>0.25</v>
      </c>
      <c r="U70" s="125"/>
      <c r="V70" s="123"/>
      <c r="W70" s="123"/>
      <c r="X70" s="123"/>
      <c r="Y70" s="123"/>
      <c r="Z70" s="123"/>
    </row>
    <row r="71" spans="15:26">
      <c r="O71" s="94"/>
      <c r="P71" s="126" t="s">
        <v>37</v>
      </c>
      <c r="Q71" s="16" t="s">
        <v>168</v>
      </c>
      <c r="R71" s="24">
        <v>0.8</v>
      </c>
      <c r="S71" s="24">
        <v>10</v>
      </c>
      <c r="T71" s="24">
        <f t="shared" si="2"/>
        <v>8</v>
      </c>
      <c r="U71" s="127">
        <f>SUM(T71:T72)</f>
        <v>9</v>
      </c>
      <c r="V71" s="123"/>
      <c r="W71" s="123"/>
      <c r="X71" s="123"/>
      <c r="Y71" s="123"/>
      <c r="Z71" s="123"/>
    </row>
    <row r="72" spans="15:26">
      <c r="O72" s="94"/>
      <c r="P72" s="126"/>
      <c r="Q72" s="16" t="s">
        <v>175</v>
      </c>
      <c r="R72" s="24">
        <v>0.2</v>
      </c>
      <c r="S72" s="24">
        <v>5</v>
      </c>
      <c r="T72" s="24">
        <f t="shared" si="2"/>
        <v>1</v>
      </c>
      <c r="U72" s="127"/>
      <c r="V72" s="123"/>
      <c r="W72" s="123"/>
      <c r="X72" s="123"/>
      <c r="Y72" s="123"/>
      <c r="Z72" s="123"/>
    </row>
    <row r="73" spans="15:26">
      <c r="O73" s="94"/>
      <c r="P73" s="124" t="s">
        <v>39</v>
      </c>
      <c r="Q73" s="33" t="s">
        <v>159</v>
      </c>
      <c r="R73" s="22">
        <v>0.7</v>
      </c>
      <c r="S73" s="22">
        <v>10</v>
      </c>
      <c r="T73" s="22">
        <f t="shared" si="2"/>
        <v>7</v>
      </c>
      <c r="U73" s="125">
        <f>SUM(T73:T75)</f>
        <v>10</v>
      </c>
      <c r="V73" s="123"/>
      <c r="W73" s="123"/>
      <c r="X73" s="123"/>
      <c r="Y73" s="123"/>
      <c r="Z73" s="123"/>
    </row>
    <row r="74" spans="15:26">
      <c r="O74" s="94"/>
      <c r="P74" s="124"/>
      <c r="Q74" s="33" t="s">
        <v>124</v>
      </c>
      <c r="R74" s="22">
        <v>0.2</v>
      </c>
      <c r="S74" s="22">
        <v>10</v>
      </c>
      <c r="T74" s="22">
        <f t="shared" si="2"/>
        <v>2</v>
      </c>
      <c r="U74" s="125"/>
      <c r="V74" s="123"/>
      <c r="W74" s="123"/>
      <c r="X74" s="123"/>
      <c r="Y74" s="123"/>
      <c r="Z74" s="123"/>
    </row>
    <row r="75" spans="15:26">
      <c r="O75" s="94"/>
      <c r="P75" s="124"/>
      <c r="Q75" s="33" t="s">
        <v>128</v>
      </c>
      <c r="R75" s="22">
        <v>0.1</v>
      </c>
      <c r="S75" s="22">
        <v>10</v>
      </c>
      <c r="T75" s="22">
        <f t="shared" si="2"/>
        <v>1</v>
      </c>
      <c r="U75" s="125"/>
      <c r="V75" s="123"/>
      <c r="W75" s="123"/>
      <c r="X75" s="123"/>
      <c r="Y75" s="123"/>
      <c r="Z75" s="123"/>
    </row>
    <row r="76" spans="15:26">
      <c r="O76" s="94"/>
      <c r="P76" s="126" t="s">
        <v>40</v>
      </c>
      <c r="Q76" s="34" t="s">
        <v>159</v>
      </c>
      <c r="R76" s="24">
        <v>0.6</v>
      </c>
      <c r="S76" s="24">
        <v>8.06</v>
      </c>
      <c r="T76" s="24">
        <f t="shared" si="2"/>
        <v>4.8360000000000003</v>
      </c>
      <c r="U76" s="127">
        <f>SUM(T76:T78)</f>
        <v>6.8360000000000003</v>
      </c>
      <c r="V76" s="123"/>
      <c r="W76" s="123"/>
      <c r="X76" s="123"/>
      <c r="Y76" s="123"/>
      <c r="Z76" s="123"/>
    </row>
    <row r="77" spans="15:26">
      <c r="O77" s="94"/>
      <c r="P77" s="126"/>
      <c r="Q77" s="34" t="s">
        <v>124</v>
      </c>
      <c r="R77" s="24">
        <v>0.2</v>
      </c>
      <c r="S77" s="24">
        <v>5</v>
      </c>
      <c r="T77" s="24">
        <f t="shared" si="2"/>
        <v>1</v>
      </c>
      <c r="U77" s="127"/>
      <c r="V77" s="123"/>
      <c r="W77" s="123"/>
      <c r="X77" s="123"/>
      <c r="Y77" s="123"/>
      <c r="Z77" s="123"/>
    </row>
    <row r="78" spans="15:26">
      <c r="O78" s="94"/>
      <c r="P78" s="126"/>
      <c r="Q78" s="34" t="s">
        <v>163</v>
      </c>
      <c r="R78" s="24">
        <v>0.2</v>
      </c>
      <c r="S78" s="24">
        <v>5</v>
      </c>
      <c r="T78" s="24">
        <f t="shared" si="2"/>
        <v>1</v>
      </c>
      <c r="U78" s="127"/>
      <c r="V78" s="123"/>
      <c r="W78" s="123"/>
      <c r="X78" s="123"/>
      <c r="Y78" s="123"/>
      <c r="Z78" s="123"/>
    </row>
    <row r="79" spans="15:26">
      <c r="O79" s="94"/>
      <c r="P79" s="124" t="s">
        <v>41</v>
      </c>
      <c r="Q79" s="33" t="s">
        <v>159</v>
      </c>
      <c r="R79" s="22">
        <v>0.8</v>
      </c>
      <c r="S79" s="22">
        <v>10</v>
      </c>
      <c r="T79" s="22">
        <f t="shared" si="2"/>
        <v>8</v>
      </c>
      <c r="U79" s="125">
        <f>SUM(T79:T80)</f>
        <v>10</v>
      </c>
      <c r="V79" s="123"/>
      <c r="W79" s="123"/>
      <c r="X79" s="123"/>
      <c r="Y79" s="123"/>
      <c r="Z79" s="123"/>
    </row>
    <row r="80" spans="15:26">
      <c r="O80" s="94"/>
      <c r="P80" s="124"/>
      <c r="Q80" s="33" t="s">
        <v>124</v>
      </c>
      <c r="R80" s="22">
        <v>0.2</v>
      </c>
      <c r="S80" s="22">
        <v>10</v>
      </c>
      <c r="T80" s="22">
        <f t="shared" si="2"/>
        <v>2</v>
      </c>
      <c r="U80" s="125"/>
      <c r="V80" s="123"/>
      <c r="W80" s="123"/>
      <c r="X80" s="123"/>
      <c r="Y80" s="123"/>
      <c r="Z80" s="123"/>
    </row>
    <row r="81" spans="15:26">
      <c r="O81" s="94"/>
      <c r="P81" s="126" t="s">
        <v>42</v>
      </c>
      <c r="Q81" s="34" t="s">
        <v>159</v>
      </c>
      <c r="R81" s="24">
        <v>0.75</v>
      </c>
      <c r="S81" s="24">
        <v>5</v>
      </c>
      <c r="T81" s="24">
        <f t="shared" si="2"/>
        <v>3.75</v>
      </c>
      <c r="U81" s="127">
        <f>SUM(T81:T82)</f>
        <v>5</v>
      </c>
      <c r="V81" s="123"/>
      <c r="W81" s="123"/>
      <c r="X81" s="123"/>
      <c r="Y81" s="123"/>
      <c r="Z81" s="123"/>
    </row>
    <row r="82" spans="15:26">
      <c r="O82" s="94"/>
      <c r="P82" s="126"/>
      <c r="Q82" s="34" t="s">
        <v>128</v>
      </c>
      <c r="R82" s="24">
        <v>0.25</v>
      </c>
      <c r="S82" s="24">
        <v>5</v>
      </c>
      <c r="T82" s="24">
        <f t="shared" si="2"/>
        <v>1.25</v>
      </c>
      <c r="U82" s="127"/>
      <c r="V82" s="123"/>
      <c r="W82" s="123"/>
      <c r="X82" s="123"/>
      <c r="Y82" s="123"/>
      <c r="Z82" s="123"/>
    </row>
    <row r="83" spans="15:26">
      <c r="O83" s="94"/>
      <c r="P83" s="124" t="s">
        <v>44</v>
      </c>
      <c r="Q83" s="33" t="s">
        <v>159</v>
      </c>
      <c r="R83" s="22">
        <v>0.85</v>
      </c>
      <c r="S83" s="22">
        <v>10</v>
      </c>
      <c r="T83" s="22">
        <f t="shared" si="2"/>
        <v>8.5</v>
      </c>
      <c r="U83" s="125">
        <f>SUM(T83:T84)</f>
        <v>9.25</v>
      </c>
      <c r="V83" s="123"/>
      <c r="W83" s="123"/>
      <c r="X83" s="123"/>
      <c r="Y83" s="123"/>
      <c r="Z83" s="123"/>
    </row>
    <row r="84" spans="15:26">
      <c r="O84" s="94"/>
      <c r="P84" s="124"/>
      <c r="Q84" s="4" t="s">
        <v>173</v>
      </c>
      <c r="R84" s="22">
        <v>0.15</v>
      </c>
      <c r="S84" s="22">
        <v>5</v>
      </c>
      <c r="T84" s="22">
        <f t="shared" si="2"/>
        <v>0.75</v>
      </c>
      <c r="U84" s="125"/>
      <c r="V84" s="123"/>
      <c r="W84" s="123"/>
      <c r="X84" s="123"/>
      <c r="Y84" s="123"/>
      <c r="Z84" s="123"/>
    </row>
    <row r="85" spans="15:26">
      <c r="O85" s="139" t="s">
        <v>13</v>
      </c>
      <c r="P85" s="126" t="s">
        <v>43</v>
      </c>
      <c r="Q85" s="34" t="s">
        <v>159</v>
      </c>
      <c r="R85" s="24">
        <v>0.5</v>
      </c>
      <c r="S85" s="24">
        <v>10</v>
      </c>
      <c r="T85" s="24">
        <f t="shared" si="2"/>
        <v>5</v>
      </c>
      <c r="U85" s="127">
        <f>SUM(T85:T86)</f>
        <v>10</v>
      </c>
      <c r="V85" s="138">
        <f>AVERAGE(U85:U109)</f>
        <v>7.7785833333333336</v>
      </c>
      <c r="W85" s="138">
        <f>MEDIAN(U85:U109)</f>
        <v>7.1777499999999996</v>
      </c>
      <c r="X85" s="138">
        <f>_xlfn.STDEV.S(U85:U109)</f>
        <v>1.8162597395930642</v>
      </c>
      <c r="Y85" s="138">
        <f>MIN(U85:U109)</f>
        <v>5.65</v>
      </c>
      <c r="Z85" s="138">
        <f>MAX(U85:U109)</f>
        <v>10</v>
      </c>
    </row>
    <row r="86" spans="15:26">
      <c r="O86" s="140"/>
      <c r="P86" s="126"/>
      <c r="Q86" s="34" t="s">
        <v>128</v>
      </c>
      <c r="R86" s="24">
        <v>0.5</v>
      </c>
      <c r="S86" s="24">
        <v>10</v>
      </c>
      <c r="T86" s="24">
        <f t="shared" si="2"/>
        <v>5</v>
      </c>
      <c r="U86" s="127"/>
      <c r="V86" s="138"/>
      <c r="W86" s="138"/>
      <c r="X86" s="138"/>
      <c r="Y86" s="138"/>
      <c r="Z86" s="138"/>
    </row>
    <row r="87" spans="15:26">
      <c r="O87" s="140"/>
      <c r="P87" s="124" t="s">
        <v>47</v>
      </c>
      <c r="Q87" s="4" t="s">
        <v>168</v>
      </c>
      <c r="R87" s="22">
        <v>0.5</v>
      </c>
      <c r="S87" s="22">
        <v>10</v>
      </c>
      <c r="T87" s="22">
        <f t="shared" si="2"/>
        <v>5</v>
      </c>
      <c r="U87" s="125">
        <f>SUM(T87:T90)</f>
        <v>10</v>
      </c>
      <c r="V87" s="138"/>
      <c r="W87" s="138"/>
      <c r="X87" s="138"/>
      <c r="Y87" s="138"/>
      <c r="Z87" s="138"/>
    </row>
    <row r="88" spans="15:26">
      <c r="O88" s="140"/>
      <c r="P88" s="124"/>
      <c r="Q88" s="4" t="s">
        <v>169</v>
      </c>
      <c r="R88" s="22">
        <v>0.2</v>
      </c>
      <c r="S88" s="22">
        <v>10</v>
      </c>
      <c r="T88" s="22">
        <f t="shared" si="2"/>
        <v>2</v>
      </c>
      <c r="U88" s="125"/>
      <c r="V88" s="138"/>
      <c r="W88" s="138"/>
      <c r="X88" s="138"/>
      <c r="Y88" s="138"/>
      <c r="Z88" s="138"/>
    </row>
    <row r="89" spans="15:26">
      <c r="O89" s="140"/>
      <c r="P89" s="124"/>
      <c r="Q89" s="4" t="s">
        <v>176</v>
      </c>
      <c r="R89" s="22">
        <v>0.1</v>
      </c>
      <c r="S89" s="22">
        <v>10</v>
      </c>
      <c r="T89" s="22">
        <f t="shared" si="2"/>
        <v>1</v>
      </c>
      <c r="U89" s="125"/>
      <c r="V89" s="138"/>
      <c r="W89" s="138"/>
      <c r="X89" s="138"/>
      <c r="Y89" s="138"/>
      <c r="Z89" s="138"/>
    </row>
    <row r="90" spans="15:26">
      <c r="O90" s="140"/>
      <c r="P90" s="124"/>
      <c r="Q90" s="4" t="s">
        <v>174</v>
      </c>
      <c r="R90" s="22">
        <v>0.2</v>
      </c>
      <c r="S90" s="22">
        <v>10</v>
      </c>
      <c r="T90" s="22">
        <f t="shared" si="2"/>
        <v>2</v>
      </c>
      <c r="U90" s="125"/>
      <c r="V90" s="138"/>
      <c r="W90" s="138"/>
      <c r="X90" s="138"/>
      <c r="Y90" s="138"/>
      <c r="Z90" s="138"/>
    </row>
    <row r="91" spans="15:26">
      <c r="O91" s="140"/>
      <c r="P91" s="126" t="s">
        <v>49</v>
      </c>
      <c r="Q91" s="16" t="s">
        <v>177</v>
      </c>
      <c r="R91" s="24">
        <v>0.55000000000000004</v>
      </c>
      <c r="S91" s="24">
        <v>5</v>
      </c>
      <c r="T91" s="24">
        <f t="shared" si="2"/>
        <v>2.75</v>
      </c>
      <c r="U91" s="127">
        <f>SUM(T91:T95)</f>
        <v>5.65</v>
      </c>
      <c r="V91" s="138"/>
      <c r="W91" s="138"/>
      <c r="X91" s="138"/>
      <c r="Y91" s="138"/>
      <c r="Z91" s="138"/>
    </row>
    <row r="92" spans="15:26">
      <c r="O92" s="140"/>
      <c r="P92" s="126"/>
      <c r="Q92" s="16" t="s">
        <v>178</v>
      </c>
      <c r="R92" s="24">
        <v>0.05</v>
      </c>
      <c r="S92" s="24">
        <v>6</v>
      </c>
      <c r="T92" s="24">
        <f t="shared" si="2"/>
        <v>0.30000000000000004</v>
      </c>
      <c r="U92" s="127"/>
      <c r="V92" s="138"/>
      <c r="W92" s="138"/>
      <c r="X92" s="138"/>
      <c r="Y92" s="138"/>
      <c r="Z92" s="138"/>
    </row>
    <row r="93" spans="15:26">
      <c r="O93" s="140"/>
      <c r="P93" s="126"/>
      <c r="Q93" s="16" t="s">
        <v>179</v>
      </c>
      <c r="R93" s="24">
        <v>0.2</v>
      </c>
      <c r="S93" s="24">
        <v>8</v>
      </c>
      <c r="T93" s="24">
        <f t="shared" si="2"/>
        <v>1.6</v>
      </c>
      <c r="U93" s="127"/>
      <c r="V93" s="138"/>
      <c r="W93" s="138"/>
      <c r="X93" s="138"/>
      <c r="Y93" s="138"/>
      <c r="Z93" s="138"/>
    </row>
    <row r="94" spans="15:26">
      <c r="O94" s="140"/>
      <c r="P94" s="126"/>
      <c r="Q94" s="16" t="s">
        <v>180</v>
      </c>
      <c r="R94" s="24">
        <v>0.1</v>
      </c>
      <c r="S94" s="24">
        <v>7.5</v>
      </c>
      <c r="T94" s="24">
        <f t="shared" si="2"/>
        <v>0.75</v>
      </c>
      <c r="U94" s="127"/>
      <c r="V94" s="138"/>
      <c r="W94" s="138"/>
      <c r="X94" s="138"/>
      <c r="Y94" s="138"/>
      <c r="Z94" s="138"/>
    </row>
    <row r="95" spans="15:26">
      <c r="O95" s="140"/>
      <c r="P95" s="126"/>
      <c r="Q95" s="16" t="s">
        <v>181</v>
      </c>
      <c r="R95" s="24">
        <v>0.05</v>
      </c>
      <c r="S95" s="24">
        <v>5</v>
      </c>
      <c r="T95" s="24">
        <f t="shared" si="2"/>
        <v>0.25</v>
      </c>
      <c r="U95" s="127"/>
      <c r="V95" s="138"/>
      <c r="W95" s="138"/>
      <c r="X95" s="138"/>
      <c r="Y95" s="138"/>
      <c r="Z95" s="138"/>
    </row>
    <row r="96" spans="15:26">
      <c r="O96" s="140"/>
      <c r="P96" s="126"/>
      <c r="Q96" s="16" t="s">
        <v>182</v>
      </c>
      <c r="R96" s="24">
        <v>0.05</v>
      </c>
      <c r="S96" s="24">
        <v>6.67</v>
      </c>
      <c r="T96" s="24">
        <f t="shared" si="2"/>
        <v>0.33350000000000002</v>
      </c>
      <c r="U96" s="127"/>
      <c r="V96" s="138"/>
      <c r="W96" s="138"/>
      <c r="X96" s="138"/>
      <c r="Y96" s="138"/>
      <c r="Z96" s="138"/>
    </row>
    <row r="97" spans="15:26">
      <c r="O97" s="140"/>
      <c r="P97" s="124" t="s">
        <v>51</v>
      </c>
      <c r="Q97" s="4" t="s">
        <v>183</v>
      </c>
      <c r="R97" s="22">
        <v>0.4</v>
      </c>
      <c r="S97" s="22">
        <v>7.14</v>
      </c>
      <c r="T97" s="22">
        <f t="shared" si="2"/>
        <v>2.8559999999999999</v>
      </c>
      <c r="U97" s="125">
        <f>SUM(T97:T102)</f>
        <v>7.4364999999999997</v>
      </c>
      <c r="V97" s="138"/>
      <c r="W97" s="138"/>
      <c r="X97" s="138"/>
      <c r="Y97" s="138"/>
      <c r="Z97" s="138"/>
    </row>
    <row r="98" spans="15:26">
      <c r="O98" s="140"/>
      <c r="P98" s="124"/>
      <c r="Q98" s="4" t="s">
        <v>184</v>
      </c>
      <c r="R98" s="22">
        <v>0.2</v>
      </c>
      <c r="S98" s="22">
        <v>8.33</v>
      </c>
      <c r="T98" s="22">
        <f t="shared" si="2"/>
        <v>1.6660000000000001</v>
      </c>
      <c r="U98" s="125"/>
      <c r="V98" s="138"/>
      <c r="W98" s="138"/>
      <c r="X98" s="138"/>
      <c r="Y98" s="138"/>
      <c r="Z98" s="138"/>
    </row>
    <row r="99" spans="15:26">
      <c r="O99" s="140"/>
      <c r="P99" s="124"/>
      <c r="Q99" s="4" t="s">
        <v>185</v>
      </c>
      <c r="R99" s="22">
        <v>0.15</v>
      </c>
      <c r="S99" s="22">
        <v>8</v>
      </c>
      <c r="T99" s="22">
        <f t="shared" si="2"/>
        <v>1.2</v>
      </c>
      <c r="U99" s="125"/>
      <c r="V99" s="138"/>
      <c r="W99" s="138"/>
      <c r="X99" s="138"/>
      <c r="Y99" s="138"/>
      <c r="Z99" s="138"/>
    </row>
    <row r="100" spans="15:26">
      <c r="O100" s="140"/>
      <c r="P100" s="124"/>
      <c r="Q100" s="4" t="s">
        <v>186</v>
      </c>
      <c r="R100" s="22">
        <v>0.1</v>
      </c>
      <c r="S100" s="22">
        <v>6.67</v>
      </c>
      <c r="T100" s="22">
        <f t="shared" si="2"/>
        <v>0.66700000000000004</v>
      </c>
      <c r="U100" s="125"/>
      <c r="V100" s="138"/>
      <c r="W100" s="138"/>
      <c r="X100" s="138"/>
      <c r="Y100" s="138"/>
      <c r="Z100" s="138"/>
    </row>
    <row r="101" spans="15:26">
      <c r="O101" s="140"/>
      <c r="P101" s="124"/>
      <c r="Q101" s="4" t="s">
        <v>187</v>
      </c>
      <c r="R101" s="22">
        <v>0.1</v>
      </c>
      <c r="S101" s="22">
        <v>7.14</v>
      </c>
      <c r="T101" s="22">
        <f t="shared" si="2"/>
        <v>0.71399999999999997</v>
      </c>
      <c r="U101" s="125"/>
      <c r="V101" s="138"/>
      <c r="W101" s="138"/>
      <c r="X101" s="138"/>
      <c r="Y101" s="138"/>
      <c r="Z101" s="138"/>
    </row>
    <row r="102" spans="15:26">
      <c r="O102" s="140"/>
      <c r="P102" s="124"/>
      <c r="Q102" s="4" t="s">
        <v>188</v>
      </c>
      <c r="R102" s="22">
        <v>0.05</v>
      </c>
      <c r="S102" s="22">
        <v>6.67</v>
      </c>
      <c r="T102" s="22">
        <f t="shared" si="2"/>
        <v>0.33350000000000002</v>
      </c>
      <c r="U102" s="125"/>
      <c r="V102" s="138"/>
      <c r="W102" s="138"/>
      <c r="X102" s="138"/>
      <c r="Y102" s="138"/>
      <c r="Z102" s="138"/>
    </row>
    <row r="103" spans="15:26">
      <c r="O103" s="140"/>
      <c r="P103" s="126" t="s">
        <v>52</v>
      </c>
      <c r="Q103" s="16" t="s">
        <v>189</v>
      </c>
      <c r="R103" s="24">
        <v>0.3</v>
      </c>
      <c r="S103" s="24">
        <v>7.5</v>
      </c>
      <c r="T103" s="24">
        <f t="shared" si="2"/>
        <v>2.25</v>
      </c>
      <c r="U103" s="127">
        <f>SUM(T103:T107)</f>
        <v>6.9190000000000005</v>
      </c>
      <c r="V103" s="138"/>
      <c r="W103" s="138"/>
      <c r="X103" s="138"/>
      <c r="Y103" s="138"/>
      <c r="Z103" s="138"/>
    </row>
    <row r="104" spans="15:26">
      <c r="O104" s="140"/>
      <c r="P104" s="126"/>
      <c r="Q104" s="16" t="s">
        <v>190</v>
      </c>
      <c r="R104" s="24">
        <v>0.2</v>
      </c>
      <c r="S104" s="24">
        <v>6.67</v>
      </c>
      <c r="T104" s="24">
        <f t="shared" si="2"/>
        <v>1.3340000000000001</v>
      </c>
      <c r="U104" s="127"/>
      <c r="V104" s="138"/>
      <c r="W104" s="138"/>
      <c r="X104" s="138"/>
      <c r="Y104" s="138"/>
      <c r="Z104" s="138"/>
    </row>
    <row r="105" spans="15:26">
      <c r="O105" s="140"/>
      <c r="P105" s="126"/>
      <c r="Q105" s="16" t="s">
        <v>191</v>
      </c>
      <c r="R105" s="24">
        <v>0.2</v>
      </c>
      <c r="S105" s="24">
        <v>6.67</v>
      </c>
      <c r="T105" s="24">
        <f t="shared" si="2"/>
        <v>1.3340000000000001</v>
      </c>
      <c r="U105" s="127"/>
      <c r="V105" s="138"/>
      <c r="W105" s="138"/>
      <c r="X105" s="138"/>
      <c r="Y105" s="138"/>
      <c r="Z105" s="138"/>
    </row>
    <row r="106" spans="15:26">
      <c r="O106" s="140"/>
      <c r="P106" s="126"/>
      <c r="Q106" s="16" t="s">
        <v>192</v>
      </c>
      <c r="R106" s="24">
        <v>0.1</v>
      </c>
      <c r="S106" s="24">
        <v>6.67</v>
      </c>
      <c r="T106" s="24">
        <f t="shared" si="2"/>
        <v>0.66700000000000004</v>
      </c>
      <c r="U106" s="127"/>
      <c r="V106" s="138"/>
      <c r="W106" s="138"/>
      <c r="X106" s="138"/>
      <c r="Y106" s="138"/>
      <c r="Z106" s="138"/>
    </row>
    <row r="107" spans="15:26">
      <c r="O107" s="140"/>
      <c r="P107" s="126"/>
      <c r="Q107" s="16" t="s">
        <v>193</v>
      </c>
      <c r="R107" s="24">
        <v>0.2</v>
      </c>
      <c r="S107" s="24">
        <v>6.67</v>
      </c>
      <c r="T107" s="24">
        <f t="shared" si="2"/>
        <v>1.3340000000000001</v>
      </c>
      <c r="U107" s="127"/>
      <c r="V107" s="138"/>
      <c r="W107" s="138"/>
      <c r="X107" s="138"/>
      <c r="Y107" s="138"/>
      <c r="Z107" s="138"/>
    </row>
    <row r="108" spans="15:26">
      <c r="O108" s="140"/>
      <c r="P108" s="124" t="s">
        <v>53</v>
      </c>
      <c r="Q108" s="4" t="s">
        <v>194</v>
      </c>
      <c r="R108" s="22">
        <v>0.8</v>
      </c>
      <c r="S108" s="22">
        <v>6.07</v>
      </c>
      <c r="T108" s="22">
        <f t="shared" si="2"/>
        <v>4.8560000000000008</v>
      </c>
      <c r="U108" s="125">
        <f>SUM(T108:T109)</f>
        <v>6.6660000000000013</v>
      </c>
      <c r="V108" s="138"/>
      <c r="W108" s="138"/>
      <c r="X108" s="138"/>
      <c r="Y108" s="138"/>
      <c r="Z108" s="138"/>
    </row>
    <row r="109" spans="15:26">
      <c r="O109" s="141"/>
      <c r="P109" s="124"/>
      <c r="Q109" s="4" t="s">
        <v>195</v>
      </c>
      <c r="R109" s="22">
        <v>0.2</v>
      </c>
      <c r="S109" s="22">
        <v>9.0500000000000007</v>
      </c>
      <c r="T109" s="22">
        <f t="shared" si="2"/>
        <v>1.8100000000000003</v>
      </c>
      <c r="U109" s="125"/>
      <c r="V109" s="138"/>
      <c r="W109" s="138"/>
      <c r="X109" s="138"/>
      <c r="Y109" s="138"/>
      <c r="Z109" s="138"/>
    </row>
    <row r="110" spans="15:26">
      <c r="O110" s="95" t="s">
        <v>14</v>
      </c>
      <c r="P110" s="126" t="s">
        <v>54</v>
      </c>
      <c r="Q110" s="16" t="s">
        <v>196</v>
      </c>
      <c r="R110" s="24">
        <v>0.4</v>
      </c>
      <c r="S110" s="24">
        <v>5</v>
      </c>
      <c r="T110" s="24">
        <f t="shared" si="2"/>
        <v>2</v>
      </c>
      <c r="U110" s="127">
        <f>SUM(T110:T114)</f>
        <v>6.0424999999999995</v>
      </c>
      <c r="V110" s="123">
        <f>AVERAGE(U110:U129)</f>
        <v>6.3756250000000003</v>
      </c>
      <c r="W110" s="123">
        <f>MEDIAN(U110:U129)</f>
        <v>6.0902499999999993</v>
      </c>
      <c r="X110" s="123">
        <f>_xlfn.STDEV.S(U110:U129)</f>
        <v>0.7714777351507438</v>
      </c>
      <c r="Y110" s="123">
        <f>MIN(U110:U129)</f>
        <v>5.8079999999999998</v>
      </c>
      <c r="Z110" s="123">
        <f>MAX(U110:U129)</f>
        <v>7.5139999999999993</v>
      </c>
    </row>
    <row r="111" spans="15:26">
      <c r="O111" s="136"/>
      <c r="P111" s="126"/>
      <c r="Q111" s="16" t="s">
        <v>197</v>
      </c>
      <c r="R111" s="24">
        <v>0.15</v>
      </c>
      <c r="S111" s="24">
        <v>6.67</v>
      </c>
      <c r="T111" s="24">
        <f t="shared" si="2"/>
        <v>1.0004999999999999</v>
      </c>
      <c r="U111" s="127"/>
      <c r="V111" s="123"/>
      <c r="W111" s="123"/>
      <c r="X111" s="123"/>
      <c r="Y111" s="123"/>
      <c r="Z111" s="123"/>
    </row>
    <row r="112" spans="15:26">
      <c r="O112" s="136"/>
      <c r="P112" s="126"/>
      <c r="Q112" s="16" t="s">
        <v>198</v>
      </c>
      <c r="R112" s="24">
        <v>0.1</v>
      </c>
      <c r="S112" s="24">
        <v>6.67</v>
      </c>
      <c r="T112" s="24">
        <f t="shared" si="2"/>
        <v>0.66700000000000004</v>
      </c>
      <c r="U112" s="127"/>
      <c r="V112" s="123"/>
      <c r="W112" s="123"/>
      <c r="X112" s="123"/>
      <c r="Y112" s="123"/>
      <c r="Z112" s="123"/>
    </row>
    <row r="113" spans="15:26">
      <c r="O113" s="136"/>
      <c r="P113" s="126"/>
      <c r="Q113" s="16" t="s">
        <v>199</v>
      </c>
      <c r="R113" s="24">
        <v>0.1</v>
      </c>
      <c r="S113" s="24">
        <v>5</v>
      </c>
      <c r="T113" s="24">
        <f t="shared" si="2"/>
        <v>0.5</v>
      </c>
      <c r="U113" s="127"/>
      <c r="V113" s="123"/>
      <c r="W113" s="123"/>
      <c r="X113" s="123"/>
      <c r="Y113" s="123"/>
      <c r="Z113" s="123"/>
    </row>
    <row r="114" spans="15:26">
      <c r="O114" s="136"/>
      <c r="P114" s="126"/>
      <c r="Q114" s="16" t="s">
        <v>200</v>
      </c>
      <c r="R114" s="24">
        <v>0.25</v>
      </c>
      <c r="S114" s="24">
        <v>7.5</v>
      </c>
      <c r="T114" s="24">
        <f t="shared" si="2"/>
        <v>1.875</v>
      </c>
      <c r="U114" s="127"/>
      <c r="V114" s="123"/>
      <c r="W114" s="123"/>
      <c r="X114" s="123"/>
      <c r="Y114" s="123"/>
      <c r="Z114" s="123"/>
    </row>
    <row r="115" spans="15:26">
      <c r="O115" s="136"/>
      <c r="P115" s="124" t="s">
        <v>55</v>
      </c>
      <c r="Q115" s="4" t="s">
        <v>201</v>
      </c>
      <c r="R115" s="22">
        <v>0.35</v>
      </c>
      <c r="S115" s="22">
        <v>3.33</v>
      </c>
      <c r="T115" s="22">
        <f t="shared" si="2"/>
        <v>1.1655</v>
      </c>
      <c r="U115" s="125">
        <f>SUM(T115:T119)</f>
        <v>5.8079999999999998</v>
      </c>
      <c r="V115" s="123"/>
      <c r="W115" s="123"/>
      <c r="X115" s="123"/>
      <c r="Y115" s="123"/>
      <c r="Z115" s="123"/>
    </row>
    <row r="116" spans="15:26">
      <c r="O116" s="136"/>
      <c r="P116" s="124"/>
      <c r="Q116" s="4" t="s">
        <v>202</v>
      </c>
      <c r="R116" s="22">
        <v>0.3</v>
      </c>
      <c r="S116" s="22">
        <v>7.78</v>
      </c>
      <c r="T116" s="22">
        <f t="shared" si="2"/>
        <v>2.3340000000000001</v>
      </c>
      <c r="U116" s="125"/>
      <c r="V116" s="123"/>
      <c r="W116" s="123"/>
      <c r="X116" s="123"/>
      <c r="Y116" s="123"/>
      <c r="Z116" s="123"/>
    </row>
    <row r="117" spans="15:26">
      <c r="O117" s="136"/>
      <c r="P117" s="124"/>
      <c r="Q117" s="4" t="s">
        <v>203</v>
      </c>
      <c r="R117" s="22">
        <v>0.15</v>
      </c>
      <c r="S117" s="22">
        <v>7.14</v>
      </c>
      <c r="T117" s="22">
        <f t="shared" si="2"/>
        <v>1.071</v>
      </c>
      <c r="U117" s="125"/>
      <c r="V117" s="123"/>
      <c r="W117" s="123"/>
      <c r="X117" s="123"/>
      <c r="Y117" s="123"/>
      <c r="Z117" s="123"/>
    </row>
    <row r="118" spans="15:26">
      <c r="O118" s="136"/>
      <c r="P118" s="124"/>
      <c r="Q118" s="4" t="s">
        <v>204</v>
      </c>
      <c r="R118" s="22">
        <v>0.05</v>
      </c>
      <c r="S118" s="22">
        <v>3.33</v>
      </c>
      <c r="T118" s="22">
        <f t="shared" si="2"/>
        <v>0.16650000000000001</v>
      </c>
      <c r="U118" s="125"/>
      <c r="V118" s="123"/>
      <c r="W118" s="123"/>
      <c r="X118" s="123"/>
      <c r="Y118" s="123"/>
      <c r="Z118" s="123"/>
    </row>
    <row r="119" spans="15:26">
      <c r="O119" s="136"/>
      <c r="P119" s="124"/>
      <c r="Q119" s="4" t="s">
        <v>205</v>
      </c>
      <c r="R119" s="22">
        <v>0.15</v>
      </c>
      <c r="S119" s="22">
        <v>7.14</v>
      </c>
      <c r="T119" s="22">
        <f t="shared" si="2"/>
        <v>1.071</v>
      </c>
      <c r="U119" s="125"/>
      <c r="V119" s="123"/>
      <c r="W119" s="123"/>
      <c r="X119" s="123"/>
      <c r="Y119" s="123"/>
      <c r="Z119" s="123"/>
    </row>
    <row r="120" spans="15:26">
      <c r="O120" s="136"/>
      <c r="P120" s="126" t="s">
        <v>56</v>
      </c>
      <c r="Q120" s="16" t="s">
        <v>206</v>
      </c>
      <c r="R120" s="24">
        <v>0.4</v>
      </c>
      <c r="S120" s="24">
        <v>5</v>
      </c>
      <c r="T120" s="24">
        <f t="shared" si="2"/>
        <v>2</v>
      </c>
      <c r="U120" s="127">
        <f>SUM(T120:T124)</f>
        <v>6.1379999999999999</v>
      </c>
      <c r="V120" s="123"/>
      <c r="W120" s="123"/>
      <c r="X120" s="123"/>
      <c r="Y120" s="123"/>
      <c r="Z120" s="123"/>
    </row>
    <row r="121" spans="15:26">
      <c r="O121" s="136"/>
      <c r="P121" s="126"/>
      <c r="Q121" s="16" t="s">
        <v>207</v>
      </c>
      <c r="R121" s="24">
        <v>0.3</v>
      </c>
      <c r="S121" s="24">
        <v>8.4600000000000009</v>
      </c>
      <c r="T121" s="24">
        <f t="shared" si="2"/>
        <v>2.5380000000000003</v>
      </c>
      <c r="U121" s="127"/>
      <c r="V121" s="123"/>
      <c r="W121" s="123"/>
      <c r="X121" s="123"/>
      <c r="Y121" s="123"/>
      <c r="Z121" s="123"/>
    </row>
    <row r="122" spans="15:26">
      <c r="O122" s="136"/>
      <c r="P122" s="126"/>
      <c r="Q122" s="16" t="s">
        <v>208</v>
      </c>
      <c r="R122" s="24">
        <v>0.15</v>
      </c>
      <c r="S122" s="24">
        <v>5</v>
      </c>
      <c r="T122" s="24">
        <f t="shared" si="2"/>
        <v>0.75</v>
      </c>
      <c r="U122" s="127"/>
      <c r="V122" s="123"/>
      <c r="W122" s="123"/>
      <c r="X122" s="123"/>
      <c r="Y122" s="123"/>
      <c r="Z122" s="123"/>
    </row>
    <row r="123" spans="15:26">
      <c r="O123" s="136"/>
      <c r="P123" s="126"/>
      <c r="Q123" s="16" t="s">
        <v>180</v>
      </c>
      <c r="R123" s="24">
        <v>0.05</v>
      </c>
      <c r="S123" s="24">
        <v>5</v>
      </c>
      <c r="T123" s="24">
        <f t="shared" si="2"/>
        <v>0.25</v>
      </c>
      <c r="U123" s="127"/>
      <c r="V123" s="123"/>
      <c r="W123" s="123"/>
      <c r="X123" s="123"/>
      <c r="Y123" s="123"/>
      <c r="Z123" s="123"/>
    </row>
    <row r="124" spans="15:26">
      <c r="O124" s="136"/>
      <c r="P124" s="126"/>
      <c r="Q124" s="16" t="s">
        <v>209</v>
      </c>
      <c r="R124" s="24">
        <v>0.1</v>
      </c>
      <c r="S124" s="24">
        <v>6</v>
      </c>
      <c r="T124" s="24">
        <f t="shared" si="2"/>
        <v>0.60000000000000009</v>
      </c>
      <c r="U124" s="127"/>
      <c r="V124" s="123"/>
      <c r="W124" s="123"/>
      <c r="X124" s="123"/>
      <c r="Y124" s="123"/>
      <c r="Z124" s="123"/>
    </row>
    <row r="125" spans="15:26">
      <c r="O125" s="136"/>
      <c r="P125" s="124" t="s">
        <v>57</v>
      </c>
      <c r="Q125" s="4" t="s">
        <v>210</v>
      </c>
      <c r="R125" s="23">
        <v>0.5</v>
      </c>
      <c r="S125" s="23">
        <v>7.5</v>
      </c>
      <c r="T125" s="23">
        <f t="shared" si="2"/>
        <v>3.75</v>
      </c>
      <c r="U125" s="125">
        <f>SUM(T125:T129)</f>
        <v>7.5139999999999993</v>
      </c>
      <c r="V125" s="123"/>
      <c r="W125" s="123"/>
      <c r="X125" s="123"/>
      <c r="Y125" s="123"/>
      <c r="Z125" s="123"/>
    </row>
    <row r="126" spans="15:26">
      <c r="O126" s="136"/>
      <c r="P126" s="124"/>
      <c r="Q126" s="4" t="s">
        <v>211</v>
      </c>
      <c r="R126" s="23">
        <v>0.1</v>
      </c>
      <c r="S126" s="23">
        <v>8.3000000000000007</v>
      </c>
      <c r="T126" s="23">
        <f t="shared" si="2"/>
        <v>0.83000000000000007</v>
      </c>
      <c r="U126" s="125"/>
      <c r="V126" s="123"/>
      <c r="W126" s="123"/>
      <c r="X126" s="123"/>
      <c r="Y126" s="123"/>
      <c r="Z126" s="123"/>
    </row>
    <row r="127" spans="15:26">
      <c r="O127" s="136"/>
      <c r="P127" s="124"/>
      <c r="Q127" s="4" t="s">
        <v>212</v>
      </c>
      <c r="R127" s="23">
        <v>0.1</v>
      </c>
      <c r="S127" s="23">
        <v>6.67</v>
      </c>
      <c r="T127" s="23">
        <f t="shared" si="2"/>
        <v>0.66700000000000004</v>
      </c>
      <c r="U127" s="125"/>
      <c r="V127" s="123"/>
      <c r="W127" s="123"/>
      <c r="X127" s="123"/>
      <c r="Y127" s="123"/>
      <c r="Z127" s="123"/>
    </row>
    <row r="128" spans="15:26">
      <c r="O128" s="136"/>
      <c r="P128" s="124"/>
      <c r="Q128" s="4" t="s">
        <v>186</v>
      </c>
      <c r="R128" s="23">
        <v>0.1</v>
      </c>
      <c r="S128" s="23">
        <v>6.67</v>
      </c>
      <c r="T128" s="23">
        <f t="shared" si="2"/>
        <v>0.66700000000000004</v>
      </c>
      <c r="U128" s="125"/>
      <c r="V128" s="123"/>
      <c r="W128" s="123"/>
      <c r="X128" s="123"/>
      <c r="Y128" s="123"/>
      <c r="Z128" s="123"/>
    </row>
    <row r="129" spans="15:26">
      <c r="O129" s="137"/>
      <c r="P129" s="124"/>
      <c r="Q129" s="4" t="s">
        <v>213</v>
      </c>
      <c r="R129" s="23">
        <v>0.2</v>
      </c>
      <c r="S129" s="23">
        <v>8</v>
      </c>
      <c r="T129" s="23">
        <f t="shared" si="2"/>
        <v>1.6</v>
      </c>
      <c r="U129" s="125"/>
      <c r="V129" s="123"/>
      <c r="W129" s="123"/>
      <c r="X129" s="123"/>
      <c r="Y129" s="123"/>
      <c r="Z129" s="123"/>
    </row>
    <row r="130" spans="15:26">
      <c r="O130" s="122" t="s">
        <v>15</v>
      </c>
      <c r="P130" s="133" t="s">
        <v>58</v>
      </c>
      <c r="Q130" s="35" t="s">
        <v>119</v>
      </c>
      <c r="R130" s="52">
        <v>0.7</v>
      </c>
      <c r="S130" s="52">
        <v>8.57</v>
      </c>
      <c r="T130" s="52">
        <f t="shared" ref="T130:T135" si="3">S130*R130</f>
        <v>5.9989999999999997</v>
      </c>
      <c r="U130" s="104">
        <f>SUM(T130:T131)</f>
        <v>8</v>
      </c>
      <c r="V130" s="128">
        <f>AVERAGE(U130:U151)</f>
        <v>8.5716250000000009</v>
      </c>
      <c r="W130" s="128">
        <f>MEDIAN(U130:U151)</f>
        <v>8.0530000000000008</v>
      </c>
      <c r="X130" s="128">
        <f>_xlfn.STDEV.S(U130:U151)</f>
        <v>1.1807261612487097</v>
      </c>
      <c r="Y130" s="128">
        <f>MIN(U130:U151)</f>
        <v>7.1679999999999993</v>
      </c>
      <c r="Z130" s="128">
        <f>MAX(U130:U151)</f>
        <v>10</v>
      </c>
    </row>
    <row r="131" spans="15:26">
      <c r="O131" s="122"/>
      <c r="P131" s="133"/>
      <c r="Q131" s="35" t="s">
        <v>124</v>
      </c>
      <c r="R131" s="52">
        <v>0.3</v>
      </c>
      <c r="S131" s="52">
        <v>6.67</v>
      </c>
      <c r="T131" s="52">
        <f t="shared" si="3"/>
        <v>2.0009999999999999</v>
      </c>
      <c r="U131" s="104"/>
      <c r="V131" s="128"/>
      <c r="W131" s="128"/>
      <c r="X131" s="128"/>
      <c r="Y131" s="128"/>
      <c r="Z131" s="128"/>
    </row>
    <row r="132" spans="15:26">
      <c r="O132" s="122"/>
      <c r="P132" s="130" t="s">
        <v>59</v>
      </c>
      <c r="Q132" s="37" t="s">
        <v>119</v>
      </c>
      <c r="R132" s="53">
        <v>0.7</v>
      </c>
      <c r="S132" s="53">
        <v>8</v>
      </c>
      <c r="T132" s="53">
        <f t="shared" si="3"/>
        <v>5.6</v>
      </c>
      <c r="U132" s="106">
        <f>SUM(T132:T133)</f>
        <v>7.6009999999999991</v>
      </c>
      <c r="V132" s="128"/>
      <c r="W132" s="128"/>
      <c r="X132" s="128"/>
      <c r="Y132" s="128"/>
      <c r="Z132" s="128"/>
    </row>
    <row r="133" spans="15:26">
      <c r="O133" s="122"/>
      <c r="P133" s="130"/>
      <c r="Q133" s="37" t="s">
        <v>124</v>
      </c>
      <c r="R133" s="53">
        <v>0.3</v>
      </c>
      <c r="S133" s="53">
        <v>6.67</v>
      </c>
      <c r="T133" s="53">
        <f t="shared" si="3"/>
        <v>2.0009999999999999</v>
      </c>
      <c r="U133" s="106"/>
      <c r="V133" s="128"/>
      <c r="W133" s="128"/>
      <c r="X133" s="128"/>
      <c r="Y133" s="128"/>
      <c r="Z133" s="128"/>
    </row>
    <row r="134" spans="15:26">
      <c r="O134" s="122"/>
      <c r="P134" s="114" t="s">
        <v>60</v>
      </c>
      <c r="Q134" s="35" t="s">
        <v>119</v>
      </c>
      <c r="R134" s="52">
        <v>0.7</v>
      </c>
      <c r="S134" s="52">
        <v>8.33</v>
      </c>
      <c r="T134" s="52">
        <f t="shared" si="3"/>
        <v>5.8309999999999995</v>
      </c>
      <c r="U134" s="104">
        <f>SUM(T134:T135)</f>
        <v>7.831999999999999</v>
      </c>
      <c r="V134" s="128"/>
      <c r="W134" s="128"/>
      <c r="X134" s="128"/>
      <c r="Y134" s="128"/>
      <c r="Z134" s="128"/>
    </row>
    <row r="135" spans="15:26">
      <c r="O135" s="122"/>
      <c r="P135" s="114"/>
      <c r="Q135" s="35" t="s">
        <v>124</v>
      </c>
      <c r="R135" s="52">
        <v>0.3</v>
      </c>
      <c r="S135" s="52">
        <v>6.67</v>
      </c>
      <c r="T135" s="52">
        <f t="shared" si="3"/>
        <v>2.0009999999999999</v>
      </c>
      <c r="U135" s="104"/>
      <c r="V135" s="128"/>
      <c r="W135" s="128"/>
      <c r="X135" s="128"/>
      <c r="Y135" s="128"/>
      <c r="Z135" s="128"/>
    </row>
    <row r="136" spans="15:26">
      <c r="O136" s="122"/>
      <c r="P136" s="131" t="s">
        <v>61</v>
      </c>
      <c r="Q136" s="37" t="s">
        <v>119</v>
      </c>
      <c r="R136" s="53">
        <v>0.6</v>
      </c>
      <c r="S136" s="53">
        <v>8.75</v>
      </c>
      <c r="T136" s="53">
        <f t="shared" ref="T136:T142" si="4">S136*R136</f>
        <v>5.25</v>
      </c>
      <c r="U136" s="106">
        <f>SUM(T136:T137)</f>
        <v>8.1059999999999999</v>
      </c>
      <c r="V136" s="128"/>
      <c r="W136" s="128"/>
      <c r="X136" s="128"/>
      <c r="Y136" s="128"/>
      <c r="Z136" s="128"/>
    </row>
    <row r="137" spans="15:26">
      <c r="O137" s="122"/>
      <c r="P137" s="131"/>
      <c r="Q137" s="37" t="s">
        <v>128</v>
      </c>
      <c r="R137" s="53">
        <v>0.4</v>
      </c>
      <c r="S137" s="53">
        <v>7.14</v>
      </c>
      <c r="T137" s="53">
        <f t="shared" si="4"/>
        <v>2.8559999999999999</v>
      </c>
      <c r="U137" s="106"/>
      <c r="V137" s="128"/>
      <c r="W137" s="128"/>
      <c r="X137" s="128"/>
      <c r="Y137" s="128"/>
      <c r="Z137" s="128"/>
    </row>
    <row r="138" spans="15:26">
      <c r="O138" s="122"/>
      <c r="P138" s="132" t="s">
        <v>45</v>
      </c>
      <c r="Q138" s="36" t="s">
        <v>119</v>
      </c>
      <c r="R138" s="52">
        <v>0.2</v>
      </c>
      <c r="S138" s="52">
        <v>10</v>
      </c>
      <c r="T138" s="52">
        <f t="shared" si="4"/>
        <v>2</v>
      </c>
      <c r="U138" s="104">
        <f>SUM(T138:T140)</f>
        <v>10</v>
      </c>
      <c r="V138" s="128"/>
      <c r="W138" s="128"/>
      <c r="X138" s="128"/>
      <c r="Y138" s="128"/>
      <c r="Z138" s="128"/>
    </row>
    <row r="139" spans="15:26">
      <c r="O139" s="122"/>
      <c r="P139" s="132"/>
      <c r="Q139" s="36" t="s">
        <v>124</v>
      </c>
      <c r="R139" s="52">
        <v>0.4</v>
      </c>
      <c r="S139" s="52">
        <v>10</v>
      </c>
      <c r="T139" s="52">
        <f t="shared" si="4"/>
        <v>4</v>
      </c>
      <c r="U139" s="104"/>
      <c r="V139" s="128"/>
      <c r="W139" s="128"/>
      <c r="X139" s="128"/>
      <c r="Y139" s="128"/>
      <c r="Z139" s="128"/>
    </row>
    <row r="140" spans="15:26">
      <c r="O140" s="122"/>
      <c r="P140" s="132"/>
      <c r="Q140" s="36" t="s">
        <v>152</v>
      </c>
      <c r="R140" s="52">
        <v>0.4</v>
      </c>
      <c r="S140" s="52">
        <v>10</v>
      </c>
      <c r="T140" s="52">
        <f t="shared" si="4"/>
        <v>4</v>
      </c>
      <c r="U140" s="104"/>
      <c r="V140" s="128"/>
      <c r="W140" s="128"/>
      <c r="X140" s="128"/>
      <c r="Y140" s="128"/>
      <c r="Z140" s="128"/>
    </row>
    <row r="141" spans="15:26">
      <c r="O141" s="122"/>
      <c r="P141" s="134" t="s">
        <v>62</v>
      </c>
      <c r="Q141" s="38" t="s">
        <v>119</v>
      </c>
      <c r="R141" s="53">
        <v>0.2</v>
      </c>
      <c r="S141" s="53">
        <v>10</v>
      </c>
      <c r="T141" s="53">
        <f t="shared" si="4"/>
        <v>2</v>
      </c>
      <c r="U141" s="106">
        <f>SUM(T141:T143)</f>
        <v>10</v>
      </c>
      <c r="V141" s="128"/>
      <c r="W141" s="128"/>
      <c r="X141" s="128"/>
      <c r="Y141" s="128"/>
      <c r="Z141" s="128"/>
    </row>
    <row r="142" spans="15:26">
      <c r="O142" s="122"/>
      <c r="P142" s="134"/>
      <c r="Q142" s="38" t="s">
        <v>124</v>
      </c>
      <c r="R142" s="53">
        <v>0.4</v>
      </c>
      <c r="S142" s="53">
        <v>10</v>
      </c>
      <c r="T142" s="53">
        <f t="shared" si="4"/>
        <v>4</v>
      </c>
      <c r="U142" s="106"/>
      <c r="V142" s="128"/>
      <c r="W142" s="128"/>
      <c r="X142" s="128"/>
      <c r="Y142" s="128"/>
      <c r="Z142" s="128"/>
    </row>
    <row r="143" spans="15:26">
      <c r="O143" s="122"/>
      <c r="P143" s="135"/>
      <c r="Q143" s="39" t="s">
        <v>152</v>
      </c>
      <c r="R143" s="54">
        <v>0.4</v>
      </c>
      <c r="S143" s="54">
        <v>10</v>
      </c>
      <c r="T143" s="54">
        <f>S143*R143</f>
        <v>4</v>
      </c>
      <c r="U143" s="113"/>
      <c r="V143" s="128"/>
      <c r="W143" s="128"/>
      <c r="X143" s="128"/>
      <c r="Y143" s="128"/>
      <c r="Z143" s="128"/>
    </row>
    <row r="144" spans="15:26">
      <c r="O144" s="122"/>
      <c r="P144" s="114" t="s">
        <v>48</v>
      </c>
      <c r="Q144" s="36" t="s">
        <v>119</v>
      </c>
      <c r="R144" s="52">
        <v>0.5</v>
      </c>
      <c r="S144" s="52">
        <v>10</v>
      </c>
      <c r="T144" s="52">
        <f t="shared" ref="T144:T166" si="5">S144*R144</f>
        <v>5</v>
      </c>
      <c r="U144" s="104">
        <f>SUM(T144:T148)</f>
        <v>9.8659999999999997</v>
      </c>
      <c r="V144" s="128"/>
      <c r="W144" s="128"/>
      <c r="X144" s="128"/>
      <c r="Y144" s="128"/>
      <c r="Z144" s="128"/>
    </row>
    <row r="145" spans="15:26">
      <c r="O145" s="122"/>
      <c r="P145" s="114"/>
      <c r="Q145" s="36" t="s">
        <v>124</v>
      </c>
      <c r="R145" s="52">
        <v>0.1</v>
      </c>
      <c r="S145" s="52">
        <v>10</v>
      </c>
      <c r="T145" s="52">
        <f t="shared" si="5"/>
        <v>1</v>
      </c>
      <c r="U145" s="104"/>
      <c r="V145" s="128"/>
      <c r="W145" s="128"/>
      <c r="X145" s="128"/>
      <c r="Y145" s="128"/>
      <c r="Z145" s="128"/>
    </row>
    <row r="146" spans="15:26">
      <c r="O146" s="122"/>
      <c r="P146" s="114"/>
      <c r="Q146" s="35" t="s">
        <v>122</v>
      </c>
      <c r="R146" s="52">
        <v>0.1</v>
      </c>
      <c r="S146" s="52">
        <v>10</v>
      </c>
      <c r="T146" s="52">
        <f t="shared" si="5"/>
        <v>1</v>
      </c>
      <c r="U146" s="104"/>
      <c r="V146" s="128"/>
      <c r="W146" s="128"/>
      <c r="X146" s="128"/>
      <c r="Y146" s="128"/>
      <c r="Z146" s="128"/>
    </row>
    <row r="147" spans="15:26">
      <c r="O147" s="122"/>
      <c r="P147" s="114"/>
      <c r="Q147" s="35" t="s">
        <v>152</v>
      </c>
      <c r="R147" s="52">
        <v>0.2</v>
      </c>
      <c r="S147" s="52">
        <v>9.33</v>
      </c>
      <c r="T147" s="52">
        <f t="shared" si="5"/>
        <v>1.8660000000000001</v>
      </c>
      <c r="U147" s="104"/>
      <c r="V147" s="128"/>
      <c r="W147" s="128"/>
      <c r="X147" s="128"/>
      <c r="Y147" s="128"/>
      <c r="Z147" s="128"/>
    </row>
    <row r="148" spans="15:26">
      <c r="O148" s="122"/>
      <c r="P148" s="115"/>
      <c r="Q148" s="40" t="s">
        <v>214</v>
      </c>
      <c r="R148" s="55">
        <v>0.1</v>
      </c>
      <c r="S148" s="55">
        <v>10</v>
      </c>
      <c r="T148" s="55">
        <f t="shared" si="5"/>
        <v>1</v>
      </c>
      <c r="U148" s="112"/>
      <c r="V148" s="128"/>
      <c r="W148" s="128"/>
      <c r="X148" s="128"/>
      <c r="Y148" s="128"/>
      <c r="Z148" s="128"/>
    </row>
    <row r="149" spans="15:26">
      <c r="O149" s="122"/>
      <c r="P149" s="116" t="s">
        <v>63</v>
      </c>
      <c r="Q149" s="37" t="s">
        <v>124</v>
      </c>
      <c r="R149" s="53">
        <v>0.2</v>
      </c>
      <c r="S149" s="53">
        <v>6.67</v>
      </c>
      <c r="T149" s="53">
        <f t="shared" si="5"/>
        <v>1.3340000000000001</v>
      </c>
      <c r="U149" s="113">
        <f>SUM(T149:T151)</f>
        <v>7.1679999999999993</v>
      </c>
      <c r="V149" s="128"/>
      <c r="W149" s="128"/>
      <c r="X149" s="128"/>
      <c r="Y149" s="128"/>
      <c r="Z149" s="128"/>
    </row>
    <row r="150" spans="15:26">
      <c r="O150" s="122"/>
      <c r="P150" s="117"/>
      <c r="Q150" s="37" t="s">
        <v>119</v>
      </c>
      <c r="R150" s="53">
        <v>0.6</v>
      </c>
      <c r="S150" s="53">
        <v>7.5</v>
      </c>
      <c r="T150" s="53">
        <f t="shared" si="5"/>
        <v>4.5</v>
      </c>
      <c r="U150" s="118"/>
      <c r="V150" s="128"/>
      <c r="W150" s="128"/>
      <c r="X150" s="128"/>
      <c r="Y150" s="128"/>
      <c r="Z150" s="128"/>
    </row>
    <row r="151" spans="15:26">
      <c r="O151" s="122"/>
      <c r="P151" s="117"/>
      <c r="Q151" s="41" t="s">
        <v>128</v>
      </c>
      <c r="R151" s="54">
        <v>0.2</v>
      </c>
      <c r="S151" s="54">
        <v>6.67</v>
      </c>
      <c r="T151" s="54">
        <f t="shared" si="5"/>
        <v>1.3340000000000001</v>
      </c>
      <c r="U151" s="118"/>
      <c r="V151" s="129"/>
      <c r="W151" s="129"/>
      <c r="X151" s="129"/>
      <c r="Y151" s="129"/>
      <c r="Z151" s="129"/>
    </row>
    <row r="152" spans="15:26">
      <c r="O152" s="119" t="s">
        <v>16</v>
      </c>
      <c r="P152" s="103" t="s">
        <v>64</v>
      </c>
      <c r="Q152" s="35" t="s">
        <v>119</v>
      </c>
      <c r="R152" s="52">
        <v>0.7</v>
      </c>
      <c r="S152" s="52">
        <v>7.5</v>
      </c>
      <c r="T152" s="52">
        <f t="shared" si="5"/>
        <v>5.25</v>
      </c>
      <c r="U152" s="104">
        <f>SUM(T152:T153)</f>
        <v>7.7490000000000006</v>
      </c>
      <c r="V152" s="108">
        <f>AVERAGE(U152:U167)</f>
        <v>7.2290000000000001</v>
      </c>
      <c r="W152" s="108">
        <f>MEDIAN(U152:U167)</f>
        <v>7.4</v>
      </c>
      <c r="X152" s="108">
        <f>_xlfn.STDEV.S(U152:U167)</f>
        <v>0.91430009661306388</v>
      </c>
      <c r="Y152" s="108">
        <f>MIN(U152:U167)</f>
        <v>5.5</v>
      </c>
      <c r="Z152" s="109">
        <f>MAX(U152:U167)</f>
        <v>8.1010000000000009</v>
      </c>
    </row>
    <row r="153" spans="15:26">
      <c r="O153" s="120"/>
      <c r="P153" s="103"/>
      <c r="Q153" s="35" t="s">
        <v>128</v>
      </c>
      <c r="R153" s="52">
        <v>0.3</v>
      </c>
      <c r="S153" s="52">
        <v>8.33</v>
      </c>
      <c r="T153" s="52">
        <f t="shared" si="5"/>
        <v>2.4990000000000001</v>
      </c>
      <c r="U153" s="104"/>
      <c r="V153" s="108"/>
      <c r="W153" s="108"/>
      <c r="X153" s="108"/>
      <c r="Y153" s="108"/>
      <c r="Z153" s="109"/>
    </row>
    <row r="154" spans="15:26">
      <c r="O154" s="120"/>
      <c r="P154" s="105" t="s">
        <v>65</v>
      </c>
      <c r="Q154" s="37" t="s">
        <v>119</v>
      </c>
      <c r="R154" s="53">
        <v>0.6</v>
      </c>
      <c r="S154" s="53">
        <v>8.89</v>
      </c>
      <c r="T154" s="53">
        <f t="shared" si="5"/>
        <v>5.3340000000000005</v>
      </c>
      <c r="U154" s="106">
        <f>SUM(T154:T157)</f>
        <v>8.1010000000000009</v>
      </c>
      <c r="V154" s="108"/>
      <c r="W154" s="108"/>
      <c r="X154" s="108"/>
      <c r="Y154" s="108"/>
      <c r="Z154" s="109"/>
    </row>
    <row r="155" spans="15:26">
      <c r="O155" s="120"/>
      <c r="P155" s="105"/>
      <c r="Q155" s="37" t="s">
        <v>124</v>
      </c>
      <c r="R155" s="53">
        <v>0.1</v>
      </c>
      <c r="S155" s="53">
        <v>6.67</v>
      </c>
      <c r="T155" s="53">
        <f t="shared" si="5"/>
        <v>0.66700000000000004</v>
      </c>
      <c r="U155" s="106"/>
      <c r="V155" s="108"/>
      <c r="W155" s="108"/>
      <c r="X155" s="108"/>
      <c r="Y155" s="108"/>
      <c r="Z155" s="109"/>
    </row>
    <row r="156" spans="15:26">
      <c r="O156" s="120"/>
      <c r="P156" s="105"/>
      <c r="Q156" s="37" t="s">
        <v>152</v>
      </c>
      <c r="R156" s="53">
        <v>0.2</v>
      </c>
      <c r="S156" s="53">
        <v>8</v>
      </c>
      <c r="T156" s="53">
        <f t="shared" si="5"/>
        <v>1.6</v>
      </c>
      <c r="U156" s="106"/>
      <c r="V156" s="108"/>
      <c r="W156" s="108"/>
      <c r="X156" s="108"/>
      <c r="Y156" s="108"/>
      <c r="Z156" s="109"/>
    </row>
    <row r="157" spans="15:26">
      <c r="O157" s="120"/>
      <c r="P157" s="105"/>
      <c r="Q157" s="37" t="s">
        <v>214</v>
      </c>
      <c r="R157" s="53">
        <v>0.1</v>
      </c>
      <c r="S157" s="53">
        <v>5</v>
      </c>
      <c r="T157" s="53">
        <f t="shared" si="5"/>
        <v>0.5</v>
      </c>
      <c r="U157" s="106"/>
      <c r="V157" s="108"/>
      <c r="W157" s="108"/>
      <c r="X157" s="108"/>
      <c r="Y157" s="108"/>
      <c r="Z157" s="109"/>
    </row>
    <row r="158" spans="15:26">
      <c r="O158" s="120"/>
      <c r="P158" s="103" t="s">
        <v>66</v>
      </c>
      <c r="Q158" s="35" t="s">
        <v>119</v>
      </c>
      <c r="R158" s="52">
        <v>0.7</v>
      </c>
      <c r="S158" s="52">
        <v>8.33</v>
      </c>
      <c r="T158" s="52">
        <f t="shared" si="5"/>
        <v>5.8309999999999995</v>
      </c>
      <c r="U158" s="104">
        <f>SUM(T158:T159)</f>
        <v>8.0809999999999995</v>
      </c>
      <c r="V158" s="108"/>
      <c r="W158" s="108"/>
      <c r="X158" s="108"/>
      <c r="Y158" s="108"/>
      <c r="Z158" s="109"/>
    </row>
    <row r="159" spans="15:26">
      <c r="O159" s="120"/>
      <c r="P159" s="103"/>
      <c r="Q159" s="35" t="s">
        <v>124</v>
      </c>
      <c r="R159" s="52">
        <v>0.3</v>
      </c>
      <c r="S159" s="52">
        <v>7.5</v>
      </c>
      <c r="T159" s="52">
        <f t="shared" si="5"/>
        <v>2.25</v>
      </c>
      <c r="U159" s="104"/>
      <c r="V159" s="108"/>
      <c r="W159" s="108"/>
      <c r="X159" s="108"/>
      <c r="Y159" s="108"/>
      <c r="Z159" s="109"/>
    </row>
    <row r="160" spans="15:26">
      <c r="O160" s="120"/>
      <c r="P160" s="105" t="s">
        <v>67</v>
      </c>
      <c r="Q160" s="37" t="s">
        <v>119</v>
      </c>
      <c r="R160" s="53">
        <v>0.7</v>
      </c>
      <c r="S160" s="53">
        <v>4</v>
      </c>
      <c r="T160" s="53">
        <f>S160*R160</f>
        <v>2.8</v>
      </c>
      <c r="U160" s="106">
        <f>SUM(T160:T161)</f>
        <v>5.5</v>
      </c>
      <c r="V160" s="108"/>
      <c r="W160" s="108"/>
      <c r="X160" s="108"/>
      <c r="Y160" s="108"/>
      <c r="Z160" s="109"/>
    </row>
    <row r="161" spans="15:26">
      <c r="O161" s="120"/>
      <c r="P161" s="105"/>
      <c r="Q161" s="37" t="s">
        <v>124</v>
      </c>
      <c r="R161" s="53">
        <v>0.3</v>
      </c>
      <c r="S161" s="53">
        <v>9</v>
      </c>
      <c r="T161" s="53">
        <f t="shared" si="5"/>
        <v>2.6999999999999997</v>
      </c>
      <c r="U161" s="106"/>
      <c r="V161" s="108"/>
      <c r="W161" s="108"/>
      <c r="X161" s="108"/>
      <c r="Y161" s="108"/>
      <c r="Z161" s="109"/>
    </row>
    <row r="162" spans="15:26">
      <c r="O162" s="120"/>
      <c r="P162" s="103" t="s">
        <v>68</v>
      </c>
      <c r="Q162" s="35" t="s">
        <v>119</v>
      </c>
      <c r="R162" s="52">
        <v>0.8</v>
      </c>
      <c r="S162" s="52">
        <v>6.67</v>
      </c>
      <c r="T162" s="52">
        <f t="shared" si="5"/>
        <v>5.3360000000000003</v>
      </c>
      <c r="U162" s="104">
        <f>SUM(T162:T163)</f>
        <v>6.9359999999999999</v>
      </c>
      <c r="V162" s="108"/>
      <c r="W162" s="108"/>
      <c r="X162" s="108"/>
      <c r="Y162" s="108"/>
      <c r="Z162" s="109"/>
    </row>
    <row r="163" spans="15:26">
      <c r="O163" s="120"/>
      <c r="P163" s="103"/>
      <c r="Q163" s="35" t="s">
        <v>214</v>
      </c>
      <c r="R163" s="52">
        <v>0.2</v>
      </c>
      <c r="S163" s="52">
        <v>8</v>
      </c>
      <c r="T163" s="52">
        <f t="shared" si="5"/>
        <v>1.6</v>
      </c>
      <c r="U163" s="104"/>
      <c r="V163" s="108"/>
      <c r="W163" s="108"/>
      <c r="X163" s="108"/>
      <c r="Y163" s="108"/>
      <c r="Z163" s="109"/>
    </row>
    <row r="164" spans="15:26">
      <c r="O164" s="120"/>
      <c r="P164" s="105" t="s">
        <v>69</v>
      </c>
      <c r="Q164" s="37" t="s">
        <v>119</v>
      </c>
      <c r="R164" s="53">
        <v>0.8</v>
      </c>
      <c r="S164" s="53">
        <v>8</v>
      </c>
      <c r="T164" s="53">
        <f t="shared" si="5"/>
        <v>6.4</v>
      </c>
      <c r="U164" s="106">
        <f>SUM(T164:T165)</f>
        <v>7.4</v>
      </c>
      <c r="V164" s="108"/>
      <c r="W164" s="108"/>
      <c r="X164" s="108"/>
      <c r="Y164" s="108"/>
      <c r="Z164" s="109"/>
    </row>
    <row r="165" spans="15:26">
      <c r="O165" s="120"/>
      <c r="P165" s="105"/>
      <c r="Q165" s="37" t="s">
        <v>215</v>
      </c>
      <c r="R165" s="53">
        <v>0.2</v>
      </c>
      <c r="S165" s="53">
        <v>5</v>
      </c>
      <c r="T165" s="53">
        <f t="shared" si="5"/>
        <v>1</v>
      </c>
      <c r="U165" s="106"/>
      <c r="V165" s="108"/>
      <c r="W165" s="108"/>
      <c r="X165" s="108"/>
      <c r="Y165" s="108"/>
      <c r="Z165" s="109"/>
    </row>
    <row r="166" spans="15:26">
      <c r="O166" s="120"/>
      <c r="P166" s="103" t="s">
        <v>70</v>
      </c>
      <c r="Q166" s="35" t="s">
        <v>119</v>
      </c>
      <c r="R166" s="52">
        <v>0.8</v>
      </c>
      <c r="S166" s="52">
        <v>6.67</v>
      </c>
      <c r="T166" s="52">
        <f t="shared" si="5"/>
        <v>5.3360000000000003</v>
      </c>
      <c r="U166" s="104">
        <f>SUM(T166:T167)</f>
        <v>6.8360000000000003</v>
      </c>
      <c r="V166" s="108"/>
      <c r="W166" s="108"/>
      <c r="X166" s="108"/>
      <c r="Y166" s="108"/>
      <c r="Z166" s="109"/>
    </row>
    <row r="167" spans="15:26">
      <c r="O167" s="121"/>
      <c r="P167" s="111"/>
      <c r="Q167" s="40" t="s">
        <v>215</v>
      </c>
      <c r="R167" s="55">
        <v>0.2</v>
      </c>
      <c r="S167" s="55">
        <v>7.5</v>
      </c>
      <c r="T167" s="55">
        <f>S167*R167</f>
        <v>1.5</v>
      </c>
      <c r="U167" s="112"/>
      <c r="V167" s="108"/>
      <c r="W167" s="108"/>
      <c r="X167" s="108"/>
      <c r="Y167" s="108"/>
      <c r="Z167" s="110"/>
    </row>
    <row r="168" spans="15:26">
      <c r="O168" s="107" t="s">
        <v>17</v>
      </c>
      <c r="P168" s="105" t="s">
        <v>71</v>
      </c>
      <c r="Q168" s="37" t="s">
        <v>119</v>
      </c>
      <c r="R168" s="56">
        <v>0.7</v>
      </c>
      <c r="S168" s="53">
        <v>7.5</v>
      </c>
      <c r="T168" s="57">
        <f t="shared" ref="T168:T220" si="6">S168*R168</f>
        <v>5.25</v>
      </c>
      <c r="U168" s="106">
        <f>SUM(T168:T169)</f>
        <v>7.65</v>
      </c>
      <c r="V168" s="101">
        <f>AVERAGE(U168:U183)</f>
        <v>8.8977142857142866</v>
      </c>
      <c r="W168" s="101">
        <f>MEDIAN(U168:U183)</f>
        <v>9.3339999999999996</v>
      </c>
      <c r="X168" s="101">
        <f>_xlfn.STDEV.S(U168:U183)</f>
        <v>1.1906454432065599</v>
      </c>
      <c r="Y168" s="101">
        <f>MIN(U168:U183)</f>
        <v>7.65</v>
      </c>
      <c r="Z168" s="102">
        <f>MAX(U168:U183)</f>
        <v>10</v>
      </c>
    </row>
    <row r="169" spans="15:26">
      <c r="O169" s="107"/>
      <c r="P169" s="105"/>
      <c r="Q169" s="37" t="s">
        <v>122</v>
      </c>
      <c r="R169" s="56">
        <v>0.3</v>
      </c>
      <c r="S169" s="53">
        <v>8</v>
      </c>
      <c r="T169" s="57">
        <f t="shared" si="6"/>
        <v>2.4</v>
      </c>
      <c r="U169" s="106"/>
      <c r="V169" s="101"/>
      <c r="W169" s="101"/>
      <c r="X169" s="101"/>
      <c r="Y169" s="101"/>
      <c r="Z169" s="102"/>
    </row>
    <row r="170" spans="15:26">
      <c r="O170" s="107"/>
      <c r="P170" s="103" t="s">
        <v>72</v>
      </c>
      <c r="Q170" s="35" t="s">
        <v>119</v>
      </c>
      <c r="R170" s="58">
        <v>0.7</v>
      </c>
      <c r="S170" s="52">
        <v>7.5</v>
      </c>
      <c r="T170" s="59">
        <f t="shared" si="6"/>
        <v>5.25</v>
      </c>
      <c r="U170" s="104">
        <f>SUM(T170:T171)</f>
        <v>7.65</v>
      </c>
      <c r="V170" s="101"/>
      <c r="W170" s="101"/>
      <c r="X170" s="101"/>
      <c r="Y170" s="101"/>
      <c r="Z170" s="102"/>
    </row>
    <row r="171" spans="15:26">
      <c r="O171" s="107"/>
      <c r="P171" s="103"/>
      <c r="Q171" s="35" t="s">
        <v>122</v>
      </c>
      <c r="R171" s="58">
        <v>0.3</v>
      </c>
      <c r="S171" s="52">
        <v>8</v>
      </c>
      <c r="T171" s="59">
        <f t="shared" si="6"/>
        <v>2.4</v>
      </c>
      <c r="U171" s="104"/>
      <c r="V171" s="101"/>
      <c r="W171" s="101"/>
      <c r="X171" s="101"/>
      <c r="Y171" s="101"/>
      <c r="Z171" s="102"/>
    </row>
    <row r="172" spans="15:26">
      <c r="O172" s="107"/>
      <c r="P172" s="105" t="s">
        <v>73</v>
      </c>
      <c r="Q172" s="37" t="s">
        <v>119</v>
      </c>
      <c r="R172" s="56">
        <v>0.7</v>
      </c>
      <c r="S172" s="53">
        <v>7.5</v>
      </c>
      <c r="T172" s="57">
        <f t="shared" si="6"/>
        <v>5.25</v>
      </c>
      <c r="U172" s="106">
        <f>SUM(T172:T173)</f>
        <v>7.65</v>
      </c>
      <c r="V172" s="101"/>
      <c r="W172" s="101"/>
      <c r="X172" s="101"/>
      <c r="Y172" s="101"/>
      <c r="Z172" s="102"/>
    </row>
    <row r="173" spans="15:26">
      <c r="O173" s="107"/>
      <c r="P173" s="105"/>
      <c r="Q173" s="37" t="s">
        <v>122</v>
      </c>
      <c r="R173" s="56">
        <v>0.3</v>
      </c>
      <c r="S173" s="53">
        <v>8</v>
      </c>
      <c r="T173" s="57">
        <f t="shared" si="6"/>
        <v>2.4</v>
      </c>
      <c r="U173" s="106"/>
      <c r="V173" s="101"/>
      <c r="W173" s="101"/>
      <c r="X173" s="101"/>
      <c r="Y173" s="101"/>
      <c r="Z173" s="102"/>
    </row>
    <row r="174" spans="15:26">
      <c r="O174" s="107"/>
      <c r="P174" s="103" t="s">
        <v>74</v>
      </c>
      <c r="Q174" s="35" t="s">
        <v>119</v>
      </c>
      <c r="R174" s="58">
        <v>0.7</v>
      </c>
      <c r="S174" s="52">
        <v>10</v>
      </c>
      <c r="T174" s="59">
        <f t="shared" si="6"/>
        <v>7</v>
      </c>
      <c r="U174" s="104">
        <f>SUM(T174:T175)</f>
        <v>10</v>
      </c>
      <c r="V174" s="101"/>
      <c r="W174" s="101"/>
      <c r="X174" s="101"/>
      <c r="Y174" s="101"/>
      <c r="Z174" s="102"/>
    </row>
    <row r="175" spans="15:26">
      <c r="O175" s="107"/>
      <c r="P175" s="103"/>
      <c r="Q175" s="35" t="s">
        <v>122</v>
      </c>
      <c r="R175" s="58">
        <v>0.3</v>
      </c>
      <c r="S175" s="52">
        <v>10</v>
      </c>
      <c r="T175" s="59">
        <f t="shared" si="6"/>
        <v>3</v>
      </c>
      <c r="U175" s="104"/>
      <c r="V175" s="101"/>
      <c r="W175" s="101"/>
      <c r="X175" s="101"/>
      <c r="Y175" s="101"/>
      <c r="Z175" s="102"/>
    </row>
    <row r="176" spans="15:26">
      <c r="O176" s="107"/>
      <c r="P176" s="105" t="s">
        <v>75</v>
      </c>
      <c r="Q176" s="37" t="s">
        <v>119</v>
      </c>
      <c r="R176" s="56">
        <v>0.6</v>
      </c>
      <c r="S176" s="53">
        <v>10</v>
      </c>
      <c r="T176" s="57">
        <f t="shared" si="6"/>
        <v>6</v>
      </c>
      <c r="U176" s="106">
        <f>SUM(T176:T178)</f>
        <v>9.3339999999999996</v>
      </c>
      <c r="V176" s="101"/>
      <c r="W176" s="101"/>
      <c r="X176" s="101"/>
      <c r="Y176" s="101"/>
      <c r="Z176" s="102"/>
    </row>
    <row r="177" spans="15:26">
      <c r="O177" s="107"/>
      <c r="P177" s="105"/>
      <c r="Q177" s="37" t="s">
        <v>122</v>
      </c>
      <c r="R177" s="56">
        <v>0.2</v>
      </c>
      <c r="S177" s="53">
        <v>10</v>
      </c>
      <c r="T177" s="57">
        <f t="shared" si="6"/>
        <v>2</v>
      </c>
      <c r="U177" s="106"/>
      <c r="V177" s="101"/>
      <c r="W177" s="101"/>
      <c r="X177" s="101"/>
      <c r="Y177" s="101"/>
      <c r="Z177" s="102"/>
    </row>
    <row r="178" spans="15:26">
      <c r="O178" s="107"/>
      <c r="P178" s="105"/>
      <c r="Q178" s="37" t="s">
        <v>124</v>
      </c>
      <c r="R178" s="56">
        <v>0.2</v>
      </c>
      <c r="S178" s="53">
        <v>6.67</v>
      </c>
      <c r="T178" s="57">
        <f t="shared" si="6"/>
        <v>1.3340000000000001</v>
      </c>
      <c r="U178" s="106"/>
      <c r="V178" s="101"/>
      <c r="W178" s="101"/>
      <c r="X178" s="101"/>
      <c r="Y178" s="101"/>
      <c r="Z178" s="102"/>
    </row>
    <row r="179" spans="15:26">
      <c r="O179" s="107"/>
      <c r="P179" s="103" t="s">
        <v>76</v>
      </c>
      <c r="Q179" s="35" t="s">
        <v>119</v>
      </c>
      <c r="R179" s="58">
        <v>0.7</v>
      </c>
      <c r="S179" s="52">
        <v>10</v>
      </c>
      <c r="T179" s="59">
        <f t="shared" si="6"/>
        <v>7</v>
      </c>
      <c r="U179" s="104">
        <f>SUM(T179:T180)</f>
        <v>10</v>
      </c>
      <c r="V179" s="101"/>
      <c r="W179" s="101"/>
      <c r="X179" s="101"/>
      <c r="Y179" s="101"/>
      <c r="Z179" s="102"/>
    </row>
    <row r="180" spans="15:26">
      <c r="O180" s="107"/>
      <c r="P180" s="103"/>
      <c r="Q180" s="35" t="s">
        <v>128</v>
      </c>
      <c r="R180" s="58">
        <v>0.3</v>
      </c>
      <c r="S180" s="52">
        <v>10</v>
      </c>
      <c r="T180" s="59">
        <f t="shared" si="6"/>
        <v>3</v>
      </c>
      <c r="U180" s="104"/>
      <c r="V180" s="101"/>
      <c r="W180" s="101"/>
      <c r="X180" s="101"/>
      <c r="Y180" s="101"/>
      <c r="Z180" s="102"/>
    </row>
    <row r="181" spans="15:26">
      <c r="O181" s="107"/>
      <c r="P181" s="105" t="s">
        <v>48</v>
      </c>
      <c r="Q181" s="37" t="s">
        <v>119</v>
      </c>
      <c r="R181" s="56">
        <v>0.7</v>
      </c>
      <c r="S181" s="53">
        <v>10</v>
      </c>
      <c r="T181" s="57">
        <f t="shared" si="6"/>
        <v>7</v>
      </c>
      <c r="U181" s="106">
        <f>SUM(T181:T183)</f>
        <v>10</v>
      </c>
      <c r="V181" s="101"/>
      <c r="W181" s="101"/>
      <c r="X181" s="101"/>
      <c r="Y181" s="101"/>
      <c r="Z181" s="102"/>
    </row>
    <row r="182" spans="15:26">
      <c r="O182" s="107"/>
      <c r="P182" s="105"/>
      <c r="Q182" s="37" t="s">
        <v>214</v>
      </c>
      <c r="R182" s="56">
        <v>0.1</v>
      </c>
      <c r="S182" s="53">
        <v>10</v>
      </c>
      <c r="T182" s="57">
        <f t="shared" si="6"/>
        <v>1</v>
      </c>
      <c r="U182" s="106"/>
      <c r="V182" s="101"/>
      <c r="W182" s="101"/>
      <c r="X182" s="101"/>
      <c r="Y182" s="101"/>
      <c r="Z182" s="102"/>
    </row>
    <row r="183" spans="15:26">
      <c r="O183" s="107"/>
      <c r="P183" s="105"/>
      <c r="Q183" s="37" t="s">
        <v>124</v>
      </c>
      <c r="R183" s="56">
        <v>0.2</v>
      </c>
      <c r="S183" s="53">
        <v>10</v>
      </c>
      <c r="T183" s="57">
        <f t="shared" si="6"/>
        <v>2</v>
      </c>
      <c r="U183" s="106"/>
      <c r="V183" s="101"/>
      <c r="W183" s="101"/>
      <c r="X183" s="101"/>
      <c r="Y183" s="101"/>
      <c r="Z183" s="102"/>
    </row>
    <row r="184" spans="15:26">
      <c r="O184" s="95" t="s">
        <v>18</v>
      </c>
      <c r="P184" s="126" t="s">
        <v>77</v>
      </c>
      <c r="Q184" s="16" t="s">
        <v>216</v>
      </c>
      <c r="R184" s="25">
        <v>0.5</v>
      </c>
      <c r="S184" s="25">
        <v>10</v>
      </c>
      <c r="T184" s="25">
        <f t="shared" si="6"/>
        <v>5</v>
      </c>
      <c r="U184" s="127">
        <f>SUM(T184:T186)</f>
        <v>10</v>
      </c>
      <c r="V184" s="174">
        <f>AVERAGE(U184:U237)</f>
        <v>7.2132692307692317</v>
      </c>
      <c r="W184" s="166">
        <f>MEDIAN(U184:U237)</f>
        <v>6.9799999999999995</v>
      </c>
      <c r="X184" s="166">
        <f>_xlfn.STDEV.S(U184:U237)</f>
        <v>1.2203888317421683</v>
      </c>
      <c r="Y184" s="166">
        <f>MIN(U184:U237)</f>
        <v>5.5</v>
      </c>
      <c r="Z184" s="166">
        <f>MAX(U184:U237)</f>
        <v>10</v>
      </c>
    </row>
    <row r="185" spans="15:26">
      <c r="O185" s="136"/>
      <c r="P185" s="126"/>
      <c r="Q185" s="16" t="s">
        <v>217</v>
      </c>
      <c r="R185" s="25">
        <v>0.2</v>
      </c>
      <c r="S185" s="25">
        <v>10</v>
      </c>
      <c r="T185" s="25">
        <f t="shared" si="6"/>
        <v>2</v>
      </c>
      <c r="U185" s="127"/>
      <c r="V185" s="167"/>
      <c r="W185" s="167"/>
      <c r="X185" s="167"/>
      <c r="Y185" s="167"/>
      <c r="Z185" s="167"/>
    </row>
    <row r="186" spans="15:26">
      <c r="O186" s="136"/>
      <c r="P186" s="126"/>
      <c r="Q186" s="16" t="s">
        <v>218</v>
      </c>
      <c r="R186" s="25">
        <v>0.3</v>
      </c>
      <c r="S186" s="25">
        <v>10</v>
      </c>
      <c r="T186" s="25">
        <f t="shared" si="6"/>
        <v>3</v>
      </c>
      <c r="U186" s="127"/>
      <c r="V186" s="167"/>
      <c r="W186" s="167"/>
      <c r="X186" s="167"/>
      <c r="Y186" s="167"/>
      <c r="Z186" s="167"/>
    </row>
    <row r="187" spans="15:26">
      <c r="O187" s="136"/>
      <c r="P187" s="124" t="s">
        <v>78</v>
      </c>
      <c r="Q187" s="4" t="s">
        <v>216</v>
      </c>
      <c r="R187" s="23">
        <v>0.4</v>
      </c>
      <c r="S187" s="23">
        <v>5</v>
      </c>
      <c r="T187" s="23">
        <f t="shared" si="6"/>
        <v>2</v>
      </c>
      <c r="U187" s="125">
        <f>SUM(T187:T189)</f>
        <v>6.5</v>
      </c>
      <c r="V187" s="167"/>
      <c r="W187" s="167"/>
      <c r="X187" s="167"/>
      <c r="Y187" s="167"/>
      <c r="Z187" s="167"/>
    </row>
    <row r="188" spans="15:26">
      <c r="O188" s="136"/>
      <c r="P188" s="124"/>
      <c r="Q188" s="4" t="s">
        <v>217</v>
      </c>
      <c r="R188" s="23">
        <v>0.3</v>
      </c>
      <c r="S188" s="23">
        <v>7.5</v>
      </c>
      <c r="T188" s="23">
        <f t="shared" si="6"/>
        <v>2.25</v>
      </c>
      <c r="U188" s="125"/>
      <c r="V188" s="167"/>
      <c r="W188" s="167"/>
      <c r="X188" s="167"/>
      <c r="Y188" s="167"/>
      <c r="Z188" s="167"/>
    </row>
    <row r="189" spans="15:26">
      <c r="O189" s="136"/>
      <c r="P189" s="124"/>
      <c r="Q189" s="4" t="s">
        <v>219</v>
      </c>
      <c r="R189" s="23">
        <v>0.3</v>
      </c>
      <c r="S189" s="23">
        <v>7.5</v>
      </c>
      <c r="T189" s="23">
        <f t="shared" si="6"/>
        <v>2.25</v>
      </c>
      <c r="U189" s="125"/>
      <c r="V189" s="167"/>
      <c r="W189" s="167"/>
      <c r="X189" s="167"/>
      <c r="Y189" s="167"/>
      <c r="Z189" s="167"/>
    </row>
    <row r="190" spans="15:26">
      <c r="O190" s="136"/>
      <c r="P190" s="126" t="s">
        <v>79</v>
      </c>
      <c r="Q190" s="16" t="s">
        <v>216</v>
      </c>
      <c r="R190" s="25">
        <v>0.4</v>
      </c>
      <c r="S190" s="25">
        <v>5</v>
      </c>
      <c r="T190" s="25">
        <f t="shared" si="6"/>
        <v>2</v>
      </c>
      <c r="U190" s="127">
        <f>SUM(T190:T193)</f>
        <v>6.6</v>
      </c>
      <c r="V190" s="167"/>
      <c r="W190" s="167"/>
      <c r="X190" s="167"/>
      <c r="Y190" s="167"/>
      <c r="Z190" s="167"/>
    </row>
    <row r="191" spans="15:26">
      <c r="O191" s="136"/>
      <c r="P191" s="126"/>
      <c r="Q191" s="16" t="s">
        <v>217</v>
      </c>
      <c r="R191" s="25">
        <v>0.25</v>
      </c>
      <c r="S191" s="25">
        <v>7.5</v>
      </c>
      <c r="T191" s="25">
        <f t="shared" si="6"/>
        <v>1.875</v>
      </c>
      <c r="U191" s="127"/>
      <c r="V191" s="167"/>
      <c r="W191" s="167"/>
      <c r="X191" s="167"/>
      <c r="Y191" s="167"/>
      <c r="Z191" s="167"/>
    </row>
    <row r="192" spans="15:26">
      <c r="O192" s="136"/>
      <c r="P192" s="126"/>
      <c r="Q192" s="16" t="s">
        <v>219</v>
      </c>
      <c r="R192" s="25">
        <v>0.2</v>
      </c>
      <c r="S192" s="25">
        <v>8</v>
      </c>
      <c r="T192" s="25">
        <f t="shared" si="6"/>
        <v>1.6</v>
      </c>
      <c r="U192" s="127"/>
      <c r="V192" s="167"/>
      <c r="W192" s="167"/>
      <c r="X192" s="167"/>
      <c r="Y192" s="167"/>
      <c r="Z192" s="167"/>
    </row>
    <row r="193" spans="15:26">
      <c r="O193" s="136"/>
      <c r="P193" s="126"/>
      <c r="Q193" s="16" t="s">
        <v>218</v>
      </c>
      <c r="R193" s="25">
        <v>0.15</v>
      </c>
      <c r="S193" s="25">
        <v>7.5</v>
      </c>
      <c r="T193" s="25">
        <f t="shared" si="6"/>
        <v>1.125</v>
      </c>
      <c r="U193" s="127"/>
      <c r="V193" s="167"/>
      <c r="W193" s="167"/>
      <c r="X193" s="167"/>
      <c r="Y193" s="167"/>
      <c r="Z193" s="167"/>
    </row>
    <row r="194" spans="15:26">
      <c r="O194" s="136"/>
      <c r="P194" s="124" t="s">
        <v>80</v>
      </c>
      <c r="Q194" s="4" t="s">
        <v>216</v>
      </c>
      <c r="R194" s="23">
        <v>0.4</v>
      </c>
      <c r="S194" s="23">
        <v>9.09</v>
      </c>
      <c r="T194" s="23">
        <f t="shared" si="6"/>
        <v>3.6360000000000001</v>
      </c>
      <c r="U194" s="125">
        <f>SUM(T194:T197)</f>
        <v>8.4484999999999992</v>
      </c>
      <c r="V194" s="167"/>
      <c r="W194" s="167"/>
      <c r="X194" s="167"/>
      <c r="Y194" s="167"/>
      <c r="Z194" s="167"/>
    </row>
    <row r="195" spans="15:26">
      <c r="O195" s="136"/>
      <c r="P195" s="124"/>
      <c r="Q195" s="4" t="s">
        <v>217</v>
      </c>
      <c r="R195" s="23">
        <v>0.25</v>
      </c>
      <c r="S195" s="23">
        <v>8.75</v>
      </c>
      <c r="T195" s="23">
        <f t="shared" si="6"/>
        <v>2.1875</v>
      </c>
      <c r="U195" s="125"/>
      <c r="V195" s="167"/>
      <c r="W195" s="167"/>
      <c r="X195" s="167"/>
      <c r="Y195" s="167"/>
      <c r="Z195" s="167"/>
    </row>
    <row r="196" spans="15:26">
      <c r="O196" s="136"/>
      <c r="P196" s="124"/>
      <c r="Q196" s="4" t="s">
        <v>218</v>
      </c>
      <c r="R196" s="23">
        <v>0.2</v>
      </c>
      <c r="S196" s="23">
        <v>7.5</v>
      </c>
      <c r="T196" s="23">
        <f t="shared" si="6"/>
        <v>1.5</v>
      </c>
      <c r="U196" s="125"/>
      <c r="V196" s="167"/>
      <c r="W196" s="167"/>
      <c r="X196" s="167"/>
      <c r="Y196" s="167"/>
      <c r="Z196" s="167"/>
    </row>
    <row r="197" spans="15:26">
      <c r="O197" s="136"/>
      <c r="P197" s="124"/>
      <c r="Q197" s="4" t="s">
        <v>219</v>
      </c>
      <c r="R197" s="23">
        <v>0.15</v>
      </c>
      <c r="S197" s="23">
        <v>7.5</v>
      </c>
      <c r="T197" s="23">
        <f t="shared" si="6"/>
        <v>1.125</v>
      </c>
      <c r="U197" s="125"/>
      <c r="V197" s="167"/>
      <c r="W197" s="167"/>
      <c r="X197" s="167"/>
      <c r="Y197" s="167"/>
      <c r="Z197" s="167"/>
    </row>
    <row r="198" spans="15:26">
      <c r="O198" s="136"/>
      <c r="P198" s="126" t="s">
        <v>81</v>
      </c>
      <c r="Q198" s="16" t="s">
        <v>216</v>
      </c>
      <c r="R198" s="25">
        <v>0.5</v>
      </c>
      <c r="S198" s="25">
        <v>5</v>
      </c>
      <c r="T198" s="25">
        <f t="shared" si="6"/>
        <v>2.5</v>
      </c>
      <c r="U198" s="127">
        <f>SUM(T198:T201)</f>
        <v>5.5</v>
      </c>
      <c r="V198" s="167"/>
      <c r="W198" s="167"/>
      <c r="X198" s="167"/>
      <c r="Y198" s="167"/>
      <c r="Z198" s="167"/>
    </row>
    <row r="199" spans="15:26">
      <c r="O199" s="136"/>
      <c r="P199" s="126"/>
      <c r="Q199" s="16" t="s">
        <v>217</v>
      </c>
      <c r="R199" s="25">
        <v>0.2</v>
      </c>
      <c r="S199" s="25">
        <v>5</v>
      </c>
      <c r="T199" s="25">
        <f t="shared" si="6"/>
        <v>1</v>
      </c>
      <c r="U199" s="127"/>
      <c r="V199" s="167"/>
      <c r="W199" s="167"/>
      <c r="X199" s="167"/>
      <c r="Y199" s="167"/>
      <c r="Z199" s="167"/>
    </row>
    <row r="200" spans="15:26">
      <c r="O200" s="136"/>
      <c r="P200" s="126"/>
      <c r="Q200" s="16" t="s">
        <v>218</v>
      </c>
      <c r="R200" s="25">
        <v>0.2</v>
      </c>
      <c r="S200" s="25">
        <v>7.5</v>
      </c>
      <c r="T200" s="25">
        <f t="shared" si="6"/>
        <v>1.5</v>
      </c>
      <c r="U200" s="127"/>
      <c r="V200" s="167"/>
      <c r="W200" s="167"/>
      <c r="X200" s="167"/>
      <c r="Y200" s="167"/>
      <c r="Z200" s="167"/>
    </row>
    <row r="201" spans="15:26">
      <c r="O201" s="136"/>
      <c r="P201" s="126"/>
      <c r="Q201" s="16" t="s">
        <v>219</v>
      </c>
      <c r="R201" s="25">
        <v>0.1</v>
      </c>
      <c r="S201" s="25">
        <v>5</v>
      </c>
      <c r="T201" s="25">
        <f t="shared" si="6"/>
        <v>0.5</v>
      </c>
      <c r="U201" s="127"/>
      <c r="V201" s="167"/>
      <c r="W201" s="167"/>
      <c r="X201" s="167"/>
      <c r="Y201" s="167"/>
      <c r="Z201" s="167"/>
    </row>
    <row r="202" spans="15:26">
      <c r="O202" s="136"/>
      <c r="P202" s="124" t="s">
        <v>82</v>
      </c>
      <c r="Q202" s="4" t="s">
        <v>216</v>
      </c>
      <c r="R202" s="23">
        <v>0.4</v>
      </c>
      <c r="S202" s="23">
        <v>7.5</v>
      </c>
      <c r="T202" s="23">
        <f t="shared" si="6"/>
        <v>3</v>
      </c>
      <c r="U202" s="125">
        <f>SUM(T202:T206)</f>
        <v>6.1660000000000004</v>
      </c>
      <c r="V202" s="167"/>
      <c r="W202" s="167"/>
      <c r="X202" s="167"/>
      <c r="Y202" s="167"/>
      <c r="Z202" s="167"/>
    </row>
    <row r="203" spans="15:26">
      <c r="O203" s="136"/>
      <c r="P203" s="124"/>
      <c r="Q203" s="4" t="s">
        <v>217</v>
      </c>
      <c r="R203" s="23">
        <v>0.2</v>
      </c>
      <c r="S203" s="23">
        <v>8.33</v>
      </c>
      <c r="T203" s="23">
        <f t="shared" si="6"/>
        <v>1.6660000000000001</v>
      </c>
      <c r="U203" s="125"/>
      <c r="V203" s="167"/>
      <c r="W203" s="167"/>
      <c r="X203" s="167"/>
      <c r="Y203" s="167"/>
      <c r="Z203" s="167"/>
    </row>
    <row r="204" spans="15:26">
      <c r="O204" s="136"/>
      <c r="P204" s="124"/>
      <c r="Q204" s="4" t="s">
        <v>218</v>
      </c>
      <c r="R204" s="23">
        <v>0.2</v>
      </c>
      <c r="S204" s="23">
        <v>0</v>
      </c>
      <c r="T204" s="23">
        <f t="shared" si="6"/>
        <v>0</v>
      </c>
      <c r="U204" s="125"/>
      <c r="V204" s="167"/>
      <c r="W204" s="167"/>
      <c r="X204" s="167"/>
      <c r="Y204" s="167"/>
      <c r="Z204" s="167"/>
    </row>
    <row r="205" spans="15:26">
      <c r="O205" s="136"/>
      <c r="P205" s="124"/>
      <c r="Q205" s="4" t="s">
        <v>220</v>
      </c>
      <c r="R205" s="23">
        <v>0.1</v>
      </c>
      <c r="S205" s="23">
        <v>7.5</v>
      </c>
      <c r="T205" s="23">
        <f t="shared" si="6"/>
        <v>0.75</v>
      </c>
      <c r="U205" s="125"/>
      <c r="V205" s="167"/>
      <c r="W205" s="167"/>
      <c r="X205" s="167"/>
      <c r="Y205" s="167"/>
      <c r="Z205" s="167"/>
    </row>
    <row r="206" spans="15:26">
      <c r="O206" s="136"/>
      <c r="P206" s="124"/>
      <c r="Q206" s="4" t="s">
        <v>219</v>
      </c>
      <c r="R206" s="23">
        <v>0.1</v>
      </c>
      <c r="S206" s="23">
        <v>7.5</v>
      </c>
      <c r="T206" s="23">
        <f t="shared" si="6"/>
        <v>0.75</v>
      </c>
      <c r="U206" s="125"/>
      <c r="V206" s="167"/>
      <c r="W206" s="167"/>
      <c r="X206" s="167"/>
      <c r="Y206" s="167"/>
      <c r="Z206" s="167"/>
    </row>
    <row r="207" spans="15:26">
      <c r="O207" s="136"/>
      <c r="P207" s="126" t="s">
        <v>83</v>
      </c>
      <c r="Q207" s="16" t="s">
        <v>216</v>
      </c>
      <c r="R207" s="25">
        <v>0.4</v>
      </c>
      <c r="S207" s="25">
        <v>7.14</v>
      </c>
      <c r="T207" s="25">
        <f t="shared" si="6"/>
        <v>2.8559999999999999</v>
      </c>
      <c r="U207" s="127">
        <f>SUM(T207:T211)</f>
        <v>6.9799999999999995</v>
      </c>
      <c r="V207" s="167"/>
      <c r="W207" s="167"/>
      <c r="X207" s="167"/>
      <c r="Y207" s="167"/>
      <c r="Z207" s="167"/>
    </row>
    <row r="208" spans="15:26">
      <c r="O208" s="136"/>
      <c r="P208" s="126"/>
      <c r="Q208" s="16" t="s">
        <v>217</v>
      </c>
      <c r="R208" s="25">
        <v>0.2</v>
      </c>
      <c r="S208" s="25">
        <v>7.14</v>
      </c>
      <c r="T208" s="25">
        <f t="shared" si="6"/>
        <v>1.4279999999999999</v>
      </c>
      <c r="U208" s="127"/>
      <c r="V208" s="167"/>
      <c r="W208" s="167"/>
      <c r="X208" s="167"/>
      <c r="Y208" s="167"/>
      <c r="Z208" s="167"/>
    </row>
    <row r="209" spans="15:26">
      <c r="O209" s="136"/>
      <c r="P209" s="126"/>
      <c r="Q209" s="16" t="s">
        <v>218</v>
      </c>
      <c r="R209" s="25">
        <v>0.15</v>
      </c>
      <c r="S209" s="25">
        <v>7.14</v>
      </c>
      <c r="T209" s="25">
        <f t="shared" si="6"/>
        <v>1.071</v>
      </c>
      <c r="U209" s="127"/>
      <c r="V209" s="167"/>
      <c r="W209" s="167"/>
      <c r="X209" s="167"/>
      <c r="Y209" s="167"/>
      <c r="Z209" s="167"/>
    </row>
    <row r="210" spans="15:26">
      <c r="O210" s="136"/>
      <c r="P210" s="126"/>
      <c r="Q210" s="16" t="s">
        <v>220</v>
      </c>
      <c r="R210" s="25">
        <v>0.15</v>
      </c>
      <c r="S210" s="25">
        <v>7.5</v>
      </c>
      <c r="T210" s="25">
        <f t="shared" si="6"/>
        <v>1.125</v>
      </c>
      <c r="U210" s="127"/>
      <c r="V210" s="167"/>
      <c r="W210" s="167"/>
      <c r="X210" s="167"/>
      <c r="Y210" s="167"/>
      <c r="Z210" s="167"/>
    </row>
    <row r="211" spans="15:26">
      <c r="O211" s="136"/>
      <c r="P211" s="126"/>
      <c r="Q211" s="16" t="s">
        <v>219</v>
      </c>
      <c r="R211" s="25">
        <v>0.1</v>
      </c>
      <c r="S211" s="25">
        <v>5</v>
      </c>
      <c r="T211" s="25">
        <f t="shared" si="6"/>
        <v>0.5</v>
      </c>
      <c r="U211" s="127"/>
      <c r="V211" s="167"/>
      <c r="W211" s="167"/>
      <c r="X211" s="167"/>
      <c r="Y211" s="167"/>
      <c r="Z211" s="167"/>
    </row>
    <row r="212" spans="15:26">
      <c r="O212" s="136"/>
      <c r="P212" s="124" t="s">
        <v>84</v>
      </c>
      <c r="Q212" s="4" t="s">
        <v>216</v>
      </c>
      <c r="R212" s="23">
        <v>0.5</v>
      </c>
      <c r="S212" s="23">
        <v>5</v>
      </c>
      <c r="T212" s="23">
        <f t="shared" si="6"/>
        <v>2.5</v>
      </c>
      <c r="U212" s="125">
        <f>SUM(T212:T216)</f>
        <v>5.7919999999999998</v>
      </c>
      <c r="V212" s="167"/>
      <c r="W212" s="167"/>
      <c r="X212" s="167"/>
      <c r="Y212" s="167"/>
      <c r="Z212" s="167"/>
    </row>
    <row r="213" spans="15:26">
      <c r="O213" s="136"/>
      <c r="P213" s="124"/>
      <c r="Q213" s="4" t="s">
        <v>217</v>
      </c>
      <c r="R213" s="23">
        <v>0.15</v>
      </c>
      <c r="S213" s="23">
        <v>7.5</v>
      </c>
      <c r="T213" s="23">
        <f t="shared" si="6"/>
        <v>1.125</v>
      </c>
      <c r="U213" s="125"/>
      <c r="V213" s="167"/>
      <c r="W213" s="167"/>
      <c r="X213" s="167"/>
      <c r="Y213" s="167"/>
      <c r="Z213" s="167"/>
    </row>
    <row r="214" spans="15:26">
      <c r="O214" s="136"/>
      <c r="P214" s="124"/>
      <c r="Q214" s="4" t="s">
        <v>218</v>
      </c>
      <c r="R214" s="23">
        <v>0.15</v>
      </c>
      <c r="S214" s="23">
        <v>5</v>
      </c>
      <c r="T214" s="23">
        <f t="shared" si="6"/>
        <v>0.75</v>
      </c>
      <c r="U214" s="125"/>
      <c r="V214" s="167"/>
      <c r="W214" s="167"/>
      <c r="X214" s="167"/>
      <c r="Y214" s="167"/>
      <c r="Z214" s="167"/>
    </row>
    <row r="215" spans="15:26">
      <c r="O215" s="136"/>
      <c r="P215" s="124"/>
      <c r="Q215" s="4" t="s">
        <v>220</v>
      </c>
      <c r="R215" s="23">
        <v>0.1</v>
      </c>
      <c r="S215" s="23">
        <v>6.67</v>
      </c>
      <c r="T215" s="23">
        <f t="shared" si="6"/>
        <v>0.66700000000000004</v>
      </c>
      <c r="U215" s="125"/>
      <c r="V215" s="167"/>
      <c r="W215" s="167"/>
      <c r="X215" s="167"/>
      <c r="Y215" s="167"/>
      <c r="Z215" s="167"/>
    </row>
    <row r="216" spans="15:26">
      <c r="O216" s="136"/>
      <c r="P216" s="124"/>
      <c r="Q216" s="4" t="s">
        <v>219</v>
      </c>
      <c r="R216" s="23">
        <v>0.1</v>
      </c>
      <c r="S216" s="23">
        <v>7.5</v>
      </c>
      <c r="T216" s="23">
        <f t="shared" si="6"/>
        <v>0.75</v>
      </c>
      <c r="U216" s="125"/>
      <c r="V216" s="167"/>
      <c r="W216" s="167"/>
      <c r="X216" s="167"/>
      <c r="Y216" s="167"/>
      <c r="Z216" s="167"/>
    </row>
    <row r="217" spans="15:26">
      <c r="O217" s="136"/>
      <c r="P217" s="126" t="s">
        <v>85</v>
      </c>
      <c r="Q217" s="16" t="s">
        <v>216</v>
      </c>
      <c r="R217" s="25">
        <v>0.5</v>
      </c>
      <c r="S217" s="25">
        <v>7.5</v>
      </c>
      <c r="T217" s="25">
        <f>S217*R217</f>
        <v>3.75</v>
      </c>
      <c r="U217" s="127">
        <f>SUM(T217:T221)</f>
        <v>7.7075000000000005</v>
      </c>
      <c r="V217" s="167"/>
      <c r="W217" s="167"/>
      <c r="X217" s="167"/>
      <c r="Y217" s="167"/>
      <c r="Z217" s="167"/>
    </row>
    <row r="218" spans="15:26">
      <c r="O218" s="136"/>
      <c r="P218" s="126"/>
      <c r="Q218" s="16" t="s">
        <v>217</v>
      </c>
      <c r="R218" s="25">
        <v>0.15</v>
      </c>
      <c r="S218" s="25">
        <v>8.33</v>
      </c>
      <c r="T218" s="25">
        <f t="shared" si="6"/>
        <v>1.2495000000000001</v>
      </c>
      <c r="U218" s="127"/>
      <c r="V218" s="167"/>
      <c r="W218" s="167"/>
      <c r="X218" s="167"/>
      <c r="Y218" s="167"/>
      <c r="Z218" s="167"/>
    </row>
    <row r="219" spans="15:26">
      <c r="O219" s="136"/>
      <c r="P219" s="126"/>
      <c r="Q219" s="16" t="s">
        <v>218</v>
      </c>
      <c r="R219" s="25">
        <v>0.15</v>
      </c>
      <c r="S219" s="25">
        <v>7.5</v>
      </c>
      <c r="T219" s="25">
        <f>S219*R219</f>
        <v>1.125</v>
      </c>
      <c r="U219" s="127"/>
      <c r="V219" s="167"/>
      <c r="W219" s="167"/>
      <c r="X219" s="167"/>
      <c r="Y219" s="167"/>
      <c r="Z219" s="167"/>
    </row>
    <row r="220" spans="15:26">
      <c r="O220" s="136"/>
      <c r="P220" s="126"/>
      <c r="Q220" s="16" t="s">
        <v>220</v>
      </c>
      <c r="R220" s="25">
        <v>0.1</v>
      </c>
      <c r="S220" s="25">
        <v>7.5</v>
      </c>
      <c r="T220" s="25">
        <f t="shared" si="6"/>
        <v>0.75</v>
      </c>
      <c r="U220" s="127"/>
      <c r="V220" s="167"/>
      <c r="W220" s="167"/>
      <c r="X220" s="167"/>
      <c r="Y220" s="167"/>
      <c r="Z220" s="167"/>
    </row>
    <row r="221" spans="15:26">
      <c r="O221" s="136"/>
      <c r="P221" s="126"/>
      <c r="Q221" s="16" t="s">
        <v>219</v>
      </c>
      <c r="R221" s="25">
        <v>0.1</v>
      </c>
      <c r="S221" s="25">
        <v>8.33</v>
      </c>
      <c r="T221" s="25">
        <f>S221*R221</f>
        <v>0.83300000000000007</v>
      </c>
      <c r="U221" s="127"/>
      <c r="V221" s="167"/>
      <c r="W221" s="167"/>
      <c r="X221" s="167"/>
      <c r="Y221" s="167"/>
      <c r="Z221" s="167"/>
    </row>
    <row r="222" spans="15:26">
      <c r="O222" s="136"/>
      <c r="P222" s="124" t="s">
        <v>86</v>
      </c>
      <c r="Q222" s="4" t="s">
        <v>221</v>
      </c>
      <c r="R222" s="23">
        <v>0.55000000000000004</v>
      </c>
      <c r="S222" s="23">
        <v>8</v>
      </c>
      <c r="T222" s="23">
        <f>S222*R222</f>
        <v>4.4000000000000004</v>
      </c>
      <c r="U222" s="125">
        <f>SUM(T222:T225)</f>
        <v>7.7335000000000012</v>
      </c>
      <c r="V222" s="167"/>
      <c r="W222" s="167"/>
      <c r="X222" s="167"/>
      <c r="Y222" s="167"/>
      <c r="Z222" s="167"/>
    </row>
    <row r="223" spans="15:26">
      <c r="O223" s="136"/>
      <c r="P223" s="124"/>
      <c r="Q223" s="4" t="s">
        <v>222</v>
      </c>
      <c r="R223" s="23">
        <v>0.15</v>
      </c>
      <c r="S223" s="23">
        <v>8.33</v>
      </c>
      <c r="T223" s="23">
        <f t="shared" ref="T223:T286" si="7">S223*R223</f>
        <v>1.2495000000000001</v>
      </c>
      <c r="U223" s="125"/>
      <c r="V223" s="167"/>
      <c r="W223" s="167"/>
      <c r="X223" s="167"/>
      <c r="Y223" s="167"/>
      <c r="Z223" s="167"/>
    </row>
    <row r="224" spans="15:26">
      <c r="O224" s="136"/>
      <c r="P224" s="124"/>
      <c r="Q224" s="4" t="s">
        <v>223</v>
      </c>
      <c r="R224" s="23">
        <v>0.2</v>
      </c>
      <c r="S224" s="23">
        <v>6.67</v>
      </c>
      <c r="T224" s="23">
        <f t="shared" si="7"/>
        <v>1.3340000000000001</v>
      </c>
      <c r="U224" s="125"/>
      <c r="V224" s="167"/>
      <c r="W224" s="167"/>
      <c r="X224" s="167"/>
      <c r="Y224" s="167"/>
      <c r="Z224" s="167"/>
    </row>
    <row r="225" spans="15:26">
      <c r="O225" s="136"/>
      <c r="P225" s="124"/>
      <c r="Q225" s="4" t="s">
        <v>224</v>
      </c>
      <c r="R225" s="23">
        <v>0.1</v>
      </c>
      <c r="S225" s="23">
        <v>7.5</v>
      </c>
      <c r="T225" s="23">
        <f t="shared" si="7"/>
        <v>0.75</v>
      </c>
      <c r="U225" s="125"/>
      <c r="V225" s="167"/>
      <c r="W225" s="167"/>
      <c r="X225" s="167"/>
      <c r="Y225" s="167"/>
      <c r="Z225" s="167"/>
    </row>
    <row r="226" spans="15:26">
      <c r="O226" s="136"/>
      <c r="P226" s="163" t="s">
        <v>87</v>
      </c>
      <c r="Q226" s="16" t="s">
        <v>225</v>
      </c>
      <c r="R226" s="25">
        <v>0.44</v>
      </c>
      <c r="S226" s="25">
        <v>8</v>
      </c>
      <c r="T226" s="25">
        <f t="shared" si="7"/>
        <v>3.52</v>
      </c>
      <c r="U226" s="168">
        <f>SUM(T226:T229)</f>
        <v>8.0949999999999989</v>
      </c>
      <c r="V226" s="167"/>
      <c r="W226" s="167"/>
      <c r="X226" s="167"/>
      <c r="Y226" s="167"/>
      <c r="Z226" s="167"/>
    </row>
    <row r="227" spans="15:26">
      <c r="O227" s="136"/>
      <c r="P227" s="164"/>
      <c r="Q227" s="16" t="s">
        <v>226</v>
      </c>
      <c r="R227" s="25">
        <v>0.15</v>
      </c>
      <c r="S227" s="25">
        <v>8</v>
      </c>
      <c r="T227" s="25">
        <f t="shared" si="7"/>
        <v>1.2</v>
      </c>
      <c r="U227" s="169"/>
      <c r="V227" s="167"/>
      <c r="W227" s="167"/>
      <c r="X227" s="167"/>
      <c r="Y227" s="167"/>
      <c r="Z227" s="167"/>
    </row>
    <row r="228" spans="15:26">
      <c r="O228" s="136"/>
      <c r="P228" s="164"/>
      <c r="Q228" s="16" t="s">
        <v>227</v>
      </c>
      <c r="R228" s="25">
        <v>0.25</v>
      </c>
      <c r="S228" s="25">
        <v>7.5</v>
      </c>
      <c r="T228" s="25">
        <f t="shared" si="7"/>
        <v>1.875</v>
      </c>
      <c r="U228" s="169"/>
      <c r="V228" s="167"/>
      <c r="W228" s="167"/>
      <c r="X228" s="167"/>
      <c r="Y228" s="167"/>
      <c r="Z228" s="167"/>
    </row>
    <row r="229" spans="15:26">
      <c r="O229" s="136"/>
      <c r="P229" s="165"/>
      <c r="Q229" s="16" t="s">
        <v>228</v>
      </c>
      <c r="R229" s="24">
        <v>0.2</v>
      </c>
      <c r="S229" s="25">
        <v>7.5</v>
      </c>
      <c r="T229" s="25">
        <f t="shared" si="7"/>
        <v>1.5</v>
      </c>
      <c r="U229" s="170"/>
      <c r="V229" s="167"/>
      <c r="W229" s="167"/>
      <c r="X229" s="167"/>
      <c r="Y229" s="167"/>
      <c r="Z229" s="167"/>
    </row>
    <row r="230" spans="15:26">
      <c r="O230" s="136"/>
      <c r="P230" s="145" t="s">
        <v>88</v>
      </c>
      <c r="Q230" s="4" t="s">
        <v>229</v>
      </c>
      <c r="R230" s="23">
        <v>0.5</v>
      </c>
      <c r="S230" s="23">
        <v>7.5</v>
      </c>
      <c r="T230" s="23">
        <f t="shared" si="7"/>
        <v>3.75</v>
      </c>
      <c r="U230" s="171">
        <f>SUM(T230:T233)</f>
        <v>7.5</v>
      </c>
      <c r="V230" s="167"/>
      <c r="W230" s="167"/>
      <c r="X230" s="167"/>
      <c r="Y230" s="167"/>
      <c r="Z230" s="167"/>
    </row>
    <row r="231" spans="15:26">
      <c r="O231" s="136"/>
      <c r="P231" s="146"/>
      <c r="Q231" s="4" t="s">
        <v>230</v>
      </c>
      <c r="R231" s="23">
        <v>0.2</v>
      </c>
      <c r="S231" s="23">
        <v>7.5</v>
      </c>
      <c r="T231" s="23">
        <f t="shared" si="7"/>
        <v>1.5</v>
      </c>
      <c r="U231" s="172"/>
      <c r="V231" s="167"/>
      <c r="W231" s="167"/>
      <c r="X231" s="167"/>
      <c r="Y231" s="167"/>
      <c r="Z231" s="167"/>
    </row>
    <row r="232" spans="15:26">
      <c r="O232" s="136"/>
      <c r="P232" s="146"/>
      <c r="Q232" s="4" t="s">
        <v>231</v>
      </c>
      <c r="R232" s="23">
        <v>0.2</v>
      </c>
      <c r="S232" s="23">
        <v>7.5</v>
      </c>
      <c r="T232" s="23">
        <f t="shared" si="7"/>
        <v>1.5</v>
      </c>
      <c r="U232" s="172"/>
      <c r="V232" s="167"/>
      <c r="W232" s="167"/>
      <c r="X232" s="167"/>
      <c r="Y232" s="167"/>
      <c r="Z232" s="167"/>
    </row>
    <row r="233" spans="15:26">
      <c r="O233" s="136"/>
      <c r="P233" s="147"/>
      <c r="Q233" s="4" t="s">
        <v>232</v>
      </c>
      <c r="R233" s="23">
        <v>0.1</v>
      </c>
      <c r="S233" s="23">
        <v>7.5</v>
      </c>
      <c r="T233" s="23">
        <f t="shared" si="7"/>
        <v>0.75</v>
      </c>
      <c r="U233" s="173"/>
      <c r="V233" s="167"/>
      <c r="W233" s="167"/>
      <c r="X233" s="167"/>
      <c r="Y233" s="167"/>
      <c r="Z233" s="167"/>
    </row>
    <row r="234" spans="15:26">
      <c r="O234" s="136"/>
      <c r="P234" s="163" t="s">
        <v>89</v>
      </c>
      <c r="Q234" s="16" t="s">
        <v>233</v>
      </c>
      <c r="R234" s="25">
        <v>0.4</v>
      </c>
      <c r="S234" s="25">
        <v>7.5</v>
      </c>
      <c r="T234" s="25">
        <f t="shared" si="7"/>
        <v>3</v>
      </c>
      <c r="U234" s="168">
        <f>SUM(T234:T237)</f>
        <v>6.75</v>
      </c>
      <c r="V234" s="167"/>
      <c r="W234" s="167"/>
      <c r="X234" s="167"/>
      <c r="Y234" s="167"/>
      <c r="Z234" s="167"/>
    </row>
    <row r="235" spans="15:26">
      <c r="O235" s="136"/>
      <c r="P235" s="164"/>
      <c r="Q235" s="16" t="s">
        <v>234</v>
      </c>
      <c r="R235" s="25">
        <v>0.2</v>
      </c>
      <c r="S235" s="25">
        <v>7.5</v>
      </c>
      <c r="T235" s="25">
        <f t="shared" si="7"/>
        <v>1.5</v>
      </c>
      <c r="U235" s="169"/>
      <c r="V235" s="167"/>
      <c r="W235" s="167"/>
      <c r="X235" s="167"/>
      <c r="Y235" s="167"/>
      <c r="Z235" s="167"/>
    </row>
    <row r="236" spans="15:26">
      <c r="O236" s="136"/>
      <c r="P236" s="164"/>
      <c r="Q236" s="16" t="s">
        <v>235</v>
      </c>
      <c r="R236" s="25">
        <v>0.3</v>
      </c>
      <c r="S236" s="25">
        <v>7.5</v>
      </c>
      <c r="T236" s="25">
        <f t="shared" si="7"/>
        <v>2.25</v>
      </c>
      <c r="U236" s="169"/>
      <c r="V236" s="167"/>
      <c r="W236" s="167"/>
      <c r="X236" s="167"/>
      <c r="Y236" s="167"/>
      <c r="Z236" s="167"/>
    </row>
    <row r="237" spans="15:26">
      <c r="O237" s="136"/>
      <c r="P237" s="164"/>
      <c r="Q237" s="82" t="s">
        <v>236</v>
      </c>
      <c r="R237" s="83">
        <v>0.1</v>
      </c>
      <c r="S237" s="83">
        <v>0</v>
      </c>
      <c r="T237" s="83">
        <f t="shared" si="7"/>
        <v>0</v>
      </c>
      <c r="U237" s="169"/>
      <c r="V237" s="167"/>
      <c r="W237" s="167"/>
      <c r="X237" s="167"/>
      <c r="Y237" s="167"/>
      <c r="Z237" s="167"/>
    </row>
    <row r="238" spans="15:26">
      <c r="O238" s="93" t="s">
        <v>90</v>
      </c>
      <c r="P238" s="179" t="s">
        <v>91</v>
      </c>
      <c r="Q238" s="86" t="s">
        <v>237</v>
      </c>
      <c r="R238" s="86">
        <v>0.4</v>
      </c>
      <c r="S238" s="86">
        <v>6.67</v>
      </c>
      <c r="T238" s="86">
        <f>R238*S238</f>
        <v>2.6680000000000001</v>
      </c>
      <c r="U238" s="175">
        <f>SUM(T238:T241)</f>
        <v>6.0579999999999998</v>
      </c>
      <c r="V238" s="178">
        <f>AVERAGE(U238:U292)</f>
        <v>6.3470909090909098</v>
      </c>
      <c r="W238" s="178">
        <f>MEDIAN(U238:U292)</f>
        <v>6.492</v>
      </c>
      <c r="X238" s="178">
        <f>_xlfn.STDEV.S(U238:U291)</f>
        <v>0.7438171421183295</v>
      </c>
      <c r="Y238" s="178">
        <f>MIN(U238:U292)</f>
        <v>5.3345000000000002</v>
      </c>
      <c r="Z238" s="178">
        <f>MAX(U238:U292)</f>
        <v>7.5750000000000002</v>
      </c>
    </row>
    <row r="239" spans="15:26">
      <c r="O239" s="93"/>
      <c r="P239" s="179"/>
      <c r="Q239" s="86" t="s">
        <v>238</v>
      </c>
      <c r="R239" s="86">
        <v>0.2</v>
      </c>
      <c r="S239" s="86">
        <v>8.3000000000000007</v>
      </c>
      <c r="T239" s="86">
        <f t="shared" ref="T239:T241" si="8">R239*S239</f>
        <v>1.6600000000000001</v>
      </c>
      <c r="U239" s="176"/>
      <c r="V239" s="178"/>
      <c r="W239" s="178"/>
      <c r="X239" s="178"/>
      <c r="Y239" s="178"/>
      <c r="Z239" s="178"/>
    </row>
    <row r="240" spans="15:26">
      <c r="O240" s="93"/>
      <c r="P240" s="179"/>
      <c r="Q240" s="86" t="s">
        <v>129</v>
      </c>
      <c r="R240" s="86">
        <v>0.15</v>
      </c>
      <c r="S240" s="86">
        <v>3.2</v>
      </c>
      <c r="T240" s="86">
        <f t="shared" si="8"/>
        <v>0.48</v>
      </c>
      <c r="U240" s="176"/>
      <c r="V240" s="178"/>
      <c r="W240" s="178"/>
      <c r="X240" s="178"/>
      <c r="Y240" s="178"/>
      <c r="Z240" s="178"/>
    </row>
    <row r="241" spans="15:26">
      <c r="O241" s="93"/>
      <c r="P241" s="179"/>
      <c r="Q241" s="86" t="s">
        <v>143</v>
      </c>
      <c r="R241" s="86">
        <v>0.25</v>
      </c>
      <c r="S241" s="86">
        <v>5</v>
      </c>
      <c r="T241" s="86">
        <f t="shared" si="8"/>
        <v>1.25</v>
      </c>
      <c r="U241" s="177"/>
      <c r="V241" s="178"/>
      <c r="W241" s="178"/>
      <c r="X241" s="178"/>
      <c r="Y241" s="178"/>
      <c r="Z241" s="178"/>
    </row>
    <row r="242" spans="15:26">
      <c r="O242" s="93"/>
      <c r="P242" s="180" t="s">
        <v>92</v>
      </c>
      <c r="Q242" s="87" t="s">
        <v>237</v>
      </c>
      <c r="R242" s="87">
        <v>0.5</v>
      </c>
      <c r="S242" s="87">
        <v>7.78</v>
      </c>
      <c r="T242" s="87">
        <f>R242*S242</f>
        <v>3.89</v>
      </c>
      <c r="U242" s="175">
        <f>SUM(T242:T245)</f>
        <v>7.44</v>
      </c>
      <c r="V242" s="178"/>
      <c r="W242" s="178"/>
      <c r="X242" s="178"/>
      <c r="Y242" s="178"/>
      <c r="Z242" s="178"/>
    </row>
    <row r="243" spans="15:26">
      <c r="O243" s="93"/>
      <c r="P243" s="180"/>
      <c r="Q243" s="87" t="s">
        <v>238</v>
      </c>
      <c r="R243" s="87">
        <v>0.2</v>
      </c>
      <c r="S243" s="87">
        <v>4</v>
      </c>
      <c r="T243" s="87">
        <f t="shared" ref="T243:T245" si="9">R243*S243</f>
        <v>0.8</v>
      </c>
      <c r="U243" s="176"/>
      <c r="V243" s="178"/>
      <c r="W243" s="178"/>
      <c r="X243" s="178"/>
      <c r="Y243" s="178"/>
      <c r="Z243" s="178"/>
    </row>
    <row r="244" spans="15:26">
      <c r="O244" s="93"/>
      <c r="P244" s="180"/>
      <c r="Q244" s="87" t="s">
        <v>129</v>
      </c>
      <c r="R244" s="87">
        <v>0.1</v>
      </c>
      <c r="S244" s="87">
        <v>7.5</v>
      </c>
      <c r="T244" s="87">
        <f t="shared" si="9"/>
        <v>0.75</v>
      </c>
      <c r="U244" s="176"/>
      <c r="V244" s="178"/>
      <c r="W244" s="178"/>
      <c r="X244" s="178"/>
      <c r="Y244" s="178"/>
      <c r="Z244" s="178"/>
    </row>
    <row r="245" spans="15:26">
      <c r="O245" s="93"/>
      <c r="P245" s="180"/>
      <c r="Q245" s="87" t="s">
        <v>239</v>
      </c>
      <c r="R245" s="87">
        <v>0.2</v>
      </c>
      <c r="S245" s="87">
        <v>10</v>
      </c>
      <c r="T245" s="87">
        <f t="shared" si="9"/>
        <v>2</v>
      </c>
      <c r="U245" s="177"/>
      <c r="V245" s="178"/>
      <c r="W245" s="178"/>
      <c r="X245" s="178"/>
      <c r="Y245" s="178"/>
      <c r="Z245" s="178"/>
    </row>
    <row r="246" spans="15:26">
      <c r="O246" s="93"/>
      <c r="P246" s="179" t="s">
        <v>93</v>
      </c>
      <c r="Q246" s="86" t="s">
        <v>237</v>
      </c>
      <c r="R246" s="86">
        <v>0.5</v>
      </c>
      <c r="S246" s="86">
        <v>5</v>
      </c>
      <c r="T246" s="86">
        <f>R246*S246</f>
        <v>2.5</v>
      </c>
      <c r="U246" s="175">
        <f>SUM(T246:T250)</f>
        <v>6.5339999999999998</v>
      </c>
      <c r="V246" s="178"/>
      <c r="W246" s="178"/>
      <c r="X246" s="178"/>
      <c r="Y246" s="178"/>
      <c r="Z246" s="178"/>
    </row>
    <row r="247" spans="15:26">
      <c r="O247" s="93"/>
      <c r="P247" s="179"/>
      <c r="Q247" s="86" t="s">
        <v>238</v>
      </c>
      <c r="R247" s="86">
        <v>0.2</v>
      </c>
      <c r="S247" s="86">
        <v>6.67</v>
      </c>
      <c r="T247" s="86">
        <f t="shared" ref="T247:T250" si="10">R247*S247</f>
        <v>1.3340000000000001</v>
      </c>
      <c r="U247" s="176"/>
      <c r="V247" s="178"/>
      <c r="W247" s="178"/>
      <c r="X247" s="178"/>
      <c r="Y247" s="178"/>
      <c r="Z247" s="178"/>
    </row>
    <row r="248" spans="15:26">
      <c r="O248" s="93"/>
      <c r="P248" s="179"/>
      <c r="Q248" s="86" t="s">
        <v>129</v>
      </c>
      <c r="R248" s="86">
        <v>0.1</v>
      </c>
      <c r="S248" s="86">
        <v>10</v>
      </c>
      <c r="T248" s="86">
        <f t="shared" si="10"/>
        <v>1</v>
      </c>
      <c r="U248" s="176"/>
      <c r="V248" s="178"/>
      <c r="W248" s="178"/>
      <c r="X248" s="178"/>
      <c r="Y248" s="178"/>
      <c r="Z248" s="178"/>
    </row>
    <row r="249" spans="15:26">
      <c r="O249" s="93"/>
      <c r="P249" s="179"/>
      <c r="Q249" s="86" t="s">
        <v>138</v>
      </c>
      <c r="R249" s="86">
        <v>0.1</v>
      </c>
      <c r="S249" s="86">
        <v>10</v>
      </c>
      <c r="T249" s="86">
        <f t="shared" si="10"/>
        <v>1</v>
      </c>
      <c r="U249" s="176"/>
      <c r="V249" s="178"/>
      <c r="W249" s="178"/>
      <c r="X249" s="178"/>
      <c r="Y249" s="178"/>
      <c r="Z249" s="178"/>
    </row>
    <row r="250" spans="15:26">
      <c r="O250" s="93"/>
      <c r="P250" s="179"/>
      <c r="Q250" s="86" t="s">
        <v>239</v>
      </c>
      <c r="R250" s="86">
        <v>0.1</v>
      </c>
      <c r="S250" s="86">
        <v>7</v>
      </c>
      <c r="T250" s="86">
        <f t="shared" si="10"/>
        <v>0.70000000000000007</v>
      </c>
      <c r="U250" s="177"/>
      <c r="V250" s="178"/>
      <c r="W250" s="178"/>
      <c r="X250" s="178"/>
      <c r="Y250" s="178"/>
      <c r="Z250" s="178"/>
    </row>
    <row r="251" spans="15:26">
      <c r="O251" s="93"/>
      <c r="P251" s="180" t="s">
        <v>94</v>
      </c>
      <c r="Q251" s="87" t="s">
        <v>237</v>
      </c>
      <c r="R251" s="87">
        <v>0.4</v>
      </c>
      <c r="S251" s="87">
        <v>8</v>
      </c>
      <c r="T251" s="87">
        <f>R251*S251</f>
        <v>3.2</v>
      </c>
      <c r="U251" s="181">
        <f>SUM(T251:T256)</f>
        <v>6.492</v>
      </c>
      <c r="V251" s="178"/>
      <c r="W251" s="178"/>
      <c r="X251" s="178"/>
      <c r="Y251" s="178"/>
      <c r="Z251" s="178"/>
    </row>
    <row r="252" spans="15:26">
      <c r="O252" s="93"/>
      <c r="P252" s="180"/>
      <c r="Q252" s="87" t="s">
        <v>129</v>
      </c>
      <c r="R252" s="87">
        <v>0.15</v>
      </c>
      <c r="S252" s="87">
        <v>5</v>
      </c>
      <c r="T252" s="87">
        <f t="shared" ref="T252:T256" si="11">R252*S252</f>
        <v>0.75</v>
      </c>
      <c r="U252" s="182"/>
      <c r="V252" s="178"/>
      <c r="W252" s="178"/>
      <c r="X252" s="178"/>
      <c r="Y252" s="178"/>
      <c r="Z252" s="178"/>
    </row>
    <row r="253" spans="15:26">
      <c r="O253" s="93"/>
      <c r="P253" s="180"/>
      <c r="Q253" s="87" t="s">
        <v>131</v>
      </c>
      <c r="R253" s="87">
        <v>0.1</v>
      </c>
      <c r="S253" s="87">
        <v>2.5</v>
      </c>
      <c r="T253" s="87">
        <f t="shared" si="11"/>
        <v>0.25</v>
      </c>
      <c r="U253" s="182"/>
      <c r="V253" s="178"/>
      <c r="W253" s="178"/>
      <c r="X253" s="178"/>
      <c r="Y253" s="178"/>
      <c r="Z253" s="178"/>
    </row>
    <row r="254" spans="15:26">
      <c r="O254" s="93"/>
      <c r="P254" s="180"/>
      <c r="Q254" s="87" t="s">
        <v>138</v>
      </c>
      <c r="R254" s="87">
        <v>0.1</v>
      </c>
      <c r="S254" s="87">
        <v>5</v>
      </c>
      <c r="T254" s="87">
        <f t="shared" si="11"/>
        <v>0.5</v>
      </c>
      <c r="U254" s="182"/>
      <c r="V254" s="178"/>
      <c r="W254" s="178"/>
      <c r="X254" s="178"/>
      <c r="Y254" s="178"/>
      <c r="Z254" s="178"/>
    </row>
    <row r="255" spans="15:26">
      <c r="O255" s="93"/>
      <c r="P255" s="180"/>
      <c r="Q255" s="87" t="s">
        <v>239</v>
      </c>
      <c r="R255" s="87">
        <v>0.1</v>
      </c>
      <c r="S255" s="87">
        <v>6.67</v>
      </c>
      <c r="T255" s="87">
        <f t="shared" si="11"/>
        <v>0.66700000000000004</v>
      </c>
      <c r="U255" s="182"/>
      <c r="V255" s="178"/>
      <c r="W255" s="178"/>
      <c r="X255" s="178"/>
      <c r="Y255" s="178"/>
      <c r="Z255" s="178"/>
    </row>
    <row r="256" spans="15:26">
      <c r="O256" s="93"/>
      <c r="P256" s="180"/>
      <c r="Q256" s="87" t="s">
        <v>143</v>
      </c>
      <c r="R256" s="87">
        <v>0.15</v>
      </c>
      <c r="S256" s="87">
        <v>7.5</v>
      </c>
      <c r="T256" s="87">
        <f t="shared" si="11"/>
        <v>1.125</v>
      </c>
      <c r="U256" s="183"/>
      <c r="V256" s="178"/>
      <c r="W256" s="178"/>
      <c r="X256" s="178"/>
      <c r="Y256" s="178"/>
      <c r="Z256" s="178"/>
    </row>
    <row r="257" spans="15:26">
      <c r="O257" s="93"/>
      <c r="P257" s="179" t="s">
        <v>95</v>
      </c>
      <c r="Q257" s="86" t="s">
        <v>237</v>
      </c>
      <c r="R257" s="86">
        <v>0.4</v>
      </c>
      <c r="S257" s="86">
        <v>10</v>
      </c>
      <c r="T257" s="86">
        <f>R257*S257</f>
        <v>4</v>
      </c>
      <c r="U257" s="175">
        <f>SUM(T257:T262)</f>
        <v>6.7370000000000001</v>
      </c>
      <c r="V257" s="178"/>
      <c r="W257" s="178"/>
      <c r="X257" s="178"/>
      <c r="Y257" s="178"/>
      <c r="Z257" s="178"/>
    </row>
    <row r="258" spans="15:26">
      <c r="O258" s="93"/>
      <c r="P258" s="179"/>
      <c r="Q258" s="86" t="s">
        <v>129</v>
      </c>
      <c r="R258" s="86">
        <v>0.2</v>
      </c>
      <c r="S258" s="86">
        <v>3.7</v>
      </c>
      <c r="T258" s="86">
        <f t="shared" ref="T258:T262" si="12">R258*S258</f>
        <v>0.7400000000000001</v>
      </c>
      <c r="U258" s="176"/>
      <c r="V258" s="178"/>
      <c r="W258" s="178"/>
      <c r="X258" s="178"/>
      <c r="Y258" s="178"/>
      <c r="Z258" s="178"/>
    </row>
    <row r="259" spans="15:26">
      <c r="O259" s="93"/>
      <c r="P259" s="179"/>
      <c r="Q259" s="86" t="s">
        <v>138</v>
      </c>
      <c r="R259" s="86">
        <v>0.15</v>
      </c>
      <c r="S259" s="86">
        <v>5</v>
      </c>
      <c r="T259" s="86">
        <f t="shared" si="12"/>
        <v>0.75</v>
      </c>
      <c r="U259" s="176"/>
      <c r="V259" s="178"/>
      <c r="W259" s="178"/>
      <c r="X259" s="178"/>
      <c r="Y259" s="178"/>
      <c r="Z259" s="178"/>
    </row>
    <row r="260" spans="15:26">
      <c r="O260" s="93"/>
      <c r="P260" s="179"/>
      <c r="Q260" s="86" t="s">
        <v>238</v>
      </c>
      <c r="R260" s="86">
        <v>0.1</v>
      </c>
      <c r="S260" s="86">
        <v>5</v>
      </c>
      <c r="T260" s="86">
        <f t="shared" si="12"/>
        <v>0.5</v>
      </c>
      <c r="U260" s="176"/>
      <c r="V260" s="178"/>
      <c r="W260" s="178"/>
      <c r="X260" s="178"/>
      <c r="Y260" s="178"/>
      <c r="Z260" s="178"/>
    </row>
    <row r="261" spans="15:26">
      <c r="O261" s="93"/>
      <c r="P261" s="179"/>
      <c r="Q261" s="86" t="s">
        <v>239</v>
      </c>
      <c r="R261" s="86">
        <v>0.1</v>
      </c>
      <c r="S261" s="86">
        <v>3.32</v>
      </c>
      <c r="T261" s="86">
        <f t="shared" si="12"/>
        <v>0.33200000000000002</v>
      </c>
      <c r="U261" s="176"/>
      <c r="V261" s="178"/>
      <c r="W261" s="178"/>
      <c r="X261" s="178"/>
      <c r="Y261" s="178"/>
      <c r="Z261" s="178"/>
    </row>
    <row r="262" spans="15:26">
      <c r="O262" s="93"/>
      <c r="P262" s="179"/>
      <c r="Q262" s="86" t="s">
        <v>143</v>
      </c>
      <c r="R262" s="86">
        <v>0.05</v>
      </c>
      <c r="S262" s="86">
        <v>8.3000000000000007</v>
      </c>
      <c r="T262" s="86">
        <f t="shared" si="12"/>
        <v>0.41500000000000004</v>
      </c>
      <c r="U262" s="177"/>
      <c r="V262" s="178"/>
      <c r="W262" s="178"/>
      <c r="X262" s="178"/>
      <c r="Y262" s="178"/>
      <c r="Z262" s="178"/>
    </row>
    <row r="263" spans="15:26">
      <c r="O263" s="93"/>
      <c r="P263" s="180" t="s">
        <v>96</v>
      </c>
      <c r="Q263" s="87" t="s">
        <v>237</v>
      </c>
      <c r="R263" s="87">
        <v>0.4</v>
      </c>
      <c r="S263" s="87">
        <v>8.5</v>
      </c>
      <c r="T263" s="87">
        <f>R263*S263</f>
        <v>3.4000000000000004</v>
      </c>
      <c r="U263" s="181">
        <f>SUM(T263:T267)</f>
        <v>6.5255000000000001</v>
      </c>
      <c r="V263" s="178"/>
      <c r="W263" s="178"/>
      <c r="X263" s="178"/>
      <c r="Y263" s="178"/>
      <c r="Z263" s="178"/>
    </row>
    <row r="264" spans="15:26">
      <c r="O264" s="93"/>
      <c r="P264" s="180"/>
      <c r="Q264" s="87" t="s">
        <v>129</v>
      </c>
      <c r="R264" s="87">
        <v>0.25</v>
      </c>
      <c r="S264" s="87">
        <v>2.5</v>
      </c>
      <c r="T264" s="87">
        <f t="shared" ref="T264:T267" si="13">R264*S264</f>
        <v>0.625</v>
      </c>
      <c r="U264" s="182"/>
      <c r="V264" s="178"/>
      <c r="W264" s="178"/>
      <c r="X264" s="178"/>
      <c r="Y264" s="178"/>
      <c r="Z264" s="178"/>
    </row>
    <row r="265" spans="15:26">
      <c r="O265" s="93"/>
      <c r="P265" s="180"/>
      <c r="Q265" s="87" t="s">
        <v>238</v>
      </c>
      <c r="R265" s="87">
        <v>0.15</v>
      </c>
      <c r="S265" s="87">
        <v>6.67</v>
      </c>
      <c r="T265" s="87">
        <f t="shared" si="13"/>
        <v>1.0004999999999999</v>
      </c>
      <c r="U265" s="182"/>
      <c r="V265" s="178"/>
      <c r="W265" s="178"/>
      <c r="X265" s="178"/>
      <c r="Y265" s="178"/>
      <c r="Z265" s="178"/>
    </row>
    <row r="266" spans="15:26">
      <c r="O266" s="93"/>
      <c r="P266" s="180"/>
      <c r="Q266" s="87" t="s">
        <v>127</v>
      </c>
      <c r="R266" s="87">
        <v>0.1</v>
      </c>
      <c r="S266" s="87">
        <v>10</v>
      </c>
      <c r="T266" s="87">
        <f t="shared" si="13"/>
        <v>1</v>
      </c>
      <c r="U266" s="182"/>
      <c r="V266" s="178"/>
      <c r="W266" s="178"/>
      <c r="X266" s="178"/>
      <c r="Y266" s="178"/>
      <c r="Z266" s="178"/>
    </row>
    <row r="267" spans="15:26">
      <c r="O267" s="93"/>
      <c r="P267" s="180"/>
      <c r="Q267" s="87" t="s">
        <v>143</v>
      </c>
      <c r="R267" s="87">
        <v>0.1</v>
      </c>
      <c r="S267" s="87">
        <v>5</v>
      </c>
      <c r="T267" s="87">
        <f t="shared" si="13"/>
        <v>0.5</v>
      </c>
      <c r="U267" s="183"/>
      <c r="V267" s="178"/>
      <c r="W267" s="178"/>
      <c r="X267" s="178"/>
      <c r="Y267" s="178"/>
      <c r="Z267" s="178"/>
    </row>
    <row r="268" spans="15:26">
      <c r="O268" s="93"/>
      <c r="P268" s="179" t="s">
        <v>97</v>
      </c>
      <c r="Q268" s="86" t="s">
        <v>237</v>
      </c>
      <c r="R268" s="86">
        <v>0.55000000000000004</v>
      </c>
      <c r="S268" s="86">
        <v>8</v>
      </c>
      <c r="T268" s="86">
        <f>R268*S268</f>
        <v>4.4000000000000004</v>
      </c>
      <c r="U268" s="175">
        <f>SUM(T268:T271)</f>
        <v>7.5750000000000002</v>
      </c>
      <c r="V268" s="178"/>
      <c r="W268" s="178"/>
      <c r="X268" s="178"/>
      <c r="Y268" s="178"/>
      <c r="Z268" s="178"/>
    </row>
    <row r="269" spans="15:26">
      <c r="O269" s="93"/>
      <c r="P269" s="179"/>
      <c r="Q269" s="86" t="s">
        <v>238</v>
      </c>
      <c r="R269" s="86">
        <v>0.25</v>
      </c>
      <c r="S269" s="86">
        <v>7.5</v>
      </c>
      <c r="T269" s="86">
        <f t="shared" ref="T269:T271" si="14">R269*S269</f>
        <v>1.875</v>
      </c>
      <c r="U269" s="176"/>
      <c r="V269" s="178"/>
      <c r="W269" s="178"/>
      <c r="X269" s="178"/>
      <c r="Y269" s="178"/>
      <c r="Z269" s="178"/>
    </row>
    <row r="270" spans="15:26">
      <c r="O270" s="93"/>
      <c r="P270" s="179"/>
      <c r="Q270" s="86" t="s">
        <v>127</v>
      </c>
      <c r="R270" s="86">
        <v>0.1</v>
      </c>
      <c r="S270" s="86">
        <v>8</v>
      </c>
      <c r="T270" s="86">
        <f t="shared" si="14"/>
        <v>0.8</v>
      </c>
      <c r="U270" s="176"/>
      <c r="V270" s="178"/>
      <c r="W270" s="178"/>
      <c r="X270" s="178"/>
      <c r="Y270" s="178"/>
      <c r="Z270" s="178"/>
    </row>
    <row r="271" spans="15:26">
      <c r="O271" s="93"/>
      <c r="P271" s="179"/>
      <c r="Q271" s="86" t="s">
        <v>129</v>
      </c>
      <c r="R271" s="86">
        <v>0.1</v>
      </c>
      <c r="S271" s="86">
        <v>5</v>
      </c>
      <c r="T271" s="86">
        <f t="shared" si="14"/>
        <v>0.5</v>
      </c>
      <c r="U271" s="177"/>
      <c r="V271" s="178"/>
      <c r="W271" s="178"/>
      <c r="X271" s="178"/>
      <c r="Y271" s="178"/>
      <c r="Z271" s="178"/>
    </row>
    <row r="272" spans="15:26">
      <c r="O272" s="93"/>
      <c r="P272" s="180" t="s">
        <v>98</v>
      </c>
      <c r="Q272" s="87" t="s">
        <v>237</v>
      </c>
      <c r="R272" s="87">
        <v>0.4</v>
      </c>
      <c r="S272" s="87">
        <v>6.67</v>
      </c>
      <c r="T272" s="87">
        <v>2.6680000000000001</v>
      </c>
      <c r="U272" s="181">
        <f>SUM(T272:T276)</f>
        <v>5.5350000000000001</v>
      </c>
      <c r="V272" s="178"/>
      <c r="W272" s="178"/>
      <c r="X272" s="178"/>
      <c r="Y272" s="178"/>
      <c r="Z272" s="178"/>
    </row>
    <row r="273" spans="15:26">
      <c r="O273" s="93"/>
      <c r="P273" s="180"/>
      <c r="Q273" s="87" t="s">
        <v>127</v>
      </c>
      <c r="R273" s="87">
        <v>0.2</v>
      </c>
      <c r="S273" s="87">
        <v>8</v>
      </c>
      <c r="T273" s="87">
        <v>1.6</v>
      </c>
      <c r="U273" s="182"/>
      <c r="V273" s="178"/>
      <c r="W273" s="178"/>
      <c r="X273" s="178"/>
      <c r="Y273" s="178"/>
      <c r="Z273" s="178"/>
    </row>
    <row r="274" spans="15:26">
      <c r="O274" s="93"/>
      <c r="P274" s="180"/>
      <c r="Q274" s="87" t="s">
        <v>129</v>
      </c>
      <c r="R274" s="87">
        <v>0.15</v>
      </c>
      <c r="S274" s="87">
        <v>8</v>
      </c>
      <c r="T274" s="87">
        <v>0.3</v>
      </c>
      <c r="U274" s="182"/>
      <c r="V274" s="178"/>
      <c r="W274" s="178"/>
      <c r="X274" s="178"/>
      <c r="Y274" s="178"/>
      <c r="Z274" s="178"/>
    </row>
    <row r="275" spans="15:26">
      <c r="O275" s="93"/>
      <c r="P275" s="180"/>
      <c r="Q275" s="87" t="s">
        <v>240</v>
      </c>
      <c r="R275" s="87">
        <v>0.15</v>
      </c>
      <c r="S275" s="87">
        <v>2</v>
      </c>
      <c r="T275" s="87">
        <v>0.3</v>
      </c>
      <c r="U275" s="182"/>
      <c r="V275" s="178"/>
      <c r="W275" s="178"/>
      <c r="X275" s="178"/>
      <c r="Y275" s="178"/>
      <c r="Z275" s="178"/>
    </row>
    <row r="276" spans="15:26">
      <c r="O276" s="93"/>
      <c r="P276" s="180"/>
      <c r="Q276" s="87" t="s">
        <v>143</v>
      </c>
      <c r="R276" s="87">
        <v>0.1</v>
      </c>
      <c r="S276" s="87">
        <v>6.67</v>
      </c>
      <c r="T276" s="87">
        <v>0.66700000000000004</v>
      </c>
      <c r="U276" s="183"/>
      <c r="V276" s="178"/>
      <c r="W276" s="178"/>
      <c r="X276" s="178"/>
      <c r="Y276" s="178"/>
      <c r="Z276" s="178"/>
    </row>
    <row r="277" spans="15:26">
      <c r="O277" s="93"/>
      <c r="P277" s="179" t="s">
        <v>99</v>
      </c>
      <c r="Q277" s="86" t="s">
        <v>237</v>
      </c>
      <c r="R277" s="86">
        <v>0.4</v>
      </c>
      <c r="S277" s="86">
        <v>8.5</v>
      </c>
      <c r="T277" s="86">
        <v>3.4</v>
      </c>
      <c r="U277" s="175">
        <f>SUM(T277:T282)</f>
        <v>5.4700000000000006</v>
      </c>
      <c r="V277" s="178"/>
      <c r="W277" s="178"/>
      <c r="X277" s="178"/>
      <c r="Y277" s="178"/>
      <c r="Z277" s="178"/>
    </row>
    <row r="278" spans="15:26">
      <c r="O278" s="93"/>
      <c r="P278" s="179"/>
      <c r="Q278" s="86" t="s">
        <v>127</v>
      </c>
      <c r="R278" s="86">
        <v>0.2</v>
      </c>
      <c r="S278" s="86">
        <v>5</v>
      </c>
      <c r="T278" s="86">
        <v>1</v>
      </c>
      <c r="U278" s="176"/>
      <c r="V278" s="178"/>
      <c r="W278" s="178"/>
      <c r="X278" s="178"/>
      <c r="Y278" s="178"/>
      <c r="Z278" s="178"/>
    </row>
    <row r="279" spans="15:26">
      <c r="O279" s="93"/>
      <c r="P279" s="179"/>
      <c r="Q279" s="86" t="s">
        <v>129</v>
      </c>
      <c r="R279" s="86">
        <v>0.15</v>
      </c>
      <c r="S279" s="86">
        <v>5</v>
      </c>
      <c r="T279" s="86">
        <v>0.75</v>
      </c>
      <c r="U279" s="176"/>
      <c r="V279" s="178"/>
      <c r="W279" s="178"/>
      <c r="X279" s="178"/>
      <c r="Y279" s="178"/>
      <c r="Z279" s="178"/>
    </row>
    <row r="280" spans="15:26">
      <c r="O280" s="93"/>
      <c r="P280" s="179"/>
      <c r="Q280" s="86" t="s">
        <v>240</v>
      </c>
      <c r="R280" s="86">
        <v>0.1</v>
      </c>
      <c r="S280" s="86">
        <v>3.2</v>
      </c>
      <c r="T280" s="86">
        <v>0.32</v>
      </c>
      <c r="U280" s="176"/>
      <c r="V280" s="178"/>
      <c r="W280" s="178"/>
      <c r="X280" s="178"/>
      <c r="Y280" s="178"/>
      <c r="Z280" s="178"/>
    </row>
    <row r="281" spans="15:26">
      <c r="O281" s="93"/>
      <c r="P281" s="179"/>
      <c r="Q281" s="86" t="s">
        <v>143</v>
      </c>
      <c r="R281" s="86">
        <v>0.1</v>
      </c>
      <c r="S281" s="86">
        <v>0</v>
      </c>
      <c r="T281" s="86">
        <v>0</v>
      </c>
      <c r="U281" s="176"/>
      <c r="V281" s="178"/>
      <c r="W281" s="178"/>
      <c r="X281" s="178"/>
      <c r="Y281" s="178"/>
      <c r="Z281" s="178"/>
    </row>
    <row r="282" spans="15:26">
      <c r="O282" s="93"/>
      <c r="P282" s="179"/>
      <c r="Q282" s="86" t="s">
        <v>238</v>
      </c>
      <c r="R282" s="86">
        <v>0.05</v>
      </c>
      <c r="S282" s="86">
        <v>0</v>
      </c>
      <c r="T282" s="86">
        <v>0</v>
      </c>
      <c r="U282" s="177"/>
      <c r="V282" s="178"/>
      <c r="W282" s="178"/>
      <c r="X282" s="178"/>
      <c r="Y282" s="178"/>
      <c r="Z282" s="178"/>
    </row>
    <row r="283" spans="15:26">
      <c r="O283" s="93"/>
      <c r="P283" s="180" t="s">
        <v>100</v>
      </c>
      <c r="Q283" s="87" t="s">
        <v>237</v>
      </c>
      <c r="R283" s="87">
        <v>0.4</v>
      </c>
      <c r="S283" s="87">
        <v>8</v>
      </c>
      <c r="T283" s="87">
        <v>3.2</v>
      </c>
      <c r="U283" s="181">
        <f>SUM(T283:T288)</f>
        <v>6.117</v>
      </c>
      <c r="V283" s="178"/>
      <c r="W283" s="178"/>
      <c r="X283" s="178"/>
      <c r="Y283" s="178"/>
      <c r="Z283" s="178"/>
    </row>
    <row r="284" spans="15:26">
      <c r="O284" s="93"/>
      <c r="P284" s="180"/>
      <c r="Q284" s="87" t="s">
        <v>127</v>
      </c>
      <c r="R284" s="87">
        <v>0.2</v>
      </c>
      <c r="S284" s="87">
        <v>5</v>
      </c>
      <c r="T284" s="87">
        <v>1</v>
      </c>
      <c r="U284" s="182"/>
      <c r="V284" s="178"/>
      <c r="W284" s="178"/>
      <c r="X284" s="178"/>
      <c r="Y284" s="178"/>
      <c r="Z284" s="178"/>
    </row>
    <row r="285" spans="15:26">
      <c r="O285" s="93"/>
      <c r="P285" s="180"/>
      <c r="Q285" s="87" t="s">
        <v>129</v>
      </c>
      <c r="R285" s="87">
        <v>0.15</v>
      </c>
      <c r="S285" s="87">
        <v>5</v>
      </c>
      <c r="T285" s="87">
        <v>0.75</v>
      </c>
      <c r="U285" s="182"/>
      <c r="V285" s="178"/>
      <c r="W285" s="178"/>
      <c r="X285" s="178"/>
      <c r="Y285" s="178"/>
      <c r="Z285" s="178"/>
    </row>
    <row r="286" spans="15:26">
      <c r="O286" s="93"/>
      <c r="P286" s="180"/>
      <c r="Q286" s="87" t="s">
        <v>240</v>
      </c>
      <c r="R286" s="87">
        <v>0.1</v>
      </c>
      <c r="S286" s="87">
        <v>10</v>
      </c>
      <c r="T286" s="87">
        <v>0</v>
      </c>
      <c r="U286" s="182"/>
      <c r="V286" s="178"/>
      <c r="W286" s="178"/>
      <c r="X286" s="178"/>
      <c r="Y286" s="178"/>
      <c r="Z286" s="178"/>
    </row>
    <row r="287" spans="15:26">
      <c r="O287" s="93"/>
      <c r="P287" s="180"/>
      <c r="Q287" s="87" t="s">
        <v>143</v>
      </c>
      <c r="R287" s="87">
        <v>0.1</v>
      </c>
      <c r="S287" s="87">
        <v>6.67</v>
      </c>
      <c r="T287" s="87">
        <v>0.66700000000000004</v>
      </c>
      <c r="U287" s="182"/>
      <c r="V287" s="178"/>
      <c r="W287" s="178"/>
      <c r="X287" s="178"/>
      <c r="Y287" s="178"/>
      <c r="Z287" s="178"/>
    </row>
    <row r="288" spans="15:26">
      <c r="O288" s="93"/>
      <c r="P288" s="180"/>
      <c r="Q288" s="87" t="s">
        <v>238</v>
      </c>
      <c r="R288" s="87">
        <v>0.05</v>
      </c>
      <c r="S288" s="87">
        <v>10</v>
      </c>
      <c r="T288" s="87">
        <v>0.5</v>
      </c>
      <c r="U288" s="183"/>
      <c r="V288" s="178"/>
      <c r="W288" s="178"/>
      <c r="X288" s="178"/>
      <c r="Y288" s="178"/>
      <c r="Z288" s="178"/>
    </row>
    <row r="289" spans="15:26">
      <c r="O289" s="93"/>
      <c r="P289" s="179" t="s">
        <v>101</v>
      </c>
      <c r="Q289" s="86" t="s">
        <v>237</v>
      </c>
      <c r="R289" s="86">
        <v>0.6</v>
      </c>
      <c r="S289" s="86">
        <v>5</v>
      </c>
      <c r="T289" s="86">
        <v>3</v>
      </c>
      <c r="U289" s="175">
        <f>SUM(T289:T292)</f>
        <v>5.3345000000000002</v>
      </c>
      <c r="V289" s="178"/>
      <c r="W289" s="178"/>
      <c r="X289" s="178"/>
      <c r="Y289" s="178"/>
      <c r="Z289" s="178"/>
    </row>
    <row r="290" spans="15:26">
      <c r="O290" s="93"/>
      <c r="P290" s="179"/>
      <c r="Q290" s="86" t="s">
        <v>127</v>
      </c>
      <c r="R290" s="86">
        <v>0.25</v>
      </c>
      <c r="S290" s="86">
        <v>6.67</v>
      </c>
      <c r="T290" s="86">
        <v>1.6675</v>
      </c>
      <c r="U290" s="176"/>
      <c r="V290" s="178"/>
      <c r="W290" s="178"/>
      <c r="X290" s="178"/>
      <c r="Y290" s="178"/>
      <c r="Z290" s="178"/>
    </row>
    <row r="291" spans="15:26">
      <c r="O291" s="93"/>
      <c r="P291" s="179"/>
      <c r="Q291" s="86" t="s">
        <v>129</v>
      </c>
      <c r="R291" s="86">
        <v>0.1</v>
      </c>
      <c r="S291" s="86">
        <v>5</v>
      </c>
      <c r="T291" s="86">
        <v>0.5</v>
      </c>
      <c r="U291" s="176"/>
      <c r="V291" s="178"/>
      <c r="W291" s="178"/>
      <c r="X291" s="178"/>
      <c r="Y291" s="178"/>
      <c r="Z291" s="178"/>
    </row>
    <row r="292" spans="15:26">
      <c r="O292" s="93"/>
      <c r="P292" s="179"/>
      <c r="Q292" s="86" t="s">
        <v>241</v>
      </c>
      <c r="R292" s="86">
        <v>0.05</v>
      </c>
      <c r="S292" s="86">
        <v>3.34</v>
      </c>
      <c r="T292" s="86">
        <v>0.16700000000000001</v>
      </c>
      <c r="U292" s="177"/>
      <c r="V292" s="178"/>
      <c r="W292" s="178"/>
      <c r="X292" s="178"/>
      <c r="Y292" s="178"/>
      <c r="Z292" s="178"/>
    </row>
  </sheetData>
  <mergeCells count="226">
    <mergeCell ref="Z238:Z292"/>
    <mergeCell ref="U289:U292"/>
    <mergeCell ref="P238:P241"/>
    <mergeCell ref="P289:P292"/>
    <mergeCell ref="P242:P245"/>
    <mergeCell ref="P246:P250"/>
    <mergeCell ref="P251:P256"/>
    <mergeCell ref="P257:P262"/>
    <mergeCell ref="P263:P267"/>
    <mergeCell ref="P268:P271"/>
    <mergeCell ref="P272:P276"/>
    <mergeCell ref="P277:P282"/>
    <mergeCell ref="P283:P288"/>
    <mergeCell ref="U242:U245"/>
    <mergeCell ref="U246:U250"/>
    <mergeCell ref="U251:U256"/>
    <mergeCell ref="U257:U262"/>
    <mergeCell ref="U263:U267"/>
    <mergeCell ref="U268:U271"/>
    <mergeCell ref="U272:U276"/>
    <mergeCell ref="U277:U282"/>
    <mergeCell ref="U283:U288"/>
    <mergeCell ref="U234:U237"/>
    <mergeCell ref="O184:O237"/>
    <mergeCell ref="P184:P186"/>
    <mergeCell ref="U184:U186"/>
    <mergeCell ref="V184:V237"/>
    <mergeCell ref="W184:W237"/>
    <mergeCell ref="X184:X237"/>
    <mergeCell ref="Y184:Y237"/>
    <mergeCell ref="U238:U241"/>
    <mergeCell ref="O238:O292"/>
    <mergeCell ref="V238:V292"/>
    <mergeCell ref="W238:W292"/>
    <mergeCell ref="X238:X292"/>
    <mergeCell ref="Y238:Y292"/>
    <mergeCell ref="Z184:Z237"/>
    <mergeCell ref="P187:P189"/>
    <mergeCell ref="U187:U189"/>
    <mergeCell ref="P190:P193"/>
    <mergeCell ref="U190:U193"/>
    <mergeCell ref="P194:P197"/>
    <mergeCell ref="U194:U197"/>
    <mergeCell ref="P198:P201"/>
    <mergeCell ref="U198:U201"/>
    <mergeCell ref="P202:P206"/>
    <mergeCell ref="U202:U206"/>
    <mergeCell ref="P207:P211"/>
    <mergeCell ref="U207:U211"/>
    <mergeCell ref="P212:P216"/>
    <mergeCell ref="U212:U216"/>
    <mergeCell ref="P217:P221"/>
    <mergeCell ref="U217:U221"/>
    <mergeCell ref="P222:P225"/>
    <mergeCell ref="U222:U225"/>
    <mergeCell ref="P226:P229"/>
    <mergeCell ref="U226:U229"/>
    <mergeCell ref="P230:P233"/>
    <mergeCell ref="U230:U233"/>
    <mergeCell ref="P234:P237"/>
    <mergeCell ref="V3:V27"/>
    <mergeCell ref="W3:W27"/>
    <mergeCell ref="X3:X27"/>
    <mergeCell ref="Y3:Y27"/>
    <mergeCell ref="Z3:Z27"/>
    <mergeCell ref="O1:Z1"/>
    <mergeCell ref="I2:I4"/>
    <mergeCell ref="M2:M4"/>
    <mergeCell ref="O3:O27"/>
    <mergeCell ref="P3:P5"/>
    <mergeCell ref="U3:U5"/>
    <mergeCell ref="I17:I19"/>
    <mergeCell ref="M17:M19"/>
    <mergeCell ref="P17:P20"/>
    <mergeCell ref="U17:U20"/>
    <mergeCell ref="B9:G9"/>
    <mergeCell ref="P11:P13"/>
    <mergeCell ref="U11:U13"/>
    <mergeCell ref="I14:I16"/>
    <mergeCell ref="M14:M16"/>
    <mergeCell ref="P14:P16"/>
    <mergeCell ref="U14:U16"/>
    <mergeCell ref="I5:I13"/>
    <mergeCell ref="M5:M13"/>
    <mergeCell ref="P6:P7"/>
    <mergeCell ref="U6:U7"/>
    <mergeCell ref="P8:P10"/>
    <mergeCell ref="U8:U10"/>
    <mergeCell ref="B18:E18"/>
    <mergeCell ref="I20:I22"/>
    <mergeCell ref="M20:M22"/>
    <mergeCell ref="P21:P22"/>
    <mergeCell ref="U21:U22"/>
    <mergeCell ref="P48:P52"/>
    <mergeCell ref="U48:U52"/>
    <mergeCell ref="P53:P57"/>
    <mergeCell ref="U53:U57"/>
    <mergeCell ref="P36:P40"/>
    <mergeCell ref="U36:U40"/>
    <mergeCell ref="P41:P43"/>
    <mergeCell ref="U41:U43"/>
    <mergeCell ref="B27:H27"/>
    <mergeCell ref="O28:O84"/>
    <mergeCell ref="P28:P30"/>
    <mergeCell ref="U28:U30"/>
    <mergeCell ref="P31:P35"/>
    <mergeCell ref="U31:U35"/>
    <mergeCell ref="P44:P47"/>
    <mergeCell ref="U44:U47"/>
    <mergeCell ref="P23:P27"/>
    <mergeCell ref="U23:U27"/>
    <mergeCell ref="P73:P75"/>
    <mergeCell ref="P76:P78"/>
    <mergeCell ref="U76:U78"/>
    <mergeCell ref="P79:P80"/>
    <mergeCell ref="U79:U80"/>
    <mergeCell ref="P58:P63"/>
    <mergeCell ref="U58:U63"/>
    <mergeCell ref="P64:P70"/>
    <mergeCell ref="U64:U70"/>
    <mergeCell ref="P71:P72"/>
    <mergeCell ref="U71:U72"/>
    <mergeCell ref="Y85:Y109"/>
    <mergeCell ref="Z85:Z109"/>
    <mergeCell ref="P87:P90"/>
    <mergeCell ref="U87:U90"/>
    <mergeCell ref="P91:P96"/>
    <mergeCell ref="U91:U96"/>
    <mergeCell ref="P97:P102"/>
    <mergeCell ref="P81:P82"/>
    <mergeCell ref="U81:U82"/>
    <mergeCell ref="P83:P84"/>
    <mergeCell ref="U83:U84"/>
    <mergeCell ref="P85:P86"/>
    <mergeCell ref="U85:U86"/>
    <mergeCell ref="U97:U102"/>
    <mergeCell ref="P103:P107"/>
    <mergeCell ref="U103:U107"/>
    <mergeCell ref="V28:V84"/>
    <mergeCell ref="W28:W84"/>
    <mergeCell ref="X28:X84"/>
    <mergeCell ref="Y28:Y84"/>
    <mergeCell ref="Z28:Z84"/>
    <mergeCell ref="P108:P109"/>
    <mergeCell ref="U108:U109"/>
    <mergeCell ref="U73:U75"/>
    <mergeCell ref="O110:O129"/>
    <mergeCell ref="P110:P114"/>
    <mergeCell ref="U110:U114"/>
    <mergeCell ref="V110:V129"/>
    <mergeCell ref="V85:V109"/>
    <mergeCell ref="W85:W109"/>
    <mergeCell ref="X85:X109"/>
    <mergeCell ref="O85:O109"/>
    <mergeCell ref="W110:W129"/>
    <mergeCell ref="X110:X129"/>
    <mergeCell ref="Y110:Y129"/>
    <mergeCell ref="Z110:Z129"/>
    <mergeCell ref="P115:P119"/>
    <mergeCell ref="U115:U119"/>
    <mergeCell ref="P120:P124"/>
    <mergeCell ref="U120:U124"/>
    <mergeCell ref="P125:P129"/>
    <mergeCell ref="U125:U129"/>
    <mergeCell ref="Y130:Y151"/>
    <mergeCell ref="Z130:Z151"/>
    <mergeCell ref="P132:P133"/>
    <mergeCell ref="U132:U133"/>
    <mergeCell ref="P134:P135"/>
    <mergeCell ref="U134:U135"/>
    <mergeCell ref="P136:P137"/>
    <mergeCell ref="U136:U137"/>
    <mergeCell ref="P138:P140"/>
    <mergeCell ref="U138:U140"/>
    <mergeCell ref="P130:P131"/>
    <mergeCell ref="U130:U131"/>
    <mergeCell ref="V130:V151"/>
    <mergeCell ref="W130:W151"/>
    <mergeCell ref="X130:X151"/>
    <mergeCell ref="P141:P143"/>
    <mergeCell ref="U141:U143"/>
    <mergeCell ref="P144:P148"/>
    <mergeCell ref="U144:U148"/>
    <mergeCell ref="P149:P151"/>
    <mergeCell ref="U149:U151"/>
    <mergeCell ref="O152:O167"/>
    <mergeCell ref="P152:P153"/>
    <mergeCell ref="U152:U153"/>
    <mergeCell ref="V152:V167"/>
    <mergeCell ref="P162:P163"/>
    <mergeCell ref="U162:U163"/>
    <mergeCell ref="P164:P165"/>
    <mergeCell ref="U164:U165"/>
    <mergeCell ref="O130:O151"/>
    <mergeCell ref="W152:W167"/>
    <mergeCell ref="X152:X167"/>
    <mergeCell ref="Y152:Y167"/>
    <mergeCell ref="Z152:Z167"/>
    <mergeCell ref="P154:P157"/>
    <mergeCell ref="U154:U157"/>
    <mergeCell ref="P158:P159"/>
    <mergeCell ref="U158:U159"/>
    <mergeCell ref="P160:P161"/>
    <mergeCell ref="U160:U161"/>
    <mergeCell ref="P166:P167"/>
    <mergeCell ref="U166:U167"/>
    <mergeCell ref="O168:O183"/>
    <mergeCell ref="P168:P169"/>
    <mergeCell ref="U168:U169"/>
    <mergeCell ref="V168:V183"/>
    <mergeCell ref="P176:P178"/>
    <mergeCell ref="U176:U178"/>
    <mergeCell ref="P179:P180"/>
    <mergeCell ref="U179:U180"/>
    <mergeCell ref="P181:P183"/>
    <mergeCell ref="U181:U183"/>
    <mergeCell ref="W168:W183"/>
    <mergeCell ref="X168:X183"/>
    <mergeCell ref="Y168:Y183"/>
    <mergeCell ref="Z168:Z183"/>
    <mergeCell ref="P170:P171"/>
    <mergeCell ref="U170:U171"/>
    <mergeCell ref="P172:P173"/>
    <mergeCell ref="U172:U173"/>
    <mergeCell ref="P174:P175"/>
    <mergeCell ref="U174:U175"/>
  </mergeCells>
  <hyperlinks>
    <hyperlink ref="B2" r:id="rId1" xr:uid="{9846EBF0-27C6-4FDB-8F98-0BBBCB339BF4}"/>
    <hyperlink ref="I2" r:id="rId2" xr:uid="{8FBF3334-3F44-43E0-9C0F-55C6708FE2C6}"/>
    <hyperlink ref="B11" r:id="rId3" xr:uid="{7B0151C2-ADC4-483D-8535-AAD0ACF039D9}"/>
    <hyperlink ref="B20" r:id="rId4" xr:uid="{45090747-CE8D-498C-82A1-0C897F2C9D59}"/>
    <hyperlink ref="I14" r:id="rId5" display="Project 1" xr:uid="{52106DDE-CEF6-493A-B99D-76ABBCA24563}"/>
    <hyperlink ref="I17" r:id="rId6" display="Project 1" xr:uid="{CB0F70A3-1090-467F-8647-672A3C6C9B1E}"/>
    <hyperlink ref="I20" r:id="rId7" display="Project 1" xr:uid="{21C69E44-D2F8-41D0-AB82-B6CA7B134863}"/>
    <hyperlink ref="I5:I7" r:id="rId8" display="Project 2" xr:uid="{15E66DFB-34D1-4AA2-B290-E18A11728F11}"/>
    <hyperlink ref="B3" r:id="rId9" xr:uid="{20627CE8-0DB4-446F-93A0-43C72F22D2A5}"/>
    <hyperlink ref="B12" r:id="rId10" xr:uid="{83292ABE-47D4-42B2-85C1-CBA8C7092B56}"/>
    <hyperlink ref="B21" r:id="rId11" xr:uid="{C57C8BE1-07AA-4F5E-B456-E3BA3CCABA93}"/>
    <hyperlink ref="O3" r:id="rId12" display="Project 1" xr:uid="{46EE0A8B-73D1-4C06-936D-E4028090C4EB}"/>
    <hyperlink ref="O28" r:id="rId13" display="Project 2" xr:uid="{2278080C-873D-4EA9-937D-8EFE42E02B91}"/>
    <hyperlink ref="O130" r:id="rId14" xr:uid="{E6E25496-273D-40BF-80F4-6AB0E6E96ED6}"/>
    <hyperlink ref="O152" r:id="rId15" xr:uid="{878881F1-86AA-4D8D-9FD2-D3AA4C003154}"/>
    <hyperlink ref="O168:O183" r:id="rId16" display="Project 6" xr:uid="{91E97CF1-E250-42AA-947A-BC2FFF120173}"/>
    <hyperlink ref="O184" r:id="rId17" display="Project 8" xr:uid="{E0A0CA21-0038-436B-B153-193668160D60}"/>
    <hyperlink ref="O85" r:id="rId18" display="Project 3" xr:uid="{45BA9512-8BBC-455B-B7B4-9747A65FBA96}"/>
    <hyperlink ref="O110" r:id="rId19" display="Project 4" xr:uid="{5BDD7C67-1DC1-4255-B1E5-6261E23CA83C}"/>
    <hyperlink ref="O110:O129" r:id="rId20" display="Project 4 - Blackjack" xr:uid="{357A7E03-57F2-4EDF-8849-BDEF304FADED}"/>
    <hyperlink ref="O85:O109" r:id="rId21" display="Project 3 - Tic-Tac-Toe" xr:uid="{FDE7A57F-1F1E-49D4-9728-63D6903661FE}"/>
    <hyperlink ref="O238:O292" r:id="rId22" display="Project 9 - Pytube" xr:uid="{CBA3B18D-4B87-4EDA-A3DB-3E8B9615013A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C52B-BF74-4A7F-87C6-89C2EF501A04}">
  <dimension ref="B1:U168"/>
  <sheetViews>
    <sheetView topLeftCell="O1" zoomScale="115" zoomScaleNormal="115" workbookViewId="0">
      <selection activeCell="S3" sqref="S3:S10"/>
    </sheetView>
  </sheetViews>
  <sheetFormatPr defaultRowHeight="15"/>
  <cols>
    <col min="1" max="1" width="0" hidden="1" customWidth="1"/>
    <col min="2" max="2" width="16.140625" hidden="1" customWidth="1"/>
    <col min="3" max="3" width="19.5703125" hidden="1" customWidth="1"/>
    <col min="4" max="4" width="17.85546875" hidden="1" customWidth="1"/>
    <col min="5" max="5" width="19" hidden="1" customWidth="1"/>
    <col min="6" max="8" width="16.140625" hidden="1" customWidth="1"/>
    <col min="9" max="9" width="21.5703125" hidden="1" customWidth="1"/>
    <col min="10" max="10" width="29.5703125" hidden="1" customWidth="1"/>
    <col min="11" max="11" width="15.85546875" hidden="1" customWidth="1"/>
    <col min="12" max="12" width="17.85546875" hidden="1" customWidth="1"/>
    <col min="13" max="13" width="13.28515625" hidden="1" customWidth="1"/>
    <col min="14" max="14" width="8.85546875" hidden="1" customWidth="1"/>
    <col min="15" max="15" width="32" bestFit="1" customWidth="1"/>
    <col min="16" max="16" width="28.7109375" customWidth="1"/>
    <col min="17" max="21" width="24.85546875" customWidth="1"/>
    <col min="24" max="24" width="27.28515625" customWidth="1"/>
  </cols>
  <sheetData>
    <row r="1" spans="2:21">
      <c r="B1" s="1" t="s">
        <v>5</v>
      </c>
      <c r="C1" s="1" t="s">
        <v>102</v>
      </c>
      <c r="D1" s="1" t="s">
        <v>103</v>
      </c>
      <c r="E1" s="1" t="s">
        <v>20</v>
      </c>
      <c r="F1" s="1" t="s">
        <v>104</v>
      </c>
      <c r="I1" s="1" t="s">
        <v>2</v>
      </c>
      <c r="J1" s="1" t="s">
        <v>105</v>
      </c>
      <c r="K1" s="1" t="s">
        <v>106</v>
      </c>
      <c r="L1" s="1" t="s">
        <v>107</v>
      </c>
      <c r="M1" s="9" t="s">
        <v>108</v>
      </c>
      <c r="O1" s="201" t="s">
        <v>242</v>
      </c>
      <c r="P1" s="202"/>
      <c r="Q1" s="202"/>
      <c r="R1" s="202"/>
      <c r="S1" s="202"/>
      <c r="T1" s="202"/>
      <c r="U1" s="203"/>
    </row>
    <row r="2" spans="2:21">
      <c r="B2" s="7" t="s">
        <v>110</v>
      </c>
      <c r="C2" s="2">
        <v>5.71</v>
      </c>
      <c r="D2" s="2">
        <v>6.12</v>
      </c>
      <c r="E2" s="2">
        <v>7.33</v>
      </c>
      <c r="F2" s="8">
        <f>AVERAGE(C2:E2)</f>
        <v>6.3866666666666667</v>
      </c>
      <c r="I2" s="161" t="s">
        <v>110</v>
      </c>
      <c r="J2" s="10" t="s">
        <v>111</v>
      </c>
      <c r="K2" s="4">
        <v>80</v>
      </c>
      <c r="L2" s="4">
        <v>5.17</v>
      </c>
      <c r="M2" s="162">
        <f>L2*K2/100 + L3*K3/100 + L4*K4/100</f>
        <v>5.3179999999999996</v>
      </c>
      <c r="O2" s="1" t="s">
        <v>5</v>
      </c>
      <c r="P2" s="1" t="s">
        <v>20</v>
      </c>
      <c r="Q2" s="1" t="s">
        <v>243</v>
      </c>
      <c r="R2" s="1" t="s">
        <v>244</v>
      </c>
      <c r="S2" s="1" t="s">
        <v>245</v>
      </c>
      <c r="T2" s="1" t="s">
        <v>246</v>
      </c>
      <c r="U2" s="1" t="s">
        <v>247</v>
      </c>
    </row>
    <row r="3" spans="2:21">
      <c r="B3" s="7" t="s">
        <v>117</v>
      </c>
      <c r="C3" s="2">
        <v>5.24</v>
      </c>
      <c r="D3" s="2">
        <v>4.34</v>
      </c>
      <c r="E3" s="2">
        <v>3.04</v>
      </c>
      <c r="F3" s="8">
        <f>AVERAGE(C3:E3)</f>
        <v>4.206666666666667</v>
      </c>
      <c r="I3" s="161"/>
      <c r="J3" s="10" t="s">
        <v>118</v>
      </c>
      <c r="K3" s="4">
        <v>5</v>
      </c>
      <c r="L3" s="4">
        <v>6.09</v>
      </c>
      <c r="M3" s="162"/>
      <c r="O3" s="99" t="s">
        <v>11</v>
      </c>
      <c r="P3" s="26" t="s">
        <v>21</v>
      </c>
      <c r="Q3" s="8">
        <v>5.17</v>
      </c>
      <c r="R3" s="8">
        <v>2.2200000000000002</v>
      </c>
      <c r="S3" s="184">
        <v>8.83</v>
      </c>
      <c r="T3" s="8">
        <f>AVERAGE(Q3:R3,$S$3)</f>
        <v>5.4066666666666663</v>
      </c>
      <c r="U3" s="204">
        <f>AVERAGE(T3:T10)</f>
        <v>6.8437500000000009</v>
      </c>
    </row>
    <row r="4" spans="2:21">
      <c r="B4" s="2" t="s">
        <v>120</v>
      </c>
      <c r="C4" s="2"/>
      <c r="D4" s="2"/>
      <c r="E4" s="2"/>
      <c r="F4" s="8"/>
      <c r="I4" s="161"/>
      <c r="J4" s="10" t="s">
        <v>121</v>
      </c>
      <c r="K4" s="4">
        <v>15</v>
      </c>
      <c r="L4" s="4">
        <v>5.85</v>
      </c>
      <c r="M4" s="162"/>
      <c r="O4" s="99"/>
      <c r="P4" s="27" t="s">
        <v>22</v>
      </c>
      <c r="Q4" s="28">
        <v>6</v>
      </c>
      <c r="R4" s="28">
        <v>6.25</v>
      </c>
      <c r="S4" s="205"/>
      <c r="T4" s="28">
        <f t="shared" ref="T4:T10" si="0">AVERAGE(Q4:R4,$S$3)</f>
        <v>7.0266666666666664</v>
      </c>
      <c r="U4" s="204"/>
    </row>
    <row r="5" spans="2:21">
      <c r="B5" s="2" t="s">
        <v>123</v>
      </c>
      <c r="C5" s="2"/>
      <c r="D5" s="2"/>
      <c r="E5" s="2"/>
      <c r="F5" s="8"/>
      <c r="I5" s="154" t="s">
        <v>117</v>
      </c>
      <c r="J5" s="15" t="s">
        <v>111</v>
      </c>
      <c r="K5" s="16">
        <v>35</v>
      </c>
      <c r="L5" s="16">
        <v>5.5</v>
      </c>
      <c r="M5" s="155">
        <f>L5*K5/100 + L6*K6/100 + L7*K7/100 + L8*K8/100 + L9*K9/100 + L10*K10/100 + L11*K11/100 + L12*K12/100 + L13*K13/100</f>
        <v>5.5069999999999997</v>
      </c>
      <c r="O5" s="99"/>
      <c r="P5" s="2" t="s">
        <v>23</v>
      </c>
      <c r="Q5" s="8">
        <v>6.19</v>
      </c>
      <c r="R5" s="8">
        <v>6.36</v>
      </c>
      <c r="S5" s="205"/>
      <c r="T5" s="8">
        <f t="shared" si="0"/>
        <v>7.1266666666666678</v>
      </c>
      <c r="U5" s="204"/>
    </row>
    <row r="6" spans="2:21">
      <c r="B6" s="2" t="s">
        <v>125</v>
      </c>
      <c r="C6" s="2"/>
      <c r="D6" s="2"/>
      <c r="E6" s="2"/>
      <c r="F6" s="8"/>
      <c r="I6" s="154"/>
      <c r="J6" s="15" t="s">
        <v>126</v>
      </c>
      <c r="K6" s="16">
        <v>15</v>
      </c>
      <c r="L6" s="16">
        <v>5.5</v>
      </c>
      <c r="M6" s="156"/>
      <c r="O6" s="99"/>
      <c r="P6" s="27" t="s">
        <v>24</v>
      </c>
      <c r="Q6" s="28">
        <v>6.13</v>
      </c>
      <c r="R6" s="28">
        <v>6.76</v>
      </c>
      <c r="S6" s="205"/>
      <c r="T6" s="28">
        <f t="shared" si="0"/>
        <v>7.2399999999999993</v>
      </c>
      <c r="U6" s="204"/>
    </row>
    <row r="7" spans="2:21">
      <c r="I7" s="154"/>
      <c r="J7" s="15" t="s">
        <v>127</v>
      </c>
      <c r="K7" s="16">
        <v>10</v>
      </c>
      <c r="L7" s="16">
        <v>5.47</v>
      </c>
      <c r="M7" s="156"/>
      <c r="O7" s="99"/>
      <c r="P7" s="2" t="s">
        <v>25</v>
      </c>
      <c r="Q7" s="8">
        <v>5.62</v>
      </c>
      <c r="R7" s="8">
        <v>5.73</v>
      </c>
      <c r="S7" s="205"/>
      <c r="T7" s="8">
        <f t="shared" si="0"/>
        <v>6.7266666666666666</v>
      </c>
      <c r="U7" s="204"/>
    </row>
    <row r="8" spans="2:21">
      <c r="I8" s="154"/>
      <c r="J8" s="15" t="s">
        <v>129</v>
      </c>
      <c r="K8" s="16">
        <v>10</v>
      </c>
      <c r="L8" s="16">
        <v>5.57</v>
      </c>
      <c r="M8" s="156"/>
      <c r="O8" s="99"/>
      <c r="P8" s="27" t="s">
        <v>26</v>
      </c>
      <c r="Q8" s="28">
        <v>5.69</v>
      </c>
      <c r="R8" s="28">
        <v>6.14</v>
      </c>
      <c r="S8" s="205"/>
      <c r="T8" s="28">
        <f t="shared" si="0"/>
        <v>6.8866666666666667</v>
      </c>
      <c r="U8" s="204"/>
    </row>
    <row r="9" spans="2:21">
      <c r="B9" s="153" t="s">
        <v>130</v>
      </c>
      <c r="C9" s="153"/>
      <c r="D9" s="153"/>
      <c r="E9" s="153"/>
      <c r="F9" s="153"/>
      <c r="G9" s="153"/>
      <c r="I9" s="154"/>
      <c r="J9" s="15" t="s">
        <v>131</v>
      </c>
      <c r="K9" s="16">
        <v>5</v>
      </c>
      <c r="L9" s="16">
        <v>5.57</v>
      </c>
      <c r="M9" s="156"/>
      <c r="O9" s="99"/>
      <c r="P9" s="2" t="s">
        <v>27</v>
      </c>
      <c r="Q9" s="8">
        <v>6.09</v>
      </c>
      <c r="R9" s="8">
        <v>6.4</v>
      </c>
      <c r="S9" s="205"/>
      <c r="T9" s="8">
        <f t="shared" si="0"/>
        <v>7.1066666666666665</v>
      </c>
      <c r="U9" s="204"/>
    </row>
    <row r="10" spans="2:21">
      <c r="B10" s="17" t="s">
        <v>5</v>
      </c>
      <c r="C10" s="17" t="s">
        <v>133</v>
      </c>
      <c r="D10" s="17" t="s">
        <v>134</v>
      </c>
      <c r="E10" s="17" t="s">
        <v>135</v>
      </c>
      <c r="F10" s="17" t="s">
        <v>136</v>
      </c>
      <c r="G10" s="17" t="s">
        <v>137</v>
      </c>
      <c r="I10" s="154"/>
      <c r="J10" s="15" t="s">
        <v>138</v>
      </c>
      <c r="K10" s="16">
        <v>5</v>
      </c>
      <c r="L10" s="16">
        <v>5.5</v>
      </c>
      <c r="M10" s="156"/>
      <c r="O10" s="99"/>
      <c r="P10" s="27" t="s">
        <v>22</v>
      </c>
      <c r="Q10" s="28">
        <v>6.05</v>
      </c>
      <c r="R10" s="28">
        <v>6.81</v>
      </c>
      <c r="S10" s="206"/>
      <c r="T10" s="28">
        <f t="shared" si="0"/>
        <v>7.2299999999999995</v>
      </c>
      <c r="U10" s="204"/>
    </row>
    <row r="11" spans="2:21">
      <c r="B11" s="11" t="s">
        <v>110</v>
      </c>
      <c r="C11" s="3">
        <v>2.5</v>
      </c>
      <c r="D11" s="3">
        <v>5.6</v>
      </c>
      <c r="E11" s="3">
        <v>5.76</v>
      </c>
      <c r="F11" s="3">
        <v>4</v>
      </c>
      <c r="G11" s="18">
        <f>AVERAGE(C11:F11)</f>
        <v>4.4649999999999999</v>
      </c>
      <c r="I11" s="154"/>
      <c r="J11" s="15" t="s">
        <v>139</v>
      </c>
      <c r="K11" s="16">
        <v>10</v>
      </c>
      <c r="L11" s="16">
        <v>5.5</v>
      </c>
      <c r="M11" s="156"/>
      <c r="O11" s="94" t="s">
        <v>12</v>
      </c>
      <c r="P11" s="2" t="s">
        <v>28</v>
      </c>
      <c r="Q11" s="8">
        <v>7.39</v>
      </c>
      <c r="R11" s="8">
        <v>7.6</v>
      </c>
      <c r="S11" s="198">
        <v>9.33</v>
      </c>
      <c r="T11" s="8">
        <f>AVERAGE(Q11:R11,$S$11)</f>
        <v>8.1066666666666674</v>
      </c>
      <c r="U11" s="190">
        <f>AVERAGE(T11:T25)</f>
        <v>8.0811111111111096</v>
      </c>
    </row>
    <row r="12" spans="2:21">
      <c r="B12" s="11" t="s">
        <v>117</v>
      </c>
      <c r="C12" s="3">
        <v>3</v>
      </c>
      <c r="D12" s="3">
        <v>7.9</v>
      </c>
      <c r="E12" s="3">
        <v>8.3699999999999992</v>
      </c>
      <c r="F12" s="3">
        <v>1</v>
      </c>
      <c r="G12" s="18">
        <f>AVERAGE(C12:F12)</f>
        <v>5.0674999999999999</v>
      </c>
      <c r="I12" s="154"/>
      <c r="J12" s="15" t="s">
        <v>141</v>
      </c>
      <c r="K12" s="16">
        <v>5</v>
      </c>
      <c r="L12" s="16">
        <v>5.49</v>
      </c>
      <c r="M12" s="156"/>
      <c r="O12" s="94"/>
      <c r="P12" s="27" t="s">
        <v>29</v>
      </c>
      <c r="Q12" s="28">
        <v>10</v>
      </c>
      <c r="R12" s="28">
        <v>3.85</v>
      </c>
      <c r="S12" s="199"/>
      <c r="T12" s="28">
        <f t="shared" ref="T12:T25" si="1">AVERAGE(Q12:R12,$S$11)</f>
        <v>7.7266666666666666</v>
      </c>
      <c r="U12" s="191"/>
    </row>
    <row r="13" spans="2:21">
      <c r="B13" s="3" t="s">
        <v>120</v>
      </c>
      <c r="C13" s="3"/>
      <c r="D13" s="3"/>
      <c r="E13" s="3"/>
      <c r="F13" s="3"/>
      <c r="G13" s="18"/>
      <c r="I13" s="154"/>
      <c r="J13" s="15" t="s">
        <v>143</v>
      </c>
      <c r="K13" s="16">
        <v>5</v>
      </c>
      <c r="L13" s="16">
        <v>5.5</v>
      </c>
      <c r="M13" s="157"/>
      <c r="O13" s="94"/>
      <c r="P13" s="2" t="s">
        <v>30</v>
      </c>
      <c r="Q13" s="8">
        <v>10</v>
      </c>
      <c r="R13" s="8">
        <v>7.5</v>
      </c>
      <c r="S13" s="199"/>
      <c r="T13" s="8">
        <f t="shared" si="1"/>
        <v>8.9433333333333334</v>
      </c>
      <c r="U13" s="191"/>
    </row>
    <row r="14" spans="2:21">
      <c r="B14" s="3" t="s">
        <v>123</v>
      </c>
      <c r="C14" s="3"/>
      <c r="D14" s="3"/>
      <c r="E14" s="3"/>
      <c r="F14" s="3"/>
      <c r="G14" s="18"/>
      <c r="I14" s="145" t="s">
        <v>120</v>
      </c>
      <c r="J14" s="10"/>
      <c r="K14" s="4"/>
      <c r="L14" s="4"/>
      <c r="M14" s="148">
        <f>L14*K14/100 + L15*K15/100 + L16*K16/100</f>
        <v>0</v>
      </c>
      <c r="O14" s="94"/>
      <c r="P14" s="27" t="s">
        <v>31</v>
      </c>
      <c r="Q14" s="28">
        <v>10</v>
      </c>
      <c r="R14" s="28">
        <v>5.68</v>
      </c>
      <c r="S14" s="199"/>
      <c r="T14" s="28">
        <f t="shared" si="1"/>
        <v>8.336666666666666</v>
      </c>
      <c r="U14" s="191"/>
    </row>
    <row r="15" spans="2:21">
      <c r="B15" s="3" t="s">
        <v>125</v>
      </c>
      <c r="C15" s="3"/>
      <c r="D15" s="3"/>
      <c r="E15" s="3"/>
      <c r="F15" s="3"/>
      <c r="G15" s="18"/>
      <c r="I15" s="146"/>
      <c r="J15" s="10"/>
      <c r="K15" s="4"/>
      <c r="L15" s="4"/>
      <c r="M15" s="149"/>
      <c r="O15" s="94"/>
      <c r="P15" s="2" t="s">
        <v>32</v>
      </c>
      <c r="Q15" s="8">
        <v>10</v>
      </c>
      <c r="R15" s="8">
        <v>7.14</v>
      </c>
      <c r="S15" s="199"/>
      <c r="T15" s="8">
        <f t="shared" si="1"/>
        <v>8.8233333333333324</v>
      </c>
      <c r="U15" s="191"/>
    </row>
    <row r="16" spans="2:21">
      <c r="I16" s="147"/>
      <c r="J16" s="10"/>
      <c r="K16" s="4"/>
      <c r="L16" s="4"/>
      <c r="M16" s="150"/>
      <c r="O16" s="94"/>
      <c r="P16" s="27" t="s">
        <v>33</v>
      </c>
      <c r="Q16" s="28">
        <v>10</v>
      </c>
      <c r="R16" s="28">
        <v>6.79</v>
      </c>
      <c r="S16" s="199"/>
      <c r="T16" s="28">
        <f t="shared" si="1"/>
        <v>8.7066666666666652</v>
      </c>
      <c r="U16" s="191"/>
    </row>
    <row r="17" spans="2:21">
      <c r="I17" s="163" t="s">
        <v>123</v>
      </c>
      <c r="J17" s="15"/>
      <c r="K17" s="16"/>
      <c r="L17" s="16"/>
      <c r="M17" s="155">
        <f>L17*K17/100 + L18*K18/100 + L19*K19/100</f>
        <v>0</v>
      </c>
      <c r="O17" s="94"/>
      <c r="P17" s="2" t="s">
        <v>34</v>
      </c>
      <c r="Q17" s="8">
        <v>10</v>
      </c>
      <c r="R17" s="8">
        <v>6</v>
      </c>
      <c r="S17" s="199"/>
      <c r="T17" s="8">
        <f t="shared" si="1"/>
        <v>8.4433333333333334</v>
      </c>
      <c r="U17" s="191"/>
    </row>
    <row r="18" spans="2:21">
      <c r="B18" s="142" t="s">
        <v>148</v>
      </c>
      <c r="C18" s="143"/>
      <c r="D18" s="143"/>
      <c r="E18" s="144"/>
      <c r="I18" s="164"/>
      <c r="J18" s="15"/>
      <c r="K18" s="16"/>
      <c r="L18" s="16"/>
      <c r="M18" s="156"/>
      <c r="O18" s="94"/>
      <c r="P18" s="27" t="s">
        <v>35</v>
      </c>
      <c r="Q18" s="28">
        <v>10</v>
      </c>
      <c r="R18" s="28">
        <v>7.5</v>
      </c>
      <c r="S18" s="199"/>
      <c r="T18" s="28">
        <f t="shared" si="1"/>
        <v>8.9433333333333334</v>
      </c>
      <c r="U18" s="191"/>
    </row>
    <row r="19" spans="2:21">
      <c r="B19" s="1" t="s">
        <v>5</v>
      </c>
      <c r="C19" s="1" t="s">
        <v>149</v>
      </c>
      <c r="D19" s="1" t="s">
        <v>150</v>
      </c>
      <c r="E19" s="1" t="s">
        <v>151</v>
      </c>
      <c r="I19" s="165"/>
      <c r="J19" s="15"/>
      <c r="K19" s="16"/>
      <c r="L19" s="16"/>
      <c r="M19" s="157"/>
      <c r="O19" s="94"/>
      <c r="P19" s="2" t="s">
        <v>36</v>
      </c>
      <c r="Q19" s="8">
        <v>8.5</v>
      </c>
      <c r="R19" s="8">
        <v>6.67</v>
      </c>
      <c r="S19" s="199"/>
      <c r="T19" s="8">
        <f t="shared" si="1"/>
        <v>8.1666666666666661</v>
      </c>
      <c r="U19" s="191"/>
    </row>
    <row r="20" spans="2:21">
      <c r="B20" s="12" t="s">
        <v>110</v>
      </c>
      <c r="C20" s="8">
        <f>F2</f>
        <v>6.3866666666666667</v>
      </c>
      <c r="D20" s="21">
        <f>G11</f>
        <v>4.4649999999999999</v>
      </c>
      <c r="E20" s="14">
        <f>M2</f>
        <v>5.3179999999999996</v>
      </c>
      <c r="I20" s="145" t="s">
        <v>125</v>
      </c>
      <c r="J20" s="10"/>
      <c r="K20" s="4"/>
      <c r="L20" s="4"/>
      <c r="M20" s="148">
        <f>L20*K20/100 + L21*K21/100 + L22*K22/100</f>
        <v>0</v>
      </c>
      <c r="O20" s="94"/>
      <c r="P20" s="27" t="s">
        <v>37</v>
      </c>
      <c r="Q20" s="28">
        <v>9.09</v>
      </c>
      <c r="R20" s="28">
        <v>7.04</v>
      </c>
      <c r="S20" s="199"/>
      <c r="T20" s="28">
        <f t="shared" si="1"/>
        <v>8.4866666666666664</v>
      </c>
      <c r="U20" s="191"/>
    </row>
    <row r="21" spans="2:21">
      <c r="B21" s="12" t="s">
        <v>117</v>
      </c>
      <c r="C21" s="8">
        <f>F3</f>
        <v>4.206666666666667</v>
      </c>
      <c r="D21" s="21">
        <f>G12</f>
        <v>5.0674999999999999</v>
      </c>
      <c r="E21" s="14">
        <f>M5</f>
        <v>5.5069999999999997</v>
      </c>
      <c r="I21" s="146"/>
      <c r="J21" s="10"/>
      <c r="K21" s="4"/>
      <c r="L21" s="4"/>
      <c r="M21" s="149"/>
      <c r="O21" s="94"/>
      <c r="P21" s="2" t="s">
        <v>39</v>
      </c>
      <c r="Q21" s="8">
        <v>10</v>
      </c>
      <c r="R21" s="8">
        <v>7</v>
      </c>
      <c r="S21" s="199"/>
      <c r="T21" s="8">
        <f t="shared" si="1"/>
        <v>8.7766666666666655</v>
      </c>
      <c r="U21" s="191"/>
    </row>
    <row r="22" spans="2:21">
      <c r="B22" s="13" t="s">
        <v>120</v>
      </c>
      <c r="C22" s="2"/>
      <c r="D22" s="5"/>
      <c r="E22" s="6"/>
      <c r="I22" s="147"/>
      <c r="J22" s="10"/>
      <c r="K22" s="4"/>
      <c r="L22" s="4"/>
      <c r="M22" s="150"/>
      <c r="O22" s="94"/>
      <c r="P22" s="27" t="s">
        <v>40</v>
      </c>
      <c r="Q22" s="28">
        <v>7.3</v>
      </c>
      <c r="R22" s="28">
        <v>6.24</v>
      </c>
      <c r="S22" s="199"/>
      <c r="T22" s="28">
        <f t="shared" si="1"/>
        <v>7.6233333333333322</v>
      </c>
      <c r="U22" s="191"/>
    </row>
    <row r="23" spans="2:21">
      <c r="B23" s="13" t="s">
        <v>123</v>
      </c>
      <c r="C23" s="2"/>
      <c r="D23" s="5"/>
      <c r="E23" s="6"/>
      <c r="O23" s="94"/>
      <c r="P23" s="2" t="s">
        <v>41</v>
      </c>
      <c r="Q23" s="8">
        <v>10</v>
      </c>
      <c r="R23" s="8">
        <v>7.08</v>
      </c>
      <c r="S23" s="199"/>
      <c r="T23" s="8">
        <f t="shared" si="1"/>
        <v>8.8033333333333328</v>
      </c>
      <c r="U23" s="191"/>
    </row>
    <row r="24" spans="2:21">
      <c r="B24" s="13" t="s">
        <v>125</v>
      </c>
      <c r="C24" s="2"/>
      <c r="D24" s="5"/>
      <c r="E24" s="6"/>
      <c r="O24" s="94"/>
      <c r="P24" s="27" t="s">
        <v>42</v>
      </c>
      <c r="Q24" s="28">
        <v>5</v>
      </c>
      <c r="R24" s="28">
        <v>3.33</v>
      </c>
      <c r="S24" s="199"/>
      <c r="T24" s="28">
        <f t="shared" si="1"/>
        <v>5.8866666666666667</v>
      </c>
      <c r="U24" s="191"/>
    </row>
    <row r="25" spans="2:21">
      <c r="O25" s="94"/>
      <c r="P25" s="2" t="s">
        <v>44</v>
      </c>
      <c r="Q25" s="8">
        <v>5</v>
      </c>
      <c r="R25" s="8">
        <v>2</v>
      </c>
      <c r="S25" s="200"/>
      <c r="T25" s="8">
        <f t="shared" si="1"/>
        <v>5.4433333333333325</v>
      </c>
      <c r="U25" s="191"/>
    </row>
    <row r="26" spans="2:21">
      <c r="O26" s="139" t="s">
        <v>13</v>
      </c>
      <c r="P26" s="27" t="s">
        <v>43</v>
      </c>
      <c r="Q26" s="28">
        <v>7.5</v>
      </c>
      <c r="R26" s="28">
        <v>6.67</v>
      </c>
      <c r="S26" s="184">
        <v>5.77</v>
      </c>
      <c r="T26" s="28">
        <f t="shared" ref="T26:T31" si="2">AVERAGE(Q26:R26,$S$26)</f>
        <v>6.6466666666666656</v>
      </c>
      <c r="U26" s="184">
        <f>AVERAGE(T26:T31)</f>
        <v>6.3850000000000007</v>
      </c>
    </row>
    <row r="27" spans="2:21">
      <c r="B27" s="151" t="s">
        <v>157</v>
      </c>
      <c r="C27" s="152"/>
      <c r="D27" s="152"/>
      <c r="E27" s="152"/>
      <c r="F27" s="152"/>
      <c r="G27" s="152"/>
      <c r="H27" s="152"/>
      <c r="O27" s="140"/>
      <c r="P27" s="2" t="s">
        <v>47</v>
      </c>
      <c r="Q27" s="8">
        <v>10</v>
      </c>
      <c r="R27" s="8">
        <v>6.67</v>
      </c>
      <c r="S27" s="205"/>
      <c r="T27" s="8">
        <f t="shared" si="2"/>
        <v>7.48</v>
      </c>
      <c r="U27" s="185"/>
    </row>
    <row r="28" spans="2:21">
      <c r="O28" s="140"/>
      <c r="P28" s="27" t="s">
        <v>49</v>
      </c>
      <c r="Q28" s="28">
        <v>5</v>
      </c>
      <c r="R28" s="28">
        <v>7.73</v>
      </c>
      <c r="S28" s="205"/>
      <c r="T28" s="28">
        <f t="shared" si="2"/>
        <v>6.166666666666667</v>
      </c>
      <c r="U28" s="185"/>
    </row>
    <row r="29" spans="2:21">
      <c r="O29" s="140"/>
      <c r="P29" s="2" t="s">
        <v>51</v>
      </c>
      <c r="Q29" s="8">
        <v>6.67</v>
      </c>
      <c r="R29" s="8">
        <v>6.89</v>
      </c>
      <c r="S29" s="205"/>
      <c r="T29" s="8">
        <f t="shared" si="2"/>
        <v>6.4433333333333325</v>
      </c>
      <c r="U29" s="185"/>
    </row>
    <row r="30" spans="2:21">
      <c r="O30" s="140"/>
      <c r="P30" s="27" t="s">
        <v>52</v>
      </c>
      <c r="Q30" s="28">
        <v>6.67</v>
      </c>
      <c r="R30" s="28">
        <v>3.89</v>
      </c>
      <c r="S30" s="205"/>
      <c r="T30" s="28">
        <f t="shared" si="2"/>
        <v>5.4433333333333325</v>
      </c>
      <c r="U30" s="185"/>
    </row>
    <row r="31" spans="2:21">
      <c r="O31" s="141"/>
      <c r="P31" s="2" t="s">
        <v>53</v>
      </c>
      <c r="Q31" s="8">
        <v>7.5</v>
      </c>
      <c r="R31" s="8">
        <v>5.12</v>
      </c>
      <c r="S31" s="206"/>
      <c r="T31" s="8">
        <f t="shared" si="2"/>
        <v>6.13</v>
      </c>
      <c r="U31" s="186"/>
    </row>
    <row r="32" spans="2:21">
      <c r="O32" s="95" t="s">
        <v>14</v>
      </c>
      <c r="P32" s="27" t="s">
        <v>54</v>
      </c>
      <c r="Q32" s="28">
        <v>5</v>
      </c>
      <c r="R32" s="28">
        <v>6</v>
      </c>
      <c r="S32" s="198">
        <v>9.49</v>
      </c>
      <c r="T32" s="28">
        <f>AVERAGE(Q32:R32,$S$32)</f>
        <v>6.830000000000001</v>
      </c>
      <c r="U32" s="190">
        <f>AVERAGE(T32:T35)</f>
        <v>6.6925000000000008</v>
      </c>
    </row>
    <row r="33" spans="15:21">
      <c r="O33" s="136"/>
      <c r="P33" s="2" t="s">
        <v>55</v>
      </c>
      <c r="Q33" s="8">
        <v>8.33</v>
      </c>
      <c r="R33" s="8">
        <v>2.86</v>
      </c>
      <c r="S33" s="199"/>
      <c r="T33" s="8">
        <f>AVERAGE(Q33:R33,$S$32)</f>
        <v>6.8933333333333335</v>
      </c>
      <c r="U33" s="191"/>
    </row>
    <row r="34" spans="15:21">
      <c r="O34" s="136"/>
      <c r="P34" s="27" t="s">
        <v>56</v>
      </c>
      <c r="Q34" s="28">
        <v>7.5</v>
      </c>
      <c r="R34" s="28">
        <v>2.11</v>
      </c>
      <c r="S34" s="199"/>
      <c r="T34" s="28">
        <f>AVERAGE(Q34:R34,$S$32)</f>
        <v>6.3666666666666671</v>
      </c>
      <c r="U34" s="191"/>
    </row>
    <row r="35" spans="15:21">
      <c r="O35" s="137"/>
      <c r="P35" s="2" t="s">
        <v>57</v>
      </c>
      <c r="Q35" s="8">
        <v>6.67</v>
      </c>
      <c r="R35" s="8">
        <v>3.88</v>
      </c>
      <c r="S35" s="213"/>
      <c r="T35" s="8">
        <f>AVERAGE(Q35:R35,$S$32)</f>
        <v>6.68</v>
      </c>
      <c r="U35" s="191"/>
    </row>
    <row r="36" spans="15:21">
      <c r="O36" s="192" t="s">
        <v>15</v>
      </c>
      <c r="P36" s="42" t="s">
        <v>58</v>
      </c>
      <c r="Q36" s="44">
        <v>10</v>
      </c>
      <c r="R36" s="44">
        <v>2.67</v>
      </c>
      <c r="S36" s="194">
        <v>8.9</v>
      </c>
      <c r="T36" s="44">
        <f>AVERAGE(Q36,R36,$S$36)</f>
        <v>7.19</v>
      </c>
      <c r="U36" s="196">
        <f>AVERAGE(T36:T43)</f>
        <v>7.5724999999999998</v>
      </c>
    </row>
    <row r="37" spans="15:21">
      <c r="O37" s="193"/>
      <c r="P37" s="46" t="s">
        <v>248</v>
      </c>
      <c r="Q37" s="47">
        <v>10</v>
      </c>
      <c r="R37" s="47">
        <v>3.33</v>
      </c>
      <c r="S37" s="195"/>
      <c r="T37" s="47">
        <f t="shared" ref="T37:T43" si="3">AVERAGE(Q37,R37,$S$36)</f>
        <v>7.41</v>
      </c>
      <c r="U37" s="197"/>
    </row>
    <row r="38" spans="15:21">
      <c r="O38" s="193"/>
      <c r="P38" s="42" t="s">
        <v>60</v>
      </c>
      <c r="Q38" s="44">
        <v>10</v>
      </c>
      <c r="R38" s="44">
        <v>3.64</v>
      </c>
      <c r="S38" s="195"/>
      <c r="T38" s="44">
        <f t="shared" si="3"/>
        <v>7.5133333333333328</v>
      </c>
      <c r="U38" s="197"/>
    </row>
    <row r="39" spans="15:21">
      <c r="O39" s="193"/>
      <c r="P39" s="48" t="s">
        <v>61</v>
      </c>
      <c r="Q39" s="47">
        <v>10</v>
      </c>
      <c r="R39" s="47">
        <v>2.2200000000000002</v>
      </c>
      <c r="S39" s="195"/>
      <c r="T39" s="47">
        <f>AVERAGE(Q39,R39,$S$36)</f>
        <v>7.04</v>
      </c>
      <c r="U39" s="197"/>
    </row>
    <row r="40" spans="15:21">
      <c r="O40" s="193"/>
      <c r="P40" s="45" t="s">
        <v>45</v>
      </c>
      <c r="Q40" s="44">
        <v>10</v>
      </c>
      <c r="R40" s="44">
        <v>3.08</v>
      </c>
      <c r="S40" s="195"/>
      <c r="T40" s="44">
        <f t="shared" si="3"/>
        <v>7.3266666666666671</v>
      </c>
      <c r="U40" s="197"/>
    </row>
    <row r="41" spans="15:21">
      <c r="O41" s="193"/>
      <c r="P41" s="49" t="s">
        <v>62</v>
      </c>
      <c r="Q41" s="47">
        <v>10</v>
      </c>
      <c r="R41" s="47">
        <v>3.08</v>
      </c>
      <c r="S41" s="195"/>
      <c r="T41" s="47">
        <f>AVERAGE(Q41,R41,$S$36)</f>
        <v>7.3266666666666671</v>
      </c>
      <c r="U41" s="197"/>
    </row>
    <row r="42" spans="15:21">
      <c r="O42" s="193"/>
      <c r="P42" s="43" t="s">
        <v>48</v>
      </c>
      <c r="Q42" s="44">
        <v>10</v>
      </c>
      <c r="R42" s="44">
        <v>9.76</v>
      </c>
      <c r="S42" s="195"/>
      <c r="T42" s="44">
        <f t="shared" si="3"/>
        <v>9.5533333333333328</v>
      </c>
      <c r="U42" s="197"/>
    </row>
    <row r="43" spans="15:21">
      <c r="O43" s="193"/>
      <c r="P43" s="50" t="s">
        <v>63</v>
      </c>
      <c r="Q43" s="64">
        <v>10</v>
      </c>
      <c r="R43" s="64">
        <v>2.76</v>
      </c>
      <c r="S43" s="195"/>
      <c r="T43" s="64">
        <f t="shared" si="3"/>
        <v>7.22</v>
      </c>
      <c r="U43" s="197"/>
    </row>
    <row r="44" spans="15:21">
      <c r="O44" s="120" t="s">
        <v>16</v>
      </c>
      <c r="P44" s="42" t="s">
        <v>64</v>
      </c>
      <c r="Q44" s="44">
        <v>10</v>
      </c>
      <c r="R44" s="60">
        <v>2.5</v>
      </c>
      <c r="S44" s="187">
        <v>4.25</v>
      </c>
      <c r="T44" s="60">
        <f t="shared" ref="T44:T50" si="4">AVERAGE(Q44,R44,$S$44)</f>
        <v>5.583333333333333</v>
      </c>
      <c r="U44" s="187">
        <f>AVERAGE(T44:T50)</f>
        <v>5.7095238095238097</v>
      </c>
    </row>
    <row r="45" spans="15:21">
      <c r="O45" s="120"/>
      <c r="P45" s="48" t="s">
        <v>65</v>
      </c>
      <c r="Q45" s="47">
        <v>10</v>
      </c>
      <c r="R45" s="61">
        <v>1.74</v>
      </c>
      <c r="S45" s="187"/>
      <c r="T45" s="61">
        <f t="shared" si="4"/>
        <v>5.33</v>
      </c>
      <c r="U45" s="188"/>
    </row>
    <row r="46" spans="15:21">
      <c r="O46" s="120"/>
      <c r="P46" s="42" t="s">
        <v>66</v>
      </c>
      <c r="Q46" s="44">
        <v>10</v>
      </c>
      <c r="R46" s="60">
        <v>2.67</v>
      </c>
      <c r="S46" s="187"/>
      <c r="T46" s="60">
        <f t="shared" si="4"/>
        <v>5.6400000000000006</v>
      </c>
      <c r="U46" s="188"/>
    </row>
    <row r="47" spans="15:21">
      <c r="O47" s="120"/>
      <c r="P47" s="48" t="s">
        <v>67</v>
      </c>
      <c r="Q47" s="47">
        <v>10</v>
      </c>
      <c r="R47" s="61">
        <v>1.74</v>
      </c>
      <c r="S47" s="187"/>
      <c r="T47" s="61">
        <f t="shared" si="4"/>
        <v>5.33</v>
      </c>
      <c r="U47" s="188"/>
    </row>
    <row r="48" spans="15:21">
      <c r="O48" s="120"/>
      <c r="P48" s="42" t="s">
        <v>68</v>
      </c>
      <c r="Q48" s="44">
        <v>10</v>
      </c>
      <c r="R48" s="60">
        <v>4</v>
      </c>
      <c r="S48" s="187"/>
      <c r="T48" s="60">
        <f t="shared" si="4"/>
        <v>6.083333333333333</v>
      </c>
      <c r="U48" s="188"/>
    </row>
    <row r="49" spans="9:21">
      <c r="I49" s="19" t="s">
        <v>165</v>
      </c>
      <c r="J49" s="20"/>
      <c r="K49" s="20"/>
      <c r="L49" s="20"/>
      <c r="O49" s="120"/>
      <c r="P49" s="48" t="s">
        <v>69</v>
      </c>
      <c r="Q49" s="47">
        <v>10</v>
      </c>
      <c r="R49" s="61">
        <v>3.33</v>
      </c>
      <c r="S49" s="187"/>
      <c r="T49" s="61">
        <f t="shared" si="4"/>
        <v>5.8599999999999994</v>
      </c>
      <c r="U49" s="188"/>
    </row>
    <row r="50" spans="9:21">
      <c r="I50" s="19" t="s">
        <v>166</v>
      </c>
      <c r="J50" s="20"/>
      <c r="K50" s="20"/>
      <c r="L50" s="20"/>
      <c r="O50" s="121"/>
      <c r="P50" s="51" t="s">
        <v>70</v>
      </c>
      <c r="Q50" s="62">
        <v>10</v>
      </c>
      <c r="R50" s="63">
        <v>4.17</v>
      </c>
      <c r="S50" s="187"/>
      <c r="T50" s="63">
        <f t="shared" si="4"/>
        <v>6.1400000000000006</v>
      </c>
      <c r="U50" s="189"/>
    </row>
    <row r="51" spans="9:21">
      <c r="I51" s="19" t="s">
        <v>167</v>
      </c>
      <c r="J51" s="20"/>
      <c r="K51" s="20"/>
      <c r="L51" s="20"/>
      <c r="O51" s="107" t="s">
        <v>17</v>
      </c>
      <c r="P51" s="48" t="s">
        <v>71</v>
      </c>
      <c r="Q51" s="47">
        <v>10</v>
      </c>
      <c r="R51" s="47">
        <v>2.86</v>
      </c>
      <c r="S51" s="195"/>
      <c r="T51" s="47">
        <f>AVERAGE(Q51,R51,$S$51)</f>
        <v>6.43</v>
      </c>
      <c r="U51" s="194">
        <f>AVERAGE(T51:T57)</f>
        <v>6.3478571428571424</v>
      </c>
    </row>
    <row r="52" spans="9:21">
      <c r="O52" s="107"/>
      <c r="P52" s="42" t="s">
        <v>72</v>
      </c>
      <c r="Q52" s="44">
        <v>10</v>
      </c>
      <c r="R52" s="44">
        <v>2.86</v>
      </c>
      <c r="S52" s="195"/>
      <c r="T52" s="44">
        <f t="shared" ref="T52:T57" si="5">AVERAGE(Q52,R52,$S$51)</f>
        <v>6.43</v>
      </c>
      <c r="U52" s="195"/>
    </row>
    <row r="53" spans="9:21">
      <c r="O53" s="107"/>
      <c r="P53" s="48" t="s">
        <v>73</v>
      </c>
      <c r="Q53" s="47">
        <v>10</v>
      </c>
      <c r="R53" s="47">
        <v>2.86</v>
      </c>
      <c r="S53" s="195"/>
      <c r="T53" s="47">
        <f t="shared" si="5"/>
        <v>6.43</v>
      </c>
      <c r="U53" s="195"/>
    </row>
    <row r="54" spans="9:21">
      <c r="O54" s="107"/>
      <c r="P54" s="42" t="s">
        <v>74</v>
      </c>
      <c r="Q54" s="44">
        <v>10</v>
      </c>
      <c r="R54" s="44">
        <v>2.86</v>
      </c>
      <c r="S54" s="195"/>
      <c r="T54" s="44">
        <f t="shared" si="5"/>
        <v>6.43</v>
      </c>
      <c r="U54" s="195"/>
    </row>
    <row r="55" spans="9:21">
      <c r="O55" s="107"/>
      <c r="P55" s="48" t="s">
        <v>75</v>
      </c>
      <c r="Q55" s="47">
        <v>10</v>
      </c>
      <c r="R55" s="47">
        <v>2.5</v>
      </c>
      <c r="S55" s="195"/>
      <c r="T55" s="47">
        <f t="shared" si="5"/>
        <v>6.25</v>
      </c>
      <c r="U55" s="195"/>
    </row>
    <row r="56" spans="9:21">
      <c r="O56" s="107"/>
      <c r="P56" s="42" t="s">
        <v>76</v>
      </c>
      <c r="Q56" s="44">
        <v>10</v>
      </c>
      <c r="R56" s="44">
        <v>3.08</v>
      </c>
      <c r="S56" s="195"/>
      <c r="T56" s="44">
        <f t="shared" si="5"/>
        <v>6.54</v>
      </c>
      <c r="U56" s="195"/>
    </row>
    <row r="57" spans="9:21">
      <c r="O57" s="107"/>
      <c r="P57" s="48" t="s">
        <v>48</v>
      </c>
      <c r="Q57" s="47">
        <v>10</v>
      </c>
      <c r="R57" s="47">
        <v>1.85</v>
      </c>
      <c r="S57" s="214"/>
      <c r="T57" s="47">
        <f t="shared" si="5"/>
        <v>5.9249999999999998</v>
      </c>
      <c r="U57" s="214"/>
    </row>
    <row r="58" spans="9:21">
      <c r="O58" s="95" t="s">
        <v>18</v>
      </c>
      <c r="P58" s="42" t="s">
        <v>77</v>
      </c>
      <c r="Q58" s="44">
        <v>9.17</v>
      </c>
      <c r="R58" s="60">
        <v>2.86</v>
      </c>
      <c r="S58" s="210">
        <f>9.34</f>
        <v>9.34</v>
      </c>
      <c r="T58" s="60">
        <f>AVERAGE(Q58:R58,$S$58)</f>
        <v>7.1233333333333322</v>
      </c>
      <c r="U58" s="198">
        <f>AVERAGE(T58:T70)</f>
        <v>7.1866666666666665</v>
      </c>
    </row>
    <row r="59" spans="9:21">
      <c r="O59" s="136"/>
      <c r="P59" s="48" t="s">
        <v>78</v>
      </c>
      <c r="Q59" s="47">
        <v>6</v>
      </c>
      <c r="R59" s="61">
        <v>4.58</v>
      </c>
      <c r="S59" s="211"/>
      <c r="T59" s="61">
        <f t="shared" ref="T59:T70" si="6">AVERAGE(Q59:R59,$S$58)</f>
        <v>6.6400000000000006</v>
      </c>
      <c r="U59" s="208"/>
    </row>
    <row r="60" spans="9:21">
      <c r="O60" s="136"/>
      <c r="P60" s="42" t="s">
        <v>79</v>
      </c>
      <c r="Q60" s="44">
        <v>6</v>
      </c>
      <c r="R60" s="60">
        <v>4.58</v>
      </c>
      <c r="S60" s="211"/>
      <c r="T60" s="60">
        <f t="shared" si="6"/>
        <v>6.6400000000000006</v>
      </c>
      <c r="U60" s="208"/>
    </row>
    <row r="61" spans="9:21">
      <c r="O61" s="136"/>
      <c r="P61" s="48" t="s">
        <v>80</v>
      </c>
      <c r="Q61" s="47">
        <v>8.75</v>
      </c>
      <c r="R61" s="61">
        <v>3.24</v>
      </c>
      <c r="S61" s="211"/>
      <c r="T61" s="61">
        <f t="shared" si="6"/>
        <v>7.1099999999999994</v>
      </c>
      <c r="U61" s="208"/>
    </row>
    <row r="62" spans="9:21">
      <c r="O62" s="136"/>
      <c r="P62" s="42" t="s">
        <v>81</v>
      </c>
      <c r="Q62" s="44">
        <v>7.14</v>
      </c>
      <c r="R62" s="60">
        <v>4.2300000000000004</v>
      </c>
      <c r="S62" s="211"/>
      <c r="T62" s="60">
        <f t="shared" si="6"/>
        <v>6.9033333333333333</v>
      </c>
      <c r="U62" s="208"/>
    </row>
    <row r="63" spans="9:21">
      <c r="O63" s="136"/>
      <c r="P63" s="48" t="s">
        <v>82</v>
      </c>
      <c r="Q63" s="47">
        <v>8.33</v>
      </c>
      <c r="R63" s="61">
        <v>1.18</v>
      </c>
      <c r="S63" s="211"/>
      <c r="T63" s="61">
        <f t="shared" si="6"/>
        <v>6.2833333333333341</v>
      </c>
      <c r="U63" s="208"/>
    </row>
    <row r="64" spans="9:21">
      <c r="O64" s="136"/>
      <c r="P64" s="51" t="s">
        <v>83</v>
      </c>
      <c r="Q64" s="62">
        <v>8.57</v>
      </c>
      <c r="R64" s="63">
        <v>5</v>
      </c>
      <c r="S64" s="211"/>
      <c r="T64" s="63">
        <f t="shared" si="6"/>
        <v>7.6366666666666667</v>
      </c>
      <c r="U64" s="208"/>
    </row>
    <row r="65" spans="15:21">
      <c r="O65" s="136"/>
      <c r="P65" s="48" t="s">
        <v>84</v>
      </c>
      <c r="Q65" s="47">
        <v>5</v>
      </c>
      <c r="R65" s="47">
        <v>6.67</v>
      </c>
      <c r="S65" s="211"/>
      <c r="T65" s="47">
        <f t="shared" si="6"/>
        <v>7.003333333333333</v>
      </c>
      <c r="U65" s="208"/>
    </row>
    <row r="66" spans="15:21">
      <c r="O66" s="136"/>
      <c r="P66" s="42" t="s">
        <v>85</v>
      </c>
      <c r="Q66" s="44">
        <v>7.5</v>
      </c>
      <c r="R66" s="44">
        <v>6.36</v>
      </c>
      <c r="S66" s="211"/>
      <c r="T66" s="44">
        <f t="shared" si="6"/>
        <v>7.7333333333333334</v>
      </c>
      <c r="U66" s="208"/>
    </row>
    <row r="67" spans="15:21">
      <c r="O67" s="136"/>
      <c r="P67" s="48" t="s">
        <v>86</v>
      </c>
      <c r="Q67" s="47">
        <v>8</v>
      </c>
      <c r="R67" s="47">
        <v>1.6</v>
      </c>
      <c r="S67" s="211"/>
      <c r="T67" s="47">
        <f t="shared" si="6"/>
        <v>6.3133333333333326</v>
      </c>
      <c r="U67" s="208"/>
    </row>
    <row r="68" spans="15:21">
      <c r="O68" s="136"/>
      <c r="P68" s="42" t="s">
        <v>87</v>
      </c>
      <c r="Q68" s="44">
        <v>9.09</v>
      </c>
      <c r="R68" s="44">
        <v>8.6999999999999993</v>
      </c>
      <c r="S68" s="211"/>
      <c r="T68" s="44">
        <f t="shared" si="6"/>
        <v>9.043333333333333</v>
      </c>
      <c r="U68" s="208"/>
    </row>
    <row r="69" spans="15:21">
      <c r="O69" s="136"/>
      <c r="P69" s="48" t="s">
        <v>88</v>
      </c>
      <c r="Q69" s="47">
        <v>8</v>
      </c>
      <c r="R69" s="47">
        <v>9.5</v>
      </c>
      <c r="S69" s="211"/>
      <c r="T69" s="47">
        <f t="shared" si="6"/>
        <v>8.9466666666666672</v>
      </c>
      <c r="U69" s="208"/>
    </row>
    <row r="70" spans="15:21">
      <c r="O70" s="207"/>
      <c r="P70" s="42" t="s">
        <v>89</v>
      </c>
      <c r="Q70" s="44">
        <v>7.14</v>
      </c>
      <c r="R70" s="44">
        <v>1.67</v>
      </c>
      <c r="S70" s="212"/>
      <c r="T70" s="44">
        <f t="shared" si="6"/>
        <v>6.05</v>
      </c>
      <c r="U70" s="209"/>
    </row>
    <row r="130" ht="15" customHeight="1"/>
    <row r="152" ht="15" customHeight="1"/>
    <row r="168" ht="15" customHeight="1"/>
  </sheetData>
  <mergeCells count="38">
    <mergeCell ref="S3:S10"/>
    <mergeCell ref="O58:O70"/>
    <mergeCell ref="U58:U70"/>
    <mergeCell ref="S58:S70"/>
    <mergeCell ref="S32:S35"/>
    <mergeCell ref="S26:S31"/>
    <mergeCell ref="O51:O57"/>
    <mergeCell ref="S51:S57"/>
    <mergeCell ref="U51:U57"/>
    <mergeCell ref="O1:U1"/>
    <mergeCell ref="I2:I4"/>
    <mergeCell ref="M2:M4"/>
    <mergeCell ref="B9:G9"/>
    <mergeCell ref="O11:O25"/>
    <mergeCell ref="U11:U25"/>
    <mergeCell ref="I14:I16"/>
    <mergeCell ref="M14:M16"/>
    <mergeCell ref="U3:U10"/>
    <mergeCell ref="I5:I13"/>
    <mergeCell ref="M5:M13"/>
    <mergeCell ref="O3:O10"/>
    <mergeCell ref="I17:I19"/>
    <mergeCell ref="M17:M19"/>
    <mergeCell ref="B18:E18"/>
    <mergeCell ref="I20:I22"/>
    <mergeCell ref="M20:M22"/>
    <mergeCell ref="U32:U35"/>
    <mergeCell ref="O36:O43"/>
    <mergeCell ref="S36:S43"/>
    <mergeCell ref="U36:U43"/>
    <mergeCell ref="S11:S25"/>
    <mergeCell ref="B27:H27"/>
    <mergeCell ref="O26:O31"/>
    <mergeCell ref="U26:U31"/>
    <mergeCell ref="O32:O35"/>
    <mergeCell ref="O44:O50"/>
    <mergeCell ref="S44:S50"/>
    <mergeCell ref="U44:U50"/>
  </mergeCells>
  <conditionalFormatting sqref="P11:P25">
    <cfRule type="duplicateValues" dxfId="2" priority="3"/>
  </conditionalFormatting>
  <conditionalFormatting sqref="P26:P31">
    <cfRule type="duplicateValues" dxfId="1" priority="2"/>
  </conditionalFormatting>
  <conditionalFormatting sqref="P32:P35">
    <cfRule type="duplicateValues" dxfId="0" priority="1"/>
  </conditionalFormatting>
  <hyperlinks>
    <hyperlink ref="B2" r:id="rId1" xr:uid="{D1DD282F-E41D-49A5-93C6-CF7B8D440104}"/>
    <hyperlink ref="I2" r:id="rId2" xr:uid="{E2B3F9D7-C0F4-4FC6-B192-6956028542EC}"/>
    <hyperlink ref="B11" r:id="rId3" xr:uid="{1608414D-9B02-4625-8D7B-3695E1E497F1}"/>
    <hyperlink ref="B20" r:id="rId4" xr:uid="{CE76BEAF-4776-4618-B5D1-E111A8B52E28}"/>
    <hyperlink ref="I14" r:id="rId5" display="Project 1" xr:uid="{2692161D-B153-4150-BC2B-B926953C1342}"/>
    <hyperlink ref="I17" r:id="rId6" display="Project 1" xr:uid="{A26C3522-5061-4FD5-B296-BED5134EA0A4}"/>
    <hyperlink ref="I20" r:id="rId7" display="Project 1" xr:uid="{9A3F3141-5742-46CE-9F47-3C1BDC267943}"/>
    <hyperlink ref="I5:I7" r:id="rId8" display="Project 2" xr:uid="{A1A0841A-1D40-47B2-A365-60AC4F21B6DF}"/>
    <hyperlink ref="B3" r:id="rId9" xr:uid="{E6FDDAFA-8B04-458A-AD61-909D3F9B0654}"/>
    <hyperlink ref="B12" r:id="rId10" xr:uid="{B8B8F4EC-7950-4CDD-B7E5-A6447FCB230C}"/>
    <hyperlink ref="B21" r:id="rId11" xr:uid="{7652D950-919F-4260-9B2C-5AECD57C4EE3}"/>
    <hyperlink ref="O3" r:id="rId12" display="Project 1" xr:uid="{C5D5A550-254C-4669-B737-23D89DBE6F1A}"/>
    <hyperlink ref="O11" r:id="rId13" display="Project 2" xr:uid="{A35EEF44-B00A-4A21-A608-77A90948FB81}"/>
    <hyperlink ref="O36" r:id="rId14" xr:uid="{DAC17DCE-22F3-4DEC-BAC8-76B6ABCA18AF}"/>
    <hyperlink ref="O44" r:id="rId15" xr:uid="{D8506BB3-F59D-4B32-A98B-488128BCD6AC}"/>
    <hyperlink ref="O58" r:id="rId16" display="Project 8" xr:uid="{3BA2333D-2B2E-4A2C-8DCB-17016C2E079F}"/>
    <hyperlink ref="O26" r:id="rId17" display="Project 3" xr:uid="{5D4BD3A9-1ABC-442F-BBB2-0187DA06E8B4}"/>
    <hyperlink ref="O32" r:id="rId18" display="Project 4" xr:uid="{CDB1A859-1E6A-4722-A1E6-0A07A01533BF}"/>
    <hyperlink ref="O32:O35" r:id="rId19" display="Project 4 - Blackjack" xr:uid="{4138905F-7C05-4087-9166-1EF116251443}"/>
    <hyperlink ref="O26:O31" r:id="rId20" display="Project 3 - Tic-Tac-Toe" xr:uid="{4928096C-2C9C-4E3B-8EA8-8AD650C93945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9A03-3118-4F52-A9FC-E2F4B9634A9A}">
  <dimension ref="B1:V168"/>
  <sheetViews>
    <sheetView topLeftCell="O1" zoomScaleNormal="100" workbookViewId="0">
      <selection activeCell="Y18" sqref="Y18"/>
    </sheetView>
  </sheetViews>
  <sheetFormatPr defaultRowHeight="15"/>
  <cols>
    <col min="1" max="1" width="0" hidden="1" customWidth="1"/>
    <col min="2" max="2" width="16.140625" hidden="1" customWidth="1"/>
    <col min="3" max="3" width="19.5703125" hidden="1" customWidth="1"/>
    <col min="4" max="4" width="17.85546875" hidden="1" customWidth="1"/>
    <col min="5" max="5" width="19" hidden="1" customWidth="1"/>
    <col min="6" max="8" width="16.140625" hidden="1" customWidth="1"/>
    <col min="9" max="9" width="21.5703125" hidden="1" customWidth="1"/>
    <col min="10" max="10" width="29.5703125" hidden="1" customWidth="1"/>
    <col min="11" max="11" width="15.85546875" hidden="1" customWidth="1"/>
    <col min="12" max="12" width="17.85546875" hidden="1" customWidth="1"/>
    <col min="13" max="13" width="13.28515625" hidden="1" customWidth="1"/>
    <col min="14" max="14" width="8.85546875" hidden="1" customWidth="1"/>
    <col min="15" max="15" width="32.85546875" bestFit="1" customWidth="1"/>
    <col min="16" max="16" width="28.28515625" customWidth="1"/>
    <col min="17" max="22" width="23.28515625" customWidth="1"/>
  </cols>
  <sheetData>
    <row r="1" spans="2:22">
      <c r="B1" s="1" t="s">
        <v>5</v>
      </c>
      <c r="C1" s="1" t="s">
        <v>102</v>
      </c>
      <c r="D1" s="1" t="s">
        <v>103</v>
      </c>
      <c r="E1" s="1" t="s">
        <v>20</v>
      </c>
      <c r="F1" s="1" t="s">
        <v>104</v>
      </c>
      <c r="I1" s="1" t="s">
        <v>2</v>
      </c>
      <c r="J1" s="1" t="s">
        <v>105</v>
      </c>
      <c r="K1" s="1" t="s">
        <v>106</v>
      </c>
      <c r="L1" s="1" t="s">
        <v>107</v>
      </c>
      <c r="M1" s="9" t="s">
        <v>108</v>
      </c>
      <c r="O1" s="215" t="s">
        <v>130</v>
      </c>
      <c r="P1" s="215"/>
      <c r="Q1" s="215"/>
      <c r="R1" s="215"/>
      <c r="S1" s="215"/>
      <c r="T1" s="215"/>
      <c r="U1" s="215"/>
      <c r="V1" s="215"/>
    </row>
    <row r="2" spans="2:22">
      <c r="B2" s="7" t="s">
        <v>110</v>
      </c>
      <c r="C2" s="2">
        <v>5.71</v>
      </c>
      <c r="D2" s="2">
        <v>6.12</v>
      </c>
      <c r="E2" s="2">
        <v>7.33</v>
      </c>
      <c r="F2" s="8">
        <f>AVERAGE(C2:E2)</f>
        <v>6.3866666666666667</v>
      </c>
      <c r="I2" s="161" t="s">
        <v>110</v>
      </c>
      <c r="J2" s="10" t="s">
        <v>111</v>
      </c>
      <c r="K2" s="4">
        <v>80</v>
      </c>
      <c r="L2" s="4">
        <v>5.17</v>
      </c>
      <c r="M2" s="162">
        <f>L2*K2/100 + L3*K3/100 + L4*K4/100</f>
        <v>5.3179999999999996</v>
      </c>
      <c r="O2" s="1" t="s">
        <v>5</v>
      </c>
      <c r="P2" s="1" t="s">
        <v>20</v>
      </c>
      <c r="Q2" s="1" t="s">
        <v>136</v>
      </c>
      <c r="R2" s="1" t="s">
        <v>134</v>
      </c>
      <c r="S2" s="1" t="s">
        <v>135</v>
      </c>
      <c r="T2" s="1" t="s">
        <v>133</v>
      </c>
      <c r="U2" s="1" t="s">
        <v>249</v>
      </c>
      <c r="V2" s="1" t="s">
        <v>250</v>
      </c>
    </row>
    <row r="3" spans="2:22">
      <c r="B3" s="7" t="s">
        <v>117</v>
      </c>
      <c r="C3" s="2">
        <v>5.24</v>
      </c>
      <c r="D3" s="2">
        <v>4.34</v>
      </c>
      <c r="E3" s="2">
        <v>3.04</v>
      </c>
      <c r="F3" s="8">
        <f>AVERAGE(C3:E3)</f>
        <v>4.206666666666667</v>
      </c>
      <c r="I3" s="161"/>
      <c r="J3" s="10" t="s">
        <v>118</v>
      </c>
      <c r="K3" s="4">
        <v>5</v>
      </c>
      <c r="L3" s="4">
        <v>6.09</v>
      </c>
      <c r="M3" s="162"/>
      <c r="O3" s="99" t="s">
        <v>11</v>
      </c>
      <c r="P3" s="29" t="s">
        <v>21</v>
      </c>
      <c r="Q3" s="30">
        <v>8.6</v>
      </c>
      <c r="R3" s="30">
        <v>4</v>
      </c>
      <c r="S3" s="30">
        <v>8</v>
      </c>
      <c r="T3" s="30">
        <v>8</v>
      </c>
      <c r="U3" s="30">
        <f>AVERAGE(Q3:T3)</f>
        <v>7.15</v>
      </c>
      <c r="V3" s="204">
        <f>AVERAGE(U3:U10)</f>
        <v>6.5968749999999998</v>
      </c>
    </row>
    <row r="4" spans="2:22">
      <c r="B4" s="2" t="s">
        <v>120</v>
      </c>
      <c r="C4" s="2"/>
      <c r="D4" s="2"/>
      <c r="E4" s="2"/>
      <c r="F4" s="8"/>
      <c r="I4" s="161"/>
      <c r="J4" s="10" t="s">
        <v>121</v>
      </c>
      <c r="K4" s="4">
        <v>15</v>
      </c>
      <c r="L4" s="4">
        <v>5.85</v>
      </c>
      <c r="M4" s="162"/>
      <c r="O4" s="99"/>
      <c r="P4" s="31" t="s">
        <v>22</v>
      </c>
      <c r="Q4" s="32">
        <v>8.5</v>
      </c>
      <c r="R4" s="32">
        <v>3.6</v>
      </c>
      <c r="S4" s="32">
        <v>4.4400000000000004</v>
      </c>
      <c r="T4" s="32">
        <v>8</v>
      </c>
      <c r="U4" s="32">
        <f t="shared" ref="U4:U48" si="0">AVERAGE(Q4:T4)</f>
        <v>6.1349999999999998</v>
      </c>
      <c r="V4" s="204"/>
    </row>
    <row r="5" spans="2:22">
      <c r="B5" s="2" t="s">
        <v>123</v>
      </c>
      <c r="C5" s="2"/>
      <c r="D5" s="2"/>
      <c r="E5" s="2"/>
      <c r="F5" s="8"/>
      <c r="I5" s="154" t="s">
        <v>117</v>
      </c>
      <c r="J5" s="15" t="s">
        <v>111</v>
      </c>
      <c r="K5" s="16">
        <v>35</v>
      </c>
      <c r="L5" s="16">
        <v>5.5</v>
      </c>
      <c r="M5" s="155">
        <f>L5*K5/100 + L6*K6/100 + L7*K7/100 + L8*K8/100 + L9*K9/100 + L10*K10/100 + L11*K11/100 + L12*K12/100 + L13*K13/100</f>
        <v>5.5069999999999997</v>
      </c>
      <c r="O5" s="99"/>
      <c r="P5" s="3" t="s">
        <v>23</v>
      </c>
      <c r="Q5" s="30">
        <v>8.3000000000000007</v>
      </c>
      <c r="R5" s="30">
        <v>4</v>
      </c>
      <c r="S5" s="30">
        <v>4.62</v>
      </c>
      <c r="T5" s="30">
        <v>8</v>
      </c>
      <c r="U5" s="30">
        <f t="shared" si="0"/>
        <v>6.23</v>
      </c>
      <c r="V5" s="204"/>
    </row>
    <row r="6" spans="2:22">
      <c r="B6" s="2" t="s">
        <v>125</v>
      </c>
      <c r="C6" s="2"/>
      <c r="D6" s="2"/>
      <c r="E6" s="2"/>
      <c r="F6" s="8"/>
      <c r="I6" s="154"/>
      <c r="J6" s="15" t="s">
        <v>126</v>
      </c>
      <c r="K6" s="16">
        <v>15</v>
      </c>
      <c r="L6" s="16">
        <v>5.5</v>
      </c>
      <c r="M6" s="156"/>
      <c r="O6" s="99"/>
      <c r="P6" s="31" t="s">
        <v>24</v>
      </c>
      <c r="Q6" s="32">
        <v>8.3000000000000007</v>
      </c>
      <c r="R6" s="32">
        <v>4.3</v>
      </c>
      <c r="S6" s="32">
        <v>5.79</v>
      </c>
      <c r="T6" s="32">
        <v>8</v>
      </c>
      <c r="U6" s="32">
        <f t="shared" si="0"/>
        <v>6.5975000000000001</v>
      </c>
      <c r="V6" s="204"/>
    </row>
    <row r="7" spans="2:22">
      <c r="I7" s="154"/>
      <c r="J7" s="15" t="s">
        <v>127</v>
      </c>
      <c r="K7" s="16">
        <v>10</v>
      </c>
      <c r="L7" s="16">
        <v>5.47</v>
      </c>
      <c r="M7" s="156"/>
      <c r="O7" s="99"/>
      <c r="P7" s="3" t="s">
        <v>25</v>
      </c>
      <c r="Q7" s="30">
        <v>7.4</v>
      </c>
      <c r="R7" s="30">
        <v>5</v>
      </c>
      <c r="S7" s="30">
        <v>7.56</v>
      </c>
      <c r="T7" s="30">
        <v>8</v>
      </c>
      <c r="U7" s="30">
        <f t="shared" si="0"/>
        <v>6.99</v>
      </c>
      <c r="V7" s="204"/>
    </row>
    <row r="8" spans="2:22">
      <c r="I8" s="154"/>
      <c r="J8" s="15" t="s">
        <v>129</v>
      </c>
      <c r="K8" s="16">
        <v>10</v>
      </c>
      <c r="L8" s="16">
        <v>5.57</v>
      </c>
      <c r="M8" s="156"/>
      <c r="O8" s="99"/>
      <c r="P8" s="31" t="s">
        <v>26</v>
      </c>
      <c r="Q8" s="32">
        <v>7.8</v>
      </c>
      <c r="R8" s="32">
        <v>4.8</v>
      </c>
      <c r="S8" s="32">
        <v>7.24</v>
      </c>
      <c r="T8" s="32">
        <v>8</v>
      </c>
      <c r="U8" s="32">
        <f t="shared" si="0"/>
        <v>6.96</v>
      </c>
      <c r="V8" s="204"/>
    </row>
    <row r="9" spans="2:22">
      <c r="B9" s="153" t="s">
        <v>130</v>
      </c>
      <c r="C9" s="153"/>
      <c r="D9" s="153"/>
      <c r="E9" s="153"/>
      <c r="F9" s="153"/>
      <c r="G9" s="153"/>
      <c r="I9" s="154"/>
      <c r="J9" s="15" t="s">
        <v>131</v>
      </c>
      <c r="K9" s="16">
        <v>5</v>
      </c>
      <c r="L9" s="16">
        <v>5.57</v>
      </c>
      <c r="M9" s="156"/>
      <c r="O9" s="99"/>
      <c r="P9" s="3" t="s">
        <v>27</v>
      </c>
      <c r="Q9" s="30">
        <v>8.3000000000000007</v>
      </c>
      <c r="R9" s="30">
        <v>3.9</v>
      </c>
      <c r="S9" s="30">
        <v>5</v>
      </c>
      <c r="T9" s="30">
        <v>8</v>
      </c>
      <c r="U9" s="30">
        <f t="shared" si="0"/>
        <v>6.3000000000000007</v>
      </c>
      <c r="V9" s="204"/>
    </row>
    <row r="10" spans="2:22">
      <c r="B10" s="17" t="s">
        <v>5</v>
      </c>
      <c r="C10" s="17" t="s">
        <v>133</v>
      </c>
      <c r="D10" s="17" t="s">
        <v>134</v>
      </c>
      <c r="E10" s="17" t="s">
        <v>135</v>
      </c>
      <c r="F10" s="17" t="s">
        <v>136</v>
      </c>
      <c r="G10" s="17" t="s">
        <v>137</v>
      </c>
      <c r="I10" s="154"/>
      <c r="J10" s="15" t="s">
        <v>138</v>
      </c>
      <c r="K10" s="16">
        <v>5</v>
      </c>
      <c r="L10" s="16">
        <v>5.5</v>
      </c>
      <c r="M10" s="156"/>
      <c r="O10" s="99"/>
      <c r="P10" s="31" t="s">
        <v>22</v>
      </c>
      <c r="Q10" s="32">
        <v>7.8</v>
      </c>
      <c r="R10" s="32">
        <v>4.2</v>
      </c>
      <c r="S10" s="32">
        <v>5.65</v>
      </c>
      <c r="T10" s="32">
        <v>8</v>
      </c>
      <c r="U10" s="32">
        <f t="shared" si="0"/>
        <v>6.4124999999999996</v>
      </c>
      <c r="V10" s="204"/>
    </row>
    <row r="11" spans="2:22">
      <c r="B11" s="11" t="s">
        <v>110</v>
      </c>
      <c r="C11" s="3">
        <v>2.5</v>
      </c>
      <c r="D11" s="3">
        <v>5.6</v>
      </c>
      <c r="E11" s="3">
        <v>5.76</v>
      </c>
      <c r="F11" s="3">
        <v>4</v>
      </c>
      <c r="G11" s="18">
        <f>AVERAGE(C11:F11)</f>
        <v>4.4649999999999999</v>
      </c>
      <c r="I11" s="154"/>
      <c r="J11" s="15" t="s">
        <v>139</v>
      </c>
      <c r="K11" s="16">
        <v>10</v>
      </c>
      <c r="L11" s="16">
        <v>5.5</v>
      </c>
      <c r="M11" s="156"/>
      <c r="O11" s="94" t="s">
        <v>12</v>
      </c>
      <c r="P11" s="29" t="s">
        <v>28</v>
      </c>
      <c r="Q11" s="30">
        <v>8.6999999999999993</v>
      </c>
      <c r="R11" s="30">
        <v>3.6</v>
      </c>
      <c r="S11" s="30">
        <v>5.88</v>
      </c>
      <c r="T11" s="30">
        <v>8</v>
      </c>
      <c r="U11" s="30">
        <f t="shared" si="0"/>
        <v>6.5449999999999999</v>
      </c>
      <c r="V11" s="190">
        <f>AVERAGE(U11:U25)</f>
        <v>5.6186666666666669</v>
      </c>
    </row>
    <row r="12" spans="2:22">
      <c r="B12" s="11" t="s">
        <v>117</v>
      </c>
      <c r="C12" s="3">
        <v>3</v>
      </c>
      <c r="D12" s="3">
        <v>7.9</v>
      </c>
      <c r="E12" s="3">
        <v>8.3699999999999992</v>
      </c>
      <c r="F12" s="3">
        <v>1</v>
      </c>
      <c r="G12" s="18">
        <f>AVERAGE(C12:F12)</f>
        <v>5.0674999999999999</v>
      </c>
      <c r="I12" s="154"/>
      <c r="J12" s="15" t="s">
        <v>141</v>
      </c>
      <c r="K12" s="16">
        <v>5</v>
      </c>
      <c r="L12" s="16">
        <v>5.49</v>
      </c>
      <c r="M12" s="156"/>
      <c r="O12" s="94"/>
      <c r="P12" s="31" t="s">
        <v>29</v>
      </c>
      <c r="Q12" s="32">
        <v>9</v>
      </c>
      <c r="R12" s="32">
        <v>3.9</v>
      </c>
      <c r="S12" s="32">
        <v>0</v>
      </c>
      <c r="T12" s="32">
        <v>7</v>
      </c>
      <c r="U12" s="32">
        <f t="shared" si="0"/>
        <v>4.9749999999999996</v>
      </c>
      <c r="V12" s="191"/>
    </row>
    <row r="13" spans="2:22">
      <c r="B13" s="3" t="s">
        <v>120</v>
      </c>
      <c r="C13" s="3"/>
      <c r="D13" s="3"/>
      <c r="E13" s="3"/>
      <c r="F13" s="3"/>
      <c r="G13" s="18"/>
      <c r="I13" s="154"/>
      <c r="J13" s="15" t="s">
        <v>143</v>
      </c>
      <c r="K13" s="16">
        <v>5</v>
      </c>
      <c r="L13" s="16">
        <v>5.5</v>
      </c>
      <c r="M13" s="157"/>
      <c r="O13" s="94"/>
      <c r="P13" s="3" t="s">
        <v>30</v>
      </c>
      <c r="Q13" s="30">
        <v>9</v>
      </c>
      <c r="R13" s="30">
        <v>3.7</v>
      </c>
      <c r="S13" s="30">
        <v>0</v>
      </c>
      <c r="T13" s="30">
        <v>8</v>
      </c>
      <c r="U13" s="30">
        <f t="shared" si="0"/>
        <v>5.1749999999999998</v>
      </c>
      <c r="V13" s="191"/>
    </row>
    <row r="14" spans="2:22">
      <c r="B14" s="3" t="s">
        <v>123</v>
      </c>
      <c r="C14" s="3"/>
      <c r="D14" s="3"/>
      <c r="E14" s="3"/>
      <c r="F14" s="3"/>
      <c r="G14" s="18"/>
      <c r="I14" s="145" t="s">
        <v>120</v>
      </c>
      <c r="J14" s="10"/>
      <c r="K14" s="4"/>
      <c r="L14" s="4"/>
      <c r="M14" s="148">
        <f>L14*K14/100 + L15*K15/100 + L16*K16/100</f>
        <v>0</v>
      </c>
      <c r="O14" s="94"/>
      <c r="P14" s="31" t="s">
        <v>31</v>
      </c>
      <c r="Q14" s="32">
        <v>9</v>
      </c>
      <c r="R14" s="32">
        <v>4.2</v>
      </c>
      <c r="S14" s="32">
        <v>4.4400000000000004</v>
      </c>
      <c r="T14" s="32">
        <v>8</v>
      </c>
      <c r="U14" s="32">
        <f t="shared" si="0"/>
        <v>6.41</v>
      </c>
      <c r="V14" s="191"/>
    </row>
    <row r="15" spans="2:22">
      <c r="B15" s="3" t="s">
        <v>125</v>
      </c>
      <c r="C15" s="3"/>
      <c r="D15" s="3"/>
      <c r="E15" s="3"/>
      <c r="F15" s="3"/>
      <c r="G15" s="18"/>
      <c r="I15" s="146"/>
      <c r="J15" s="10"/>
      <c r="K15" s="4"/>
      <c r="L15" s="4"/>
      <c r="M15" s="149"/>
      <c r="O15" s="94"/>
      <c r="P15" s="3" t="s">
        <v>32</v>
      </c>
      <c r="Q15" s="30">
        <v>9</v>
      </c>
      <c r="R15" s="30">
        <v>3.3</v>
      </c>
      <c r="S15" s="30">
        <v>0</v>
      </c>
      <c r="T15" s="30">
        <v>8</v>
      </c>
      <c r="U15" s="30">
        <f t="shared" si="0"/>
        <v>5.0750000000000002</v>
      </c>
      <c r="V15" s="191"/>
    </row>
    <row r="16" spans="2:22">
      <c r="I16" s="147"/>
      <c r="J16" s="10"/>
      <c r="K16" s="4"/>
      <c r="L16" s="4"/>
      <c r="M16" s="150"/>
      <c r="O16" s="94"/>
      <c r="P16" s="31" t="s">
        <v>33</v>
      </c>
      <c r="Q16" s="32">
        <v>8.8000000000000007</v>
      </c>
      <c r="R16" s="32">
        <v>4.2</v>
      </c>
      <c r="S16" s="32">
        <v>4.76</v>
      </c>
      <c r="T16" s="32">
        <v>7</v>
      </c>
      <c r="U16" s="32">
        <f t="shared" si="0"/>
        <v>6.1899999999999995</v>
      </c>
      <c r="V16" s="191"/>
    </row>
    <row r="17" spans="2:22">
      <c r="I17" s="163" t="s">
        <v>123</v>
      </c>
      <c r="J17" s="15"/>
      <c r="K17" s="16"/>
      <c r="L17" s="16"/>
      <c r="M17" s="155">
        <f>L17*K17/100 + L18*K18/100 + L19*K19/100</f>
        <v>0</v>
      </c>
      <c r="O17" s="94"/>
      <c r="P17" s="3" t="s">
        <v>34</v>
      </c>
      <c r="Q17" s="30">
        <v>9</v>
      </c>
      <c r="R17" s="30">
        <v>3.8</v>
      </c>
      <c r="S17" s="30">
        <v>1.67</v>
      </c>
      <c r="T17" s="30">
        <v>8</v>
      </c>
      <c r="U17" s="30">
        <f t="shared" si="0"/>
        <v>5.6174999999999997</v>
      </c>
      <c r="V17" s="191"/>
    </row>
    <row r="18" spans="2:22">
      <c r="B18" s="142" t="s">
        <v>148</v>
      </c>
      <c r="C18" s="143"/>
      <c r="D18" s="143"/>
      <c r="E18" s="144"/>
      <c r="I18" s="164"/>
      <c r="J18" s="15"/>
      <c r="K18" s="16"/>
      <c r="L18" s="16"/>
      <c r="M18" s="156"/>
      <c r="O18" s="94"/>
      <c r="P18" s="31" t="s">
        <v>35</v>
      </c>
      <c r="Q18" s="32">
        <v>9</v>
      </c>
      <c r="R18" s="32">
        <v>3.6</v>
      </c>
      <c r="S18" s="32">
        <v>0</v>
      </c>
      <c r="T18" s="32">
        <v>8</v>
      </c>
      <c r="U18" s="32">
        <f t="shared" si="0"/>
        <v>5.15</v>
      </c>
      <c r="V18" s="191"/>
    </row>
    <row r="19" spans="2:22">
      <c r="B19" s="1" t="s">
        <v>5</v>
      </c>
      <c r="C19" s="1" t="s">
        <v>149</v>
      </c>
      <c r="D19" s="1" t="s">
        <v>150</v>
      </c>
      <c r="E19" s="1" t="s">
        <v>151</v>
      </c>
      <c r="I19" s="165"/>
      <c r="J19" s="15"/>
      <c r="K19" s="16"/>
      <c r="L19" s="16"/>
      <c r="M19" s="157"/>
      <c r="O19" s="94"/>
      <c r="P19" s="29" t="s">
        <v>36</v>
      </c>
      <c r="Q19" s="30">
        <v>6.8</v>
      </c>
      <c r="R19" s="30">
        <v>4.5999999999999996</v>
      </c>
      <c r="S19" s="30">
        <v>6.52</v>
      </c>
      <c r="T19" s="30">
        <v>5</v>
      </c>
      <c r="U19" s="30">
        <f t="shared" si="0"/>
        <v>5.7299999999999995</v>
      </c>
      <c r="V19" s="191"/>
    </row>
    <row r="20" spans="2:22">
      <c r="B20" s="12" t="s">
        <v>110</v>
      </c>
      <c r="C20" s="8">
        <f>F2</f>
        <v>6.3866666666666667</v>
      </c>
      <c r="D20" s="21">
        <f>G11</f>
        <v>4.4649999999999999</v>
      </c>
      <c r="E20" s="14">
        <f>M2</f>
        <v>5.3179999999999996</v>
      </c>
      <c r="I20" s="145" t="s">
        <v>125</v>
      </c>
      <c r="J20" s="10"/>
      <c r="K20" s="4"/>
      <c r="L20" s="4"/>
      <c r="M20" s="148">
        <f>L20*K20/100 + L21*K21/100 + L22*K22/100</f>
        <v>0</v>
      </c>
      <c r="O20" s="94"/>
      <c r="P20" s="31" t="s">
        <v>37</v>
      </c>
      <c r="Q20" s="32">
        <v>8.9</v>
      </c>
      <c r="R20" s="32">
        <v>3.5</v>
      </c>
      <c r="S20" s="32">
        <v>5.5</v>
      </c>
      <c r="T20" s="32">
        <v>7</v>
      </c>
      <c r="U20" s="32">
        <f t="shared" si="0"/>
        <v>6.2249999999999996</v>
      </c>
      <c r="V20" s="191"/>
    </row>
    <row r="21" spans="2:22">
      <c r="B21" s="12" t="s">
        <v>117</v>
      </c>
      <c r="C21" s="8">
        <f>F3</f>
        <v>4.206666666666667</v>
      </c>
      <c r="D21" s="21">
        <f>G12</f>
        <v>5.0674999999999999</v>
      </c>
      <c r="E21" s="14">
        <f>M5</f>
        <v>5.5069999999999997</v>
      </c>
      <c r="I21" s="146"/>
      <c r="J21" s="10"/>
      <c r="K21" s="4"/>
      <c r="L21" s="4"/>
      <c r="M21" s="149"/>
      <c r="O21" s="94"/>
      <c r="P21" s="3" t="s">
        <v>39</v>
      </c>
      <c r="Q21" s="30">
        <v>8.9</v>
      </c>
      <c r="R21" s="30">
        <v>3.4</v>
      </c>
      <c r="S21" s="30">
        <v>4.29</v>
      </c>
      <c r="T21" s="30">
        <v>7</v>
      </c>
      <c r="U21" s="30">
        <f t="shared" si="0"/>
        <v>5.8975</v>
      </c>
      <c r="V21" s="191"/>
    </row>
    <row r="22" spans="2:22">
      <c r="B22" s="13" t="s">
        <v>120</v>
      </c>
      <c r="C22" s="2"/>
      <c r="D22" s="5"/>
      <c r="E22" s="6"/>
      <c r="I22" s="147"/>
      <c r="J22" s="10"/>
      <c r="K22" s="4"/>
      <c r="L22" s="4"/>
      <c r="M22" s="150"/>
      <c r="O22" s="94"/>
      <c r="P22" s="31" t="s">
        <v>40</v>
      </c>
      <c r="Q22" s="32">
        <v>7</v>
      </c>
      <c r="R22" s="32">
        <v>4.5999999999999996</v>
      </c>
      <c r="S22" s="32">
        <v>0</v>
      </c>
      <c r="T22" s="32">
        <v>7</v>
      </c>
      <c r="U22" s="32">
        <f t="shared" si="0"/>
        <v>4.6500000000000004</v>
      </c>
      <c r="V22" s="191"/>
    </row>
    <row r="23" spans="2:22">
      <c r="B23" s="13" t="s">
        <v>123</v>
      </c>
      <c r="C23" s="2"/>
      <c r="D23" s="5"/>
      <c r="E23" s="6"/>
      <c r="O23" s="94"/>
      <c r="P23" s="3" t="s">
        <v>41</v>
      </c>
      <c r="Q23" s="30">
        <v>8.8000000000000007</v>
      </c>
      <c r="R23" s="30">
        <v>3.6</v>
      </c>
      <c r="S23" s="30">
        <v>6.36</v>
      </c>
      <c r="T23" s="30">
        <v>7</v>
      </c>
      <c r="U23" s="30">
        <f t="shared" si="0"/>
        <v>6.44</v>
      </c>
      <c r="V23" s="191"/>
    </row>
    <row r="24" spans="2:22">
      <c r="B24" s="13" t="s">
        <v>125</v>
      </c>
      <c r="C24" s="2"/>
      <c r="D24" s="5"/>
      <c r="E24" s="6"/>
      <c r="O24" s="94"/>
      <c r="P24" s="31" t="s">
        <v>42</v>
      </c>
      <c r="Q24" s="32">
        <v>9</v>
      </c>
      <c r="R24" s="32">
        <v>3.1</v>
      </c>
      <c r="S24" s="32">
        <v>0</v>
      </c>
      <c r="T24" s="32">
        <v>8</v>
      </c>
      <c r="U24" s="32">
        <f t="shared" si="0"/>
        <v>5.0250000000000004</v>
      </c>
      <c r="V24" s="191"/>
    </row>
    <row r="25" spans="2:22">
      <c r="O25" s="94"/>
      <c r="P25" s="3" t="s">
        <v>44</v>
      </c>
      <c r="Q25" s="30">
        <v>8.8000000000000007</v>
      </c>
      <c r="R25" s="30">
        <v>3.9</v>
      </c>
      <c r="S25" s="30">
        <v>0</v>
      </c>
      <c r="T25" s="30">
        <v>8</v>
      </c>
      <c r="U25" s="30">
        <f t="shared" si="0"/>
        <v>5.1750000000000007</v>
      </c>
      <c r="V25" s="191"/>
    </row>
    <row r="26" spans="2:22">
      <c r="O26" s="139" t="s">
        <v>13</v>
      </c>
      <c r="P26" s="31" t="s">
        <v>43</v>
      </c>
      <c r="Q26" s="32">
        <v>8.9</v>
      </c>
      <c r="R26" s="32">
        <v>4.9000000000000004</v>
      </c>
      <c r="S26" s="32">
        <v>0</v>
      </c>
      <c r="T26" s="32">
        <v>8</v>
      </c>
      <c r="U26" s="32">
        <f t="shared" si="0"/>
        <v>5.45</v>
      </c>
      <c r="V26" s="184">
        <f>AVERAGE(U26:U31)</f>
        <v>6.2191666666666663</v>
      </c>
    </row>
    <row r="27" spans="2:22">
      <c r="B27" s="151" t="s">
        <v>157</v>
      </c>
      <c r="C27" s="152"/>
      <c r="D27" s="152"/>
      <c r="E27" s="152"/>
      <c r="F27" s="152"/>
      <c r="G27" s="152"/>
      <c r="H27" s="152"/>
      <c r="O27" s="140"/>
      <c r="P27" s="3" t="s">
        <v>47</v>
      </c>
      <c r="Q27" s="30">
        <v>8.9</v>
      </c>
      <c r="R27" s="30">
        <v>4</v>
      </c>
      <c r="S27" s="30">
        <v>0</v>
      </c>
      <c r="T27" s="30">
        <v>8</v>
      </c>
      <c r="U27" s="30">
        <f t="shared" si="0"/>
        <v>5.2249999999999996</v>
      </c>
      <c r="V27" s="185"/>
    </row>
    <row r="28" spans="2:22">
      <c r="O28" s="140"/>
      <c r="P28" s="31" t="s">
        <v>49</v>
      </c>
      <c r="Q28" s="32">
        <v>8.8000000000000007</v>
      </c>
      <c r="R28" s="32">
        <v>5.4</v>
      </c>
      <c r="S28" s="32">
        <v>2.73</v>
      </c>
      <c r="T28" s="32">
        <v>8</v>
      </c>
      <c r="U28" s="32">
        <f t="shared" si="0"/>
        <v>6.2324999999999999</v>
      </c>
      <c r="V28" s="185"/>
    </row>
    <row r="29" spans="2:22">
      <c r="O29" s="140"/>
      <c r="P29" s="29" t="s">
        <v>51</v>
      </c>
      <c r="Q29" s="30">
        <v>8.8000000000000007</v>
      </c>
      <c r="R29" s="30">
        <v>5.3</v>
      </c>
      <c r="S29" s="30">
        <v>4.67</v>
      </c>
      <c r="T29" s="30">
        <v>8</v>
      </c>
      <c r="U29" s="30">
        <f t="shared" si="0"/>
        <v>6.6925000000000008</v>
      </c>
      <c r="V29" s="185"/>
    </row>
    <row r="30" spans="2:22">
      <c r="O30" s="140"/>
      <c r="P30" s="31" t="s">
        <v>52</v>
      </c>
      <c r="Q30" s="32">
        <v>8.6</v>
      </c>
      <c r="R30" s="32">
        <v>5</v>
      </c>
      <c r="S30" s="32">
        <v>5</v>
      </c>
      <c r="T30" s="32">
        <v>8</v>
      </c>
      <c r="U30" s="32">
        <f t="shared" si="0"/>
        <v>6.65</v>
      </c>
      <c r="V30" s="185"/>
    </row>
    <row r="31" spans="2:22">
      <c r="O31" s="141"/>
      <c r="P31" s="3" t="s">
        <v>53</v>
      </c>
      <c r="Q31" s="30">
        <v>7.9</v>
      </c>
      <c r="R31" s="30">
        <v>6.3</v>
      </c>
      <c r="S31" s="30">
        <v>7.06</v>
      </c>
      <c r="T31" s="30">
        <v>7</v>
      </c>
      <c r="U31" s="30">
        <f t="shared" si="0"/>
        <v>7.0649999999999995</v>
      </c>
      <c r="V31" s="186"/>
    </row>
    <row r="32" spans="2:22">
      <c r="O32" s="95" t="s">
        <v>14</v>
      </c>
      <c r="P32" s="31" t="s">
        <v>54</v>
      </c>
      <c r="Q32" s="32">
        <v>8.9</v>
      </c>
      <c r="R32" s="32">
        <v>4</v>
      </c>
      <c r="S32" s="32">
        <v>5</v>
      </c>
      <c r="T32" s="32">
        <v>8</v>
      </c>
      <c r="U32" s="32">
        <f t="shared" si="0"/>
        <v>6.4749999999999996</v>
      </c>
      <c r="V32" s="190">
        <f>AVERAGE(U32:U35)</f>
        <v>6.6306250000000002</v>
      </c>
    </row>
    <row r="33" spans="15:22">
      <c r="O33" s="136"/>
      <c r="P33" s="29" t="s">
        <v>55</v>
      </c>
      <c r="Q33" s="30">
        <v>9</v>
      </c>
      <c r="R33" s="30">
        <v>4.0999999999999996</v>
      </c>
      <c r="S33" s="30">
        <v>5.45</v>
      </c>
      <c r="T33" s="30">
        <v>8</v>
      </c>
      <c r="U33" s="30">
        <f t="shared" si="0"/>
        <v>6.6375000000000002</v>
      </c>
      <c r="V33" s="191"/>
    </row>
    <row r="34" spans="15:22">
      <c r="O34" s="136"/>
      <c r="P34" s="31" t="s">
        <v>56</v>
      </c>
      <c r="Q34" s="32">
        <v>9</v>
      </c>
      <c r="R34" s="32">
        <v>4</v>
      </c>
      <c r="S34" s="32">
        <v>5.62</v>
      </c>
      <c r="T34" s="32">
        <v>8</v>
      </c>
      <c r="U34" s="32">
        <f t="shared" si="0"/>
        <v>6.6550000000000002</v>
      </c>
      <c r="V34" s="191"/>
    </row>
    <row r="35" spans="15:22">
      <c r="O35" s="207"/>
      <c r="P35" s="3" t="s">
        <v>57</v>
      </c>
      <c r="Q35" s="30">
        <v>8</v>
      </c>
      <c r="R35" s="30">
        <v>5.6</v>
      </c>
      <c r="S35" s="30">
        <v>5.42</v>
      </c>
      <c r="T35" s="30">
        <v>8</v>
      </c>
      <c r="U35" s="30">
        <f t="shared" si="0"/>
        <v>6.7549999999999999</v>
      </c>
      <c r="V35" s="191"/>
    </row>
    <row r="36" spans="15:22" ht="15" customHeight="1">
      <c r="O36" s="216" t="s">
        <v>18</v>
      </c>
      <c r="P36" s="31" t="s">
        <v>77</v>
      </c>
      <c r="Q36" s="32">
        <v>8.8000000000000007</v>
      </c>
      <c r="R36" s="32">
        <v>4</v>
      </c>
      <c r="S36" s="32">
        <v>5</v>
      </c>
      <c r="T36" s="32">
        <v>8</v>
      </c>
      <c r="U36" s="32">
        <f t="shared" si="0"/>
        <v>6.45</v>
      </c>
      <c r="V36" s="219">
        <f>AVERAGE(U36:U48)</f>
        <v>6.37326923076923</v>
      </c>
    </row>
    <row r="37" spans="15:22">
      <c r="O37" s="217"/>
      <c r="P37" s="3" t="s">
        <v>78</v>
      </c>
      <c r="Q37" s="30">
        <v>8.6</v>
      </c>
      <c r="R37" s="30">
        <v>4.9000000000000004</v>
      </c>
      <c r="S37" s="30">
        <v>5.62</v>
      </c>
      <c r="T37" s="30">
        <v>8</v>
      </c>
      <c r="U37" s="30">
        <f t="shared" si="0"/>
        <v>6.78</v>
      </c>
      <c r="V37" s="220"/>
    </row>
    <row r="38" spans="15:22">
      <c r="O38" s="217"/>
      <c r="P38" s="31" t="s">
        <v>79</v>
      </c>
      <c r="Q38" s="32">
        <v>8.6</v>
      </c>
      <c r="R38" s="32">
        <v>4.9000000000000004</v>
      </c>
      <c r="S38" s="32">
        <v>5.62</v>
      </c>
      <c r="T38" s="32">
        <v>8</v>
      </c>
      <c r="U38" s="32">
        <f t="shared" si="0"/>
        <v>6.78</v>
      </c>
      <c r="V38" s="220"/>
    </row>
    <row r="39" spans="15:22">
      <c r="O39" s="217"/>
      <c r="P39" s="3" t="s">
        <v>80</v>
      </c>
      <c r="Q39" s="30">
        <v>8.8000000000000007</v>
      </c>
      <c r="R39" s="30">
        <v>4.5999999999999996</v>
      </c>
      <c r="S39" s="30">
        <v>5.93</v>
      </c>
      <c r="T39" s="30">
        <v>8</v>
      </c>
      <c r="U39" s="30">
        <f t="shared" si="0"/>
        <v>6.8324999999999996</v>
      </c>
      <c r="V39" s="220"/>
    </row>
    <row r="40" spans="15:22">
      <c r="O40" s="217"/>
      <c r="P40" s="31" t="s">
        <v>81</v>
      </c>
      <c r="Q40" s="32">
        <v>8.8000000000000007</v>
      </c>
      <c r="R40" s="32">
        <v>4.3</v>
      </c>
      <c r="S40" s="32">
        <v>5.56</v>
      </c>
      <c r="T40" s="32">
        <v>8</v>
      </c>
      <c r="U40" s="32">
        <f t="shared" si="0"/>
        <v>6.665</v>
      </c>
      <c r="V40" s="220"/>
    </row>
    <row r="41" spans="15:22">
      <c r="O41" s="217"/>
      <c r="P41" s="3" t="s">
        <v>82</v>
      </c>
      <c r="Q41" s="30">
        <v>8.6999999999999993</v>
      </c>
      <c r="R41" s="30">
        <v>4.5999999999999996</v>
      </c>
      <c r="S41" s="30">
        <v>4</v>
      </c>
      <c r="T41" s="30">
        <v>8</v>
      </c>
      <c r="U41" s="30">
        <f t="shared" si="0"/>
        <v>6.3249999999999993</v>
      </c>
      <c r="V41" s="220"/>
    </row>
    <row r="42" spans="15:22">
      <c r="O42" s="217"/>
      <c r="P42" s="31" t="s">
        <v>83</v>
      </c>
      <c r="Q42" s="32">
        <v>8.6999999999999993</v>
      </c>
      <c r="R42" s="32">
        <v>4.4000000000000004</v>
      </c>
      <c r="S42" s="32">
        <v>4.17</v>
      </c>
      <c r="T42" s="32">
        <v>8</v>
      </c>
      <c r="U42" s="32">
        <f t="shared" si="0"/>
        <v>6.3174999999999999</v>
      </c>
      <c r="V42" s="220"/>
    </row>
    <row r="43" spans="15:22">
      <c r="O43" s="217"/>
      <c r="P43" s="29" t="s">
        <v>84</v>
      </c>
      <c r="Q43" s="30">
        <v>8.9</v>
      </c>
      <c r="R43" s="30">
        <v>3.5</v>
      </c>
      <c r="S43" s="30">
        <v>1.67</v>
      </c>
      <c r="T43" s="30">
        <v>8</v>
      </c>
      <c r="U43" s="30">
        <f t="shared" si="0"/>
        <v>5.5175000000000001</v>
      </c>
      <c r="V43" s="220"/>
    </row>
    <row r="44" spans="15:22">
      <c r="O44" s="217"/>
      <c r="P44" s="31" t="s">
        <v>85</v>
      </c>
      <c r="Q44" s="32">
        <v>8.6999999999999993</v>
      </c>
      <c r="R44" s="32">
        <v>3.7</v>
      </c>
      <c r="S44" s="32">
        <v>2.5</v>
      </c>
      <c r="T44" s="32">
        <v>8</v>
      </c>
      <c r="U44" s="32">
        <f t="shared" si="0"/>
        <v>5.7249999999999996</v>
      </c>
      <c r="V44" s="220"/>
    </row>
    <row r="45" spans="15:22">
      <c r="O45" s="217"/>
      <c r="P45" s="3" t="s">
        <v>86</v>
      </c>
      <c r="Q45" s="30">
        <v>8.6</v>
      </c>
      <c r="R45" s="30">
        <v>4.7</v>
      </c>
      <c r="S45" s="30">
        <v>5.22</v>
      </c>
      <c r="T45" s="30">
        <v>8</v>
      </c>
      <c r="U45" s="30">
        <f t="shared" si="0"/>
        <v>6.63</v>
      </c>
      <c r="V45" s="220"/>
    </row>
    <row r="46" spans="15:22">
      <c r="O46" s="217"/>
      <c r="P46" s="31" t="s">
        <v>87</v>
      </c>
      <c r="Q46" s="32">
        <v>8.1999999999999993</v>
      </c>
      <c r="R46" s="32">
        <v>5.3</v>
      </c>
      <c r="S46" s="32">
        <v>4.05</v>
      </c>
      <c r="T46" s="32">
        <v>8</v>
      </c>
      <c r="U46" s="32">
        <f t="shared" si="0"/>
        <v>6.3875000000000002</v>
      </c>
      <c r="V46" s="220"/>
    </row>
    <row r="47" spans="15:22">
      <c r="O47" s="217"/>
      <c r="P47" s="29" t="s">
        <v>88</v>
      </c>
      <c r="Q47" s="30">
        <v>8.3000000000000007</v>
      </c>
      <c r="R47" s="30">
        <v>5</v>
      </c>
      <c r="S47" s="30">
        <v>4.47</v>
      </c>
      <c r="T47" s="30">
        <v>8</v>
      </c>
      <c r="U47" s="30">
        <f t="shared" si="0"/>
        <v>6.4424999999999999</v>
      </c>
      <c r="V47" s="220"/>
    </row>
    <row r="48" spans="15:22">
      <c r="O48" s="218"/>
      <c r="P48" s="31" t="s">
        <v>89</v>
      </c>
      <c r="Q48" s="32">
        <v>8.5</v>
      </c>
      <c r="R48" s="32">
        <v>4.5</v>
      </c>
      <c r="S48" s="32">
        <v>3</v>
      </c>
      <c r="T48" s="32">
        <v>8</v>
      </c>
      <c r="U48" s="32">
        <f t="shared" si="0"/>
        <v>6</v>
      </c>
      <c r="V48" s="221"/>
    </row>
    <row r="49" spans="9:12">
      <c r="I49" s="19" t="s">
        <v>165</v>
      </c>
      <c r="J49" s="20"/>
      <c r="K49" s="20"/>
      <c r="L49" s="20"/>
    </row>
    <row r="50" spans="9:12">
      <c r="I50" s="19" t="s">
        <v>166</v>
      </c>
      <c r="J50" s="20"/>
      <c r="K50" s="20"/>
      <c r="L50" s="20"/>
    </row>
    <row r="51" spans="9:12">
      <c r="I51" s="19" t="s">
        <v>167</v>
      </c>
      <c r="J51" s="20"/>
      <c r="K51" s="20"/>
      <c r="L51" s="20"/>
    </row>
    <row r="130" ht="15" customHeight="1"/>
    <row r="152" ht="15" customHeight="1"/>
    <row r="168" ht="15" customHeight="1"/>
  </sheetData>
  <mergeCells count="24">
    <mergeCell ref="O36:O48"/>
    <mergeCell ref="V36:V48"/>
    <mergeCell ref="V26:V31"/>
    <mergeCell ref="O26:O31"/>
    <mergeCell ref="V32:V35"/>
    <mergeCell ref="O32:O35"/>
    <mergeCell ref="O1:V1"/>
    <mergeCell ref="V3:V10"/>
    <mergeCell ref="O3:O10"/>
    <mergeCell ref="V11:V25"/>
    <mergeCell ref="O11:O25"/>
    <mergeCell ref="B27:H27"/>
    <mergeCell ref="M2:M4"/>
    <mergeCell ref="I2:I4"/>
    <mergeCell ref="B18:E18"/>
    <mergeCell ref="I20:I22"/>
    <mergeCell ref="M20:M22"/>
    <mergeCell ref="B9:G9"/>
    <mergeCell ref="I5:I13"/>
    <mergeCell ref="M5:M13"/>
    <mergeCell ref="M17:M19"/>
    <mergeCell ref="M14:M16"/>
    <mergeCell ref="I17:I19"/>
    <mergeCell ref="I14:I16"/>
  </mergeCells>
  <hyperlinks>
    <hyperlink ref="B2" r:id="rId1" xr:uid="{78C60FE5-58EE-4BB6-9D20-97BA1C741A41}"/>
    <hyperlink ref="I2" r:id="rId2" xr:uid="{79B0FE53-DD17-46B0-8118-3536F2ACA43D}"/>
    <hyperlink ref="B11" r:id="rId3" xr:uid="{6C08FCBA-EA5E-4D1A-A27E-D7D6B67695B0}"/>
    <hyperlink ref="B20" r:id="rId4" xr:uid="{923C99DE-56D0-48B7-B482-0AA168F0983E}"/>
    <hyperlink ref="I14" r:id="rId5" display="Project 1" xr:uid="{B22CD92B-1C63-4B1C-B69B-C222A9CE9916}"/>
    <hyperlink ref="I17" r:id="rId6" display="Project 1" xr:uid="{CBD1961E-4A8C-4643-9A1C-3E624D3D2B52}"/>
    <hyperlink ref="I20" r:id="rId7" display="Project 1" xr:uid="{13D192F6-86C1-4A28-9BA0-279B160DB9F1}"/>
    <hyperlink ref="I5:I7" r:id="rId8" display="Project 2" xr:uid="{97C2CA95-1B4E-4BE0-8333-C9B839BEFDE5}"/>
    <hyperlink ref="B3" r:id="rId9" xr:uid="{36D9F010-D3C7-4973-9FE9-AA94872562F3}"/>
    <hyperlink ref="B12" r:id="rId10" xr:uid="{5251647D-5FB5-4A86-8885-426E4D29DC8B}"/>
    <hyperlink ref="B21" r:id="rId11" xr:uid="{08216C1A-4F48-44DE-9957-CCFD273A5BF3}"/>
    <hyperlink ref="O3" r:id="rId12" display="Project 1" xr:uid="{F303CED5-0223-41CB-917A-797F7F52A08E}"/>
    <hyperlink ref="O11" r:id="rId13" display="Project 2" xr:uid="{D0463C70-5442-4A8B-BABD-70A9A246B452}"/>
    <hyperlink ref="O36" r:id="rId14" display="Project 8" xr:uid="{D8727D00-04C9-4883-A559-16CABDC07D21}"/>
    <hyperlink ref="O26" r:id="rId15" display="Project 3" xr:uid="{E3C89AD2-26A8-43D1-8D73-CD4983CFD362}"/>
    <hyperlink ref="O32" r:id="rId16" display="Project 4" xr:uid="{B5E89B67-64E0-490B-A1B4-9935DCF4D4AA}"/>
    <hyperlink ref="O32:O35" r:id="rId17" display="Project 4 - Blackjack" xr:uid="{32A86B14-3E0B-42C2-A604-4068B5DBDFF7}"/>
    <hyperlink ref="O26:O31" r:id="rId18" display="Project 3 - Tic-Tac-Toe" xr:uid="{4B45C644-8B35-4B8C-A69A-FFD205D6528E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Rouvin</dc:creator>
  <cp:keywords/>
  <dc:description/>
  <cp:lastModifiedBy>Marium Nur</cp:lastModifiedBy>
  <cp:revision/>
  <dcterms:created xsi:type="dcterms:W3CDTF">2024-07-07T19:33:46Z</dcterms:created>
  <dcterms:modified xsi:type="dcterms:W3CDTF">2024-09-16T20:42:10Z</dcterms:modified>
  <cp:category/>
  <cp:contentStatus/>
</cp:coreProperties>
</file>