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 activeTab="1"/>
  </bookViews>
  <sheets>
    <sheet name="Name &amp; Family Name" sheetId="1" r:id="rId1"/>
    <sheet name="P1-P9" sheetId="2" r:id="rId2"/>
    <sheet name="P1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M9" i="2"/>
  <c r="D53" i="2" l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4" i="2"/>
  <c r="L10" i="2"/>
  <c r="H14" i="3"/>
  <c r="H5" i="3"/>
  <c r="H6" i="3" s="1"/>
  <c r="L8" i="2" l="1"/>
  <c r="L19" i="2" l="1"/>
  <c r="L2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M11" i="2"/>
  <c r="M10" i="2" l="1"/>
  <c r="L11" i="2"/>
  <c r="L21" i="2" l="1"/>
  <c r="L22" i="2"/>
  <c r="L23" i="2" l="1"/>
</calcChain>
</file>

<file path=xl/sharedStrings.xml><?xml version="1.0" encoding="utf-8"?>
<sst xmlns="http://schemas.openxmlformats.org/spreadsheetml/2006/main" count="56" uniqueCount="48">
  <si>
    <t>Name:</t>
  </si>
  <si>
    <t>Rouzbeh</t>
  </si>
  <si>
    <t>Family Name:</t>
  </si>
  <si>
    <t>Ghasemi</t>
  </si>
  <si>
    <t xml:space="preserve">Student Number: </t>
  </si>
  <si>
    <t xml:space="preserve">HW  Number: </t>
  </si>
  <si>
    <t>#2</t>
  </si>
  <si>
    <t>Cash Flow Of The Loan</t>
  </si>
  <si>
    <t>Monthly</t>
  </si>
  <si>
    <t>Amount Of Loan</t>
  </si>
  <si>
    <t>Monthly Payment</t>
  </si>
  <si>
    <t>Profit of Loan(annually)</t>
  </si>
  <si>
    <t>Rate</t>
  </si>
  <si>
    <t>NPW</t>
  </si>
  <si>
    <t>Cumulative Interests</t>
  </si>
  <si>
    <t>Cumulative Principles</t>
  </si>
  <si>
    <t>After Pay the half of Installments</t>
  </si>
  <si>
    <t>Cumulative Interest Of Payment</t>
  </si>
  <si>
    <t>Cumulative Principle Of Payment</t>
  </si>
  <si>
    <t>Cumulative Interest &amp; Cumulative Principle</t>
  </si>
  <si>
    <t>Sum Of All Payment In First 24 Month</t>
  </si>
  <si>
    <t>Amount Of Money To Settle</t>
  </si>
  <si>
    <t>Part 9</t>
  </si>
  <si>
    <t>Part 2</t>
  </si>
  <si>
    <t>Part 5</t>
  </si>
  <si>
    <t>Part 7</t>
  </si>
  <si>
    <t>Part 8</t>
  </si>
  <si>
    <t>Part 1</t>
  </si>
  <si>
    <t>مشاهده میکنیم که این تابع برابر با جمع ستون PPMT به ازای تمام 48 ماه است!</t>
  </si>
  <si>
    <t>Result</t>
  </si>
  <si>
    <t>Part 3 -&gt; PMT</t>
  </si>
  <si>
    <t>Part 4 -&gt; PPMT</t>
  </si>
  <si>
    <t>Part 6 -&gt; IPMT</t>
  </si>
  <si>
    <t>طبق خواسته مسئله بدست آوردیم که باهم برابر می‌شوند!</t>
  </si>
  <si>
    <t>Summation Of All Instalments.</t>
  </si>
  <si>
    <t>Bank Settle</t>
  </si>
  <si>
    <t>Part A</t>
  </si>
  <si>
    <t>Ii</t>
  </si>
  <si>
    <t>Ib</t>
  </si>
  <si>
    <t>MIRR</t>
  </si>
  <si>
    <t>Part B</t>
  </si>
  <si>
    <t>Rate For Use Goal Seek</t>
  </si>
  <si>
    <t>مقدار بدست آمده برابر با مقدار مورد انتظار بانک است.( از بانک شهر چهارراه ولی عصر پرسیدم)</t>
  </si>
  <si>
    <t>ROIC</t>
  </si>
  <si>
    <t>مشاهده میکنیم که این تابع برابر با جمع ستون IPMT به ازای تمام 48 ماه است!</t>
  </si>
  <si>
    <t>Initial Investment(Unlock)</t>
  </si>
  <si>
    <t>Initial Investment(Lock)</t>
  </si>
  <si>
    <t>Not 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</si>
</sst>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0%"/>
    <numFmt numFmtId="165" formatCode="&quot;$&quot;#,##0.000_);[Red]\(&quot;$&quot;#,##0.000\)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7F3CB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3F9E"/>
        <bgColor indexed="64"/>
      </patternFill>
    </fill>
    <fill>
      <patternFill patternType="solid">
        <fgColor rgb="FF20CABE"/>
        <bgColor indexed="64"/>
      </patternFill>
    </fill>
    <fill>
      <patternFill patternType="solid">
        <fgColor rgb="FFFFFFCC"/>
      </patternFill>
    </fill>
    <fill>
      <patternFill patternType="solid">
        <fgColor rgb="FFF0945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2" fillId="4" borderId="0"/>
    <xf numFmtId="0" fontId="2" fillId="5" borderId="0"/>
    <xf numFmtId="0" fontId="2" fillId="6" borderId="1" applyNumberFormat="0" applyFont="0" applyAlignment="0" applyProtection="0"/>
    <xf numFmtId="0" fontId="2" fillId="7" borderId="0"/>
    <xf numFmtId="0" fontId="2" fillId="8" borderId="0"/>
    <xf numFmtId="0" fontId="2" fillId="9" borderId="0"/>
    <xf numFmtId="0" fontId="2" fillId="10" borderId="0" applyNumberFormat="0" applyBorder="0" applyAlignment="0" applyProtection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4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3" applyAlignment="1">
      <alignment horizontal="center" vertical="center"/>
    </xf>
    <xf numFmtId="0" fontId="2" fillId="3" borderId="0" xfId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3" borderId="0" xfId="1" applyFont="1" applyAlignment="1">
      <alignment horizontal="center" vertical="center"/>
    </xf>
    <xf numFmtId="8" fontId="2" fillId="4" borderId="0" xfId="2" applyNumberFormat="1" applyAlignment="1">
      <alignment horizontal="center" vertical="center"/>
    </xf>
    <xf numFmtId="8" fontId="3" fillId="4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7" borderId="0" xfId="5"/>
    <xf numFmtId="0" fontId="2" fillId="7" borderId="0" xfId="5" applyFont="1" applyAlignment="1">
      <alignment horizontal="center" vertical="center"/>
    </xf>
    <xf numFmtId="0" fontId="0" fillId="6" borderId="1" xfId="4" applyFont="1" applyAlignment="1">
      <alignment horizontal="center" vertical="center"/>
    </xf>
    <xf numFmtId="0" fontId="4" fillId="6" borderId="1" xfId="4" applyFont="1" applyAlignment="1">
      <alignment horizontal="center" vertical="center"/>
    </xf>
    <xf numFmtId="0" fontId="2" fillId="4" borderId="0" xfId="2"/>
    <xf numFmtId="0" fontId="5" fillId="9" borderId="0" xfId="7" applyFont="1" applyAlignment="1">
      <alignment horizontal="center" vertical="center"/>
    </xf>
    <xf numFmtId="0" fontId="2" fillId="5" borderId="0" xfId="3"/>
    <xf numFmtId="0" fontId="0" fillId="5" borderId="0" xfId="3" applyFont="1" applyAlignment="1">
      <alignment horizontal="center" vertical="center"/>
    </xf>
    <xf numFmtId="164" fontId="0" fillId="0" borderId="0" xfId="0" applyNumberFormat="1"/>
    <xf numFmtId="166" fontId="0" fillId="0" borderId="0" xfId="0" applyNumberFormat="1" applyAlignment="1">
      <alignment horizontal="center" vertical="center"/>
    </xf>
    <xf numFmtId="8" fontId="2" fillId="10" borderId="0" xfId="8" applyNumberFormat="1" applyAlignment="1">
      <alignment horizontal="center" vertical="center"/>
    </xf>
    <xf numFmtId="0" fontId="2" fillId="10" borderId="0" xfId="8" applyAlignment="1">
      <alignment horizontal="center" vertical="center"/>
    </xf>
  </cellXfs>
  <cellStyles count="9">
    <cellStyle name="20% - Accent4" xfId="8" builtinId="42"/>
    <cellStyle name="20% - Accent6" xfId="1" builtinId="50"/>
    <cellStyle name="Black" xfId="7"/>
    <cellStyle name="Dark Brown" xfId="6"/>
    <cellStyle name="Green Blue" xfId="3"/>
    <cellStyle name="Normal" xfId="0" builtinId="0"/>
    <cellStyle name="Note" xfId="4" builtinId="10"/>
    <cellStyle name="Orange" xfId="5"/>
    <cellStyle name="Pink" xfId="2"/>
  </cellStyles>
  <dxfs count="0"/>
  <tableStyles count="0" defaultTableStyle="TableStyleMedium2" defaultPivotStyle="PivotStyleLight16"/>
  <colors>
    <mruColors>
      <color rgb="FF663300"/>
      <color rgb="FFF09456"/>
      <color rgb="FF20CABE"/>
      <color rgb="FFD93F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27</xdr:row>
      <xdr:rowOff>19398</xdr:rowOff>
    </xdr:from>
    <xdr:to>
      <xdr:col>12</xdr:col>
      <xdr:colOff>1288407</xdr:colOff>
      <xdr:row>47</xdr:row>
      <xdr:rowOff>143786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2667" y="5099398"/>
          <a:ext cx="7807740" cy="3849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0" sqref="B30"/>
    </sheetView>
  </sheetViews>
  <sheetFormatPr defaultRowHeight="14.4" x14ac:dyDescent="0.3"/>
  <cols>
    <col min="1" max="1" width="22" customWidth="1"/>
    <col min="2" max="2" width="27.5546875" customWidth="1"/>
  </cols>
  <sheetData>
    <row r="1" spans="1:2" ht="15.6" x14ac:dyDescent="0.3">
      <c r="A1" s="1" t="s">
        <v>0</v>
      </c>
      <c r="B1" s="1" t="s">
        <v>1</v>
      </c>
    </row>
    <row r="2" spans="1:2" ht="15.6" x14ac:dyDescent="0.3">
      <c r="A2" s="1" t="s">
        <v>2</v>
      </c>
      <c r="B2" s="1" t="s">
        <v>3</v>
      </c>
    </row>
    <row r="3" spans="1:2" ht="15.6" x14ac:dyDescent="0.3">
      <c r="A3" s="1" t="s">
        <v>4</v>
      </c>
      <c r="B3" s="1">
        <v>9531424</v>
      </c>
    </row>
    <row r="4" spans="1:2" ht="15.6" x14ac:dyDescent="0.3">
      <c r="A4" s="1" t="s">
        <v>5</v>
      </c>
      <c r="B4" s="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zoomScale="45" zoomScaleNormal="115" workbookViewId="0">
      <selection activeCell="N41" sqref="N41"/>
    </sheetView>
  </sheetViews>
  <sheetFormatPr defaultRowHeight="14.4" x14ac:dyDescent="0.3"/>
  <cols>
    <col min="1" max="1" width="16.77734375" style="3" customWidth="1"/>
    <col min="2" max="2" width="24.44140625" style="7" customWidth="1"/>
    <col min="3" max="3" width="25.33203125" style="7" customWidth="1"/>
    <col min="4" max="4" width="21.33203125" style="7" customWidth="1"/>
    <col min="5" max="5" width="25.21875" style="7" customWidth="1"/>
    <col min="6" max="6" width="28.6640625" style="3" customWidth="1"/>
    <col min="7" max="8" width="38.21875" style="3" customWidth="1"/>
    <col min="9" max="9" width="8.109375" style="3" customWidth="1"/>
    <col min="10" max="10" width="40" style="3" customWidth="1"/>
    <col min="11" max="11" width="36.21875" style="3" customWidth="1"/>
    <col min="12" max="12" width="23.21875" style="3" customWidth="1"/>
    <col min="13" max="13" width="21.21875" style="3" customWidth="1"/>
    <col min="14" max="14" width="76.44140625" style="3" customWidth="1"/>
    <col min="15" max="15" width="34.44140625" style="3" customWidth="1"/>
    <col min="16" max="16" width="25.44140625" style="3" customWidth="1"/>
    <col min="17" max="16384" width="8.88671875" style="3"/>
  </cols>
  <sheetData>
    <row r="1" spans="1:15" ht="18" x14ac:dyDescent="0.3">
      <c r="A1" s="2"/>
      <c r="B1" s="9"/>
      <c r="C1" s="10" t="s">
        <v>7</v>
      </c>
      <c r="D1" s="9"/>
      <c r="E1" s="9"/>
      <c r="F1" s="17"/>
      <c r="G1" s="17"/>
      <c r="H1" s="17"/>
      <c r="N1" s="18" t="s">
        <v>29</v>
      </c>
    </row>
    <row r="2" spans="1:15" x14ac:dyDescent="0.3">
      <c r="A2" s="3" t="s">
        <v>8</v>
      </c>
      <c r="B2" s="12" t="s">
        <v>46</v>
      </c>
      <c r="C2" s="12" t="s">
        <v>9</v>
      </c>
      <c r="D2" s="12" t="s">
        <v>10</v>
      </c>
      <c r="E2" s="12" t="s">
        <v>45</v>
      </c>
      <c r="F2" s="15" t="s">
        <v>30</v>
      </c>
      <c r="G2" s="15" t="s">
        <v>31</v>
      </c>
      <c r="H2" s="15" t="s">
        <v>32</v>
      </c>
    </row>
    <row r="3" spans="1:15" x14ac:dyDescent="0.3">
      <c r="A3" s="3">
        <v>0</v>
      </c>
      <c r="B3" s="12">
        <v>-16000000</v>
      </c>
      <c r="C3" s="12">
        <v>50000000</v>
      </c>
      <c r="D3" s="12">
        <v>50000000</v>
      </c>
      <c r="E3" s="12"/>
      <c r="J3" s="15" t="s">
        <v>27</v>
      </c>
      <c r="K3" s="5" t="s">
        <v>41</v>
      </c>
      <c r="L3" s="11">
        <v>1.5990923743395058E-2</v>
      </c>
    </row>
    <row r="4" spans="1:15" x14ac:dyDescent="0.3">
      <c r="A4" s="3">
        <v>1</v>
      </c>
      <c r="B4" s="12"/>
      <c r="C4" s="12"/>
      <c r="D4" s="12">
        <v>-1500000</v>
      </c>
      <c r="E4" s="12"/>
      <c r="F4" s="7">
        <f>PMT(1.5%,48,$C$3)</f>
        <v>-1468749.9804081104</v>
      </c>
      <c r="G4" s="7">
        <f>PPMT($L$8,$A4,48,$C$3)</f>
        <v>-700453.8128302464</v>
      </c>
      <c r="H4" s="7">
        <f>IPMT($L$8,$A4,48,$C$3)</f>
        <v>-799546.1871697536</v>
      </c>
    </row>
    <row r="5" spans="1:15" x14ac:dyDescent="0.3">
      <c r="A5" s="3">
        <v>2</v>
      </c>
      <c r="B5" s="12"/>
      <c r="C5" s="12"/>
      <c r="D5" s="12">
        <v>-1500000</v>
      </c>
      <c r="E5" s="12"/>
      <c r="F5" s="7">
        <f t="shared" ref="F5:F51" si="0">PMT(1.5%,48,$C$3)</f>
        <v>-1468749.9804081104</v>
      </c>
      <c r="G5" s="7">
        <f t="shared" ref="G5:G51" si="1">PPMT($L$8,$A5,48,$C$3)</f>
        <v>-711654.716336985</v>
      </c>
      <c r="H5" s="7">
        <f t="shared" ref="H5:H51" si="2">IPMT($L$8,$A5,48,$C$3)</f>
        <v>-788345.28366301476</v>
      </c>
    </row>
    <row r="6" spans="1:15" x14ac:dyDescent="0.3">
      <c r="A6" s="3">
        <v>3</v>
      </c>
      <c r="B6" s="12"/>
      <c r="C6" s="12"/>
      <c r="D6" s="12">
        <v>-1500000</v>
      </c>
      <c r="E6" s="12"/>
      <c r="F6" s="7">
        <f t="shared" si="0"/>
        <v>-1468749.9804081104</v>
      </c>
      <c r="G6" s="7">
        <f t="shared" si="1"/>
        <v>-723034.73263755732</v>
      </c>
      <c r="H6" s="7">
        <f t="shared" si="2"/>
        <v>-776965.26736244257</v>
      </c>
      <c r="K6" s="4"/>
      <c r="L6" s="4"/>
      <c r="M6" s="19"/>
    </row>
    <row r="7" spans="1:15" x14ac:dyDescent="0.3">
      <c r="A7" s="3">
        <v>4</v>
      </c>
      <c r="B7" s="12"/>
      <c r="C7" s="12"/>
      <c r="D7" s="12">
        <v>-1500000</v>
      </c>
      <c r="E7" s="12"/>
      <c r="F7" s="7">
        <f t="shared" si="0"/>
        <v>-1468749.9804081104</v>
      </c>
      <c r="G7" s="7">
        <f t="shared" si="1"/>
        <v>-734596.7259109905</v>
      </c>
      <c r="H7" s="7">
        <f t="shared" si="2"/>
        <v>-765403.2740890095</v>
      </c>
      <c r="K7" s="5" t="s">
        <v>11</v>
      </c>
      <c r="L7" s="6">
        <v>0.18</v>
      </c>
    </row>
    <row r="8" spans="1:15" x14ac:dyDescent="0.3">
      <c r="A8" s="3">
        <v>5</v>
      </c>
      <c r="B8" s="12"/>
      <c r="C8" s="12"/>
      <c r="D8" s="12">
        <v>-1500000</v>
      </c>
      <c r="E8" s="12"/>
      <c r="F8" s="7">
        <f t="shared" si="0"/>
        <v>-1468749.9804081104</v>
      </c>
      <c r="G8" s="7">
        <f t="shared" si="1"/>
        <v>-746343.60613718082</v>
      </c>
      <c r="H8" s="7">
        <f t="shared" si="2"/>
        <v>-753656.39386281907</v>
      </c>
      <c r="J8" s="15" t="s">
        <v>23</v>
      </c>
      <c r="K8" s="8" t="s">
        <v>12</v>
      </c>
      <c r="L8" s="11">
        <f>RATE(A51,D4,C3)</f>
        <v>1.5990923743395072E-2</v>
      </c>
      <c r="O8"/>
    </row>
    <row r="9" spans="1:15" x14ac:dyDescent="0.3">
      <c r="A9" s="3">
        <v>6</v>
      </c>
      <c r="B9" s="12"/>
      <c r="C9" s="12"/>
      <c r="D9" s="12">
        <v>-1500000</v>
      </c>
      <c r="E9" s="12"/>
      <c r="F9" s="7">
        <f t="shared" si="0"/>
        <v>-1468749.9804081104</v>
      </c>
      <c r="G9" s="7">
        <f t="shared" si="1"/>
        <v>-758278.32982929086</v>
      </c>
      <c r="H9" s="7">
        <f t="shared" si="2"/>
        <v>-741721.67017070891</v>
      </c>
      <c r="J9" s="15" t="s">
        <v>24</v>
      </c>
      <c r="K9" s="8" t="s">
        <v>15</v>
      </c>
      <c r="L9" s="7">
        <f>CUMPRINC(L8,A51,C3,A4,A51,0)</f>
        <v>-50000000</v>
      </c>
      <c r="M9" s="7">
        <f>SUM(G4:G51)</f>
        <v>-50000000</v>
      </c>
      <c r="N9" s="3" t="s">
        <v>28</v>
      </c>
    </row>
    <row r="10" spans="1:15" x14ac:dyDescent="0.3">
      <c r="A10" s="3">
        <v>7</v>
      </c>
      <c r="B10" s="12"/>
      <c r="C10" s="12"/>
      <c r="D10" s="12">
        <v>-1500000</v>
      </c>
      <c r="E10" s="12"/>
      <c r="F10" s="7">
        <f t="shared" si="0"/>
        <v>-1468749.9804081104</v>
      </c>
      <c r="G10" s="7">
        <f t="shared" si="1"/>
        <v>-770403.90077786008</v>
      </c>
      <c r="H10" s="7">
        <f t="shared" si="2"/>
        <v>-729596.09922213969</v>
      </c>
      <c r="J10" s="15" t="s">
        <v>25</v>
      </c>
      <c r="K10" s="8" t="s">
        <v>14</v>
      </c>
      <c r="L10" s="7">
        <f>CUMIPMT(L8,A51,C3,A4,A51,0)</f>
        <v>-21999999.999999985</v>
      </c>
      <c r="M10" s="7">
        <f>SUM(H4:H51)</f>
        <v>-22000000</v>
      </c>
      <c r="N10" s="3" t="s">
        <v>44</v>
      </c>
    </row>
    <row r="11" spans="1:15" x14ac:dyDescent="0.3">
      <c r="A11" s="3">
        <v>8</v>
      </c>
      <c r="B11" s="12"/>
      <c r="C11" s="12"/>
      <c r="D11" s="12">
        <v>-1500000</v>
      </c>
      <c r="E11" s="12"/>
      <c r="F11" s="7">
        <f t="shared" si="0"/>
        <v>-1468749.9804081104</v>
      </c>
      <c r="G11" s="7">
        <f t="shared" si="1"/>
        <v>-782723.37080681301</v>
      </c>
      <c r="H11" s="7">
        <f t="shared" si="2"/>
        <v>-717276.62919318688</v>
      </c>
      <c r="J11" s="15" t="s">
        <v>26</v>
      </c>
      <c r="K11" s="5" t="s">
        <v>34</v>
      </c>
      <c r="L11" s="7">
        <f>SUM(L9,L10)</f>
        <v>-71999999.999999985</v>
      </c>
      <c r="M11" s="12">
        <f>SUM(D4:D51)</f>
        <v>-72000000</v>
      </c>
      <c r="N11" s="3" t="s">
        <v>33</v>
      </c>
    </row>
    <row r="12" spans="1:15" x14ac:dyDescent="0.3">
      <c r="A12" s="3">
        <v>9</v>
      </c>
      <c r="B12" s="12"/>
      <c r="C12" s="12"/>
      <c r="D12" s="12">
        <v>-1500000</v>
      </c>
      <c r="E12" s="12"/>
      <c r="F12" s="7">
        <f t="shared" si="0"/>
        <v>-1468749.9804081104</v>
      </c>
      <c r="G12" s="7">
        <f t="shared" si="1"/>
        <v>-795239.84054155787</v>
      </c>
      <c r="H12" s="7">
        <f t="shared" si="2"/>
        <v>-704760.15945844213</v>
      </c>
    </row>
    <row r="13" spans="1:15" x14ac:dyDescent="0.3">
      <c r="A13" s="3">
        <v>10</v>
      </c>
      <c r="B13" s="12"/>
      <c r="C13" s="12"/>
      <c r="D13" s="12">
        <v>-1500000</v>
      </c>
      <c r="E13" s="12"/>
      <c r="F13" s="7">
        <f t="shared" si="0"/>
        <v>-1468749.9804081104</v>
      </c>
      <c r="G13" s="7">
        <f t="shared" si="1"/>
        <v>-807956.46018936741</v>
      </c>
      <c r="H13" s="7">
        <f t="shared" si="2"/>
        <v>-692043.53981063212</v>
      </c>
    </row>
    <row r="14" spans="1:15" x14ac:dyDescent="0.3">
      <c r="A14" s="3">
        <v>11</v>
      </c>
      <c r="B14" s="12"/>
      <c r="C14" s="12"/>
      <c r="D14" s="12">
        <v>-1500000</v>
      </c>
      <c r="E14" s="12"/>
      <c r="F14" s="7">
        <f t="shared" si="0"/>
        <v>-1468749.9804081104</v>
      </c>
      <c r="G14" s="7">
        <f t="shared" si="1"/>
        <v>-820876.43033223914</v>
      </c>
      <c r="H14" s="7">
        <f t="shared" si="2"/>
        <v>-679123.56966776063</v>
      </c>
    </row>
    <row r="15" spans="1:15" x14ac:dyDescent="0.3">
      <c r="A15" s="3">
        <v>12</v>
      </c>
      <c r="B15" s="12"/>
      <c r="C15" s="12"/>
      <c r="D15" s="12">
        <v>-1500000</v>
      </c>
      <c r="E15" s="12"/>
      <c r="F15" s="7">
        <f t="shared" si="0"/>
        <v>-1468749.9804081104</v>
      </c>
      <c r="G15" s="7">
        <f t="shared" si="1"/>
        <v>-834003.00273243233</v>
      </c>
      <c r="H15" s="7">
        <f t="shared" si="2"/>
        <v>-665996.99726756732</v>
      </c>
    </row>
    <row r="16" spans="1:15" x14ac:dyDescent="0.3">
      <c r="A16" s="3">
        <v>13</v>
      </c>
      <c r="B16" s="12"/>
      <c r="C16" s="12"/>
      <c r="D16" s="12">
        <v>-1500000</v>
      </c>
      <c r="E16" s="12"/>
      <c r="F16" s="7">
        <f t="shared" si="0"/>
        <v>-1468749.9804081104</v>
      </c>
      <c r="G16" s="7">
        <f t="shared" si="1"/>
        <v>-847339.4811508893</v>
      </c>
      <c r="H16" s="7">
        <f t="shared" si="2"/>
        <v>-652660.51884911046</v>
      </c>
    </row>
    <row r="17" spans="1:14" x14ac:dyDescent="0.3">
      <c r="A17" s="3">
        <v>14</v>
      </c>
      <c r="B17" s="12"/>
      <c r="C17" s="12"/>
      <c r="D17" s="12">
        <v>-1500000</v>
      </c>
      <c r="E17" s="12"/>
      <c r="F17" s="7">
        <f t="shared" si="0"/>
        <v>-1468749.9804081104</v>
      </c>
      <c r="G17" s="7">
        <f t="shared" si="1"/>
        <v>-860889.22217874101</v>
      </c>
      <c r="H17" s="7">
        <f t="shared" si="2"/>
        <v>-639110.77782125887</v>
      </c>
    </row>
    <row r="18" spans="1:14" x14ac:dyDescent="0.3">
      <c r="A18" s="3">
        <v>15</v>
      </c>
      <c r="B18" s="12"/>
      <c r="C18" s="12"/>
      <c r="D18" s="12">
        <v>-1500000</v>
      </c>
      <c r="E18" s="12"/>
      <c r="F18" s="7">
        <f t="shared" si="0"/>
        <v>-1468749.9804081104</v>
      </c>
      <c r="G18" s="7">
        <f t="shared" si="1"/>
        <v>-874655.63608211197</v>
      </c>
      <c r="H18" s="7">
        <f t="shared" si="2"/>
        <v>-625344.36391788791</v>
      </c>
      <c r="J18" s="16" t="s">
        <v>22</v>
      </c>
      <c r="K18" s="14" t="s">
        <v>16</v>
      </c>
      <c r="L18" s="13"/>
      <c r="M18" s="13"/>
    </row>
    <row r="19" spans="1:14" x14ac:dyDescent="0.3">
      <c r="A19" s="3">
        <v>16</v>
      </c>
      <c r="B19" s="12"/>
      <c r="C19" s="12"/>
      <c r="D19" s="12">
        <v>-1500000</v>
      </c>
      <c r="E19" s="12"/>
      <c r="F19" s="7">
        <f t="shared" si="0"/>
        <v>-1468749.9804081104</v>
      </c>
      <c r="G19" s="7">
        <f t="shared" si="1"/>
        <v>-888642.18766043172</v>
      </c>
      <c r="H19" s="7">
        <f t="shared" si="2"/>
        <v>-611357.81233956804</v>
      </c>
      <c r="K19" s="3" t="s">
        <v>17</v>
      </c>
      <c r="L19" s="7">
        <f>CUMIPMT(L8,A51,C3,A4,A27,0)</f>
        <v>-15702650.569942962</v>
      </c>
    </row>
    <row r="20" spans="1:14" x14ac:dyDescent="0.3">
      <c r="A20" s="3">
        <v>17</v>
      </c>
      <c r="B20" s="12"/>
      <c r="C20" s="12"/>
      <c r="D20" s="12">
        <v>-1500000</v>
      </c>
      <c r="E20" s="12"/>
      <c r="F20" s="7">
        <f t="shared" si="0"/>
        <v>-1468749.9804081104</v>
      </c>
      <c r="G20" s="7">
        <f t="shared" si="1"/>
        <v>-902852.39711847343</v>
      </c>
      <c r="H20" s="7">
        <f t="shared" si="2"/>
        <v>-597147.60288152646</v>
      </c>
      <c r="K20" s="3" t="s">
        <v>18</v>
      </c>
      <c r="L20" s="7">
        <f>CUMPRINC(L8,A51,C3,A4,A27,0)</f>
        <v>-20297349.43005703</v>
      </c>
    </row>
    <row r="21" spans="1:14" x14ac:dyDescent="0.3">
      <c r="A21" s="3">
        <v>18</v>
      </c>
      <c r="B21" s="12"/>
      <c r="C21" s="12"/>
      <c r="D21" s="12">
        <v>-1500000</v>
      </c>
      <c r="E21" s="12"/>
      <c r="F21" s="7">
        <f t="shared" si="0"/>
        <v>-1468749.9804081104</v>
      </c>
      <c r="G21" s="7">
        <f t="shared" si="1"/>
        <v>-917289.84095233632</v>
      </c>
      <c r="H21" s="7">
        <f t="shared" si="2"/>
        <v>-582710.15904766356</v>
      </c>
      <c r="K21" s="3" t="s">
        <v>19</v>
      </c>
      <c r="L21" s="7">
        <f>SUM(L19,L20)</f>
        <v>-35999999.999999993</v>
      </c>
    </row>
    <row r="22" spans="1:14" x14ac:dyDescent="0.3">
      <c r="A22" s="3">
        <v>19</v>
      </c>
      <c r="B22" s="12"/>
      <c r="C22" s="12"/>
      <c r="D22" s="12">
        <v>-1500000</v>
      </c>
      <c r="E22" s="12"/>
      <c r="F22" s="7">
        <f t="shared" si="0"/>
        <v>-1468749.9804081104</v>
      </c>
      <c r="G22" s="7">
        <f t="shared" si="1"/>
        <v>-931958.15284959623</v>
      </c>
      <c r="H22" s="7">
        <f t="shared" si="2"/>
        <v>-568041.84715040354</v>
      </c>
      <c r="K22" s="3" t="s">
        <v>20</v>
      </c>
      <c r="L22" s="7">
        <f>SUM(D4:D27)</f>
        <v>-36000000</v>
      </c>
    </row>
    <row r="23" spans="1:14" x14ac:dyDescent="0.3">
      <c r="A23" s="3">
        <v>20</v>
      </c>
      <c r="B23" s="12"/>
      <c r="C23" s="12"/>
      <c r="D23" s="12">
        <v>-1500000</v>
      </c>
      <c r="E23" s="12"/>
      <c r="F23" s="7">
        <f t="shared" si="0"/>
        <v>-1468749.9804081104</v>
      </c>
      <c r="G23" s="7">
        <f t="shared" si="1"/>
        <v>-946861.02460384951</v>
      </c>
      <c r="H23" s="7">
        <f t="shared" si="2"/>
        <v>-553138.97539615049</v>
      </c>
      <c r="K23" s="3" t="s">
        <v>21</v>
      </c>
      <c r="L23" s="7">
        <f>SUM(C3,L20)</f>
        <v>29702650.56994297</v>
      </c>
    </row>
    <row r="24" spans="1:14" x14ac:dyDescent="0.3">
      <c r="A24" s="3">
        <v>21</v>
      </c>
      <c r="B24" s="12"/>
      <c r="C24" s="12"/>
      <c r="D24" s="12">
        <v>-1500000</v>
      </c>
      <c r="E24" s="12"/>
      <c r="F24" s="7">
        <f t="shared" si="0"/>
        <v>-1468749.9804081104</v>
      </c>
      <c r="G24" s="7">
        <f t="shared" si="1"/>
        <v>-962002.20704388246</v>
      </c>
      <c r="H24" s="7">
        <f t="shared" si="2"/>
        <v>-537997.79295611731</v>
      </c>
      <c r="K24" s="3" t="s">
        <v>35</v>
      </c>
      <c r="L24" s="7">
        <v>29700000</v>
      </c>
      <c r="N24" s="3" t="s">
        <v>42</v>
      </c>
    </row>
    <row r="25" spans="1:14" x14ac:dyDescent="0.3">
      <c r="A25" s="3">
        <v>22</v>
      </c>
      <c r="B25" s="12"/>
      <c r="C25" s="12"/>
      <c r="D25" s="12">
        <v>-1500000</v>
      </c>
      <c r="E25" s="12"/>
      <c r="F25" s="7">
        <f t="shared" si="0"/>
        <v>-1468749.9804081104</v>
      </c>
      <c r="G25" s="7">
        <f t="shared" si="1"/>
        <v>-977385.51097769907</v>
      </c>
      <c r="H25" s="7">
        <f t="shared" si="2"/>
        <v>-522614.48902230087</v>
      </c>
    </row>
    <row r="26" spans="1:14" x14ac:dyDescent="0.3">
      <c r="A26" s="3">
        <v>23</v>
      </c>
      <c r="B26" s="12"/>
      <c r="C26" s="12"/>
      <c r="D26" s="12">
        <v>-1500000</v>
      </c>
      <c r="E26" s="12"/>
      <c r="F26" s="7">
        <f t="shared" si="0"/>
        <v>-1468749.9804081104</v>
      </c>
      <c r="G26" s="7">
        <f t="shared" si="1"/>
        <v>-993014.80815164268</v>
      </c>
      <c r="H26" s="7">
        <f t="shared" si="2"/>
        <v>-506985.19184835727</v>
      </c>
    </row>
    <row r="27" spans="1:14" x14ac:dyDescent="0.3">
      <c r="A27" s="3">
        <v>24</v>
      </c>
      <c r="B27" s="12"/>
      <c r="C27" s="12"/>
      <c r="D27" s="12">
        <v>-1500000</v>
      </c>
      <c r="E27" s="12"/>
      <c r="F27" s="7">
        <f t="shared" si="0"/>
        <v>-1468749.9804081104</v>
      </c>
      <c r="G27" s="7">
        <f t="shared" si="1"/>
        <v>-1008894.0322248576</v>
      </c>
      <c r="H27" s="7">
        <f t="shared" si="2"/>
        <v>-491105.96777514217</v>
      </c>
    </row>
    <row r="28" spans="1:14" x14ac:dyDescent="0.3">
      <c r="A28" s="3">
        <v>25</v>
      </c>
      <c r="B28" s="12"/>
      <c r="C28" s="12"/>
      <c r="D28" s="12">
        <v>-1500000</v>
      </c>
      <c r="E28" s="12"/>
      <c r="F28" s="7">
        <f t="shared" si="0"/>
        <v>-1468749.9804081104</v>
      </c>
      <c r="G28" s="7">
        <f t="shared" si="1"/>
        <v>-1025027.1797593319</v>
      </c>
      <c r="H28" s="7">
        <f t="shared" si="2"/>
        <v>-474972.82024066814</v>
      </c>
    </row>
    <row r="29" spans="1:14" x14ac:dyDescent="0.3">
      <c r="A29" s="3">
        <v>26</v>
      </c>
      <c r="B29" s="12"/>
      <c r="C29" s="12"/>
      <c r="D29" s="12">
        <v>-1500000</v>
      </c>
      <c r="E29" s="12"/>
      <c r="F29" s="7">
        <f t="shared" si="0"/>
        <v>-1468749.9804081104</v>
      </c>
      <c r="G29" s="7">
        <f t="shared" si="1"/>
        <v>-1041418.3112257705</v>
      </c>
      <c r="H29" s="7">
        <f t="shared" si="2"/>
        <v>-458581.68877422932</v>
      </c>
    </row>
    <row r="30" spans="1:14" x14ac:dyDescent="0.3">
      <c r="A30" s="3">
        <v>27</v>
      </c>
      <c r="B30" s="12"/>
      <c r="C30" s="12"/>
      <c r="D30" s="12">
        <v>-1500000</v>
      </c>
      <c r="E30" s="12"/>
      <c r="F30" s="7">
        <f t="shared" si="0"/>
        <v>-1468749.9804081104</v>
      </c>
      <c r="G30" s="7">
        <f t="shared" si="1"/>
        <v>-1058071.5520255573</v>
      </c>
      <c r="H30" s="7">
        <f t="shared" si="2"/>
        <v>-441928.4479744428</v>
      </c>
    </row>
    <row r="31" spans="1:14" x14ac:dyDescent="0.3">
      <c r="A31" s="3">
        <v>28</v>
      </c>
      <c r="B31" s="12"/>
      <c r="C31" s="12"/>
      <c r="D31" s="12">
        <v>-1500000</v>
      </c>
      <c r="E31" s="12"/>
      <c r="F31" s="7">
        <f t="shared" si="0"/>
        <v>-1468749.9804081104</v>
      </c>
      <c r="G31" s="7">
        <f t="shared" si="1"/>
        <v>-1074991.0935290535</v>
      </c>
      <c r="H31" s="7">
        <f t="shared" si="2"/>
        <v>-425008.90647094644</v>
      </c>
    </row>
    <row r="32" spans="1:14" x14ac:dyDescent="0.3">
      <c r="A32" s="3">
        <v>29</v>
      </c>
      <c r="B32" s="12"/>
      <c r="C32" s="12"/>
      <c r="D32" s="12">
        <v>-1500000</v>
      </c>
      <c r="E32" s="12"/>
      <c r="F32" s="7">
        <f t="shared" si="0"/>
        <v>-1468749.9804081104</v>
      </c>
      <c r="G32" s="7">
        <f t="shared" si="1"/>
        <v>-1092181.1941305054</v>
      </c>
      <c r="H32" s="7">
        <f t="shared" si="2"/>
        <v>-407818.80586949451</v>
      </c>
    </row>
    <row r="33" spans="1:8" x14ac:dyDescent="0.3">
      <c r="A33" s="3">
        <v>30</v>
      </c>
      <c r="B33" s="12"/>
      <c r="C33" s="12"/>
      <c r="D33" s="12">
        <v>-1500000</v>
      </c>
      <c r="E33" s="12"/>
      <c r="F33" s="7">
        <f t="shared" si="0"/>
        <v>-1468749.9804081104</v>
      </c>
      <c r="G33" s="7">
        <f t="shared" si="1"/>
        <v>-1109646.1803198166</v>
      </c>
      <c r="H33" s="7">
        <f t="shared" si="2"/>
        <v>-390353.81968018343</v>
      </c>
    </row>
    <row r="34" spans="1:8" x14ac:dyDescent="0.3">
      <c r="A34" s="3">
        <v>31</v>
      </c>
      <c r="B34" s="12"/>
      <c r="C34" s="12"/>
      <c r="D34" s="12">
        <v>-1500000</v>
      </c>
      <c r="E34" s="12"/>
      <c r="F34" s="7">
        <f t="shared" si="0"/>
        <v>-1468749.9804081104</v>
      </c>
      <c r="G34" s="7">
        <f t="shared" si="1"/>
        <v>-1127390.4477714603</v>
      </c>
      <c r="H34" s="7">
        <f t="shared" si="2"/>
        <v>-372609.55222853954</v>
      </c>
    </row>
    <row r="35" spans="1:8" x14ac:dyDescent="0.3">
      <c r="A35" s="3">
        <v>32</v>
      </c>
      <c r="B35" s="12"/>
      <c r="C35" s="12"/>
      <c r="D35" s="12">
        <v>-1500000</v>
      </c>
      <c r="E35" s="12"/>
      <c r="F35" s="7">
        <f t="shared" si="0"/>
        <v>-1468749.9804081104</v>
      </c>
      <c r="G35" s="7">
        <f t="shared" si="1"/>
        <v>-1145418.4624508058</v>
      </c>
      <c r="H35" s="7">
        <f t="shared" si="2"/>
        <v>-354581.53754919412</v>
      </c>
    </row>
    <row r="36" spans="1:8" x14ac:dyDescent="0.3">
      <c r="A36" s="3">
        <v>33</v>
      </c>
      <c r="B36" s="12"/>
      <c r="C36" s="12"/>
      <c r="D36" s="12">
        <v>-1500000</v>
      </c>
      <c r="E36" s="12"/>
      <c r="F36" s="7">
        <f t="shared" si="0"/>
        <v>-1468749.9804081104</v>
      </c>
      <c r="G36" s="7">
        <f t="shared" si="1"/>
        <v>-1163734.7617381334</v>
      </c>
      <c r="H36" s="7">
        <f t="shared" si="2"/>
        <v>-336265.23826186644</v>
      </c>
    </row>
    <row r="37" spans="1:8" x14ac:dyDescent="0.3">
      <c r="A37" s="3">
        <v>34</v>
      </c>
      <c r="B37" s="12"/>
      <c r="C37" s="12"/>
      <c r="D37" s="12">
        <v>-1500000</v>
      </c>
      <c r="E37" s="12"/>
      <c r="F37" s="7">
        <f t="shared" si="0"/>
        <v>-1468749.9804081104</v>
      </c>
      <c r="G37" s="7">
        <f t="shared" si="1"/>
        <v>-1182343.9555706258</v>
      </c>
      <c r="H37" s="7">
        <f t="shared" si="2"/>
        <v>-317656.04442937393</v>
      </c>
    </row>
    <row r="38" spans="1:8" x14ac:dyDescent="0.3">
      <c r="A38" s="3">
        <v>35</v>
      </c>
      <c r="B38" s="12"/>
      <c r="C38" s="12"/>
      <c r="D38" s="12">
        <v>-1500000</v>
      </c>
      <c r="E38" s="12"/>
      <c r="F38" s="7">
        <f t="shared" si="0"/>
        <v>-1468749.9804081104</v>
      </c>
      <c r="G38" s="7">
        <f t="shared" si="1"/>
        <v>-1201250.7276026199</v>
      </c>
      <c r="H38" s="7">
        <f t="shared" si="2"/>
        <v>-298749.27239737997</v>
      </c>
    </row>
    <row r="39" spans="1:8" x14ac:dyDescent="0.3">
      <c r="A39" s="3">
        <v>36</v>
      </c>
      <c r="B39" s="12"/>
      <c r="C39" s="12"/>
      <c r="D39" s="12">
        <v>-1500000</v>
      </c>
      <c r="E39" s="12"/>
      <c r="F39" s="7">
        <f t="shared" si="0"/>
        <v>-1468749.9804081104</v>
      </c>
      <c r="G39" s="7">
        <f t="shared" si="1"/>
        <v>-1220459.8363844112</v>
      </c>
      <c r="H39" s="7">
        <f t="shared" si="2"/>
        <v>-279540.16361558862</v>
      </c>
    </row>
    <row r="40" spans="1:8" x14ac:dyDescent="0.3">
      <c r="A40" s="3">
        <v>37</v>
      </c>
      <c r="B40" s="12"/>
      <c r="C40" s="12"/>
      <c r="D40" s="12">
        <v>-1500000</v>
      </c>
      <c r="E40" s="12"/>
      <c r="F40" s="7">
        <f t="shared" si="0"/>
        <v>-1468749.9804081104</v>
      </c>
      <c r="G40" s="7">
        <f t="shared" si="1"/>
        <v>-1239976.1165599108</v>
      </c>
      <c r="H40" s="7">
        <f t="shared" si="2"/>
        <v>-260023.88344008906</v>
      </c>
    </row>
    <row r="41" spans="1:8" x14ac:dyDescent="0.3">
      <c r="A41" s="3">
        <v>38</v>
      </c>
      <c r="B41" s="12"/>
      <c r="C41" s="12"/>
      <c r="D41" s="12">
        <v>-1500000</v>
      </c>
      <c r="E41" s="12"/>
      <c r="F41" s="7">
        <f t="shared" si="0"/>
        <v>-1468749.9804081104</v>
      </c>
      <c r="G41" s="7">
        <f t="shared" si="1"/>
        <v>-1259804.4800834514</v>
      </c>
      <c r="H41" s="7">
        <f t="shared" si="2"/>
        <v>-240195.51991654836</v>
      </c>
    </row>
    <row r="42" spans="1:8" x14ac:dyDescent="0.3">
      <c r="A42" s="3">
        <v>39</v>
      </c>
      <c r="B42" s="12"/>
      <c r="C42" s="12"/>
      <c r="D42" s="12">
        <v>-1500000</v>
      </c>
      <c r="E42" s="12"/>
      <c r="F42" s="7">
        <f t="shared" si="0"/>
        <v>-1468749.9804081104</v>
      </c>
      <c r="G42" s="7">
        <f t="shared" si="1"/>
        <v>-1279949.9174560534</v>
      </c>
      <c r="H42" s="7">
        <f t="shared" si="2"/>
        <v>-220050.08254394648</v>
      </c>
    </row>
    <row r="43" spans="1:8" x14ac:dyDescent="0.3">
      <c r="A43" s="3">
        <v>40</v>
      </c>
      <c r="B43" s="12"/>
      <c r="C43" s="12"/>
      <c r="D43" s="12">
        <v>-1500000</v>
      </c>
      <c r="E43" s="12"/>
      <c r="F43" s="7">
        <f t="shared" si="0"/>
        <v>-1468749.9804081104</v>
      </c>
      <c r="G43" s="7">
        <f t="shared" si="1"/>
        <v>-1300417.4989814579</v>
      </c>
      <c r="H43" s="7">
        <f t="shared" si="2"/>
        <v>-199582.50101854187</v>
      </c>
    </row>
    <row r="44" spans="1:8" x14ac:dyDescent="0.3">
      <c r="A44" s="3">
        <v>41</v>
      </c>
      <c r="B44" s="12"/>
      <c r="C44" s="12"/>
      <c r="D44" s="12">
        <v>-1500000</v>
      </c>
      <c r="E44" s="12"/>
      <c r="F44" s="7">
        <f t="shared" si="0"/>
        <v>-1468749.9804081104</v>
      </c>
      <c r="G44" s="7">
        <f t="shared" si="1"/>
        <v>-1321212.3760422468</v>
      </c>
      <c r="H44" s="7">
        <f t="shared" si="2"/>
        <v>-178787.62395775283</v>
      </c>
    </row>
    <row r="45" spans="1:8" x14ac:dyDescent="0.3">
      <c r="A45" s="3">
        <v>42</v>
      </c>
      <c r="B45" s="12"/>
      <c r="C45" s="12"/>
      <c r="D45" s="12">
        <v>-1500000</v>
      </c>
      <c r="E45" s="12"/>
      <c r="F45" s="7">
        <f t="shared" si="0"/>
        <v>-1468749.9804081104</v>
      </c>
      <c r="G45" s="7">
        <f t="shared" si="1"/>
        <v>-1342339.7823963684</v>
      </c>
      <c r="H45" s="7">
        <f t="shared" si="2"/>
        <v>-157660.21760363146</v>
      </c>
    </row>
    <row r="46" spans="1:8" x14ac:dyDescent="0.3">
      <c r="A46" s="3">
        <v>43</v>
      </c>
      <c r="B46" s="12"/>
      <c r="C46" s="12"/>
      <c r="D46" s="12">
        <v>-1500000</v>
      </c>
      <c r="E46" s="12"/>
      <c r="F46" s="7">
        <f t="shared" si="0"/>
        <v>-1468749.9804081104</v>
      </c>
      <c r="G46" s="7">
        <f t="shared" si="1"/>
        <v>-1363805.0354943941</v>
      </c>
      <c r="H46" s="7">
        <f t="shared" si="2"/>
        <v>-136194.9645056056</v>
      </c>
    </row>
    <row r="47" spans="1:8" x14ac:dyDescent="0.3">
      <c r="A47" s="3">
        <v>44</v>
      </c>
      <c r="B47" s="12"/>
      <c r="C47" s="12"/>
      <c r="D47" s="12">
        <v>-1500000</v>
      </c>
      <c r="E47" s="12"/>
      <c r="F47" s="7">
        <f t="shared" si="0"/>
        <v>-1468749.9804081104</v>
      </c>
      <c r="G47" s="7">
        <f t="shared" si="1"/>
        <v>-1385613.5378178435</v>
      </c>
      <c r="H47" s="7">
        <f t="shared" si="2"/>
        <v>-114386.46218215655</v>
      </c>
    </row>
    <row r="48" spans="1:8" x14ac:dyDescent="0.3">
      <c r="A48" s="3">
        <v>45</v>
      </c>
      <c r="B48" s="12"/>
      <c r="C48" s="12"/>
      <c r="D48" s="12">
        <v>-1500000</v>
      </c>
      <c r="E48" s="12"/>
      <c r="F48" s="7">
        <f t="shared" si="0"/>
        <v>-1468749.9804081104</v>
      </c>
      <c r="G48" s="7">
        <f t="shared" si="1"/>
        <v>-1407770.7782389042</v>
      </c>
      <c r="H48" s="7">
        <f t="shared" si="2"/>
        <v>-92229.221761095541</v>
      </c>
    </row>
    <row r="49" spans="1:8" x14ac:dyDescent="0.3">
      <c r="A49" s="3">
        <v>46</v>
      </c>
      <c r="B49" s="12"/>
      <c r="C49" s="12"/>
      <c r="D49" s="12">
        <v>-1500000</v>
      </c>
      <c r="E49" s="12"/>
      <c r="F49" s="7">
        <f t="shared" si="0"/>
        <v>-1468749.9804081104</v>
      </c>
      <c r="G49" s="7">
        <f t="shared" si="1"/>
        <v>-1430282.3334019026</v>
      </c>
      <c r="H49" s="7">
        <f t="shared" si="2"/>
        <v>-69717.666598097276</v>
      </c>
    </row>
    <row r="50" spans="1:8" x14ac:dyDescent="0.3">
      <c r="A50" s="3">
        <v>47</v>
      </c>
      <c r="B50" s="12"/>
      <c r="C50" s="12"/>
      <c r="D50" s="12">
        <v>-1500000</v>
      </c>
      <c r="E50" s="12"/>
      <c r="F50" s="7">
        <f t="shared" si="0"/>
        <v>-1468749.9804081104</v>
      </c>
      <c r="G50" s="7">
        <f t="shared" si="1"/>
        <v>-1453153.8691268577</v>
      </c>
      <c r="H50" s="7">
        <f t="shared" si="2"/>
        <v>-46846.130873142291</v>
      </c>
    </row>
    <row r="51" spans="1:8" x14ac:dyDescent="0.3">
      <c r="A51" s="3">
        <v>48</v>
      </c>
      <c r="B51" s="12"/>
      <c r="C51" s="12"/>
      <c r="D51" s="12">
        <v>-1500000</v>
      </c>
      <c r="E51" s="12">
        <v>16000000</v>
      </c>
      <c r="F51" s="7">
        <f t="shared" si="0"/>
        <v>-1468749.9804081104</v>
      </c>
      <c r="G51" s="7">
        <f t="shared" si="1"/>
        <v>-1476391.1418354847</v>
      </c>
      <c r="H51" s="7">
        <f t="shared" si="2"/>
        <v>-23608.858164515215</v>
      </c>
    </row>
    <row r="53" spans="1:8" x14ac:dyDescent="0.3">
      <c r="A53"/>
      <c r="B53" s="24" t="s">
        <v>13</v>
      </c>
      <c r="D53" s="23">
        <f>C3+NPV(L3,D4:D51)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C1" zoomScale="98" workbookViewId="0">
      <selection activeCell="H6" sqref="H6"/>
    </sheetView>
  </sheetViews>
  <sheetFormatPr defaultRowHeight="14.4" x14ac:dyDescent="0.3"/>
  <cols>
    <col min="1" max="5" width="25.109375" customWidth="1"/>
    <col min="6" max="6" width="6.77734375" customWidth="1"/>
    <col min="7" max="11" width="16.109375" customWidth="1"/>
  </cols>
  <sheetData>
    <row r="1" spans="1:9" x14ac:dyDescent="0.3">
      <c r="A1" s="2"/>
      <c r="B1" s="9"/>
      <c r="C1" s="10" t="s">
        <v>7</v>
      </c>
      <c r="D1" s="9"/>
      <c r="E1" s="9"/>
    </row>
    <row r="2" spans="1:9" x14ac:dyDescent="0.3">
      <c r="A2" s="3" t="s">
        <v>8</v>
      </c>
      <c r="B2" s="12" t="s">
        <v>46</v>
      </c>
      <c r="C2" s="12" t="s">
        <v>9</v>
      </c>
      <c r="D2" s="12" t="s">
        <v>10</v>
      </c>
      <c r="E2" s="12" t="s">
        <v>45</v>
      </c>
    </row>
    <row r="3" spans="1:9" x14ac:dyDescent="0.3">
      <c r="A3" s="3">
        <v>0</v>
      </c>
      <c r="B3" s="12">
        <v>16000000</v>
      </c>
      <c r="C3" s="12">
        <v>50000000</v>
      </c>
      <c r="D3" s="12"/>
      <c r="E3" s="12"/>
      <c r="G3" s="19"/>
      <c r="H3" s="20" t="s">
        <v>36</v>
      </c>
      <c r="I3" s="19"/>
    </row>
    <row r="4" spans="1:9" x14ac:dyDescent="0.3">
      <c r="A4" s="3">
        <v>1</v>
      </c>
      <c r="B4" s="12"/>
      <c r="C4" s="12"/>
      <c r="D4" s="12">
        <v>-1500000</v>
      </c>
      <c r="E4" s="12"/>
      <c r="G4" s="15" t="s">
        <v>37</v>
      </c>
      <c r="H4" s="11">
        <v>1.5990999999999998E-2</v>
      </c>
    </row>
    <row r="5" spans="1:9" x14ac:dyDescent="0.3">
      <c r="A5" s="3">
        <v>2</v>
      </c>
      <c r="B5" s="12"/>
      <c r="C5" s="12"/>
      <c r="D5" s="12">
        <v>-1500000</v>
      </c>
      <c r="E5" s="12"/>
      <c r="G5" s="15" t="s">
        <v>38</v>
      </c>
      <c r="H5" s="11">
        <f>SUM(H4,(5/12)%)</f>
        <v>2.0157666666666664E-2</v>
      </c>
    </row>
    <row r="6" spans="1:9" x14ac:dyDescent="0.3">
      <c r="A6" s="3">
        <v>3</v>
      </c>
      <c r="B6" s="12"/>
      <c r="C6" s="12"/>
      <c r="D6" s="12">
        <v>-1500000</v>
      </c>
      <c r="E6" s="12"/>
      <c r="G6" s="15" t="s">
        <v>39</v>
      </c>
      <c r="H6" s="22">
        <f>MIRR(D4:D51,H4,H5)</f>
        <v>-3.8833123652038171E-2</v>
      </c>
    </row>
    <row r="7" spans="1:9" x14ac:dyDescent="0.3">
      <c r="A7" s="3">
        <v>4</v>
      </c>
      <c r="B7" s="12"/>
      <c r="C7" s="12"/>
      <c r="D7" s="12">
        <v>-1500000</v>
      </c>
      <c r="E7" s="12"/>
    </row>
    <row r="8" spans="1:9" x14ac:dyDescent="0.3">
      <c r="A8" s="3">
        <v>5</v>
      </c>
      <c r="B8" s="12"/>
      <c r="C8" s="12"/>
      <c r="D8" s="12">
        <v>-1500000</v>
      </c>
      <c r="E8" s="12"/>
    </row>
    <row r="9" spans="1:9" x14ac:dyDescent="0.3">
      <c r="A9" s="3">
        <v>6</v>
      </c>
      <c r="B9" s="12"/>
      <c r="C9" s="12"/>
      <c r="D9" s="12">
        <v>-1500000</v>
      </c>
      <c r="E9" s="12"/>
      <c r="H9" s="21"/>
    </row>
    <row r="10" spans="1:9" x14ac:dyDescent="0.3">
      <c r="A10" s="3">
        <v>7</v>
      </c>
      <c r="B10" s="12"/>
      <c r="C10" s="12"/>
      <c r="D10" s="12">
        <v>-1500000</v>
      </c>
      <c r="E10" s="12"/>
    </row>
    <row r="11" spans="1:9" x14ac:dyDescent="0.3">
      <c r="A11" s="3">
        <v>8</v>
      </c>
      <c r="B11" s="12"/>
      <c r="C11" s="12"/>
      <c r="D11" s="12">
        <v>-1500000</v>
      </c>
      <c r="E11" s="12"/>
    </row>
    <row r="12" spans="1:9" x14ac:dyDescent="0.3">
      <c r="A12" s="3">
        <v>9</v>
      </c>
      <c r="B12" s="12"/>
      <c r="C12" s="12"/>
      <c r="D12" s="12">
        <v>-1500000</v>
      </c>
      <c r="E12" s="12"/>
      <c r="G12" s="19"/>
      <c r="H12" s="20" t="s">
        <v>40</v>
      </c>
      <c r="I12" s="19"/>
    </row>
    <row r="13" spans="1:9" x14ac:dyDescent="0.3">
      <c r="A13" s="3">
        <v>10</v>
      </c>
      <c r="B13" s="12"/>
      <c r="C13" s="12"/>
      <c r="D13" s="12">
        <v>-1500000</v>
      </c>
      <c r="E13" s="12"/>
      <c r="G13" s="15" t="s">
        <v>37</v>
      </c>
      <c r="H13" s="11">
        <v>1.5990999999999998E-2</v>
      </c>
    </row>
    <row r="14" spans="1:9" x14ac:dyDescent="0.3">
      <c r="A14" s="3">
        <v>11</v>
      </c>
      <c r="B14" s="12"/>
      <c r="C14" s="12"/>
      <c r="D14" s="12">
        <v>-1500000</v>
      </c>
      <c r="E14" s="12"/>
      <c r="G14" s="15" t="s">
        <v>38</v>
      </c>
      <c r="H14" s="11">
        <f>SUM(H13,(5/12)%)</f>
        <v>2.0157666666666664E-2</v>
      </c>
    </row>
    <row r="15" spans="1:9" x14ac:dyDescent="0.3">
      <c r="A15" s="3">
        <v>12</v>
      </c>
      <c r="B15" s="12"/>
      <c r="C15" s="12"/>
      <c r="D15" s="12">
        <v>1500000</v>
      </c>
      <c r="E15" s="12"/>
      <c r="G15" s="15" t="s">
        <v>43</v>
      </c>
      <c r="H15" s="3" t="s">
        <v>47</v>
      </c>
    </row>
    <row r="16" spans="1:9" x14ac:dyDescent="0.3">
      <c r="A16" s="3">
        <v>13</v>
      </c>
      <c r="B16" s="12"/>
      <c r="C16" s="12"/>
      <c r="D16" s="12">
        <v>-1500000</v>
      </c>
      <c r="E16" s="12"/>
    </row>
    <row r="17" spans="1:5" x14ac:dyDescent="0.3">
      <c r="A17" s="3">
        <v>14</v>
      </c>
      <c r="B17" s="12"/>
      <c r="C17" s="12"/>
      <c r="D17" s="12">
        <v>-1500000</v>
      </c>
      <c r="E17" s="12"/>
    </row>
    <row r="18" spans="1:5" x14ac:dyDescent="0.3">
      <c r="A18" s="3">
        <v>15</v>
      </c>
      <c r="B18" s="12"/>
      <c r="C18" s="12"/>
      <c r="D18" s="12">
        <v>-1500000</v>
      </c>
      <c r="E18" s="12"/>
    </row>
    <row r="19" spans="1:5" x14ac:dyDescent="0.3">
      <c r="A19" s="3">
        <v>16</v>
      </c>
      <c r="B19" s="12"/>
      <c r="C19" s="12"/>
      <c r="D19" s="12">
        <v>-1500000</v>
      </c>
      <c r="E19" s="12"/>
    </row>
    <row r="20" spans="1:5" x14ac:dyDescent="0.3">
      <c r="A20" s="3">
        <v>17</v>
      </c>
      <c r="B20" s="12"/>
      <c r="C20" s="12"/>
      <c r="D20" s="12">
        <v>-1500000</v>
      </c>
      <c r="E20" s="12"/>
    </row>
    <row r="21" spans="1:5" x14ac:dyDescent="0.3">
      <c r="A21" s="3">
        <v>18</v>
      </c>
      <c r="B21" s="12"/>
      <c r="C21" s="12"/>
      <c r="D21" s="12">
        <v>-1500000</v>
      </c>
      <c r="E21" s="12"/>
    </row>
    <row r="22" spans="1:5" x14ac:dyDescent="0.3">
      <c r="A22" s="3">
        <v>19</v>
      </c>
      <c r="B22" s="12"/>
      <c r="C22" s="12"/>
      <c r="D22" s="12">
        <v>-1500000</v>
      </c>
      <c r="E22" s="12"/>
    </row>
    <row r="23" spans="1:5" x14ac:dyDescent="0.3">
      <c r="A23" s="3">
        <v>20</v>
      </c>
      <c r="B23" s="12"/>
      <c r="C23" s="12"/>
      <c r="D23" s="12">
        <v>-1500000</v>
      </c>
      <c r="E23" s="12"/>
    </row>
    <row r="24" spans="1:5" x14ac:dyDescent="0.3">
      <c r="A24" s="3">
        <v>21</v>
      </c>
      <c r="B24" s="12"/>
      <c r="C24" s="12"/>
      <c r="D24" s="12">
        <v>-1500000</v>
      </c>
      <c r="E24" s="12"/>
    </row>
    <row r="25" spans="1:5" x14ac:dyDescent="0.3">
      <c r="A25" s="3">
        <v>22</v>
      </c>
      <c r="B25" s="12"/>
      <c r="C25" s="12"/>
      <c r="D25" s="12">
        <v>-1500000</v>
      </c>
      <c r="E25" s="12"/>
    </row>
    <row r="26" spans="1:5" x14ac:dyDescent="0.3">
      <c r="A26" s="3">
        <v>23</v>
      </c>
      <c r="B26" s="12"/>
      <c r="C26" s="12"/>
      <c r="D26" s="12">
        <v>-1500000</v>
      </c>
      <c r="E26" s="12"/>
    </row>
    <row r="27" spans="1:5" x14ac:dyDescent="0.3">
      <c r="A27" s="3">
        <v>24</v>
      </c>
      <c r="B27" s="12"/>
      <c r="C27" s="12"/>
      <c r="D27" s="12">
        <v>1500000</v>
      </c>
      <c r="E27" s="12"/>
    </row>
    <row r="28" spans="1:5" x14ac:dyDescent="0.3">
      <c r="A28" s="3">
        <v>25</v>
      </c>
      <c r="B28" s="12"/>
      <c r="C28" s="12"/>
      <c r="D28" s="12">
        <v>-1500000</v>
      </c>
      <c r="E28" s="12"/>
    </row>
    <row r="29" spans="1:5" x14ac:dyDescent="0.3">
      <c r="A29" s="3">
        <v>26</v>
      </c>
      <c r="B29" s="12"/>
      <c r="C29" s="12"/>
      <c r="D29" s="12">
        <v>-1500000</v>
      </c>
      <c r="E29" s="12"/>
    </row>
    <row r="30" spans="1:5" x14ac:dyDescent="0.3">
      <c r="A30" s="3">
        <v>27</v>
      </c>
      <c r="B30" s="12"/>
      <c r="C30" s="12"/>
      <c r="D30" s="12">
        <v>-1500000</v>
      </c>
      <c r="E30" s="12"/>
    </row>
    <row r="31" spans="1:5" x14ac:dyDescent="0.3">
      <c r="A31" s="3">
        <v>28</v>
      </c>
      <c r="B31" s="12"/>
      <c r="C31" s="12"/>
      <c r="D31" s="12">
        <v>-1500000</v>
      </c>
      <c r="E31" s="12"/>
    </row>
    <row r="32" spans="1:5" x14ac:dyDescent="0.3">
      <c r="A32" s="3">
        <v>29</v>
      </c>
      <c r="B32" s="12"/>
      <c r="C32" s="12"/>
      <c r="D32" s="12">
        <v>-1500000</v>
      </c>
      <c r="E32" s="12"/>
    </row>
    <row r="33" spans="1:5" x14ac:dyDescent="0.3">
      <c r="A33" s="3">
        <v>30</v>
      </c>
      <c r="B33" s="12"/>
      <c r="C33" s="12"/>
      <c r="D33" s="12">
        <v>-1500000</v>
      </c>
      <c r="E33" s="12"/>
    </row>
    <row r="34" spans="1:5" x14ac:dyDescent="0.3">
      <c r="A34" s="3">
        <v>31</v>
      </c>
      <c r="B34" s="12"/>
      <c r="C34" s="12"/>
      <c r="D34" s="12">
        <v>-1500000</v>
      </c>
      <c r="E34" s="12"/>
    </row>
    <row r="35" spans="1:5" x14ac:dyDescent="0.3">
      <c r="A35" s="3">
        <v>32</v>
      </c>
      <c r="B35" s="12"/>
      <c r="C35" s="12"/>
      <c r="D35" s="12">
        <v>-1500000</v>
      </c>
      <c r="E35" s="12"/>
    </row>
    <row r="36" spans="1:5" x14ac:dyDescent="0.3">
      <c r="A36" s="3">
        <v>33</v>
      </c>
      <c r="B36" s="12"/>
      <c r="C36" s="12"/>
      <c r="D36" s="12">
        <v>-1500000</v>
      </c>
      <c r="E36" s="12"/>
    </row>
    <row r="37" spans="1:5" x14ac:dyDescent="0.3">
      <c r="A37" s="3">
        <v>34</v>
      </c>
      <c r="B37" s="12"/>
      <c r="C37" s="12"/>
      <c r="D37" s="12">
        <v>-1500000</v>
      </c>
      <c r="E37" s="12"/>
    </row>
    <row r="38" spans="1:5" x14ac:dyDescent="0.3">
      <c r="A38" s="3">
        <v>35</v>
      </c>
      <c r="B38" s="12"/>
      <c r="C38" s="12"/>
      <c r="D38" s="12">
        <v>-1500000</v>
      </c>
      <c r="E38" s="12"/>
    </row>
    <row r="39" spans="1:5" x14ac:dyDescent="0.3">
      <c r="A39" s="3">
        <v>36</v>
      </c>
      <c r="B39" s="12"/>
      <c r="C39" s="12"/>
      <c r="D39" s="12">
        <v>1500000</v>
      </c>
      <c r="E39" s="12"/>
    </row>
    <row r="40" spans="1:5" x14ac:dyDescent="0.3">
      <c r="A40" s="3">
        <v>37</v>
      </c>
      <c r="B40" s="12"/>
      <c r="C40" s="12"/>
      <c r="D40" s="12">
        <v>-1500000</v>
      </c>
      <c r="E40" s="12"/>
    </row>
    <row r="41" spans="1:5" x14ac:dyDescent="0.3">
      <c r="A41" s="3">
        <v>38</v>
      </c>
      <c r="B41" s="12"/>
      <c r="C41" s="12"/>
      <c r="D41" s="12">
        <v>-1500000</v>
      </c>
      <c r="E41" s="12"/>
    </row>
    <row r="42" spans="1:5" x14ac:dyDescent="0.3">
      <c r="A42" s="3">
        <v>39</v>
      </c>
      <c r="B42" s="12"/>
      <c r="C42" s="12"/>
      <c r="D42" s="12">
        <v>-1500000</v>
      </c>
      <c r="E42" s="12"/>
    </row>
    <row r="43" spans="1:5" x14ac:dyDescent="0.3">
      <c r="A43" s="3">
        <v>40</v>
      </c>
      <c r="B43" s="12"/>
      <c r="C43" s="12"/>
      <c r="D43" s="12">
        <v>-1500000</v>
      </c>
      <c r="E43" s="12"/>
    </row>
    <row r="44" spans="1:5" x14ac:dyDescent="0.3">
      <c r="A44" s="3">
        <v>41</v>
      </c>
      <c r="B44" s="12"/>
      <c r="C44" s="12"/>
      <c r="D44" s="12">
        <v>-1500000</v>
      </c>
      <c r="E44" s="12"/>
    </row>
    <row r="45" spans="1:5" x14ac:dyDescent="0.3">
      <c r="A45" s="3">
        <v>42</v>
      </c>
      <c r="B45" s="12"/>
      <c r="C45" s="12"/>
      <c r="D45" s="12">
        <v>-1500000</v>
      </c>
      <c r="E45" s="12"/>
    </row>
    <row r="46" spans="1:5" x14ac:dyDescent="0.3">
      <c r="A46" s="3">
        <v>43</v>
      </c>
      <c r="B46" s="12"/>
      <c r="C46" s="12"/>
      <c r="D46" s="12">
        <v>-1500000</v>
      </c>
      <c r="E46" s="12"/>
    </row>
    <row r="47" spans="1:5" x14ac:dyDescent="0.3">
      <c r="A47" s="3">
        <v>44</v>
      </c>
      <c r="B47" s="12"/>
      <c r="C47" s="12"/>
      <c r="D47" s="12">
        <v>-1500000</v>
      </c>
      <c r="E47" s="12"/>
    </row>
    <row r="48" spans="1:5" x14ac:dyDescent="0.3">
      <c r="A48" s="3">
        <v>45</v>
      </c>
      <c r="B48" s="12"/>
      <c r="C48" s="12"/>
      <c r="D48" s="12">
        <v>-1500000</v>
      </c>
      <c r="E48" s="12"/>
    </row>
    <row r="49" spans="1:5" x14ac:dyDescent="0.3">
      <c r="A49" s="3">
        <v>46</v>
      </c>
      <c r="B49" s="12"/>
      <c r="C49" s="12"/>
      <c r="D49" s="12">
        <v>-1500000</v>
      </c>
      <c r="E49" s="12"/>
    </row>
    <row r="50" spans="1:5" x14ac:dyDescent="0.3">
      <c r="A50" s="3">
        <v>47</v>
      </c>
      <c r="B50" s="12"/>
      <c r="C50" s="12"/>
      <c r="D50" s="12">
        <v>-1500000</v>
      </c>
      <c r="E50" s="12"/>
    </row>
    <row r="51" spans="1:5" x14ac:dyDescent="0.3">
      <c r="A51" s="3">
        <v>48</v>
      </c>
      <c r="B51" s="12"/>
      <c r="C51" s="12"/>
      <c r="D51" s="12">
        <v>-1500000</v>
      </c>
      <c r="E51" s="12">
        <v>16000000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 &amp; Family Name</vt:lpstr>
      <vt:lpstr>P1-P9</vt:lpstr>
      <vt:lpstr>P10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2019-12-07T07:39:46Z</dcterms:created>
  <dcterms:modified xsi:type="dcterms:W3CDTF">2019-12-15T18:13:15Z</dcterms:modified>
</cp:coreProperties>
</file>