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CE78938-7585-4EFF-953B-F9D89886E313}" xr6:coauthVersionLast="45" xr6:coauthVersionMax="45" xr10:uidLastSave="{00000000-0000-0000-0000-000000000000}"/>
  <bookViews>
    <workbookView xWindow="7200" yWindow="4365" windowWidth="21600" windowHeight="11835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F10" i="1"/>
  <c r="F25" i="1"/>
  <c r="C24" i="1"/>
  <c r="C25" i="1"/>
  <c r="F19" i="1" l="1"/>
  <c r="F9" i="1"/>
  <c r="F11" i="1"/>
  <c r="C27" i="1"/>
  <c r="E9" i="1" l="1"/>
  <c r="C17" i="1"/>
  <c r="C19" i="1"/>
  <c r="C11" i="1"/>
  <c r="C9" i="1"/>
  <c r="B2" i="1"/>
  <c r="B2" i="2"/>
  <c r="J68" i="1" l="1"/>
  <c r="J66" i="1"/>
  <c r="M5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9" i="1"/>
  <c r="C29" i="2"/>
  <c r="C27" i="2"/>
  <c r="F20" i="2"/>
  <c r="F27" i="2" s="1"/>
  <c r="F11" i="2"/>
  <c r="F12" i="2"/>
  <c r="F13" i="2"/>
  <c r="F14" i="2"/>
  <c r="F15" i="2"/>
  <c r="F16" i="2"/>
  <c r="F17" i="2"/>
  <c r="F18" i="2"/>
  <c r="F19" i="2"/>
  <c r="F10" i="2"/>
  <c r="E11" i="2"/>
  <c r="E12" i="2"/>
  <c r="E13" i="2"/>
  <c r="E14" i="2"/>
  <c r="E15" i="2"/>
  <c r="E16" i="2"/>
  <c r="E17" i="2"/>
  <c r="E18" i="2"/>
  <c r="E19" i="2"/>
  <c r="E20" i="2"/>
  <c r="E10" i="2"/>
  <c r="F26" i="2" s="1"/>
  <c r="F12" i="1"/>
  <c r="F13" i="1"/>
  <c r="F14" i="1"/>
  <c r="F15" i="1"/>
  <c r="F16" i="1"/>
  <c r="F17" i="1"/>
  <c r="F18" i="1"/>
  <c r="C28" i="2"/>
  <c r="C26" i="2"/>
  <c r="C25" i="2"/>
  <c r="I61" i="2"/>
  <c r="J61" i="2" s="1"/>
  <c r="I62" i="2"/>
  <c r="I63" i="2" s="1"/>
  <c r="J63" i="2" s="1"/>
  <c r="J62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10" i="2"/>
  <c r="I14" i="2"/>
  <c r="I15" i="2" s="1"/>
  <c r="I17" i="2"/>
  <c r="I18" i="2" s="1"/>
  <c r="I20" i="2"/>
  <c r="I21" i="2" s="1"/>
  <c r="I23" i="2"/>
  <c r="I24" i="2"/>
  <c r="I26" i="2"/>
  <c r="I27" i="2"/>
  <c r="I29" i="2"/>
  <c r="I30" i="2"/>
  <c r="I32" i="2"/>
  <c r="I33" i="2" s="1"/>
  <c r="I35" i="2"/>
  <c r="I36" i="2" s="1"/>
  <c r="I38" i="2"/>
  <c r="I39" i="2" s="1"/>
  <c r="I41" i="2"/>
  <c r="I42" i="2"/>
  <c r="I44" i="2"/>
  <c r="I45" i="2"/>
  <c r="I47" i="2"/>
  <c r="I48" i="2" s="1"/>
  <c r="I50" i="2"/>
  <c r="I51" i="2" s="1"/>
  <c r="I53" i="2"/>
  <c r="I54" i="2" s="1"/>
  <c r="I56" i="2"/>
  <c r="I57" i="2" s="1"/>
  <c r="I59" i="2"/>
  <c r="I60" i="2" s="1"/>
  <c r="I11" i="2"/>
  <c r="I12" i="2" s="1"/>
  <c r="C21" i="2"/>
  <c r="C22" i="2"/>
  <c r="C23" i="2"/>
  <c r="C11" i="2"/>
  <c r="C12" i="2"/>
  <c r="C13" i="2"/>
  <c r="C14" i="2"/>
  <c r="C15" i="2"/>
  <c r="C16" i="2"/>
  <c r="C17" i="2"/>
  <c r="C18" i="2"/>
  <c r="C19" i="2"/>
  <c r="C20" i="2"/>
  <c r="C10" i="2"/>
  <c r="B13" i="2"/>
  <c r="B12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1" i="2"/>
  <c r="B1" i="2"/>
  <c r="J67" i="1" l="1"/>
  <c r="F26" i="1"/>
  <c r="E10" i="1" l="1"/>
  <c r="E11" i="1"/>
  <c r="E12" i="1"/>
  <c r="E13" i="1"/>
  <c r="E14" i="1"/>
  <c r="E15" i="1"/>
  <c r="E16" i="1"/>
  <c r="E17" i="1"/>
  <c r="E18" i="1"/>
  <c r="E19" i="1"/>
  <c r="J65" i="1"/>
  <c r="J64" i="1"/>
  <c r="J62" i="1"/>
  <c r="J60" i="1"/>
  <c r="J61" i="1"/>
  <c r="I60" i="1"/>
  <c r="I61" i="1" s="1"/>
  <c r="I62" i="1" s="1"/>
  <c r="I11" i="1"/>
  <c r="I12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10" i="1"/>
  <c r="B1" i="1"/>
  <c r="B10" i="1" s="1"/>
  <c r="C26" i="1" l="1"/>
  <c r="M66" i="1"/>
  <c r="M65" i="1"/>
  <c r="B11" i="1"/>
  <c r="B12" i="1" s="1"/>
  <c r="B13" i="1" s="1"/>
  <c r="B14" i="1" s="1"/>
  <c r="B15" i="1" s="1"/>
  <c r="C10" i="1"/>
  <c r="C13" i="1"/>
  <c r="C14" i="1" l="1"/>
  <c r="B16" i="1"/>
  <c r="C15" i="1"/>
  <c r="C12" i="1"/>
  <c r="B17" i="1" l="1"/>
  <c r="C16" i="1"/>
  <c r="B18" i="1" l="1"/>
  <c r="C18" i="1" l="1"/>
  <c r="B19" i="1"/>
  <c r="B20" i="1" l="1"/>
  <c r="B21" i="1" l="1"/>
  <c r="C20" i="1"/>
  <c r="C21" i="1" l="1"/>
  <c r="B22" i="1"/>
  <c r="C22" i="1" s="1"/>
</calcChain>
</file>

<file path=xl/sharedStrings.xml><?xml version="1.0" encoding="utf-8"?>
<sst xmlns="http://schemas.openxmlformats.org/spreadsheetml/2006/main" count="305" uniqueCount="124">
  <si>
    <t>a</t>
  </si>
  <si>
    <t>b</t>
  </si>
  <si>
    <t xml:space="preserve"> - шаг интегрирования (вычисляется по формуле h=(b-a)/n)</t>
  </si>
  <si>
    <t xml:space="preserve"> - нижний предел интегрирования</t>
  </si>
  <si>
    <t xml:space="preserve"> - верхний предел интегрирования</t>
  </si>
  <si>
    <t xml:space="preserve"> - количество узлов</t>
  </si>
  <si>
    <t>n1</t>
  </si>
  <si>
    <t>n2</t>
  </si>
  <si>
    <t>h1</t>
  </si>
  <si>
    <t>h2</t>
  </si>
  <si>
    <t>x</t>
  </si>
  <si>
    <t>y</t>
  </si>
  <si>
    <t>y'</t>
  </si>
  <si>
    <t>x1</t>
  </si>
  <si>
    <t>y1</t>
  </si>
  <si>
    <t>x0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</si>
  <si>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</si>
  <si>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</si>
  <si>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</si>
  <si>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</si>
  <si>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</si>
  <si>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</si>
  <si>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</si>
  <si>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</si>
  <si>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</si>
  <si>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y0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</si>
  <si>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</si>
  <si>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</si>
  <si>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</si>
  <si>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</si>
  <si>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</si>
  <si>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</si>
  <si>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</si>
  <si>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</si>
  <si>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</si>
  <si>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n=10</t>
  </si>
  <si>
    <t>левая формула:</t>
  </si>
  <si>
    <t>правая формула:</t>
  </si>
  <si>
    <t>погрешность:</t>
  </si>
  <si>
    <t>max(f'(x))=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</si>
  <si>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</si>
  <si>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</si>
  <si>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</si>
  <si>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</si>
  <si>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</si>
  <si>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</si>
  <si>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</si>
  <si>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</si>
  <si>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</si>
  <si>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</si>
  <si>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</si>
  <si>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</si>
  <si>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</si>
  <si>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</si>
  <si>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</si>
  <si>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</si>
  <si>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</si>
  <si>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</si>
  <si>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</si>
  <si>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</si>
  <si>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</si>
  <si>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</si>
  <si>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</si>
  <si>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</si>
  <si>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</si>
  <si>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</si>
  <si>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</si>
  <si>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</si>
  <si>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</si>
  <si>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</si>
  <si>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</si>
  <si>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</si>
  <si>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</si>
  <si>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</si>
  <si>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</si>
  <si>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</si>
  <si>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</si>
  <si>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</si>
  <si>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</si>
  <si>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</si>
  <si>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</si>
  <si>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</si>
  <si>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</si>
  <si>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</si>
  <si>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</si>
  <si>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</si>
  <si>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</si>
  <si>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</si>
  <si>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</si>
  <si>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</si>
  <si>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</si>
  <si>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</si>
  <si>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</si>
  <si>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</si>
  <si>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</si>
  <si>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</si>
  <si>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</si>
  <si>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</si>
  <si>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</si>
  <si>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</si>
  <si>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</si>
  <si>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</si>
  <si>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</si>
  <si>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</si>
  <si>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</si>
  <si>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</si>
  <si>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</si>
  <si>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</si>
  <si>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</si>
  <si>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</si>
  <si>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</si>
  <si>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</si>
  <si>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</si>
  <si>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</si>
  <si>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</si>
  <si>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</si>
  <si>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</si>
  <si>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</si>
  <si>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</si>
  <si>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</si>
  <si>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n=50</t>
  </si>
  <si>
    <t>y''</t>
  </si>
  <si>
    <t>формула трапеций</t>
  </si>
  <si>
    <t>max(f''(x))=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</si>
</sst>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0</xdr:rowOff>
    </xdr:from>
    <xdr:to>
      <xdr:col>11</xdr:col>
      <xdr:colOff>76488</xdr:colOff>
      <xdr:row>4</xdr:row>
      <xdr:rowOff>76317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693EF47-1673-4329-BA89-FC3FA5FF1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2067213" cy="838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0</xdr:row>
      <xdr:rowOff>123825</xdr:rowOff>
    </xdr:from>
    <xdr:to>
      <xdr:col>5</xdr:col>
      <xdr:colOff>381266</xdr:colOff>
      <xdr:row>4</xdr:row>
      <xdr:rowOff>152510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160B25D-ADD5-4ADA-9405-BA26CE11D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23825"/>
          <a:ext cx="1905266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>
      <selection activeCell="C28" sqref="C28"/>
    </sheetView>
  </sheetViews>
  <sheetFormatPr defaultRowHeight="15" x14ac:dyDescent="0.25"/>
  <cols>
    <col min="2" max="2" width="11.85546875" customWidth="1"/>
    <col min="3" max="3" width="8.5703125" customWidth="1"/>
    <col min="4" max="4" width="11.85546875" customWidth="1"/>
    <col min="6" max="6" width="10.140625" customWidth="1"/>
    <col min="10" max="10" width="12" bestFit="1" customWidth="1"/>
  </cols>
  <sheetData>
    <row r="1" spans="1:13" x14ac:dyDescent="0.25">
      <c r="A1" t="s">
        <v>8</v>
      </c>
      <c r="B1">
        <f>(B4-B3)/B5</f>
        <v>0.12000000000000002</v>
      </c>
      <c r="C1" t="s">
        <v>2</v>
      </c>
    </row>
    <row r="2" spans="1:13" x14ac:dyDescent="0.25">
      <c r="A2" t="s">
        <v>9</v>
      </c>
      <c r="B2">
        <f>(B4-B3)/B6</f>
        <v>2.4000000000000004E-2</v>
      </c>
    </row>
    <row r="3" spans="1:13" x14ac:dyDescent="0.25">
      <c r="A3" t="s">
        <v>0</v>
      </c>
      <c r="B3">
        <v>2</v>
      </c>
      <c r="C3" t="s">
        <v>3</v>
      </c>
    </row>
    <row r="4" spans="1:13" x14ac:dyDescent="0.25">
      <c r="A4" t="s">
        <v>1</v>
      </c>
      <c r="B4">
        <v>3.2</v>
      </c>
      <c r="C4" t="s">
        <v>4</v>
      </c>
    </row>
    <row r="5" spans="1:13" x14ac:dyDescent="0.25">
      <c r="A5" t="s">
        <v>6</v>
      </c>
      <c r="B5">
        <v>10</v>
      </c>
      <c r="C5" t="s">
        <v>5</v>
      </c>
    </row>
    <row r="6" spans="1:13" x14ac:dyDescent="0.25">
      <c r="A6" t="s">
        <v>7</v>
      </c>
      <c r="B6">
        <v>50</v>
      </c>
    </row>
    <row r="7" spans="1:13" x14ac:dyDescent="0.25">
      <c r="A7" s="8" t="s">
        <v>35</v>
      </c>
      <c r="B7" s="8"/>
      <c r="C7" s="8"/>
      <c r="D7" s="8"/>
      <c r="E7" s="8"/>
      <c r="F7" s="8"/>
      <c r="H7" s="8" t="s">
        <v>120</v>
      </c>
      <c r="I7" s="8"/>
      <c r="J7" s="8"/>
      <c r="K7" s="8"/>
      <c r="L7" s="8"/>
      <c r="M7" s="8"/>
    </row>
    <row r="8" spans="1:13" x14ac:dyDescent="0.25">
      <c r="B8" t="s">
        <v>10</v>
      </c>
      <c r="C8" t="s">
        <v>11</v>
      </c>
      <c r="E8" t="s">
        <v>12</v>
      </c>
      <c r="F8" t="s">
        <v>121</v>
      </c>
      <c r="I8" t="s">
        <v>10</v>
      </c>
      <c r="J8" t="s">
        <v>11</v>
      </c>
      <c r="L8" t="s">
        <v>12</v>
      </c>
      <c r="M8" t="s">
        <v>121</v>
      </c>
    </row>
    <row r="9" spans="1:13" x14ac:dyDescent="0.25">
      <c r="A9" t="s">
        <v>15</v>
      </c>
      <c r="B9">
        <v>2</v>
      </c>
      <c r="C9">
        <f>(3*B9^2+SIN(B9))/B9^2</f>
        <v>3.2273243567064203</v>
      </c>
      <c r="D9" t="s">
        <v>25</v>
      </c>
      <c r="E9">
        <f>ABS((1/(6*$B$1))*(-11*C9+18*C10-9*C11+2*C12))</f>
        <v>0.33114334390114863</v>
      </c>
      <c r="F9">
        <f>ABS((1/$B$1^2)*(2*C9-5*C10+4*C11-C12))</f>
        <v>0.31485178924650625</v>
      </c>
      <c r="H9" t="s">
        <v>15</v>
      </c>
      <c r="I9">
        <v>2</v>
      </c>
      <c r="J9">
        <f>(3*I9^2+SIN(I9))/I9^2</f>
        <v>3.2273243567064203</v>
      </c>
      <c r="K9" t="s">
        <v>25</v>
      </c>
      <c r="L9">
        <f>ABS((1/(6*$B$2))*(-11*J9+18*J10-9*J11+2*J12))</f>
        <v>0.33135876005894549</v>
      </c>
      <c r="M9">
        <f>ABS((1/$B$2^2)*(2*J9-5*J10+4*J11-J12))</f>
        <v>0.32138090813825038</v>
      </c>
    </row>
    <row r="10" spans="1:13" x14ac:dyDescent="0.25">
      <c r="A10" t="s">
        <v>13</v>
      </c>
      <c r="B10">
        <f>B9+$B$1</f>
        <v>2.12</v>
      </c>
      <c r="C10">
        <f t="shared" ref="C10:C22" si="0">(3*B10^2+SIN(B10))/B10^2</f>
        <v>3.1897784980315227</v>
      </c>
      <c r="D10" t="s">
        <v>14</v>
      </c>
      <c r="E10">
        <f t="shared" ref="E10:E19" si="1">ABS((1/(6*$B$1))*(-11*C10+18*C11-9*C12+2*C13))</f>
        <v>0.29502017242687167</v>
      </c>
      <c r="F10">
        <f>ABS((1/$B$1^2)*(2*C10-5*C11+4*C12-C13))</f>
        <v>0.2775879854051575</v>
      </c>
      <c r="H10" t="s">
        <v>13</v>
      </c>
      <c r="I10">
        <f>I9+$B$2</f>
        <v>2.024</v>
      </c>
      <c r="J10">
        <f t="shared" ref="J10:J59" si="2">(3*I10^2+SIN(I10))/I10^2</f>
        <v>3.2194635218373122</v>
      </c>
      <c r="K10" t="s">
        <v>14</v>
      </c>
      <c r="L10">
        <f t="shared" ref="L10:L59" si="3">ABS((1/(6*$B$2))*(-11*J10+18*J11-9*J12+2*J13))</f>
        <v>0.32374048255492022</v>
      </c>
      <c r="M10">
        <f t="shared" ref="M10:M58" si="4">ABS((1/$B$2^2)*(2*J10-5*J11+4*J12-J13))</f>
        <v>0.31286578732300463</v>
      </c>
    </row>
    <row r="11" spans="1:13" x14ac:dyDescent="0.25">
      <c r="A11" t="s">
        <v>16</v>
      </c>
      <c r="B11">
        <f t="shared" ref="B11:B22" si="5">B10+$B$1</f>
        <v>2.2400000000000002</v>
      </c>
      <c r="C11">
        <f>(3*B11^2+SIN(B11))/B11^2</f>
        <v>3.1563129633857656</v>
      </c>
      <c r="D11" t="s">
        <v>26</v>
      </c>
      <c r="E11">
        <f t="shared" si="1"/>
        <v>0.26307973107727339</v>
      </c>
      <c r="F11">
        <f>ABS((1/$B$1^2)*(2*C11-5*C12+4*C13-C14))</f>
        <v>0.24752064803669935</v>
      </c>
      <c r="H11" t="s">
        <v>16</v>
      </c>
      <c r="I11">
        <f t="shared" ref="I11:I62" si="6">I10+$B$2</f>
        <v>2.048</v>
      </c>
      <c r="J11">
        <f t="shared" si="2"/>
        <v>3.2117831083958674</v>
      </c>
      <c r="K11" t="s">
        <v>26</v>
      </c>
      <c r="L11">
        <f t="shared" si="3"/>
        <v>0.31632235157980076</v>
      </c>
      <c r="M11">
        <f t="shared" si="4"/>
        <v>0.30473826500118328</v>
      </c>
    </row>
    <row r="12" spans="1:13" x14ac:dyDescent="0.25">
      <c r="A12" t="s">
        <v>17</v>
      </c>
      <c r="B12">
        <f t="shared" si="5"/>
        <v>2.3600000000000003</v>
      </c>
      <c r="C12">
        <f t="shared" si="0"/>
        <v>3.1264742110331403</v>
      </c>
      <c r="D12" t="s">
        <v>27</v>
      </c>
      <c r="E12">
        <f t="shared" si="1"/>
        <v>0.23452883366167596</v>
      </c>
      <c r="F12">
        <f t="shared" ref="F12:F18" si="7">ABS((1/$B$1^2)*(2*C12-5*C13+4*C14-C15))</f>
        <v>0.22283798048944306</v>
      </c>
      <c r="H12" t="s">
        <v>17</v>
      </c>
      <c r="I12">
        <f t="shared" si="6"/>
        <v>2.0720000000000001</v>
      </c>
      <c r="J12">
        <f t="shared" si="2"/>
        <v>3.2042784224066616</v>
      </c>
      <c r="K12" t="s">
        <v>27</v>
      </c>
      <c r="L12">
        <f t="shared" si="3"/>
        <v>0.30909531393334222</v>
      </c>
      <c r="M12">
        <f t="shared" si="4"/>
        <v>0.29697513517933238</v>
      </c>
    </row>
    <row r="13" spans="1:13" x14ac:dyDescent="0.25">
      <c r="A13" t="s">
        <v>18</v>
      </c>
      <c r="B13">
        <f t="shared" si="5"/>
        <v>2.4800000000000004</v>
      </c>
      <c r="C13">
        <f t="shared" si="0"/>
        <v>3.0998917562769432</v>
      </c>
      <c r="D13" t="s">
        <v>28</v>
      </c>
      <c r="E13">
        <f t="shared" si="1"/>
        <v>0.20877321676786695</v>
      </c>
      <c r="F13">
        <f t="shared" si="7"/>
        <v>0.20222381594563332</v>
      </c>
      <c r="H13" t="s">
        <v>18</v>
      </c>
      <c r="I13">
        <f t="shared" si="6"/>
        <v>2.0960000000000001</v>
      </c>
      <c r="J13">
        <f t="shared" si="2"/>
        <v>3.1969449806284342</v>
      </c>
      <c r="K13" t="s">
        <v>28</v>
      </c>
      <c r="L13">
        <f t="shared" si="3"/>
        <v>0.30205085667908999</v>
      </c>
      <c r="M13">
        <f t="shared" si="4"/>
        <v>0.28955477044462824</v>
      </c>
    </row>
    <row r="14" spans="1:13" x14ac:dyDescent="0.25">
      <c r="A14" t="s">
        <v>19</v>
      </c>
      <c r="B14">
        <f t="shared" si="5"/>
        <v>2.6000000000000005</v>
      </c>
      <c r="C14">
        <f t="shared" si="0"/>
        <v>3.0762575993818735</v>
      </c>
      <c r="D14" t="s">
        <v>29</v>
      </c>
      <c r="E14">
        <f t="shared" si="1"/>
        <v>0.18536335504119283</v>
      </c>
      <c r="F14">
        <f t="shared" si="7"/>
        <v>0.18470876464174746</v>
      </c>
      <c r="H14" t="s">
        <v>19</v>
      </c>
      <c r="I14">
        <f t="shared" si="6"/>
        <v>2.12</v>
      </c>
      <c r="J14">
        <f t="shared" si="2"/>
        <v>3.1897784980315227</v>
      </c>
      <c r="K14" t="s">
        <v>29</v>
      </c>
      <c r="L14">
        <f t="shared" si="3"/>
        <v>0.29518097053666936</v>
      </c>
      <c r="M14">
        <f t="shared" si="4"/>
        <v>0.28245699883728936</v>
      </c>
    </row>
    <row r="15" spans="1:13" x14ac:dyDescent="0.25">
      <c r="A15" t="s">
        <v>20</v>
      </c>
      <c r="B15">
        <f t="shared" si="5"/>
        <v>2.7200000000000006</v>
      </c>
      <c r="C15">
        <f t="shared" si="0"/>
        <v>3.0553111712900107</v>
      </c>
      <c r="D15" t="s">
        <v>30</v>
      </c>
      <c r="E15">
        <f t="shared" si="1"/>
        <v>0.16395646553553445</v>
      </c>
      <c r="F15">
        <f t="shared" si="7"/>
        <v>0.1695705372371637</v>
      </c>
      <c r="H15" t="s">
        <v>20</v>
      </c>
      <c r="I15">
        <f t="shared" si="6"/>
        <v>2.1440000000000001</v>
      </c>
      <c r="J15">
        <f t="shared" si="2"/>
        <v>3.1827748761193808</v>
      </c>
      <c r="K15" t="s">
        <v>30</v>
      </c>
      <c r="L15">
        <f t="shared" si="3"/>
        <v>0.28847811611818852</v>
      </c>
      <c r="M15">
        <f t="shared" si="4"/>
        <v>0.27566299180285947</v>
      </c>
    </row>
    <row r="16" spans="1:13" x14ac:dyDescent="0.25">
      <c r="A16" t="s">
        <v>21</v>
      </c>
      <c r="B16">
        <f t="shared" si="5"/>
        <v>2.8400000000000007</v>
      </c>
      <c r="C16">
        <f t="shared" si="0"/>
        <v>3.0368281778549435</v>
      </c>
      <c r="D16" t="s">
        <v>31</v>
      </c>
      <c r="E16">
        <f t="shared" si="1"/>
        <v>0.1442893747522575</v>
      </c>
      <c r="F16">
        <f t="shared" si="7"/>
        <v>0.15626588050105583</v>
      </c>
      <c r="H16" t="s">
        <v>21</v>
      </c>
      <c r="I16">
        <f t="shared" si="6"/>
        <v>2.1680000000000001</v>
      </c>
      <c r="J16">
        <f t="shared" si="2"/>
        <v>3.1759301920290035</v>
      </c>
      <c r="K16" t="s">
        <v>31</v>
      </c>
      <c r="L16">
        <f t="shared" si="3"/>
        <v>0.2819351927536326</v>
      </c>
      <c r="M16">
        <f t="shared" si="4"/>
        <v>0.26915516173558401</v>
      </c>
    </row>
    <row r="17" spans="1:13" x14ac:dyDescent="0.25">
      <c r="A17" t="s">
        <v>22</v>
      </c>
      <c r="B17">
        <f t="shared" si="5"/>
        <v>2.9600000000000009</v>
      </c>
      <c r="C17">
        <f>(3*B17^2+SIN(B17))/B17^2</f>
        <v>3.0206122475226249</v>
      </c>
      <c r="D17" t="s">
        <v>32</v>
      </c>
      <c r="E17">
        <f t="shared" si="1"/>
        <v>0.12615881838391585</v>
      </c>
      <c r="F17">
        <f t="shared" si="7"/>
        <v>0.1443832569045233</v>
      </c>
      <c r="H17" t="s">
        <v>22</v>
      </c>
      <c r="I17">
        <f t="shared" si="6"/>
        <v>2.1920000000000002</v>
      </c>
      <c r="J17">
        <f t="shared" si="2"/>
        <v>3.1692406883508233</v>
      </c>
      <c r="K17" t="s">
        <v>32</v>
      </c>
      <c r="L17">
        <f t="shared" si="3"/>
        <v>0.27554550968306785</v>
      </c>
      <c r="M17">
        <f t="shared" si="4"/>
        <v>0.26291706848837987</v>
      </c>
    </row>
    <row r="18" spans="1:13" x14ac:dyDescent="0.25">
      <c r="A18" t="s">
        <v>23</v>
      </c>
      <c r="B18">
        <f t="shared" si="5"/>
        <v>3.080000000000001</v>
      </c>
      <c r="C18">
        <f t="shared" si="0"/>
        <v>3.0064886276595879</v>
      </c>
      <c r="D18" t="s">
        <v>33</v>
      </c>
      <c r="E18">
        <f t="shared" si="1"/>
        <v>0.10940691911944797</v>
      </c>
      <c r="F18">
        <f t="shared" si="7"/>
        <v>0.13360939321539594</v>
      </c>
      <c r="H18" t="s">
        <v>23</v>
      </c>
      <c r="I18">
        <f t="shared" si="6"/>
        <v>2.2160000000000002</v>
      </c>
      <c r="J18">
        <f t="shared" si="2"/>
        <v>3.1627027636137588</v>
      </c>
      <c r="K18" t="s">
        <v>33</v>
      </c>
      <c r="L18">
        <f t="shared" si="3"/>
        <v>0.26930275941241777</v>
      </c>
      <c r="M18">
        <f t="shared" si="4"/>
        <v>0.25693333396815787</v>
      </c>
    </row>
    <row r="19" spans="1:13" x14ac:dyDescent="0.25">
      <c r="A19" t="s">
        <v>24</v>
      </c>
      <c r="B19">
        <f t="shared" si="5"/>
        <v>3.2000000000000011</v>
      </c>
      <c r="C19">
        <f>(3*B19^2+SIN(B19))/B19^2</f>
        <v>2.9942994000559002</v>
      </c>
      <c r="D19" t="s">
        <v>34</v>
      </c>
      <c r="E19">
        <f t="shared" si="1"/>
        <v>9.3910332512106232E-2</v>
      </c>
      <c r="F19">
        <f>ABS((1/$B$1^2)*(2*C19-5*C20+4*C21-C22))</f>
        <v>0.12370526131902673</v>
      </c>
      <c r="H19" t="s">
        <v>24</v>
      </c>
      <c r="I19">
        <f t="shared" si="6"/>
        <v>2.2400000000000002</v>
      </c>
      <c r="J19">
        <f t="shared" si="2"/>
        <v>3.1563129633857656</v>
      </c>
      <c r="K19" t="s">
        <v>34</v>
      </c>
      <c r="L19">
        <f t="shared" si="3"/>
        <v>0.26320099304280276</v>
      </c>
      <c r="M19">
        <f t="shared" si="4"/>
        <v>0.25118956366464307</v>
      </c>
    </row>
    <row r="20" spans="1:13" x14ac:dyDescent="0.25">
      <c r="B20" s="1">
        <f t="shared" si="5"/>
        <v>3.3200000000000012</v>
      </c>
      <c r="C20" s="1">
        <f t="shared" si="0"/>
        <v>2.9838998380714856</v>
      </c>
      <c r="H20" t="s">
        <v>40</v>
      </c>
      <c r="I20">
        <f t="shared" si="6"/>
        <v>2.2640000000000002</v>
      </c>
      <c r="J20">
        <f t="shared" si="2"/>
        <v>3.1500679719444653</v>
      </c>
      <c r="K20" t="s">
        <v>80</v>
      </c>
      <c r="L20">
        <f t="shared" si="3"/>
        <v>0.25723459741685178</v>
      </c>
      <c r="M20">
        <f t="shared" si="4"/>
        <v>0.24567227514969847</v>
      </c>
    </row>
    <row r="21" spans="1:13" x14ac:dyDescent="0.25">
      <c r="B21" s="1">
        <f t="shared" si="5"/>
        <v>3.4400000000000013</v>
      </c>
      <c r="C21" s="1">
        <f t="shared" si="0"/>
        <v>2.9751556320633137</v>
      </c>
      <c r="H21" t="s">
        <v>41</v>
      </c>
      <c r="I21">
        <f t="shared" si="6"/>
        <v>2.2880000000000003</v>
      </c>
      <c r="J21">
        <f t="shared" si="2"/>
        <v>3.1439646044761842</v>
      </c>
      <c r="K21" t="s">
        <v>81</v>
      </c>
      <c r="L21">
        <f t="shared" si="3"/>
        <v>0.25139827391879649</v>
      </c>
      <c r="M21">
        <f t="shared" si="4"/>
        <v>0.24036883209307033</v>
      </c>
    </row>
    <row r="22" spans="1:13" x14ac:dyDescent="0.25">
      <c r="B22" s="1">
        <f t="shared" si="5"/>
        <v>3.5600000000000014</v>
      </c>
      <c r="C22" s="1">
        <f t="shared" si="0"/>
        <v>2.9679407822446335</v>
      </c>
      <c r="H22" t="s">
        <v>42</v>
      </c>
      <c r="I22">
        <f t="shared" si="6"/>
        <v>2.3120000000000003</v>
      </c>
      <c r="J22">
        <f t="shared" si="2"/>
        <v>3.1379997997652698</v>
      </c>
      <c r="K22" t="s">
        <v>82</v>
      </c>
      <c r="L22">
        <f t="shared" si="3"/>
        <v>0.24568701880302146</v>
      </c>
      <c r="M22">
        <f t="shared" si="4"/>
        <v>0.23526738404204078</v>
      </c>
    </row>
    <row r="23" spans="1:13" x14ac:dyDescent="0.25">
      <c r="H23" t="s">
        <v>43</v>
      </c>
      <c r="I23">
        <f t="shared" si="6"/>
        <v>2.3360000000000003</v>
      </c>
      <c r="J23">
        <f t="shared" si="2"/>
        <v>3.1321706133386016</v>
      </c>
      <c r="K23" t="s">
        <v>83</v>
      </c>
      <c r="L23">
        <f t="shared" si="3"/>
        <v>0.24009610491685124</v>
      </c>
      <c r="M23">
        <f t="shared" si="4"/>
        <v>0.2303568108108191</v>
      </c>
    </row>
    <row r="24" spans="1:13" x14ac:dyDescent="0.25">
      <c r="A24" s="8" t="s">
        <v>36</v>
      </c>
      <c r="B24" s="8"/>
      <c r="C24" s="4">
        <f>(($B$4-$B$3)/$B$5)*(SUM(C9:C18))</f>
        <v>3.7194335530971405</v>
      </c>
      <c r="H24" t="s">
        <v>44</v>
      </c>
      <c r="I24">
        <f t="shared" si="6"/>
        <v>2.3600000000000003</v>
      </c>
      <c r="J24">
        <f t="shared" si="2"/>
        <v>3.1264742110331403</v>
      </c>
      <c r="K24" t="s">
        <v>84</v>
      </c>
      <c r="L24">
        <f t="shared" si="3"/>
        <v>0.23462106471211494</v>
      </c>
      <c r="M24">
        <f t="shared" si="4"/>
        <v>0.22562667154906046</v>
      </c>
    </row>
    <row r="25" spans="1:13" x14ac:dyDescent="0.25">
      <c r="A25" s="8" t="s">
        <v>37</v>
      </c>
      <c r="B25" s="8"/>
      <c r="C25">
        <f>(($B$4-$B$3)/$B$5)*(SUM(C10:C19))</f>
        <v>3.6914705582990783</v>
      </c>
      <c r="E25" s="2" t="s">
        <v>39</v>
      </c>
      <c r="F25" s="5">
        <f>MAX(E9:E19)</f>
        <v>0.33114334390114863</v>
      </c>
      <c r="H25" t="s">
        <v>45</v>
      </c>
      <c r="I25">
        <f t="shared" si="6"/>
        <v>2.3840000000000003</v>
      </c>
      <c r="J25">
        <f t="shared" si="2"/>
        <v>3.1209078629568845</v>
      </c>
      <c r="K25" t="s">
        <v>85</v>
      </c>
      <c r="L25">
        <f t="shared" si="3"/>
        <v>0.2292576744364215</v>
      </c>
      <c r="M25">
        <f t="shared" si="4"/>
        <v>0.2210671576884555</v>
      </c>
    </row>
    <row r="26" spans="1:13" x14ac:dyDescent="0.25">
      <c r="A26" s="8" t="s">
        <v>38</v>
      </c>
      <c r="B26" s="8"/>
      <c r="C26">
        <f>(($B$4-$B$3)^2/(2*$B$5))*F25</f>
        <v>2.3842320760882708E-2</v>
      </c>
      <c r="E26" s="6" t="s">
        <v>123</v>
      </c>
      <c r="F26" s="5">
        <f>MAX(F9:F19)</f>
        <v>0.31485178924650625</v>
      </c>
      <c r="H26" t="s">
        <v>46</v>
      </c>
      <c r="I26">
        <f t="shared" si="6"/>
        <v>2.4080000000000004</v>
      </c>
      <c r="J26">
        <f t="shared" si="2"/>
        <v>3.1154689378160119</v>
      </c>
      <c r="K26" t="s">
        <v>86</v>
      </c>
      <c r="L26">
        <f t="shared" si="3"/>
        <v>0.22400193941580893</v>
      </c>
      <c r="M26">
        <f t="shared" si="4"/>
        <v>0.21666904972884091</v>
      </c>
    </row>
    <row r="27" spans="1:13" x14ac:dyDescent="0.25">
      <c r="A27" s="5" t="s">
        <v>122</v>
      </c>
      <c r="C27" s="5">
        <f>($B$4-$B$3)/(2*$B$5)*(C9+C19+2*SUM(C10:C18))</f>
        <v>3.7054520556981094</v>
      </c>
      <c r="H27" t="s">
        <v>47</v>
      </c>
      <c r="I27">
        <f t="shared" si="6"/>
        <v>2.4320000000000004</v>
      </c>
      <c r="J27">
        <f t="shared" si="2"/>
        <v>3.1101548975830942</v>
      </c>
      <c r="K27" t="s">
        <v>87</v>
      </c>
      <c r="L27">
        <f t="shared" si="3"/>
        <v>0.21885008033892567</v>
      </c>
      <c r="M27">
        <f t="shared" si="4"/>
        <v>0.21242367731642986</v>
      </c>
    </row>
    <row r="28" spans="1:13" x14ac:dyDescent="0.25">
      <c r="A28" s="5" t="s">
        <v>38</v>
      </c>
      <c r="C28" s="5">
        <f>((($B$4-$B$3)^3)/(12*$B$5^2))*F26</f>
        <v>4.5338657651496919E-4</v>
      </c>
      <c r="H28" t="s">
        <v>48</v>
      </c>
      <c r="I28">
        <f t="shared" si="6"/>
        <v>2.4560000000000004</v>
      </c>
      <c r="J28">
        <f t="shared" si="2"/>
        <v>3.1049632924832582</v>
      </c>
      <c r="K28" t="s">
        <v>88</v>
      </c>
      <c r="L28">
        <f t="shared" si="3"/>
        <v>0.21379852046762537</v>
      </c>
      <c r="M28">
        <f t="shared" si="4"/>
        <v>0.2083228824113923</v>
      </c>
    </row>
    <row r="29" spans="1:13" x14ac:dyDescent="0.25">
      <c r="H29" t="s">
        <v>49</v>
      </c>
      <c r="I29">
        <f t="shared" si="6"/>
        <v>2.4800000000000004</v>
      </c>
      <c r="J29">
        <f t="shared" si="2"/>
        <v>3.0998917562769432</v>
      </c>
      <c r="K29" t="s">
        <v>89</v>
      </c>
      <c r="L29">
        <f t="shared" si="3"/>
        <v>0.20884387370198904</v>
      </c>
      <c r="M29">
        <f t="shared" si="4"/>
        <v>0.20435898532967903</v>
      </c>
    </row>
    <row r="30" spans="1:13" x14ac:dyDescent="0.25">
      <c r="H30" t="s">
        <v>50</v>
      </c>
      <c r="I30">
        <f t="shared" si="6"/>
        <v>2.5040000000000004</v>
      </c>
      <c r="J30">
        <f t="shared" si="2"/>
        <v>3.0949380018195365</v>
      </c>
      <c r="K30" t="s">
        <v>90</v>
      </c>
      <c r="L30">
        <f t="shared" si="3"/>
        <v>0.20398293343348242</v>
      </c>
      <c r="M30">
        <f t="shared" si="4"/>
        <v>0.20052475322733668</v>
      </c>
    </row>
    <row r="31" spans="1:13" x14ac:dyDescent="0.25">
      <c r="H31" t="s">
        <v>51</v>
      </c>
      <c r="I31">
        <f t="shared" si="6"/>
        <v>2.5280000000000005</v>
      </c>
      <c r="J31">
        <f t="shared" si="2"/>
        <v>3.0900998168796767</v>
      </c>
      <c r="K31" t="s">
        <v>91</v>
      </c>
      <c r="L31">
        <f t="shared" si="3"/>
        <v>0.19921266212965155</v>
      </c>
      <c r="M31">
        <f t="shared" si="4"/>
        <v>0.19681337113216751</v>
      </c>
    </row>
    <row r="32" spans="1:13" x14ac:dyDescent="0.25">
      <c r="H32" t="s">
        <v>52</v>
      </c>
      <c r="I32">
        <f t="shared" si="6"/>
        <v>2.5520000000000005</v>
      </c>
      <c r="J32">
        <f t="shared" si="2"/>
        <v>3.085375060199361</v>
      </c>
      <c r="K32" t="s">
        <v>92</v>
      </c>
      <c r="L32">
        <f t="shared" si="3"/>
        <v>0.1945301815916875</v>
      </c>
      <c r="M32">
        <f t="shared" si="4"/>
        <v>0.19321841493061565</v>
      </c>
    </row>
    <row r="33" spans="8:13" x14ac:dyDescent="0.25">
      <c r="H33" t="s">
        <v>53</v>
      </c>
      <c r="I33">
        <f t="shared" si="6"/>
        <v>2.5760000000000005</v>
      </c>
      <c r="J33">
        <f t="shared" si="2"/>
        <v>3.0807616577802741</v>
      </c>
      <c r="K33" t="s">
        <v>93</v>
      </c>
      <c r="L33">
        <f t="shared" si="3"/>
        <v>0.18993276383949539</v>
      </c>
      <c r="M33">
        <f t="shared" si="4"/>
        <v>0.18973382648335138</v>
      </c>
    </row>
    <row r="34" spans="8:13" x14ac:dyDescent="0.25">
      <c r="H34" t="s">
        <v>54</v>
      </c>
      <c r="I34">
        <f t="shared" si="6"/>
        <v>2.6000000000000005</v>
      </c>
      <c r="J34">
        <f t="shared" si="2"/>
        <v>3.0762575993818735</v>
      </c>
      <c r="K34" t="s">
        <v>94</v>
      </c>
      <c r="L34">
        <f t="shared" si="3"/>
        <v>0.18541782257456035</v>
      </c>
      <c r="M34">
        <f t="shared" si="4"/>
        <v>0.18635389051567061</v>
      </c>
    </row>
    <row r="35" spans="8:13" x14ac:dyDescent="0.25">
      <c r="H35" t="s">
        <v>55</v>
      </c>
      <c r="I35">
        <f t="shared" si="6"/>
        <v>2.6240000000000006</v>
      </c>
      <c r="J35">
        <f t="shared" si="2"/>
        <v>3.0718609352178459</v>
      </c>
      <c r="K35" t="s">
        <v>95</v>
      </c>
      <c r="L35">
        <f t="shared" si="3"/>
        <v>0.18098290518048848</v>
      </c>
      <c r="M35">
        <f t="shared" si="4"/>
        <v>0.18307321313390823</v>
      </c>
    </row>
    <row r="36" spans="8:13" x14ac:dyDescent="0.25">
      <c r="H36" t="s">
        <v>56</v>
      </c>
      <c r="I36">
        <f t="shared" si="6"/>
        <v>2.6480000000000006</v>
      </c>
      <c r="J36">
        <f t="shared" si="2"/>
        <v>3.0675697728385085</v>
      </c>
      <c r="K36" t="s">
        <v>96</v>
      </c>
      <c r="L36">
        <f t="shared" si="3"/>
        <v>0.17662568522285191</v>
      </c>
      <c r="M36">
        <f t="shared" si="4"/>
        <v>0.17988670191466777</v>
      </c>
    </row>
    <row r="37" spans="8:13" x14ac:dyDescent="0.25">
      <c r="H37" t="s">
        <v>57</v>
      </c>
      <c r="I37">
        <f t="shared" si="6"/>
        <v>2.6720000000000006</v>
      </c>
      <c r="J37">
        <f t="shared" si="2"/>
        <v>3.0633822741876142</v>
      </c>
      <c r="K37" t="s">
        <v>97</v>
      </c>
      <c r="L37">
        <f t="shared" si="3"/>
        <v>0.17234395541110897</v>
      </c>
      <c r="M37">
        <f t="shared" si="4"/>
        <v>0.17678954741575281</v>
      </c>
    </row>
    <row r="38" spans="8:13" x14ac:dyDescent="0.25">
      <c r="H38" t="s">
        <v>58</v>
      </c>
      <c r="I38">
        <f t="shared" si="6"/>
        <v>2.6960000000000006</v>
      </c>
      <c r="J38">
        <f t="shared" si="2"/>
        <v>3.0592966528228418</v>
      </c>
      <c r="K38" t="s">
        <v>98</v>
      </c>
      <c r="L38">
        <f t="shared" si="3"/>
        <v>0.16813562099204923</v>
      </c>
      <c r="M38">
        <f t="shared" si="4"/>
        <v>0.17377720598775606</v>
      </c>
    </row>
    <row r="39" spans="8:13" x14ac:dyDescent="0.25">
      <c r="H39" t="s">
        <v>59</v>
      </c>
      <c r="I39">
        <f t="shared" si="6"/>
        <v>2.7200000000000006</v>
      </c>
      <c r="J39">
        <f t="shared" si="2"/>
        <v>3.0553111712900107</v>
      </c>
      <c r="K39" t="s">
        <v>99</v>
      </c>
      <c r="L39">
        <f t="shared" si="3"/>
        <v>0.16399869354212965</v>
      </c>
      <c r="M39">
        <f t="shared" si="4"/>
        <v>0.17084538368970312</v>
      </c>
    </row>
    <row r="40" spans="8:13" x14ac:dyDescent="0.25">
      <c r="H40" t="s">
        <v>60</v>
      </c>
      <c r="I40">
        <f t="shared" si="6"/>
        <v>2.7440000000000007</v>
      </c>
      <c r="J40">
        <f t="shared" si="2"/>
        <v>3.0514241386417509</v>
      </c>
      <c r="K40" t="s">
        <v>100</v>
      </c>
      <c r="L40">
        <f t="shared" si="3"/>
        <v>0.15993128513428859</v>
      </c>
      <c r="M40">
        <f t="shared" si="4"/>
        <v>0.16799002149224676</v>
      </c>
    </row>
    <row r="41" spans="8:13" x14ac:dyDescent="0.25">
      <c r="H41" t="s">
        <v>61</v>
      </c>
      <c r="I41">
        <f t="shared" si="6"/>
        <v>2.7680000000000007</v>
      </c>
      <c r="J41">
        <f t="shared" si="2"/>
        <v>3.0476339080919841</v>
      </c>
      <c r="K41" t="s">
        <v>101</v>
      </c>
      <c r="L41">
        <f t="shared" si="3"/>
        <v>0.15593160284952759</v>
      </c>
      <c r="M41">
        <f t="shared" si="4"/>
        <v>0.16520728127729206</v>
      </c>
    </row>
    <row r="42" spans="8:13" x14ac:dyDescent="0.25">
      <c r="H42" t="s">
        <v>62</v>
      </c>
      <c r="I42">
        <f t="shared" si="6"/>
        <v>2.7920000000000007</v>
      </c>
      <c r="J42">
        <f t="shared" si="2"/>
        <v>3.0439388747981986</v>
      </c>
      <c r="K42" t="s">
        <v>102</v>
      </c>
      <c r="L42">
        <f t="shared" si="3"/>
        <v>0.15199794361380684</v>
      </c>
      <c r="M42">
        <f t="shared" si="4"/>
        <v>0.16249353300566852</v>
      </c>
    </row>
    <row r="43" spans="8:13" x14ac:dyDescent="0.25">
      <c r="H43" t="s">
        <v>63</v>
      </c>
      <c r="I43">
        <f t="shared" si="6"/>
        <v>2.8160000000000007</v>
      </c>
      <c r="J43">
        <f t="shared" si="2"/>
        <v>3.0403374737639961</v>
      </c>
      <c r="K43" t="s">
        <v>103</v>
      </c>
      <c r="L43">
        <f t="shared" si="3"/>
        <v>0.14812868933461451</v>
      </c>
      <c r="M43">
        <f t="shared" si="4"/>
        <v>0.15984534252163859</v>
      </c>
    </row>
    <row r="44" spans="8:13" x14ac:dyDescent="0.25">
      <c r="H44" t="s">
        <v>64</v>
      </c>
      <c r="I44">
        <f t="shared" si="6"/>
        <v>2.8400000000000007</v>
      </c>
      <c r="J44">
        <f t="shared" si="2"/>
        <v>3.0368281778549435</v>
      </c>
      <c r="K44" t="s">
        <v>104</v>
      </c>
      <c r="L44">
        <f t="shared" si="3"/>
        <v>0.14432230232106244</v>
      </c>
      <c r="M44">
        <f t="shared" si="4"/>
        <v>0.15725946037819447</v>
      </c>
    </row>
    <row r="45" spans="8:13" x14ac:dyDescent="0.25">
      <c r="H45" t="s">
        <v>65</v>
      </c>
      <c r="I45">
        <f t="shared" si="6"/>
        <v>2.8640000000000008</v>
      </c>
      <c r="J45">
        <f t="shared" si="2"/>
        <v>3.0334094959211786</v>
      </c>
      <c r="K45" t="s">
        <v>105</v>
      </c>
      <c r="L45">
        <f t="shared" si="3"/>
        <v>0.14057732096406989</v>
      </c>
      <c r="M45">
        <f t="shared" si="4"/>
        <v>0.15473281123597032</v>
      </c>
    </row>
    <row r="46" spans="8:13" x14ac:dyDescent="0.25">
      <c r="H46" t="s">
        <v>66</v>
      </c>
      <c r="I46">
        <f t="shared" si="6"/>
        <v>2.8880000000000008</v>
      </c>
      <c r="J46">
        <f t="shared" si="2"/>
        <v>3.0300799710206969</v>
      </c>
      <c r="K46" t="s">
        <v>106</v>
      </c>
      <c r="L46">
        <f t="shared" si="3"/>
        <v>0.13689235566460226</v>
      </c>
      <c r="M46">
        <f t="shared" si="4"/>
        <v>0.15226248406783691</v>
      </c>
    </row>
    <row r="47" spans="8:13" x14ac:dyDescent="0.25">
      <c r="H47" t="s">
        <v>67</v>
      </c>
      <c r="I47">
        <f t="shared" si="6"/>
        <v>2.9120000000000008</v>
      </c>
      <c r="J47">
        <f t="shared" si="2"/>
        <v>3.0268381787376049</v>
      </c>
      <c r="K47" t="s">
        <v>107</v>
      </c>
      <c r="L47">
        <f t="shared" si="3"/>
        <v>0.13326608498944365</v>
      </c>
      <c r="M47">
        <f t="shared" si="4"/>
        <v>0.14984572289856224</v>
      </c>
    </row>
    <row r="48" spans="8:13" x14ac:dyDescent="0.25">
      <c r="H48" t="s">
        <v>68</v>
      </c>
      <c r="I48">
        <f t="shared" si="6"/>
        <v>2.9360000000000008</v>
      </c>
      <c r="J48">
        <f t="shared" si="2"/>
        <v>3.0236827255900196</v>
      </c>
      <c r="K48" t="s">
        <v>108</v>
      </c>
      <c r="L48">
        <f t="shared" si="3"/>
        <v>0.12969725204300026</v>
      </c>
      <c r="M48">
        <f t="shared" si="4"/>
        <v>0.14747991825763629</v>
      </c>
    </row>
    <row r="49" spans="8:13" x14ac:dyDescent="0.25">
      <c r="H49" t="s">
        <v>69</v>
      </c>
      <c r="I49">
        <f t="shared" si="6"/>
        <v>2.9600000000000009</v>
      </c>
      <c r="J49">
        <f t="shared" si="2"/>
        <v>3.0206122475226249</v>
      </c>
      <c r="K49" t="s">
        <v>109</v>
      </c>
      <c r="L49">
        <f t="shared" si="3"/>
        <v>0.12618466103853088</v>
      </c>
      <c r="M49">
        <f t="shared" si="4"/>
        <v>0.14516259901527676</v>
      </c>
    </row>
    <row r="50" spans="8:13" x14ac:dyDescent="0.25">
      <c r="H50" t="s">
        <v>70</v>
      </c>
      <c r="I50">
        <f t="shared" si="6"/>
        <v>2.9840000000000009</v>
      </c>
      <c r="J50">
        <f t="shared" si="2"/>
        <v>3.0176254084792222</v>
      </c>
      <c r="K50" t="s">
        <v>110</v>
      </c>
      <c r="L50">
        <f t="shared" si="3"/>
        <v>0.12272717406000246</v>
      </c>
      <c r="M50">
        <f t="shared" si="4"/>
        <v>0.14289142494162188</v>
      </c>
    </row>
    <row r="51" spans="8:13" x14ac:dyDescent="0.25">
      <c r="H51" t="s">
        <v>71</v>
      </c>
      <c r="I51">
        <f t="shared" si="6"/>
        <v>3.0080000000000009</v>
      </c>
      <c r="J51">
        <f t="shared" si="2"/>
        <v>3.0147208990508885</v>
      </c>
      <c r="K51" t="s">
        <v>111</v>
      </c>
      <c r="L51">
        <f t="shared" si="3"/>
        <v>0.11932370799724558</v>
      </c>
      <c r="M51">
        <f t="shared" si="4"/>
        <v>0.1406641795041586</v>
      </c>
    </row>
    <row r="52" spans="8:13" x14ac:dyDescent="0.25">
      <c r="H52" t="s">
        <v>72</v>
      </c>
      <c r="I52">
        <f t="shared" si="6"/>
        <v>3.0320000000000009</v>
      </c>
      <c r="J52">
        <f t="shared" si="2"/>
        <v>3.0118974351956602</v>
      </c>
      <c r="K52" t="s">
        <v>112</v>
      </c>
      <c r="L52">
        <f t="shared" si="3"/>
        <v>0.1159732316493763</v>
      </c>
      <c r="M52">
        <f t="shared" si="4"/>
        <v>0.13847876329813197</v>
      </c>
    </row>
    <row r="53" spans="8:13" x14ac:dyDescent="0.25">
      <c r="H53" t="s">
        <v>73</v>
      </c>
      <c r="I53">
        <f t="shared" si="6"/>
        <v>3.0560000000000009</v>
      </c>
      <c r="J53">
        <f t="shared" si="2"/>
        <v>3.0091537570258766</v>
      </c>
      <c r="K53" t="s">
        <v>113</v>
      </c>
      <c r="L53">
        <f t="shared" si="3"/>
        <v>0.11267476298166945</v>
      </c>
      <c r="M53">
        <f t="shared" si="4"/>
        <v>0.13633318775990716</v>
      </c>
    </row>
    <row r="54" spans="8:13" x14ac:dyDescent="0.25">
      <c r="H54" t="s">
        <v>74</v>
      </c>
      <c r="I54">
        <f t="shared" si="6"/>
        <v>3.080000000000001</v>
      </c>
      <c r="J54">
        <f t="shared" si="2"/>
        <v>3.0064886276595879</v>
      </c>
      <c r="K54" t="s">
        <v>114</v>
      </c>
      <c r="L54">
        <f t="shared" si="3"/>
        <v>0.10942736652872856</v>
      </c>
      <c r="M54">
        <f t="shared" si="4"/>
        <v>0.13422556934215377</v>
      </c>
    </row>
    <row r="55" spans="8:13" x14ac:dyDescent="0.25">
      <c r="H55" t="s">
        <v>75</v>
      </c>
      <c r="I55">
        <f t="shared" si="6"/>
        <v>3.104000000000001</v>
      </c>
      <c r="J55">
        <f t="shared" si="2"/>
        <v>3.0039008321326297</v>
      </c>
      <c r="K55" t="s">
        <v>115</v>
      </c>
      <c r="L55">
        <f t="shared" si="3"/>
        <v>0.10623015093452758</v>
      </c>
      <c r="M55">
        <f t="shared" si="4"/>
        <v>0.13215412396273052</v>
      </c>
    </row>
    <row r="56" spans="8:13" x14ac:dyDescent="0.25">
      <c r="H56" t="s">
        <v>76</v>
      </c>
      <c r="I56">
        <f t="shared" si="6"/>
        <v>3.128000000000001</v>
      </c>
      <c r="J56">
        <f t="shared" si="2"/>
        <v>3.0013891763681824</v>
      </c>
      <c r="K56" t="s">
        <v>116</v>
      </c>
      <c r="L56">
        <f t="shared" si="3"/>
        <v>0.10308226662102279</v>
      </c>
      <c r="M56">
        <f t="shared" si="4"/>
        <v>0.13011716187067479</v>
      </c>
    </row>
    <row r="57" spans="8:13" x14ac:dyDescent="0.25">
      <c r="H57" t="s">
        <v>77</v>
      </c>
      <c r="I57">
        <f t="shared" si="6"/>
        <v>3.152000000000001</v>
      </c>
      <c r="J57">
        <f t="shared" si="2"/>
        <v>2.998952486200817</v>
      </c>
      <c r="K57" t="s">
        <v>117</v>
      </c>
      <c r="L57">
        <f t="shared" si="3"/>
        <v>9.9982903577883808E-2</v>
      </c>
      <c r="M57">
        <f t="shared" si="4"/>
        <v>0.12811308273192379</v>
      </c>
    </row>
    <row r="58" spans="8:13" x14ac:dyDescent="0.25">
      <c r="H58" t="s">
        <v>78</v>
      </c>
      <c r="I58">
        <f t="shared" si="6"/>
        <v>3.176000000000001</v>
      </c>
      <c r="J58">
        <f t="shared" si="2"/>
        <v>2.9965896064522144</v>
      </c>
      <c r="K58" t="s">
        <v>118</v>
      </c>
      <c r="L58">
        <f t="shared" si="3"/>
        <v>9.6931289266077844E-2</v>
      </c>
      <c r="M58">
        <f t="shared" si="4"/>
        <v>0.12614037110284274</v>
      </c>
    </row>
    <row r="59" spans="8:13" x14ac:dyDescent="0.25">
      <c r="H59" t="s">
        <v>79</v>
      </c>
      <c r="I59">
        <f t="shared" si="6"/>
        <v>3.2000000000000011</v>
      </c>
      <c r="J59">
        <f t="shared" si="2"/>
        <v>2.9942994000559002</v>
      </c>
      <c r="K59" t="s">
        <v>119</v>
      </c>
      <c r="L59">
        <f t="shared" si="3"/>
        <v>9.3926686628233003E-2</v>
      </c>
      <c r="M59">
        <f>ABS((1/$B$2^2)*(2*J59-5*J60+4*J61-J62))</f>
        <v>0.12419759203019515</v>
      </c>
    </row>
    <row r="60" spans="8:13" x14ac:dyDescent="0.25">
      <c r="I60" s="1">
        <f t="shared" si="6"/>
        <v>3.2240000000000011</v>
      </c>
      <c r="J60" s="1">
        <f t="shared" ref="J60:J62" si="8">(3*I60^2+SIN(I60))/I60^2</f>
        <v>2.992080747228508</v>
      </c>
    </row>
    <row r="61" spans="8:13" x14ac:dyDescent="0.25">
      <c r="I61" s="1">
        <f t="shared" si="6"/>
        <v>3.2480000000000011</v>
      </c>
      <c r="J61" s="1">
        <f t="shared" si="8"/>
        <v>2.9899325446852045</v>
      </c>
    </row>
    <row r="62" spans="8:13" x14ac:dyDescent="0.25">
      <c r="I62" s="1">
        <f t="shared" si="6"/>
        <v>3.2720000000000011</v>
      </c>
      <c r="J62" s="1">
        <f t="shared" si="8"/>
        <v>2.987853704897069</v>
      </c>
    </row>
    <row r="64" spans="8:13" x14ac:dyDescent="0.25">
      <c r="H64" s="8" t="s">
        <v>36</v>
      </c>
      <c r="I64" s="8"/>
      <c r="J64" s="4">
        <f>(($B$4-$B$3)/$B$6)*(SUM(J9:J59))</f>
        <v>3.7798380979718478</v>
      </c>
    </row>
    <row r="65" spans="8:13" x14ac:dyDescent="0.25">
      <c r="H65" s="8" t="s">
        <v>37</v>
      </c>
      <c r="I65" s="8"/>
      <c r="J65">
        <f>(($B$4-$B$3)/$B$5)*(SUM(J9:J59))</f>
        <v>18.89919048985924</v>
      </c>
      <c r="L65" s="2" t="s">
        <v>39</v>
      </c>
      <c r="M65" s="3">
        <f>MAX(L9:L59)</f>
        <v>0.33135876005894549</v>
      </c>
    </row>
    <row r="66" spans="8:13" x14ac:dyDescent="0.25">
      <c r="H66" s="8" t="s">
        <v>38</v>
      </c>
      <c r="I66" s="8"/>
      <c r="J66">
        <f>(($B$4-$B$3)^2/(2*$B$6))*M65</f>
        <v>4.7715661448488158E-3</v>
      </c>
      <c r="L66" s="6" t="s">
        <v>123</v>
      </c>
      <c r="M66">
        <f>MAX(M9:M59)</f>
        <v>0.32138090813825038</v>
      </c>
    </row>
    <row r="67" spans="8:13" x14ac:dyDescent="0.25">
      <c r="H67" s="5" t="s">
        <v>122</v>
      </c>
      <c r="J67" s="5">
        <f>($B$4-$B$3)/(2*$B$5)*(J9+J59+2*SUM(J10:J58))</f>
        <v>18.525893064453498</v>
      </c>
    </row>
    <row r="68" spans="8:13" x14ac:dyDescent="0.25">
      <c r="H68" s="5" t="s">
        <v>38</v>
      </c>
      <c r="J68" s="7">
        <f>((($B$4-$B$3)^3)/(12*$B$6^2))*M66</f>
        <v>1.8511540308763228E-5</v>
      </c>
    </row>
  </sheetData>
  <mergeCells count="8">
    <mergeCell ref="H65:I65"/>
    <mergeCell ref="H66:I66"/>
    <mergeCell ref="H7:M7"/>
    <mergeCell ref="A7:F7"/>
    <mergeCell ref="A24:B24"/>
    <mergeCell ref="A25:B25"/>
    <mergeCell ref="A26:B26"/>
    <mergeCell ref="H64:I6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C21C-6807-4D17-8043-D7F1CDDAEFB5}">
  <dimension ref="A1:M63"/>
  <sheetViews>
    <sheetView workbookViewId="0">
      <selection activeCell="B10" sqref="B10"/>
    </sheetView>
  </sheetViews>
  <sheetFormatPr defaultRowHeight="15" x14ac:dyDescent="0.25"/>
  <sheetData>
    <row r="1" spans="1:13" x14ac:dyDescent="0.25">
      <c r="A1" t="s">
        <v>8</v>
      </c>
      <c r="B1">
        <f>(B4-B3)/B5</f>
        <v>0.12000000000000002</v>
      </c>
    </row>
    <row r="2" spans="1:13" x14ac:dyDescent="0.25">
      <c r="A2" t="s">
        <v>9</v>
      </c>
      <c r="B2">
        <f>(B4-B3)/B6</f>
        <v>2.4000000000000004E-2</v>
      </c>
    </row>
    <row r="3" spans="1:13" x14ac:dyDescent="0.25">
      <c r="A3" t="s">
        <v>0</v>
      </c>
      <c r="B3">
        <v>2</v>
      </c>
    </row>
    <row r="4" spans="1:13" x14ac:dyDescent="0.25">
      <c r="A4" t="s">
        <v>1</v>
      </c>
      <c r="B4">
        <v>3.2</v>
      </c>
    </row>
    <row r="5" spans="1:13" x14ac:dyDescent="0.25">
      <c r="A5" t="s">
        <v>6</v>
      </c>
      <c r="B5">
        <v>10</v>
      </c>
    </row>
    <row r="6" spans="1:13" x14ac:dyDescent="0.25">
      <c r="A6" t="s">
        <v>7</v>
      </c>
      <c r="B6">
        <v>50</v>
      </c>
    </row>
    <row r="8" spans="1:13" x14ac:dyDescent="0.25">
      <c r="A8" s="8" t="s">
        <v>35</v>
      </c>
      <c r="B8" s="8"/>
      <c r="C8" s="8"/>
      <c r="D8" s="8"/>
      <c r="E8" s="8"/>
      <c r="H8" s="8" t="s">
        <v>120</v>
      </c>
      <c r="I8" s="8"/>
      <c r="J8" s="8"/>
      <c r="K8" s="8"/>
      <c r="L8" s="8"/>
      <c r="M8" s="8"/>
    </row>
    <row r="9" spans="1:13" x14ac:dyDescent="0.25">
      <c r="B9" t="s">
        <v>10</v>
      </c>
      <c r="C9" t="s">
        <v>11</v>
      </c>
      <c r="E9" t="s">
        <v>12</v>
      </c>
      <c r="F9" t="s">
        <v>121</v>
      </c>
      <c r="I9" t="s">
        <v>10</v>
      </c>
      <c r="J9" t="s">
        <v>11</v>
      </c>
      <c r="L9" t="s">
        <v>12</v>
      </c>
      <c r="M9" t="s">
        <v>121</v>
      </c>
    </row>
    <row r="10" spans="1:13" x14ac:dyDescent="0.25">
      <c r="A10" t="s">
        <v>15</v>
      </c>
      <c r="B10">
        <v>2</v>
      </c>
      <c r="C10">
        <f>(1/B10^2)*LN(B10+1)</f>
        <v>0.27465307216702745</v>
      </c>
      <c r="D10" t="s">
        <v>25</v>
      </c>
      <c r="E10">
        <f>ABS((1/(6*$B$1))*(-11*C10+18*C11-9*C12+2*C13))</f>
        <v>0.19109995618385334</v>
      </c>
      <c r="F10">
        <f>ABS((1/$B$1^2)*(2*C10-5*C11+4*C12-C13))</f>
        <v>0.21059513554303597</v>
      </c>
      <c r="H10" t="s">
        <v>15</v>
      </c>
      <c r="I10">
        <v>2</v>
      </c>
      <c r="J10">
        <f>(1/I10^2)*LN(I10+1)</f>
        <v>0.27465307216702745</v>
      </c>
      <c r="K10" t="s">
        <v>25</v>
      </c>
    </row>
    <row r="11" spans="1:13" x14ac:dyDescent="0.25">
      <c r="A11" t="s">
        <v>13</v>
      </c>
      <c r="B11">
        <f>B10+$B$1</f>
        <v>2.12</v>
      </c>
      <c r="C11">
        <f t="shared" ref="C11:C23" si="0">(1/B11^2)*LN(B11+1)</f>
        <v>0.25316683023793857</v>
      </c>
      <c r="D11" t="s">
        <v>14</v>
      </c>
      <c r="E11">
        <f t="shared" ref="E11:E20" si="1">ABS((1/(6*$B$1))*(-11*C11+18*C12-9*C13+2*C14))</f>
        <v>0.16735657488658051</v>
      </c>
      <c r="F11">
        <f t="shared" ref="F11:F19" si="2">ABS((1/$B$1^2)*(2*C11-5*C12+4*C13-C14))</f>
        <v>0.17532500668162479</v>
      </c>
      <c r="H11" t="s">
        <v>13</v>
      </c>
      <c r="I11">
        <f>I10+$B$2</f>
        <v>2.024</v>
      </c>
      <c r="J11">
        <f t="shared" ref="J11:J63" si="3">(1/I11^2)*LN(I11+1)</f>
        <v>0.27012325862312492</v>
      </c>
      <c r="K11" t="s">
        <v>14</v>
      </c>
    </row>
    <row r="12" spans="1:13" x14ac:dyDescent="0.25">
      <c r="A12" t="s">
        <v>16</v>
      </c>
      <c r="B12">
        <f t="shared" ref="B12:B23" si="4">B11+$B$1</f>
        <v>2.2400000000000002</v>
      </c>
      <c r="C12">
        <f t="shared" si="0"/>
        <v>0.23428996528305127</v>
      </c>
      <c r="D12" t="s">
        <v>26</v>
      </c>
      <c r="E12">
        <f t="shared" si="1"/>
        <v>0.14754807103740153</v>
      </c>
      <c r="F12">
        <f t="shared" si="2"/>
        <v>0.14732074653312785</v>
      </c>
      <c r="H12" t="s">
        <v>16</v>
      </c>
      <c r="I12">
        <f t="shared" ref="I12" si="5">I11+$B$2</f>
        <v>2.048</v>
      </c>
      <c r="J12">
        <f t="shared" si="3"/>
        <v>0.26571408219919201</v>
      </c>
      <c r="K12" t="s">
        <v>26</v>
      </c>
    </row>
    <row r="13" spans="1:13" x14ac:dyDescent="0.25">
      <c r="A13" t="s">
        <v>17</v>
      </c>
      <c r="B13">
        <f>B12+$B$1</f>
        <v>2.3600000000000003</v>
      </c>
      <c r="C13">
        <f t="shared" si="0"/>
        <v>0.21759928432474734</v>
      </c>
      <c r="D13" t="s">
        <v>27</v>
      </c>
      <c r="E13">
        <f t="shared" si="1"/>
        <v>0.13087075656441724</v>
      </c>
      <c r="F13">
        <f t="shared" si="2"/>
        <v>0.12482740675135226</v>
      </c>
      <c r="H13" t="s">
        <v>17</v>
      </c>
      <c r="I13">
        <v>3</v>
      </c>
      <c r="J13">
        <f t="shared" si="3"/>
        <v>0.15403270679109896</v>
      </c>
      <c r="K13" t="s">
        <v>27</v>
      </c>
    </row>
    <row r="14" spans="1:13" x14ac:dyDescent="0.25">
      <c r="A14" t="s">
        <v>18</v>
      </c>
      <c r="B14">
        <f t="shared" si="4"/>
        <v>2.4800000000000004</v>
      </c>
      <c r="C14">
        <f t="shared" si="0"/>
        <v>0.2027562912633947</v>
      </c>
      <c r="D14" t="s">
        <v>28</v>
      </c>
      <c r="E14">
        <f t="shared" si="1"/>
        <v>0.11671370925831433</v>
      </c>
      <c r="F14">
        <f t="shared" si="2"/>
        <v>0.1065713586941443</v>
      </c>
      <c r="H14" t="s">
        <v>18</v>
      </c>
      <c r="I14">
        <f t="shared" ref="I14:I60" si="6">I13+$B$2</f>
        <v>3.024</v>
      </c>
      <c r="J14">
        <f t="shared" si="3"/>
        <v>0.15225161153425135</v>
      </c>
      <c r="K14" t="s">
        <v>28</v>
      </c>
    </row>
    <row r="15" spans="1:13" x14ac:dyDescent="0.25">
      <c r="A15" t="s">
        <v>19</v>
      </c>
      <c r="B15">
        <f t="shared" si="4"/>
        <v>2.6000000000000005</v>
      </c>
      <c r="C15">
        <f t="shared" si="0"/>
        <v>0.18948725524586746</v>
      </c>
      <c r="D15" t="s">
        <v>29</v>
      </c>
      <c r="E15">
        <f t="shared" si="1"/>
        <v>0.10460620434760579</v>
      </c>
      <c r="F15">
        <f t="shared" si="2"/>
        <v>9.1613760834496863E-2</v>
      </c>
      <c r="H15" t="s">
        <v>19</v>
      </c>
      <c r="I15">
        <f t="shared" si="6"/>
        <v>3.048</v>
      </c>
      <c r="J15">
        <f t="shared" si="3"/>
        <v>0.1505034638247752</v>
      </c>
      <c r="K15" t="s">
        <v>29</v>
      </c>
    </row>
    <row r="16" spans="1:13" x14ac:dyDescent="0.25">
      <c r="A16" t="s">
        <v>20</v>
      </c>
      <c r="B16">
        <f t="shared" si="4"/>
        <v>2.7200000000000006</v>
      </c>
      <c r="C16">
        <f t="shared" si="0"/>
        <v>0.17756861865877147</v>
      </c>
      <c r="D16" t="s">
        <v>30</v>
      </c>
      <c r="E16">
        <f t="shared" si="1"/>
        <v>9.4181075670563524E-2</v>
      </c>
      <c r="F16">
        <f t="shared" si="2"/>
        <v>7.9252718712267856E-2</v>
      </c>
      <c r="H16" t="s">
        <v>20</v>
      </c>
      <c r="I16">
        <v>4</v>
      </c>
      <c r="J16">
        <f t="shared" si="3"/>
        <v>0.10058986952713127</v>
      </c>
      <c r="K16" t="s">
        <v>30</v>
      </c>
    </row>
    <row r="17" spans="1:11" x14ac:dyDescent="0.25">
      <c r="A17" t="s">
        <v>21</v>
      </c>
      <c r="B17">
        <f t="shared" si="4"/>
        <v>2.8400000000000007</v>
      </c>
      <c r="C17">
        <f t="shared" si="0"/>
        <v>0.16681615336734218</v>
      </c>
      <c r="D17" t="s">
        <v>31</v>
      </c>
      <c r="E17">
        <f t="shared" si="1"/>
        <v>8.5148733166253474E-2</v>
      </c>
      <c r="F17">
        <f t="shared" si="2"/>
        <v>6.8956702147573504E-2</v>
      </c>
      <c r="H17" t="s">
        <v>21</v>
      </c>
      <c r="I17">
        <f t="shared" ref="I17" si="7">I16+$B$2</f>
        <v>4.024</v>
      </c>
      <c r="J17">
        <f t="shared" si="3"/>
        <v>9.9689291510251229E-2</v>
      </c>
      <c r="K17" t="s">
        <v>31</v>
      </c>
    </row>
    <row r="18" spans="1:11" x14ac:dyDescent="0.25">
      <c r="A18" t="s">
        <v>22</v>
      </c>
      <c r="B18">
        <f t="shared" si="4"/>
        <v>2.9600000000000009</v>
      </c>
      <c r="C18">
        <f t="shared" si="0"/>
        <v>0.15707679251122952</v>
      </c>
      <c r="D18" t="s">
        <v>32</v>
      </c>
      <c r="E18">
        <f t="shared" si="1"/>
        <v>7.7278445732965481E-2</v>
      </c>
      <c r="F18">
        <f t="shared" si="2"/>
        <v>6.031844398231017E-2</v>
      </c>
      <c r="H18" t="s">
        <v>22</v>
      </c>
      <c r="I18">
        <f t="shared" si="6"/>
        <v>4.048</v>
      </c>
      <c r="J18">
        <f t="shared" si="3"/>
        <v>9.8801543364440941E-2</v>
      </c>
      <c r="K18" t="s">
        <v>32</v>
      </c>
    </row>
    <row r="19" spans="1:11" x14ac:dyDescent="0.25">
      <c r="A19" t="s">
        <v>23</v>
      </c>
      <c r="B19">
        <f t="shared" si="4"/>
        <v>3.080000000000001</v>
      </c>
      <c r="C19">
        <f t="shared" si="0"/>
        <v>0.14822240137629342</v>
      </c>
      <c r="D19" t="s">
        <v>33</v>
      </c>
      <c r="E19">
        <f t="shared" si="1"/>
        <v>7.0384663688834309E-2</v>
      </c>
      <c r="F19">
        <f t="shared" si="2"/>
        <v>5.3022512687556526E-2</v>
      </c>
      <c r="H19" t="s">
        <v>23</v>
      </c>
      <c r="I19">
        <v>5</v>
      </c>
      <c r="J19">
        <f t="shared" si="3"/>
        <v>7.1670378769122203E-2</v>
      </c>
      <c r="K19" t="s">
        <v>33</v>
      </c>
    </row>
    <row r="20" spans="1:11" x14ac:dyDescent="0.25">
      <c r="A20" t="s">
        <v>24</v>
      </c>
      <c r="B20">
        <f t="shared" si="4"/>
        <v>3.2000000000000011</v>
      </c>
      <c r="C20">
        <f t="shared" si="0"/>
        <v>0.14014497317278535</v>
      </c>
      <c r="D20" t="s">
        <v>34</v>
      </c>
      <c r="E20">
        <f t="shared" si="1"/>
        <v>6.4316892346849008E-2</v>
      </c>
      <c r="F20">
        <f>ABS((1/$B$1^2)*(2*C20-5*C21+4*C22-C23))</f>
        <v>4.682217116064967E-2</v>
      </c>
      <c r="H20" t="s">
        <v>24</v>
      </c>
      <c r="I20">
        <f t="shared" ref="I20" si="8">I19+$B$2</f>
        <v>5.024</v>
      </c>
      <c r="J20">
        <f t="shared" si="3"/>
        <v>7.1145424355513617E-2</v>
      </c>
      <c r="K20" t="s">
        <v>34</v>
      </c>
    </row>
    <row r="21" spans="1:11" x14ac:dyDescent="0.25">
      <c r="B21" s="1">
        <f t="shared" si="4"/>
        <v>3.3200000000000012</v>
      </c>
      <c r="C21" s="1">
        <f t="shared" si="0"/>
        <v>0.13275288523878812</v>
      </c>
      <c r="H21" t="s">
        <v>40</v>
      </c>
      <c r="I21">
        <f t="shared" si="6"/>
        <v>5.048</v>
      </c>
      <c r="J21">
        <f t="shared" si="3"/>
        <v>7.0626566533278617E-2</v>
      </c>
      <c r="K21" t="s">
        <v>80</v>
      </c>
    </row>
    <row r="22" spans="1:11" x14ac:dyDescent="0.25">
      <c r="B22" s="1">
        <f t="shared" si="4"/>
        <v>3.4400000000000013</v>
      </c>
      <c r="C22" s="1">
        <f t="shared" si="0"/>
        <v>0.1259679536611118</v>
      </c>
      <c r="H22" t="s">
        <v>41</v>
      </c>
      <c r="I22">
        <v>6</v>
      </c>
      <c r="J22">
        <f t="shared" si="3"/>
        <v>5.4053059695980919E-2</v>
      </c>
      <c r="K22" t="s">
        <v>81</v>
      </c>
    </row>
    <row r="23" spans="1:11" x14ac:dyDescent="0.25">
      <c r="B23" s="1">
        <f t="shared" si="4"/>
        <v>3.5600000000000014</v>
      </c>
      <c r="C23" s="1">
        <f t="shared" si="0"/>
        <v>0.11972309553136393</v>
      </c>
      <c r="H23" t="s">
        <v>42</v>
      </c>
      <c r="I23">
        <f t="shared" ref="I23" si="9">I22+$B$2</f>
        <v>6.024</v>
      </c>
      <c r="J23">
        <f t="shared" si="3"/>
        <v>5.3717535136479741E-2</v>
      </c>
      <c r="K23" t="s">
        <v>82</v>
      </c>
    </row>
    <row r="24" spans="1:11" x14ac:dyDescent="0.25">
      <c r="H24" t="s">
        <v>43</v>
      </c>
      <c r="I24">
        <f t="shared" si="6"/>
        <v>6.048</v>
      </c>
      <c r="J24">
        <f t="shared" si="3"/>
        <v>5.3385304267630294E-2</v>
      </c>
      <c r="K24" t="s">
        <v>83</v>
      </c>
    </row>
    <row r="25" spans="1:11" x14ac:dyDescent="0.25">
      <c r="A25" s="8" t="s">
        <v>36</v>
      </c>
      <c r="B25" s="8"/>
      <c r="C25" s="4">
        <f>(($B$4-$B$3)/$B$5)*(SUM(C10:C19))</f>
        <v>0.24259639973227964</v>
      </c>
      <c r="H25" t="s">
        <v>44</v>
      </c>
      <c r="I25">
        <v>7</v>
      </c>
      <c r="J25">
        <f t="shared" si="3"/>
        <v>4.2437582483261953E-2</v>
      </c>
      <c r="K25" t="s">
        <v>84</v>
      </c>
    </row>
    <row r="26" spans="1:11" x14ac:dyDescent="0.25">
      <c r="A26" s="8" t="s">
        <v>37</v>
      </c>
      <c r="B26" s="8"/>
      <c r="C26">
        <f>(($B$4-$B$3)/$B$5)*(SUM(C11:C20))</f>
        <v>0.2264554278529706</v>
      </c>
      <c r="E26" s="2" t="s">
        <v>39</v>
      </c>
      <c r="F26" s="5">
        <f>MAX(E10:E20)</f>
        <v>0.19109995618385334</v>
      </c>
      <c r="H26" t="s">
        <v>45</v>
      </c>
      <c r="I26">
        <f t="shared" ref="I26" si="10">I25+$B$2</f>
        <v>7.024</v>
      </c>
      <c r="J26">
        <f t="shared" si="3"/>
        <v>4.2208787465502967E-2</v>
      </c>
      <c r="K26" t="s">
        <v>85</v>
      </c>
    </row>
    <row r="27" spans="1:11" x14ac:dyDescent="0.25">
      <c r="A27" s="8" t="s">
        <v>38</v>
      </c>
      <c r="B27" s="8"/>
      <c r="C27">
        <f>((B4-B3)^2/(2*B5))*F26</f>
        <v>1.3759196845237444E-2</v>
      </c>
      <c r="E27" s="6" t="s">
        <v>123</v>
      </c>
      <c r="F27" s="5">
        <f>MAX(F10:F20)</f>
        <v>0.21059513554303597</v>
      </c>
      <c r="H27" t="s">
        <v>46</v>
      </c>
      <c r="I27">
        <f t="shared" si="6"/>
        <v>7.048</v>
      </c>
      <c r="J27">
        <f t="shared" si="3"/>
        <v>4.1981939260938281E-2</v>
      </c>
      <c r="K27" t="s">
        <v>86</v>
      </c>
    </row>
    <row r="28" spans="1:11" x14ac:dyDescent="0.25">
      <c r="A28" s="5" t="s">
        <v>122</v>
      </c>
      <c r="C28" s="5">
        <f>($B$4-$B$3)/(2*$B$5)*(C10+C20+2*SUM(C11:C19))</f>
        <v>0.23452591379262516</v>
      </c>
      <c r="H28" t="s">
        <v>47</v>
      </c>
      <c r="I28">
        <v>8</v>
      </c>
      <c r="J28">
        <f t="shared" si="3"/>
        <v>3.4331634020878431E-2</v>
      </c>
      <c r="K28" t="s">
        <v>87</v>
      </c>
    </row>
    <row r="29" spans="1:11" x14ac:dyDescent="0.25">
      <c r="A29" s="5" t="s">
        <v>38</v>
      </c>
      <c r="C29" s="5">
        <f>(((B4-B3)^3)/(12*B5^2))*F27</f>
        <v>3.0325699518197189E-4</v>
      </c>
      <c r="H29" t="s">
        <v>48</v>
      </c>
      <c r="I29">
        <f t="shared" ref="I29" si="11">I28+$B$2</f>
        <v>8.0239999999999991</v>
      </c>
      <c r="J29">
        <f t="shared" si="3"/>
        <v>3.4167930138356485E-2</v>
      </c>
      <c r="K29" t="s">
        <v>88</v>
      </c>
    </row>
    <row r="30" spans="1:11" x14ac:dyDescent="0.25">
      <c r="H30" t="s">
        <v>49</v>
      </c>
      <c r="I30">
        <f t="shared" si="6"/>
        <v>8.0479999999999983</v>
      </c>
      <c r="J30">
        <f t="shared" si="3"/>
        <v>3.4005456247570183E-2</v>
      </c>
      <c r="K30" t="s">
        <v>89</v>
      </c>
    </row>
    <row r="31" spans="1:11" x14ac:dyDescent="0.25">
      <c r="H31" t="s">
        <v>50</v>
      </c>
      <c r="I31">
        <v>9</v>
      </c>
      <c r="J31">
        <f t="shared" si="3"/>
        <v>2.8426976456716616E-2</v>
      </c>
      <c r="K31" t="s">
        <v>90</v>
      </c>
    </row>
    <row r="32" spans="1:11" x14ac:dyDescent="0.25">
      <c r="H32" t="s">
        <v>51</v>
      </c>
      <c r="I32">
        <f t="shared" ref="I32" si="12">I31+$B$2</f>
        <v>9.0239999999999991</v>
      </c>
      <c r="J32">
        <f t="shared" si="3"/>
        <v>2.830540713330458E-2</v>
      </c>
      <c r="K32" t="s">
        <v>91</v>
      </c>
    </row>
    <row r="33" spans="8:11" x14ac:dyDescent="0.25">
      <c r="H33" t="s">
        <v>52</v>
      </c>
      <c r="I33">
        <f t="shared" si="6"/>
        <v>9.0479999999999983</v>
      </c>
      <c r="J33">
        <f t="shared" si="3"/>
        <v>2.8184655920534089E-2</v>
      </c>
      <c r="K33" t="s">
        <v>92</v>
      </c>
    </row>
    <row r="34" spans="8:11" x14ac:dyDescent="0.25">
      <c r="H34" t="s">
        <v>53</v>
      </c>
      <c r="I34">
        <v>10</v>
      </c>
      <c r="J34">
        <f t="shared" si="3"/>
        <v>2.3978952727983706E-2</v>
      </c>
      <c r="K34" t="s">
        <v>93</v>
      </c>
    </row>
    <row r="35" spans="8:11" x14ac:dyDescent="0.25">
      <c r="H35" t="s">
        <v>54</v>
      </c>
      <c r="I35">
        <f t="shared" ref="I35" si="13">I34+$B$2</f>
        <v>10.023999999999999</v>
      </c>
      <c r="J35">
        <f t="shared" si="3"/>
        <v>2.3885956966163323E-2</v>
      </c>
      <c r="K35" t="s">
        <v>94</v>
      </c>
    </row>
    <row r="36" spans="8:11" x14ac:dyDescent="0.25">
      <c r="H36" t="s">
        <v>55</v>
      </c>
      <c r="I36">
        <f t="shared" si="6"/>
        <v>10.047999999999998</v>
      </c>
      <c r="J36">
        <f t="shared" si="3"/>
        <v>2.3793528088532842E-2</v>
      </c>
      <c r="K36" t="s">
        <v>95</v>
      </c>
    </row>
    <row r="37" spans="8:11" x14ac:dyDescent="0.25">
      <c r="H37" t="s">
        <v>56</v>
      </c>
      <c r="I37">
        <v>11</v>
      </c>
      <c r="J37">
        <f t="shared" si="3"/>
        <v>2.0536418593289259E-2</v>
      </c>
      <c r="K37" t="s">
        <v>96</v>
      </c>
    </row>
    <row r="38" spans="8:11" x14ac:dyDescent="0.25">
      <c r="H38" t="s">
        <v>57</v>
      </c>
      <c r="I38">
        <f t="shared" ref="I38" si="14">I37+$B$2</f>
        <v>11.023999999999999</v>
      </c>
      <c r="J38">
        <f t="shared" si="3"/>
        <v>2.046353815954096E-2</v>
      </c>
      <c r="K38" t="s">
        <v>97</v>
      </c>
    </row>
    <row r="39" spans="8:11" x14ac:dyDescent="0.25">
      <c r="H39" t="s">
        <v>58</v>
      </c>
      <c r="I39">
        <f t="shared" si="6"/>
        <v>11.047999999999998</v>
      </c>
      <c r="J39">
        <f t="shared" si="3"/>
        <v>2.0391063856315245E-2</v>
      </c>
      <c r="K39" t="s">
        <v>98</v>
      </c>
    </row>
    <row r="40" spans="8:11" x14ac:dyDescent="0.25">
      <c r="H40" t="s">
        <v>59</v>
      </c>
      <c r="I40">
        <v>12</v>
      </c>
      <c r="J40">
        <f t="shared" si="3"/>
        <v>1.7812148315705115E-2</v>
      </c>
      <c r="K40" t="s">
        <v>99</v>
      </c>
    </row>
    <row r="41" spans="8:11" x14ac:dyDescent="0.25">
      <c r="H41" t="s">
        <v>60</v>
      </c>
      <c r="I41">
        <f t="shared" ref="I41" si="15">I40+$B$2</f>
        <v>12.023999999999999</v>
      </c>
      <c r="J41">
        <f t="shared" si="3"/>
        <v>1.7753870511224339E-2</v>
      </c>
      <c r="K41" t="s">
        <v>100</v>
      </c>
    </row>
    <row r="42" spans="8:11" x14ac:dyDescent="0.25">
      <c r="H42" t="s">
        <v>61</v>
      </c>
      <c r="I42">
        <f t="shared" si="6"/>
        <v>12.047999999999998</v>
      </c>
      <c r="J42">
        <f t="shared" si="3"/>
        <v>1.7695891851189704E-2</v>
      </c>
      <c r="K42" t="s">
        <v>101</v>
      </c>
    </row>
    <row r="43" spans="8:11" x14ac:dyDescent="0.25">
      <c r="H43" t="s">
        <v>62</v>
      </c>
      <c r="I43">
        <v>13</v>
      </c>
      <c r="J43">
        <f t="shared" si="3"/>
        <v>1.5615723843877268E-2</v>
      </c>
      <c r="K43" t="s">
        <v>102</v>
      </c>
    </row>
    <row r="44" spans="8:11" x14ac:dyDescent="0.25">
      <c r="H44" t="s">
        <v>63</v>
      </c>
      <c r="I44">
        <f t="shared" ref="I44" si="16">I43+$B$2</f>
        <v>13.023999999999999</v>
      </c>
      <c r="J44">
        <f t="shared" si="3"/>
        <v>1.5568322762492467E-2</v>
      </c>
      <c r="K44" t="s">
        <v>103</v>
      </c>
    </row>
    <row r="45" spans="8:11" x14ac:dyDescent="0.25">
      <c r="H45" t="s">
        <v>64</v>
      </c>
      <c r="I45">
        <f t="shared" si="6"/>
        <v>13.047999999999998</v>
      </c>
      <c r="J45">
        <f t="shared" si="3"/>
        <v>1.5521147245016149E-2</v>
      </c>
      <c r="K45" t="s">
        <v>104</v>
      </c>
    </row>
    <row r="46" spans="8:11" x14ac:dyDescent="0.25">
      <c r="H46" t="s">
        <v>65</v>
      </c>
      <c r="I46">
        <v>14</v>
      </c>
      <c r="J46">
        <f t="shared" si="3"/>
        <v>1.3816582658684745E-2</v>
      </c>
      <c r="K46" t="s">
        <v>105</v>
      </c>
    </row>
    <row r="47" spans="8:11" x14ac:dyDescent="0.25">
      <c r="H47" t="s">
        <v>66</v>
      </c>
      <c r="I47">
        <f t="shared" ref="I47" si="17">I46+$B$2</f>
        <v>14.023999999999999</v>
      </c>
      <c r="J47">
        <f t="shared" si="3"/>
        <v>1.3777461899242664E-2</v>
      </c>
      <c r="K47" t="s">
        <v>106</v>
      </c>
    </row>
    <row r="48" spans="8:11" x14ac:dyDescent="0.25">
      <c r="H48" t="s">
        <v>67</v>
      </c>
      <c r="I48">
        <f t="shared" si="6"/>
        <v>14.047999999999998</v>
      </c>
      <c r="J48">
        <f t="shared" si="3"/>
        <v>1.3738514667083554E-2</v>
      </c>
      <c r="K48" t="s">
        <v>107</v>
      </c>
    </row>
    <row r="49" spans="8:11" x14ac:dyDescent="0.25">
      <c r="H49" t="s">
        <v>68</v>
      </c>
      <c r="I49">
        <v>15</v>
      </c>
      <c r="J49">
        <f t="shared" si="3"/>
        <v>1.2322616543287916E-2</v>
      </c>
      <c r="K49" t="s">
        <v>108</v>
      </c>
    </row>
    <row r="50" spans="8:11" x14ac:dyDescent="0.25">
      <c r="H50" t="s">
        <v>69</v>
      </c>
      <c r="I50">
        <f t="shared" ref="I50" si="18">I49+$B$2</f>
        <v>15.023999999999999</v>
      </c>
      <c r="J50">
        <f t="shared" si="3"/>
        <v>1.2289919011918159E-2</v>
      </c>
      <c r="K50" t="s">
        <v>109</v>
      </c>
    </row>
    <row r="51" spans="8:11" x14ac:dyDescent="0.25">
      <c r="H51" t="s">
        <v>70</v>
      </c>
      <c r="I51">
        <f t="shared" si="6"/>
        <v>15.047999999999998</v>
      </c>
      <c r="J51">
        <f t="shared" si="3"/>
        <v>1.2257357314380534E-2</v>
      </c>
      <c r="K51" t="s">
        <v>110</v>
      </c>
    </row>
    <row r="52" spans="8:11" x14ac:dyDescent="0.25">
      <c r="H52" t="s">
        <v>71</v>
      </c>
      <c r="I52">
        <v>16</v>
      </c>
      <c r="J52">
        <f t="shared" si="3"/>
        <v>1.1067239625219594E-2</v>
      </c>
      <c r="K52" t="s">
        <v>111</v>
      </c>
    </row>
    <row r="53" spans="8:11" x14ac:dyDescent="0.25">
      <c r="H53" t="s">
        <v>72</v>
      </c>
      <c r="I53">
        <f t="shared" ref="I53" si="19">I52+$B$2</f>
        <v>16.024000000000001</v>
      </c>
      <c r="J53">
        <f t="shared" si="3"/>
        <v>1.1039606782565298E-2</v>
      </c>
      <c r="K53" t="s">
        <v>112</v>
      </c>
    </row>
    <row r="54" spans="8:11" x14ac:dyDescent="0.25">
      <c r="H54" t="s">
        <v>73</v>
      </c>
      <c r="I54">
        <f t="shared" si="6"/>
        <v>16.048000000000002</v>
      </c>
      <c r="J54">
        <f t="shared" si="3"/>
        <v>1.1012081895189912E-2</v>
      </c>
      <c r="K54" t="s">
        <v>113</v>
      </c>
    </row>
    <row r="55" spans="8:11" x14ac:dyDescent="0.25">
      <c r="H55" t="s">
        <v>74</v>
      </c>
      <c r="I55">
        <v>17</v>
      </c>
      <c r="J55">
        <f t="shared" si="3"/>
        <v>1.0001286359502299E-2</v>
      </c>
      <c r="K55" t="s">
        <v>114</v>
      </c>
    </row>
    <row r="56" spans="8:11" x14ac:dyDescent="0.25">
      <c r="H56" t="s">
        <v>75</v>
      </c>
      <c r="I56">
        <f t="shared" ref="I56" si="20">I55+$B$2</f>
        <v>17.024000000000001</v>
      </c>
      <c r="J56">
        <f t="shared" si="3"/>
        <v>9.9777046676927921E-3</v>
      </c>
      <c r="K56" t="s">
        <v>115</v>
      </c>
    </row>
    <row r="57" spans="8:11" x14ac:dyDescent="0.25">
      <c r="H57" t="s">
        <v>76</v>
      </c>
      <c r="I57">
        <f t="shared" si="6"/>
        <v>17.048000000000002</v>
      </c>
      <c r="J57">
        <f t="shared" si="3"/>
        <v>9.9542099315146505E-3</v>
      </c>
      <c r="K57" t="s">
        <v>116</v>
      </c>
    </row>
    <row r="58" spans="8:11" x14ac:dyDescent="0.25">
      <c r="H58" t="s">
        <v>77</v>
      </c>
      <c r="I58">
        <v>18</v>
      </c>
      <c r="J58">
        <f t="shared" si="3"/>
        <v>9.0877746270569132E-3</v>
      </c>
      <c r="K58" t="s">
        <v>117</v>
      </c>
    </row>
    <row r="59" spans="8:11" x14ac:dyDescent="0.25">
      <c r="H59" t="s">
        <v>78</v>
      </c>
      <c r="I59">
        <f t="shared" ref="I59" si="21">I58+$B$2</f>
        <v>18.024000000000001</v>
      </c>
      <c r="J59">
        <f t="shared" si="3"/>
        <v>9.0674747496890078E-3</v>
      </c>
      <c r="K59" t="s">
        <v>118</v>
      </c>
    </row>
    <row r="60" spans="8:11" x14ac:dyDescent="0.25">
      <c r="H60" t="s">
        <v>79</v>
      </c>
      <c r="I60">
        <f t="shared" si="6"/>
        <v>18.048000000000002</v>
      </c>
      <c r="J60">
        <f t="shared" si="3"/>
        <v>9.0472457520702817E-3</v>
      </c>
      <c r="K60" t="s">
        <v>119</v>
      </c>
    </row>
    <row r="61" spans="8:11" x14ac:dyDescent="0.25">
      <c r="I61" s="1">
        <f t="shared" ref="I61:I63" si="22">I60+$B$2</f>
        <v>18.072000000000003</v>
      </c>
      <c r="J61" s="1">
        <f t="shared" si="3"/>
        <v>9.0270872968792604E-3</v>
      </c>
    </row>
    <row r="62" spans="8:11" x14ac:dyDescent="0.25">
      <c r="I62" s="1">
        <f t="shared" si="22"/>
        <v>18.096000000000004</v>
      </c>
      <c r="J62" s="1">
        <f t="shared" si="3"/>
        <v>9.0069990488288332E-3</v>
      </c>
    </row>
    <row r="63" spans="8:11" x14ac:dyDescent="0.25">
      <c r="I63" s="1">
        <f t="shared" si="22"/>
        <v>18.120000000000005</v>
      </c>
      <c r="J63" s="1">
        <f t="shared" si="3"/>
        <v>8.9869806746513733E-3</v>
      </c>
    </row>
  </sheetData>
  <mergeCells count="5">
    <mergeCell ref="A8:E8"/>
    <mergeCell ref="H8:M8"/>
    <mergeCell ref="A25:B25"/>
    <mergeCell ref="A26:B26"/>
    <mergeCell ref="A27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2022-04-24T10:26:46Z</dcterms:modified>
</cp:coreProperties>
</file>