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84" yWindow="84" windowWidth="11460" windowHeight="8736" activeTab="1"/>
  </bookViews>
  <sheets>
    <sheet name="Constant Volume Method" sheetId="1" r:id="rId1"/>
    <sheet name="Changing Volume Method" sheetId="4" r:id="rId2"/>
  </sheets>
  <calcPr calcId="145621"/>
</workbook>
</file>

<file path=xl/calcChain.xml><?xml version="1.0" encoding="utf-8"?>
<calcChain xmlns="http://schemas.openxmlformats.org/spreadsheetml/2006/main">
  <c r="K9" i="4" l="1"/>
  <c r="K10" i="4"/>
  <c r="K11" i="4"/>
  <c r="K12" i="4"/>
  <c r="K13" i="4"/>
  <c r="K14" i="4"/>
  <c r="K15" i="4"/>
  <c r="K16" i="4"/>
  <c r="K17" i="4"/>
  <c r="K8" i="4"/>
  <c r="D9" i="4"/>
  <c r="D10" i="4"/>
  <c r="D11" i="4"/>
  <c r="E11" i="4" s="1"/>
  <c r="D12" i="4"/>
  <c r="D13" i="4"/>
  <c r="F13" i="4" s="1"/>
  <c r="D14" i="4"/>
  <c r="D15" i="4"/>
  <c r="F15" i="4" s="1"/>
  <c r="D16" i="4"/>
  <c r="D17" i="4"/>
  <c r="F17" i="4" s="1"/>
  <c r="D8" i="4"/>
  <c r="E17" i="4"/>
  <c r="F16" i="4"/>
  <c r="E16" i="4"/>
  <c r="E15" i="4"/>
  <c r="F14" i="4"/>
  <c r="E14" i="4"/>
  <c r="E13" i="4"/>
  <c r="F12" i="4"/>
  <c r="E12" i="4"/>
  <c r="F11" i="4"/>
  <c r="F10" i="4"/>
  <c r="E10" i="4"/>
  <c r="F9" i="4"/>
  <c r="F8" i="4"/>
  <c r="F9" i="1"/>
  <c r="F10" i="1"/>
  <c r="F11" i="1"/>
  <c r="F12" i="1"/>
  <c r="F13" i="1"/>
  <c r="F14" i="1"/>
  <c r="F15" i="1"/>
  <c r="F16" i="1"/>
  <c r="F17" i="1"/>
  <c r="F8" i="1"/>
  <c r="E9" i="1"/>
  <c r="G9" i="1" s="1"/>
  <c r="I9" i="1" s="1"/>
  <c r="E10" i="1"/>
  <c r="G10" i="1" s="1"/>
  <c r="I10" i="1" s="1"/>
  <c r="E11" i="1"/>
  <c r="G11" i="1" s="1"/>
  <c r="E12" i="1"/>
  <c r="G12" i="1" s="1"/>
  <c r="I12" i="1" s="1"/>
  <c r="E13" i="1"/>
  <c r="G13" i="1" s="1"/>
  <c r="I13" i="1" s="1"/>
  <c r="E14" i="1"/>
  <c r="G14" i="1" s="1"/>
  <c r="I14" i="1" s="1"/>
  <c r="E15" i="1"/>
  <c r="G15" i="1" s="1"/>
  <c r="I15" i="1" s="1"/>
  <c r="E16" i="1"/>
  <c r="G16" i="1" s="1"/>
  <c r="I16" i="1" s="1"/>
  <c r="E17" i="1"/>
  <c r="G17" i="1" s="1"/>
  <c r="E8" i="1"/>
  <c r="G8" i="1" s="1"/>
  <c r="I8" i="1" s="1"/>
  <c r="K9" i="1"/>
  <c r="K10" i="1"/>
  <c r="K11" i="1"/>
  <c r="K12" i="1"/>
  <c r="K13" i="1"/>
  <c r="K14" i="1"/>
  <c r="K15" i="1"/>
  <c r="K16" i="1"/>
  <c r="K17" i="1"/>
  <c r="K8" i="1"/>
  <c r="G11" i="4" l="1"/>
  <c r="I11" i="4" s="1"/>
  <c r="L11" i="4" s="1"/>
  <c r="G10" i="4"/>
  <c r="I10" i="4" s="1"/>
  <c r="L10" i="4" s="1"/>
  <c r="G13" i="4"/>
  <c r="I13" i="4" s="1"/>
  <c r="L13" i="4" s="1"/>
  <c r="G15" i="4"/>
  <c r="I15" i="4" s="1"/>
  <c r="L15" i="4" s="1"/>
  <c r="G17" i="4"/>
  <c r="I17" i="4" s="1"/>
  <c r="L17" i="4" s="1"/>
  <c r="E9" i="4"/>
  <c r="G9" i="4" s="1"/>
  <c r="I9" i="4" s="1"/>
  <c r="L9" i="4" s="1"/>
  <c r="G12" i="4"/>
  <c r="I12" i="4" s="1"/>
  <c r="L12" i="4" s="1"/>
  <c r="G14" i="4"/>
  <c r="I14" i="4" s="1"/>
  <c r="L14" i="4" s="1"/>
  <c r="G16" i="4"/>
  <c r="I16" i="4" s="1"/>
  <c r="L16" i="4" s="1"/>
  <c r="E8" i="4"/>
  <c r="G8" i="4" s="1"/>
  <c r="I8" i="4" s="1"/>
  <c r="I17" i="1"/>
  <c r="L17" i="1" s="1"/>
  <c r="I11" i="1"/>
  <c r="L11" i="1" s="1"/>
  <c r="L15" i="1"/>
  <c r="L13" i="1"/>
  <c r="L9" i="1"/>
  <c r="L16" i="1"/>
  <c r="L14" i="1"/>
  <c r="L12" i="1"/>
  <c r="L10" i="1"/>
  <c r="L8" i="1"/>
  <c r="L8" i="4" l="1"/>
  <c r="C27" i="4"/>
  <c r="B21" i="4" a="1"/>
  <c r="B21" i="4" s="1"/>
  <c r="B21" i="1" a="1"/>
  <c r="C21" i="1" s="1"/>
  <c r="C21" i="4" l="1"/>
  <c r="C23" i="4" s="1"/>
  <c r="C25" i="4" s="1"/>
  <c r="B21" i="1"/>
  <c r="C23" i="1" s="1"/>
  <c r="C25" i="1" s="1"/>
</calcChain>
</file>

<file path=xl/sharedStrings.xml><?xml version="1.0" encoding="utf-8"?>
<sst xmlns="http://schemas.openxmlformats.org/spreadsheetml/2006/main" count="51" uniqueCount="31">
  <si>
    <t>Standard Addition: Constant Volume Method</t>
  </si>
  <si>
    <t>Sample Preparation</t>
  </si>
  <si>
    <t>Red-shaded cells contain values that would be unknown to you in a real experiment. I've included them so you can dissect the functions in the spreadsheet and understand how they work.</t>
  </si>
  <si>
    <t>Experimental Values</t>
  </si>
  <si>
    <t>Values to Graph</t>
  </si>
  <si>
    <t>Intercept</t>
  </si>
  <si>
    <t>Slope</t>
  </si>
  <si>
    <t>Trial #</t>
  </si>
  <si>
    <t>X-intercept:</t>
  </si>
  <si>
    <r>
      <t>[X]</t>
    </r>
    <r>
      <rPr>
        <vertAlign val="subscript"/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:</t>
    </r>
  </si>
  <si>
    <r>
      <t xml:space="preserve">Absorption Coefficient </t>
    </r>
    <r>
      <rPr>
        <sz val="11"/>
        <color theme="1"/>
        <rFont val="Calibri"/>
        <family val="2"/>
      </rPr>
      <t>ε</t>
    </r>
    <r>
      <rPr>
        <sz val="11"/>
        <color theme="1"/>
        <rFont val="Calibri"/>
        <family val="2"/>
        <scheme val="minor"/>
      </rPr>
      <t>:</t>
    </r>
  </si>
  <si>
    <r>
      <t>Absorbance I</t>
    </r>
    <r>
      <rPr>
        <vertAlign val="subscript"/>
        <sz val="11"/>
        <color theme="1"/>
        <rFont val="Calibri"/>
        <family val="2"/>
        <scheme val="minor"/>
      </rPr>
      <t>S+X</t>
    </r>
  </si>
  <si>
    <r>
      <t>ml sample V</t>
    </r>
    <r>
      <rPr>
        <vertAlign val="subscript"/>
        <sz val="11"/>
        <color theme="1"/>
        <rFont val="Calibri"/>
        <family val="2"/>
        <scheme val="minor"/>
      </rPr>
      <t>0</t>
    </r>
  </si>
  <si>
    <r>
      <t>ml  standard V</t>
    </r>
    <r>
      <rPr>
        <vertAlign val="subscript"/>
        <sz val="11"/>
        <color theme="1"/>
        <rFont val="Calibri"/>
        <family val="2"/>
        <scheme val="minor"/>
      </rPr>
      <t>S</t>
    </r>
  </si>
  <si>
    <t>final volume V</t>
  </si>
  <si>
    <r>
      <t>final sample concentration [X]</t>
    </r>
    <r>
      <rPr>
        <vertAlign val="subscript"/>
        <sz val="11"/>
        <color theme="1"/>
        <rFont val="Calibri"/>
        <family val="2"/>
        <scheme val="minor"/>
      </rPr>
      <t>f</t>
    </r>
  </si>
  <si>
    <r>
      <t>final standard concentration [S]</t>
    </r>
    <r>
      <rPr>
        <vertAlign val="subscript"/>
        <sz val="11"/>
        <color theme="1"/>
        <rFont val="Calibri"/>
        <family val="2"/>
        <scheme val="minor"/>
      </rPr>
      <t>f</t>
    </r>
  </si>
  <si>
    <r>
      <t>total analyte concentration [X]</t>
    </r>
    <r>
      <rPr>
        <vertAlign val="subscript"/>
        <sz val="11"/>
        <color theme="1"/>
        <rFont val="Calibri"/>
        <family val="2"/>
        <scheme val="minor"/>
      </rPr>
      <t>f</t>
    </r>
    <r>
      <rPr>
        <sz val="11"/>
        <color theme="1"/>
        <rFont val="Calibri"/>
        <family val="2"/>
        <scheme val="minor"/>
      </rPr>
      <t>+[S]</t>
    </r>
    <r>
      <rPr>
        <vertAlign val="subscript"/>
        <sz val="11"/>
        <color theme="1"/>
        <rFont val="Calibri"/>
        <family val="2"/>
        <scheme val="minor"/>
      </rPr>
      <t>f</t>
    </r>
  </si>
  <si>
    <r>
      <t>Note that the X-intercept is -[X]</t>
    </r>
    <r>
      <rPr>
        <vertAlign val="subscript"/>
        <sz val="11"/>
        <color theme="1"/>
        <rFont val="Calibri"/>
        <family val="2"/>
        <scheme val="minor"/>
      </rPr>
      <t>f</t>
    </r>
    <r>
      <rPr>
        <sz val="11"/>
        <color theme="1"/>
        <rFont val="Calibri"/>
        <family val="2"/>
        <scheme val="minor"/>
      </rPr>
      <t>, from which we can get [X]</t>
    </r>
    <r>
      <rPr>
        <vertAlign val="subscript"/>
        <sz val="11"/>
        <color theme="1"/>
        <rFont val="Calibri"/>
        <family val="2"/>
        <scheme val="minor"/>
      </rPr>
      <t>0</t>
    </r>
  </si>
  <si>
    <t>Standard Addition: Changing Volume Method</t>
  </si>
  <si>
    <r>
      <t>Y = I</t>
    </r>
    <r>
      <rPr>
        <vertAlign val="subscript"/>
        <sz val="11"/>
        <color theme="1"/>
        <rFont val="Calibri"/>
        <family val="2"/>
        <scheme val="minor"/>
      </rPr>
      <t>S+X</t>
    </r>
  </si>
  <si>
    <r>
      <t>X = [S]</t>
    </r>
    <r>
      <rPr>
        <vertAlign val="subscript"/>
        <sz val="11"/>
        <color theme="1"/>
        <rFont val="Calibri"/>
        <family val="2"/>
        <scheme val="minor"/>
      </rPr>
      <t>f</t>
    </r>
  </si>
  <si>
    <r>
      <t>Y = I</t>
    </r>
    <r>
      <rPr>
        <vertAlign val="subscript"/>
        <sz val="11"/>
        <color theme="1"/>
        <rFont val="Calibri"/>
        <family val="2"/>
        <scheme val="minor"/>
      </rPr>
      <t>S+X</t>
    </r>
    <r>
      <rPr>
        <sz val="11"/>
        <color theme="1"/>
        <rFont val="Calibri"/>
        <family val="2"/>
        <scheme val="minor"/>
      </rPr>
      <t>(V/V</t>
    </r>
    <r>
      <rPr>
        <vertAlign val="subscript"/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)</t>
    </r>
  </si>
  <si>
    <r>
      <t>X = [S]</t>
    </r>
    <r>
      <rPr>
        <vertAlign val="subscript"/>
        <sz val="11"/>
        <color theme="1"/>
        <rFont val="Calibri"/>
        <family val="2"/>
        <scheme val="minor"/>
      </rPr>
      <t>i</t>
    </r>
    <r>
      <rPr>
        <sz val="11"/>
        <color theme="1"/>
        <rFont val="Calibri"/>
        <family val="2"/>
        <scheme val="minor"/>
      </rPr>
      <t>(Vs/V</t>
    </r>
    <r>
      <rPr>
        <vertAlign val="subscript"/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)</t>
    </r>
  </si>
  <si>
    <r>
      <t>Stock Standard Concentration [S]</t>
    </r>
    <r>
      <rPr>
        <vertAlign val="subscript"/>
        <sz val="11"/>
        <color theme="1"/>
        <rFont val="Calibri"/>
        <family val="2"/>
        <scheme val="minor"/>
      </rPr>
      <t>i</t>
    </r>
    <r>
      <rPr>
        <sz val="11"/>
        <color theme="1"/>
        <rFont val="Calibri"/>
        <family val="2"/>
        <scheme val="minor"/>
      </rPr>
      <t>:</t>
    </r>
  </si>
  <si>
    <r>
      <t>Initial Sample Concentration [X]</t>
    </r>
    <r>
      <rPr>
        <vertAlign val="subscript"/>
        <sz val="11"/>
        <color theme="1"/>
        <rFont val="Calibri"/>
        <family val="2"/>
        <scheme val="minor"/>
      </rPr>
      <t>i</t>
    </r>
    <r>
      <rPr>
        <sz val="11"/>
        <color theme="1"/>
        <rFont val="Calibri"/>
        <family val="2"/>
        <scheme val="minor"/>
      </rPr>
      <t>:</t>
    </r>
  </si>
  <si>
    <r>
      <t>Note that the X-intercept is -[X]</t>
    </r>
    <r>
      <rPr>
        <vertAlign val="subscript"/>
        <sz val="11"/>
        <color theme="1"/>
        <rFont val="Calibri"/>
        <family val="2"/>
        <scheme val="minor"/>
      </rPr>
      <t>i</t>
    </r>
    <r>
      <rPr>
        <sz val="11"/>
        <color theme="1"/>
        <rFont val="Calibri"/>
        <family val="2"/>
        <scheme val="minor"/>
      </rPr>
      <t>, so it is trivial to get [X]</t>
    </r>
    <r>
      <rPr>
        <vertAlign val="subscript"/>
        <sz val="11"/>
        <color theme="1"/>
        <rFont val="Calibri"/>
        <family val="2"/>
        <scheme val="minor"/>
      </rPr>
      <t>0</t>
    </r>
  </si>
  <si>
    <r>
      <t>And furthermore, the slope is I</t>
    </r>
    <r>
      <rPr>
        <vertAlign val="subscript"/>
        <sz val="11"/>
        <color theme="1"/>
        <rFont val="Calibri"/>
        <family val="2"/>
        <scheme val="minor"/>
      </rPr>
      <t>X</t>
    </r>
    <r>
      <rPr>
        <sz val="11"/>
        <color theme="1"/>
        <rFont val="Calibri"/>
        <family val="2"/>
        <scheme val="minor"/>
      </rPr>
      <t>/X</t>
    </r>
    <r>
      <rPr>
        <vertAlign val="subscript"/>
        <sz val="11"/>
        <color theme="1"/>
        <rFont val="Calibri"/>
        <family val="2"/>
        <scheme val="minor"/>
      </rPr>
      <t>i</t>
    </r>
    <r>
      <rPr>
        <sz val="11"/>
        <color theme="1"/>
        <rFont val="Calibri"/>
        <family val="2"/>
        <scheme val="minor"/>
      </rPr>
      <t>, which I will check below</t>
    </r>
  </si>
  <si>
    <r>
      <t>I</t>
    </r>
    <r>
      <rPr>
        <vertAlign val="subscript"/>
        <sz val="11"/>
        <color theme="1"/>
        <rFont val="Calibri"/>
        <family val="2"/>
        <scheme val="minor"/>
      </rPr>
      <t>X</t>
    </r>
    <r>
      <rPr>
        <sz val="11"/>
        <color theme="1"/>
        <rFont val="Calibri"/>
        <family val="2"/>
        <scheme val="minor"/>
      </rPr>
      <t>/X</t>
    </r>
    <r>
      <rPr>
        <vertAlign val="subscript"/>
        <sz val="11"/>
        <color theme="1"/>
        <rFont val="Calibri"/>
        <family val="2"/>
        <scheme val="minor"/>
      </rPr>
      <t>i</t>
    </r>
    <r>
      <rPr>
        <sz val="11"/>
        <color theme="1"/>
        <rFont val="Calibri"/>
        <family val="2"/>
        <scheme val="minor"/>
      </rPr>
      <t>:</t>
    </r>
  </si>
  <si>
    <t>I've included experimental error here</t>
  </si>
  <si>
    <t>The slope here has no direct physical meaning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</si>
</sst>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vertAlign val="subscript"/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6" tint="0.39997558519241921"/>
        <bgColor indexed="64"/>
      </patternFill>
    </fill>
    <fill>
      <patternFill patternType="solid">
        <fgColor theme="5" tint="0.39997558519241921"/>
        <bgColor indexed="64"/>
      </patternFill>
    </fill>
  </fills>
  <borders count="1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0" xfId="0" applyFont="1"/>
    <xf numFmtId="0" fontId="0" fillId="0" borderId="2" xfId="0" applyBorder="1"/>
    <xf numFmtId="0" fontId="0" fillId="0" borderId="1" xfId="0" applyBorder="1"/>
    <xf numFmtId="0" fontId="0" fillId="0" borderId="0" xfId="0" applyBorder="1"/>
    <xf numFmtId="0" fontId="0" fillId="0" borderId="0" xfId="0" applyFill="1" applyAlignment="1">
      <alignment horizontal="right"/>
    </xf>
    <xf numFmtId="0" fontId="0" fillId="0" borderId="0" xfId="0" applyAlignment="1">
      <alignment horizontal="center"/>
    </xf>
    <xf numFmtId="0" fontId="0" fillId="0" borderId="0" xfId="0" applyFill="1" applyAlignment="1">
      <alignment horizontal="right"/>
    </xf>
    <xf numFmtId="0" fontId="0" fillId="3" borderId="0" xfId="0" applyFill="1" applyAlignment="1">
      <alignment horizontal="center" vertical="center" wrapText="1"/>
    </xf>
    <xf numFmtId="0" fontId="0" fillId="3" borderId="1" xfId="0" applyFill="1" applyBorder="1"/>
    <xf numFmtId="0" fontId="0" fillId="0" borderId="0" xfId="0" applyFill="1" applyAlignment="1">
      <alignment horizontal="center" vertical="center" wrapText="1"/>
    </xf>
    <xf numFmtId="0" fontId="0" fillId="0" borderId="4" xfId="0" applyBorder="1"/>
    <xf numFmtId="0" fontId="0" fillId="0" borderId="5" xfId="0" applyBorder="1"/>
    <xf numFmtId="0" fontId="0" fillId="3" borderId="5" xfId="0" applyFill="1" applyBorder="1"/>
    <xf numFmtId="0" fontId="0" fillId="0" borderId="6" xfId="0" applyBorder="1"/>
    <xf numFmtId="0" fontId="0" fillId="0" borderId="7" xfId="0" applyBorder="1"/>
    <xf numFmtId="0" fontId="0" fillId="3" borderId="8" xfId="0" applyFill="1" applyBorder="1"/>
    <xf numFmtId="0" fontId="0" fillId="0" borderId="3" xfId="0" applyBorder="1"/>
    <xf numFmtId="0" fontId="0" fillId="0" borderId="12" xfId="0" applyBorder="1"/>
    <xf numFmtId="0" fontId="0" fillId="0" borderId="13" xfId="0" applyBorder="1"/>
    <xf numFmtId="0" fontId="0" fillId="0" borderId="8" xfId="0" applyBorder="1"/>
    <xf numFmtId="0" fontId="0" fillId="3" borderId="0" xfId="0" applyFill="1" applyBorder="1"/>
    <xf numFmtId="0" fontId="0" fillId="0" borderId="0" xfId="0" applyAlignment="1">
      <alignment wrapText="1"/>
    </xf>
    <xf numFmtId="0" fontId="0" fillId="3" borderId="7" xfId="0" applyFill="1" applyBorder="1"/>
    <xf numFmtId="0" fontId="0" fillId="0" borderId="9" xfId="0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0" xfId="0" applyAlignment="1">
      <alignment horizontal="right"/>
    </xf>
    <xf numFmtId="0" fontId="0" fillId="0" borderId="0" xfId="0" applyAlignment="1">
      <alignment horizontal="right"/>
    </xf>
    <xf numFmtId="0" fontId="0" fillId="2" borderId="1" xfId="0" applyFill="1" applyBorder="1"/>
    <xf numFmtId="0" fontId="0" fillId="0" borderId="10" xfId="0" applyBorder="1" applyAlignment="1">
      <alignment horizontal="center" wrapText="1"/>
    </xf>
    <xf numFmtId="0" fontId="0" fillId="0" borderId="10" xfId="0" applyFill="1" applyBorder="1" applyAlignment="1">
      <alignment horizontal="center" wrapText="1"/>
    </xf>
    <xf numFmtId="0" fontId="0" fillId="0" borderId="11" xfId="0" applyBorder="1" applyAlignment="1">
      <alignment horizontal="center" wrapText="1"/>
    </xf>
    <xf numFmtId="0" fontId="0" fillId="0" borderId="9" xfId="0" applyBorder="1" applyAlignment="1">
      <alignment horizontal="center" wrapText="1"/>
    </xf>
    <xf numFmtId="0" fontId="0" fillId="0" borderId="3" xfId="0" applyBorder="1" applyAlignment="1">
      <alignment horizontal="center" wrapText="1"/>
    </xf>
    <xf numFmtId="0" fontId="0" fillId="0" borderId="0" xfId="0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spPr>
            <a:ln w="28575">
              <a:noFill/>
            </a:ln>
          </c:spPr>
          <c:trendline>
            <c:spPr>
              <a:ln>
                <a:solidFill>
                  <a:schemeClr val="tx2"/>
                </a:solidFill>
              </a:ln>
            </c:spPr>
            <c:trendlineType val="linear"/>
            <c:backward val="4"/>
            <c:dispRSqr val="1"/>
            <c:dispEq val="1"/>
            <c:trendlineLbl>
              <c:layout>
                <c:manualLayout>
                  <c:x val="0.13166601049868767"/>
                  <c:y val="0.22637722368037327"/>
                </c:manualLayout>
              </c:layout>
              <c:numFmt formatCode="General" sourceLinked="0"/>
            </c:trendlineLbl>
          </c:trendline>
          <c:xVal>
            <c:numRef>
              <c:f>'Constant Volume Method'!$K$8:$K$17</c:f>
              <c:numCache>
                <c:formatCode>General</c:formatCode>
                <c:ptCount val="10"/>
                <c:pt idx="0">
                  <c:v>0</c:v>
                </c:pt>
                <c:pt idx="1">
                  <c:v>0.4</c:v>
                </c:pt>
                <c:pt idx="2">
                  <c:v>0.8</c:v>
                </c:pt>
                <c:pt idx="3">
                  <c:v>1.2</c:v>
                </c:pt>
                <c:pt idx="4">
                  <c:v>1.6</c:v>
                </c:pt>
                <c:pt idx="5">
                  <c:v>2</c:v>
                </c:pt>
                <c:pt idx="6">
                  <c:v>2.4</c:v>
                </c:pt>
                <c:pt idx="7">
                  <c:v>2.8</c:v>
                </c:pt>
                <c:pt idx="8">
                  <c:v>3.2</c:v>
                </c:pt>
                <c:pt idx="9">
                  <c:v>3.6</c:v>
                </c:pt>
              </c:numCache>
            </c:numRef>
          </c:xVal>
          <c:yVal>
            <c:numRef>
              <c:f>'Constant Volume Method'!$L$8:$L$17</c:f>
              <c:numCache>
                <c:formatCode>General</c:formatCode>
                <c:ptCount val="10"/>
                <c:pt idx="0">
                  <c:v>0.39738613271267575</c:v>
                </c:pt>
                <c:pt idx="1">
                  <c:v>0.40511137919406659</c:v>
                </c:pt>
                <c:pt idx="2">
                  <c:v>0.49191663307790356</c:v>
                </c:pt>
                <c:pt idx="3">
                  <c:v>0.51744442286867187</c:v>
                </c:pt>
                <c:pt idx="4">
                  <c:v>0.55184911446239782</c:v>
                </c:pt>
                <c:pt idx="5">
                  <c:v>0.61636978169113776</c:v>
                </c:pt>
                <c:pt idx="6">
                  <c:v>0.67731976858933696</c:v>
                </c:pt>
                <c:pt idx="7">
                  <c:v>0.74995942937144333</c:v>
                </c:pt>
                <c:pt idx="8">
                  <c:v>0.79343897295229415</c:v>
                </c:pt>
                <c:pt idx="9">
                  <c:v>0.80971478097974581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3967616"/>
        <c:axId val="43953536"/>
      </c:scatterChart>
      <c:valAx>
        <c:axId val="43967616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[S]</a:t>
                </a:r>
                <a:r>
                  <a:rPr lang="en-US" baseline="-25000"/>
                  <a:t>f</a:t>
                </a:r>
              </a:p>
            </c:rich>
          </c:tx>
          <c:layout/>
          <c:overlay val="0"/>
        </c:title>
        <c:numFmt formatCode="General" sourceLinked="1"/>
        <c:majorTickMark val="none"/>
        <c:minorTickMark val="none"/>
        <c:tickLblPos val="nextTo"/>
        <c:spPr>
          <a:ln w="15875">
            <a:solidFill>
              <a:schemeClr val="tx1"/>
            </a:solidFill>
          </a:ln>
        </c:spPr>
        <c:crossAx val="43953536"/>
        <c:crosses val="autoZero"/>
        <c:crossBetween val="midCat"/>
      </c:valAx>
      <c:valAx>
        <c:axId val="43953536"/>
        <c:scaling>
          <c:orientation val="minMax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Absorbance</a:t>
                </a:r>
              </a:p>
            </c:rich>
          </c:tx>
          <c:layout/>
          <c:overlay val="0"/>
        </c:title>
        <c:numFmt formatCode="General" sourceLinked="1"/>
        <c:majorTickMark val="none"/>
        <c:minorTickMark val="none"/>
        <c:tickLblPos val="nextTo"/>
        <c:crossAx val="43967616"/>
        <c:crosses val="autoZero"/>
        <c:crossBetween val="midCat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spPr>
            <a:ln w="28575">
              <a:noFill/>
            </a:ln>
          </c:spPr>
          <c:trendline>
            <c:spPr>
              <a:ln>
                <a:solidFill>
                  <a:schemeClr val="tx2"/>
                </a:solidFill>
              </a:ln>
            </c:spPr>
            <c:trendlineType val="linear"/>
            <c:backward val="16"/>
            <c:dispRSqr val="1"/>
            <c:dispEq val="1"/>
            <c:trendlineLbl>
              <c:layout>
                <c:manualLayout>
                  <c:x val="0.13166601049868767"/>
                  <c:y val="0.22637722368037327"/>
                </c:manualLayout>
              </c:layout>
              <c:numFmt formatCode="General" sourceLinked="0"/>
            </c:trendlineLbl>
          </c:trendline>
          <c:xVal>
            <c:numRef>
              <c:f>'Changing Volume Method'!$K$8:$K$17</c:f>
              <c:numCache>
                <c:formatCode>General</c:formatCode>
                <c:ptCount val="10"/>
                <c:pt idx="0">
                  <c:v>0</c:v>
                </c:pt>
                <c:pt idx="1">
                  <c:v>4</c:v>
                </c:pt>
                <c:pt idx="2">
                  <c:v>8</c:v>
                </c:pt>
                <c:pt idx="3">
                  <c:v>12</c:v>
                </c:pt>
                <c:pt idx="4">
                  <c:v>16</c:v>
                </c:pt>
                <c:pt idx="5">
                  <c:v>20</c:v>
                </c:pt>
                <c:pt idx="6">
                  <c:v>24</c:v>
                </c:pt>
                <c:pt idx="7">
                  <c:v>28.000000000000004</c:v>
                </c:pt>
                <c:pt idx="8">
                  <c:v>32</c:v>
                </c:pt>
                <c:pt idx="9">
                  <c:v>36</c:v>
                </c:pt>
              </c:numCache>
            </c:numRef>
          </c:xVal>
          <c:yVal>
            <c:numRef>
              <c:f>'Changing Volume Method'!$L$8:$L$17</c:f>
              <c:numCache>
                <c:formatCode>General</c:formatCode>
                <c:ptCount val="10"/>
                <c:pt idx="0">
                  <c:v>1.4830117204872155</c:v>
                </c:pt>
                <c:pt idx="1">
                  <c:v>2.0042708449932638</c:v>
                </c:pt>
                <c:pt idx="2">
                  <c:v>2.5286668117480446</c:v>
                </c:pt>
                <c:pt idx="3">
                  <c:v>2.9877581133856763</c:v>
                </c:pt>
                <c:pt idx="4">
                  <c:v>3.5255700210090546</c:v>
                </c:pt>
                <c:pt idx="5">
                  <c:v>4.030961158088437</c:v>
                </c:pt>
                <c:pt idx="6">
                  <c:v>4.4922638368658632</c:v>
                </c:pt>
                <c:pt idx="7">
                  <c:v>4.9965746523899233</c:v>
                </c:pt>
                <c:pt idx="8">
                  <c:v>5.5167537011898977</c:v>
                </c:pt>
                <c:pt idx="9">
                  <c:v>5.9747910722481139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1674112"/>
        <c:axId val="71688576"/>
      </c:scatterChart>
      <c:valAx>
        <c:axId val="71674112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[S]</a:t>
                </a:r>
                <a:r>
                  <a:rPr lang="en-US" baseline="-25000"/>
                  <a:t>f</a:t>
                </a:r>
              </a:p>
            </c:rich>
          </c:tx>
          <c:layout/>
          <c:overlay val="0"/>
        </c:title>
        <c:numFmt formatCode="General" sourceLinked="1"/>
        <c:majorTickMark val="none"/>
        <c:minorTickMark val="none"/>
        <c:tickLblPos val="nextTo"/>
        <c:spPr>
          <a:ln w="15875">
            <a:solidFill>
              <a:schemeClr val="tx1"/>
            </a:solidFill>
          </a:ln>
        </c:spPr>
        <c:crossAx val="71688576"/>
        <c:crosses val="autoZero"/>
        <c:crossBetween val="midCat"/>
      </c:valAx>
      <c:valAx>
        <c:axId val="71688576"/>
        <c:scaling>
          <c:orientation val="minMax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Absorbance</a:t>
                </a:r>
              </a:p>
            </c:rich>
          </c:tx>
          <c:layout/>
          <c:overlay val="0"/>
        </c:title>
        <c:numFmt formatCode="General" sourceLinked="1"/>
        <c:majorTickMark val="none"/>
        <c:minorTickMark val="none"/>
        <c:tickLblPos val="nextTo"/>
        <c:crossAx val="71674112"/>
        <c:crosses val="autoZero"/>
        <c:crossBetween val="midCat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929640</xdr:colOff>
      <xdr:row>18</xdr:row>
      <xdr:rowOff>19050</xdr:rowOff>
    </xdr:from>
    <xdr:to>
      <xdr:col>10</xdr:col>
      <xdr:colOff>579120</xdr:colOff>
      <xdr:row>33</xdr:row>
      <xdr:rowOff>19050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929640</xdr:colOff>
      <xdr:row>18</xdr:row>
      <xdr:rowOff>19050</xdr:rowOff>
    </xdr:from>
    <xdr:to>
      <xdr:col>10</xdr:col>
      <xdr:colOff>579120</xdr:colOff>
      <xdr:row>33</xdr:row>
      <xdr:rowOff>19050</xdr:rowOff>
    </xdr:to>
    <xdr:graphicFrame macro="">
      <xdr:nvGraphicFramePr>
        <xdr:cNvPr id="2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6"/>
  <sheetViews>
    <sheetView workbookViewId="0">
      <selection activeCell="N42" sqref="N42"/>
    </sheetView>
  </sheetViews>
  <sheetFormatPr defaultRowHeight="14.4" x14ac:dyDescent="0.3"/>
  <cols>
    <col min="1" max="1" width="7.109375" customWidth="1"/>
    <col min="2" max="2" width="9.5546875" customWidth="1"/>
    <col min="3" max="3" width="11.33203125" customWidth="1"/>
    <col min="4" max="4" width="11.44140625" customWidth="1"/>
    <col min="5" max="5" width="15.33203125" customWidth="1"/>
    <col min="6" max="6" width="12.33203125" customWidth="1"/>
    <col min="7" max="7" width="13.33203125" customWidth="1"/>
    <col min="9" max="9" width="13" customWidth="1"/>
  </cols>
  <sheetData>
    <row r="1" spans="1:12" ht="21.6" thickBot="1" x14ac:dyDescent="0.45">
      <c r="A1" s="1" t="s">
        <v>0</v>
      </c>
      <c r="G1" s="8" t="s">
        <v>2</v>
      </c>
      <c r="H1" s="8"/>
      <c r="I1" s="8"/>
      <c r="J1" s="8"/>
      <c r="K1" s="8"/>
      <c r="L1" s="8"/>
    </row>
    <row r="2" spans="1:12" ht="16.2" thickBot="1" x14ac:dyDescent="0.4">
      <c r="B2" s="7" t="s">
        <v>25</v>
      </c>
      <c r="C2" s="7"/>
      <c r="D2" s="7"/>
      <c r="E2" s="9">
        <v>12</v>
      </c>
      <c r="G2" s="8"/>
      <c r="H2" s="8"/>
      <c r="I2" s="8"/>
      <c r="J2" s="8"/>
      <c r="K2" s="8"/>
      <c r="L2" s="8"/>
    </row>
    <row r="3" spans="1:12" ht="16.2" thickBot="1" x14ac:dyDescent="0.4">
      <c r="B3" s="7" t="s">
        <v>24</v>
      </c>
      <c r="C3" s="7"/>
      <c r="D3" s="7"/>
      <c r="E3" s="2">
        <v>20</v>
      </c>
      <c r="G3" s="8"/>
      <c r="H3" s="8"/>
      <c r="I3" s="8"/>
      <c r="J3" s="8"/>
      <c r="K3" s="8"/>
      <c r="L3" s="8"/>
    </row>
    <row r="4" spans="1:12" ht="15" thickBot="1" x14ac:dyDescent="0.35">
      <c r="B4" s="5"/>
      <c r="C4" s="5"/>
      <c r="D4" s="5" t="s">
        <v>10</v>
      </c>
      <c r="E4" s="3">
        <v>0.125</v>
      </c>
      <c r="G4" s="8"/>
      <c r="H4" s="8"/>
      <c r="I4" s="8"/>
      <c r="J4" s="8"/>
      <c r="K4" s="8"/>
      <c r="L4" s="8"/>
    </row>
    <row r="5" spans="1:12" x14ac:dyDescent="0.3">
      <c r="B5" s="5"/>
      <c r="C5" s="5"/>
      <c r="D5" s="5"/>
      <c r="E5" s="4"/>
      <c r="G5" s="10"/>
      <c r="H5" s="10"/>
      <c r="I5" s="10"/>
      <c r="J5" s="10"/>
      <c r="K5" s="10"/>
      <c r="L5" s="10"/>
    </row>
    <row r="6" spans="1:12" s="22" customFormat="1" ht="29.4" customHeight="1" x14ac:dyDescent="0.3">
      <c r="A6" s="24" t="s">
        <v>1</v>
      </c>
      <c r="B6" s="25"/>
      <c r="C6" s="25"/>
      <c r="D6" s="25"/>
      <c r="E6" s="25"/>
      <c r="F6" s="25"/>
      <c r="G6" s="26"/>
      <c r="I6" s="27" t="s">
        <v>3</v>
      </c>
      <c r="K6" s="24" t="s">
        <v>4</v>
      </c>
      <c r="L6" s="26"/>
    </row>
    <row r="7" spans="1:12" s="22" customFormat="1" ht="45" customHeight="1" x14ac:dyDescent="0.35">
      <c r="A7" s="34" t="s">
        <v>7</v>
      </c>
      <c r="B7" s="31" t="s">
        <v>12</v>
      </c>
      <c r="C7" s="31" t="s">
        <v>13</v>
      </c>
      <c r="D7" s="31" t="s">
        <v>14</v>
      </c>
      <c r="E7" s="31" t="s">
        <v>15</v>
      </c>
      <c r="F7" s="32" t="s">
        <v>16</v>
      </c>
      <c r="G7" s="33" t="s">
        <v>17</v>
      </c>
      <c r="I7" s="35" t="s">
        <v>11</v>
      </c>
      <c r="J7" s="36"/>
      <c r="K7" s="34" t="s">
        <v>21</v>
      </c>
      <c r="L7" s="33" t="s">
        <v>20</v>
      </c>
    </row>
    <row r="8" spans="1:12" x14ac:dyDescent="0.3">
      <c r="A8" s="11">
        <v>1</v>
      </c>
      <c r="B8" s="4">
        <v>25</v>
      </c>
      <c r="C8" s="4">
        <v>0</v>
      </c>
      <c r="D8" s="4">
        <v>100</v>
      </c>
      <c r="E8" s="21">
        <f>($E$2*B8)/D8</f>
        <v>3</v>
      </c>
      <c r="F8" s="4">
        <f>$E$3*C8/D8</f>
        <v>0</v>
      </c>
      <c r="G8" s="13">
        <f>SUM(E8:F8)</f>
        <v>3</v>
      </c>
      <c r="I8" s="18">
        <f ca="1">G8*$E$4+0.05*(RAND()-0.5)</f>
        <v>0.39738613271267575</v>
      </c>
      <c r="K8" s="11">
        <f>$E$3*C8/D8</f>
        <v>0</v>
      </c>
      <c r="L8" s="12">
        <f ca="1">I8</f>
        <v>0.39738613271267575</v>
      </c>
    </row>
    <row r="9" spans="1:12" x14ac:dyDescent="0.3">
      <c r="A9" s="11">
        <v>2</v>
      </c>
      <c r="B9" s="4">
        <v>25</v>
      </c>
      <c r="C9" s="4">
        <v>2</v>
      </c>
      <c r="D9" s="4">
        <v>100</v>
      </c>
      <c r="E9" s="21">
        <f t="shared" ref="E9:E17" si="0">($E$2*B9)/D9</f>
        <v>3</v>
      </c>
      <c r="F9" s="4">
        <f t="shared" ref="F9:F17" si="1">$E$3*C9/D9</f>
        <v>0.4</v>
      </c>
      <c r="G9" s="13">
        <f t="shared" ref="G9:G17" si="2">SUM(E9:F9)</f>
        <v>3.4</v>
      </c>
      <c r="I9" s="18">
        <f t="shared" ref="I9:I17" ca="1" si="3">G9*$E$4+0.05*(RAND()-0.5)</f>
        <v>0.40511137919406659</v>
      </c>
      <c r="K9" s="11">
        <f>$E$3*C9/D9</f>
        <v>0.4</v>
      </c>
      <c r="L9" s="12">
        <f t="shared" ref="L9:L17" ca="1" si="4">I9</f>
        <v>0.40511137919406659</v>
      </c>
    </row>
    <row r="10" spans="1:12" x14ac:dyDescent="0.3">
      <c r="A10" s="11">
        <v>3</v>
      </c>
      <c r="B10" s="4">
        <v>25</v>
      </c>
      <c r="C10" s="4">
        <v>4</v>
      </c>
      <c r="D10" s="4">
        <v>100</v>
      </c>
      <c r="E10" s="21">
        <f t="shared" si="0"/>
        <v>3</v>
      </c>
      <c r="F10" s="4">
        <f t="shared" si="1"/>
        <v>0.8</v>
      </c>
      <c r="G10" s="13">
        <f t="shared" si="2"/>
        <v>3.8</v>
      </c>
      <c r="I10" s="18">
        <f t="shared" ca="1" si="3"/>
        <v>0.49191663307790356</v>
      </c>
      <c r="K10" s="11">
        <f>$E$3*C10/D10</f>
        <v>0.8</v>
      </c>
      <c r="L10" s="12">
        <f t="shared" ca="1" si="4"/>
        <v>0.49191663307790356</v>
      </c>
    </row>
    <row r="11" spans="1:12" x14ac:dyDescent="0.3">
      <c r="A11" s="11">
        <v>4</v>
      </c>
      <c r="B11" s="4">
        <v>25</v>
      </c>
      <c r="C11" s="4">
        <v>6</v>
      </c>
      <c r="D11" s="4">
        <v>100</v>
      </c>
      <c r="E11" s="21">
        <f t="shared" si="0"/>
        <v>3</v>
      </c>
      <c r="F11" s="4">
        <f t="shared" si="1"/>
        <v>1.2</v>
      </c>
      <c r="G11" s="13">
        <f t="shared" si="2"/>
        <v>4.2</v>
      </c>
      <c r="I11" s="18">
        <f t="shared" ca="1" si="3"/>
        <v>0.51744442286867187</v>
      </c>
      <c r="K11" s="11">
        <f>$E$3*C11/D11</f>
        <v>1.2</v>
      </c>
      <c r="L11" s="12">
        <f t="shared" ca="1" si="4"/>
        <v>0.51744442286867187</v>
      </c>
    </row>
    <row r="12" spans="1:12" x14ac:dyDescent="0.3">
      <c r="A12" s="11">
        <v>5</v>
      </c>
      <c r="B12" s="4">
        <v>25</v>
      </c>
      <c r="C12" s="4">
        <v>8</v>
      </c>
      <c r="D12" s="4">
        <v>100</v>
      </c>
      <c r="E12" s="21">
        <f t="shared" si="0"/>
        <v>3</v>
      </c>
      <c r="F12" s="4">
        <f t="shared" si="1"/>
        <v>1.6</v>
      </c>
      <c r="G12" s="13">
        <f t="shared" si="2"/>
        <v>4.5999999999999996</v>
      </c>
      <c r="I12" s="18">
        <f t="shared" ca="1" si="3"/>
        <v>0.55184911446239782</v>
      </c>
      <c r="K12" s="11">
        <f>$E$3*C12/D12</f>
        <v>1.6</v>
      </c>
      <c r="L12" s="12">
        <f t="shared" ca="1" si="4"/>
        <v>0.55184911446239782</v>
      </c>
    </row>
    <row r="13" spans="1:12" x14ac:dyDescent="0.3">
      <c r="A13" s="11">
        <v>6</v>
      </c>
      <c r="B13" s="4">
        <v>25</v>
      </c>
      <c r="C13" s="4">
        <v>10</v>
      </c>
      <c r="D13" s="4">
        <v>100</v>
      </c>
      <c r="E13" s="21">
        <f t="shared" si="0"/>
        <v>3</v>
      </c>
      <c r="F13" s="4">
        <f t="shared" si="1"/>
        <v>2</v>
      </c>
      <c r="G13" s="13">
        <f t="shared" si="2"/>
        <v>5</v>
      </c>
      <c r="I13" s="18">
        <f t="shared" ca="1" si="3"/>
        <v>0.61636978169113776</v>
      </c>
      <c r="K13" s="11">
        <f>$E$3*C13/D13</f>
        <v>2</v>
      </c>
      <c r="L13" s="12">
        <f t="shared" ca="1" si="4"/>
        <v>0.61636978169113776</v>
      </c>
    </row>
    <row r="14" spans="1:12" x14ac:dyDescent="0.3">
      <c r="A14" s="11">
        <v>7</v>
      </c>
      <c r="B14" s="4">
        <v>25</v>
      </c>
      <c r="C14" s="4">
        <v>12</v>
      </c>
      <c r="D14" s="4">
        <v>100</v>
      </c>
      <c r="E14" s="21">
        <f t="shared" si="0"/>
        <v>3</v>
      </c>
      <c r="F14" s="4">
        <f t="shared" si="1"/>
        <v>2.4</v>
      </c>
      <c r="G14" s="13">
        <f t="shared" si="2"/>
        <v>5.4</v>
      </c>
      <c r="I14" s="18">
        <f t="shared" ca="1" si="3"/>
        <v>0.67731976858933696</v>
      </c>
      <c r="K14" s="11">
        <f>$E$3*C14/D14</f>
        <v>2.4</v>
      </c>
      <c r="L14" s="12">
        <f t="shared" ca="1" si="4"/>
        <v>0.67731976858933696</v>
      </c>
    </row>
    <row r="15" spans="1:12" x14ac:dyDescent="0.3">
      <c r="A15" s="11">
        <v>8</v>
      </c>
      <c r="B15" s="4">
        <v>25</v>
      </c>
      <c r="C15" s="4">
        <v>14</v>
      </c>
      <c r="D15" s="4">
        <v>100</v>
      </c>
      <c r="E15" s="21">
        <f t="shared" si="0"/>
        <v>3</v>
      </c>
      <c r="F15" s="4">
        <f t="shared" si="1"/>
        <v>2.8</v>
      </c>
      <c r="G15" s="13">
        <f t="shared" si="2"/>
        <v>5.8</v>
      </c>
      <c r="I15" s="18">
        <f t="shared" ca="1" si="3"/>
        <v>0.74995942937144333</v>
      </c>
      <c r="K15" s="11">
        <f>$E$3*C15/D15</f>
        <v>2.8</v>
      </c>
      <c r="L15" s="12">
        <f t="shared" ca="1" si="4"/>
        <v>0.74995942937144333</v>
      </c>
    </row>
    <row r="16" spans="1:12" x14ac:dyDescent="0.3">
      <c r="A16" s="11">
        <v>9</v>
      </c>
      <c r="B16" s="4">
        <v>25</v>
      </c>
      <c r="C16" s="4">
        <v>16</v>
      </c>
      <c r="D16" s="4">
        <v>100</v>
      </c>
      <c r="E16" s="21">
        <f t="shared" si="0"/>
        <v>3</v>
      </c>
      <c r="F16" s="4">
        <f t="shared" si="1"/>
        <v>3.2</v>
      </c>
      <c r="G16" s="13">
        <f t="shared" si="2"/>
        <v>6.2</v>
      </c>
      <c r="I16" s="18">
        <f t="shared" ca="1" si="3"/>
        <v>0.79343897295229415</v>
      </c>
      <c r="K16" s="11">
        <f>$E$3*C16/D16</f>
        <v>3.2</v>
      </c>
      <c r="L16" s="12">
        <f t="shared" ca="1" si="4"/>
        <v>0.79343897295229415</v>
      </c>
    </row>
    <row r="17" spans="1:12" x14ac:dyDescent="0.3">
      <c r="A17" s="14">
        <v>10</v>
      </c>
      <c r="B17" s="15">
        <v>25</v>
      </c>
      <c r="C17" s="15">
        <v>18</v>
      </c>
      <c r="D17" s="15">
        <v>100</v>
      </c>
      <c r="E17" s="23">
        <f t="shared" si="0"/>
        <v>3</v>
      </c>
      <c r="F17" s="15">
        <f t="shared" si="1"/>
        <v>3.6</v>
      </c>
      <c r="G17" s="16">
        <f t="shared" si="2"/>
        <v>6.6</v>
      </c>
      <c r="I17" s="19">
        <f t="shared" ca="1" si="3"/>
        <v>0.80971478097974581</v>
      </c>
      <c r="K17" s="14">
        <f>$E$3*C17/D17</f>
        <v>3.6</v>
      </c>
      <c r="L17" s="20">
        <f t="shared" ca="1" si="4"/>
        <v>0.80971478097974581</v>
      </c>
    </row>
    <row r="18" spans="1:12" x14ac:dyDescent="0.3">
      <c r="H18" s="6" t="s">
        <v>29</v>
      </c>
      <c r="I18" s="6"/>
      <c r="J18" s="6"/>
    </row>
    <row r="21" spans="1:12" x14ac:dyDescent="0.3">
      <c r="A21" t="s">
        <v>6</v>
      </c>
      <c r="B21" s="17">
        <f t="array" aca="1" ref="B21:C21" ca="1">LINEST(L8:L17,K8:K17)</f>
        <v>0.12520623752378271</v>
      </c>
      <c r="C21" s="17">
        <f ca="1"/>
        <v>0.37567981404715844</v>
      </c>
      <c r="D21" t="s">
        <v>5</v>
      </c>
    </row>
    <row r="22" spans="1:12" ht="15" thickBot="1" x14ac:dyDescent="0.35"/>
    <row r="23" spans="1:12" ht="15" thickBot="1" x14ac:dyDescent="0.35">
      <c r="A23" s="28" t="s">
        <v>8</v>
      </c>
      <c r="B23" s="28"/>
      <c r="C23" s="3">
        <f ca="1">-C21/B21</f>
        <v>-3.0004880066442272</v>
      </c>
    </row>
    <row r="24" spans="1:12" ht="16.2" thickBot="1" x14ac:dyDescent="0.4">
      <c r="A24" t="s">
        <v>18</v>
      </c>
    </row>
    <row r="25" spans="1:12" ht="16.2" thickBot="1" x14ac:dyDescent="0.4">
      <c r="B25" s="29" t="s">
        <v>9</v>
      </c>
      <c r="C25" s="30">
        <f ca="1">-C23*D8/B8</f>
        <v>12.001952026576909</v>
      </c>
    </row>
    <row r="26" spans="1:12" x14ac:dyDescent="0.3">
      <c r="A26" t="s">
        <v>30</v>
      </c>
    </row>
  </sheetData>
  <mergeCells count="7">
    <mergeCell ref="A23:B23"/>
    <mergeCell ref="H18:J18"/>
    <mergeCell ref="B2:D2"/>
    <mergeCell ref="B3:D3"/>
    <mergeCell ref="G1:L4"/>
    <mergeCell ref="K6:L6"/>
    <mergeCell ref="A6:G6"/>
  </mergeCells>
  <pageMargins left="0.7" right="0.7" top="0.75" bottom="0.75" header="0.3" footer="0.3"/>
  <pageSetup orientation="portrait" horizontalDpi="0" verticalDpi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7"/>
  <sheetViews>
    <sheetView tabSelected="1" workbookViewId="0">
      <selection activeCell="M22" sqref="M22"/>
    </sheetView>
  </sheetViews>
  <sheetFormatPr defaultRowHeight="14.4" x14ac:dyDescent="0.3"/>
  <cols>
    <col min="1" max="1" width="7.109375" customWidth="1"/>
    <col min="2" max="2" width="9.5546875" customWidth="1"/>
    <col min="3" max="3" width="11.33203125" customWidth="1"/>
    <col min="4" max="4" width="11.44140625" customWidth="1"/>
    <col min="5" max="5" width="15.33203125" customWidth="1"/>
    <col min="6" max="6" width="12.33203125" customWidth="1"/>
    <col min="7" max="7" width="13.33203125" customWidth="1"/>
    <col min="9" max="9" width="13" customWidth="1"/>
    <col min="11" max="11" width="9.21875" customWidth="1"/>
  </cols>
  <sheetData>
    <row r="1" spans="1:12" ht="21.6" thickBot="1" x14ac:dyDescent="0.45">
      <c r="A1" s="1" t="s">
        <v>19</v>
      </c>
      <c r="G1" s="8" t="s">
        <v>2</v>
      </c>
      <c r="H1" s="8"/>
      <c r="I1" s="8"/>
      <c r="J1" s="8"/>
      <c r="K1" s="8"/>
      <c r="L1" s="8"/>
    </row>
    <row r="2" spans="1:12" ht="16.2" thickBot="1" x14ac:dyDescent="0.4">
      <c r="B2" s="7" t="s">
        <v>25</v>
      </c>
      <c r="C2" s="7"/>
      <c r="D2" s="7"/>
      <c r="E2" s="9">
        <v>12</v>
      </c>
      <c r="G2" s="8"/>
      <c r="H2" s="8"/>
      <c r="I2" s="8"/>
      <c r="J2" s="8"/>
      <c r="K2" s="8"/>
      <c r="L2" s="8"/>
    </row>
    <row r="3" spans="1:12" ht="16.2" thickBot="1" x14ac:dyDescent="0.4">
      <c r="B3" s="7" t="s">
        <v>24</v>
      </c>
      <c r="C3" s="7"/>
      <c r="D3" s="7"/>
      <c r="E3" s="2">
        <v>50</v>
      </c>
      <c r="G3" s="8"/>
      <c r="H3" s="8"/>
      <c r="I3" s="8"/>
      <c r="J3" s="8"/>
      <c r="K3" s="8"/>
      <c r="L3" s="8"/>
    </row>
    <row r="4" spans="1:12" ht="15" thickBot="1" x14ac:dyDescent="0.35">
      <c r="B4" s="5"/>
      <c r="C4" s="5"/>
      <c r="D4" s="5" t="s">
        <v>10</v>
      </c>
      <c r="E4" s="3">
        <v>0.125</v>
      </c>
      <c r="G4" s="8"/>
      <c r="H4" s="8"/>
      <c r="I4" s="8"/>
      <c r="J4" s="8"/>
      <c r="K4" s="8"/>
      <c r="L4" s="8"/>
    </row>
    <row r="5" spans="1:12" x14ac:dyDescent="0.3">
      <c r="B5" s="5"/>
      <c r="C5" s="5"/>
      <c r="D5" s="5"/>
      <c r="E5" s="4"/>
      <c r="G5" s="10"/>
      <c r="H5" s="10"/>
      <c r="I5" s="10"/>
      <c r="J5" s="10"/>
      <c r="K5" s="10"/>
      <c r="L5" s="10"/>
    </row>
    <row r="6" spans="1:12" s="22" customFormat="1" ht="29.4" customHeight="1" x14ac:dyDescent="0.3">
      <c r="A6" s="24" t="s">
        <v>1</v>
      </c>
      <c r="B6" s="25"/>
      <c r="C6" s="25"/>
      <c r="D6" s="25"/>
      <c r="E6" s="25"/>
      <c r="F6" s="25"/>
      <c r="G6" s="26"/>
      <c r="I6" s="27" t="s">
        <v>3</v>
      </c>
      <c r="K6" s="24" t="s">
        <v>4</v>
      </c>
      <c r="L6" s="26"/>
    </row>
    <row r="7" spans="1:12" s="22" customFormat="1" ht="45" customHeight="1" x14ac:dyDescent="0.35">
      <c r="A7" s="34" t="s">
        <v>7</v>
      </c>
      <c r="B7" s="31" t="s">
        <v>12</v>
      </c>
      <c r="C7" s="31" t="s">
        <v>13</v>
      </c>
      <c r="D7" s="31" t="s">
        <v>14</v>
      </c>
      <c r="E7" s="31" t="s">
        <v>15</v>
      </c>
      <c r="F7" s="32" t="s">
        <v>16</v>
      </c>
      <c r="G7" s="33" t="s">
        <v>17</v>
      </c>
      <c r="I7" s="35" t="s">
        <v>11</v>
      </c>
      <c r="J7" s="36"/>
      <c r="K7" s="34" t="s">
        <v>23</v>
      </c>
      <c r="L7" s="33" t="s">
        <v>22</v>
      </c>
    </row>
    <row r="8" spans="1:12" x14ac:dyDescent="0.3">
      <c r="A8" s="11">
        <v>1</v>
      </c>
      <c r="B8" s="4">
        <v>25</v>
      </c>
      <c r="C8" s="4">
        <v>0</v>
      </c>
      <c r="D8" s="4">
        <f>SUM(B8:C8)</f>
        <v>25</v>
      </c>
      <c r="E8" s="21">
        <f>($E$2*B8)/D8</f>
        <v>12</v>
      </c>
      <c r="F8" s="4">
        <f>$E$3*C8/D8</f>
        <v>0</v>
      </c>
      <c r="G8" s="13">
        <f>SUM(E8:F8)</f>
        <v>12</v>
      </c>
      <c r="I8" s="18">
        <f ca="1">G8*$E$4+0.05*(RAND()-0.5)</f>
        <v>1.4830117204872155</v>
      </c>
      <c r="K8" s="11">
        <f>$E$3*(C8/B8)</f>
        <v>0</v>
      </c>
      <c r="L8" s="12">
        <f ca="1">I8*(D8/B8)</f>
        <v>1.4830117204872155</v>
      </c>
    </row>
    <row r="9" spans="1:12" x14ac:dyDescent="0.3">
      <c r="A9" s="11">
        <v>2</v>
      </c>
      <c r="B9" s="4">
        <v>25</v>
      </c>
      <c r="C9" s="4">
        <v>2</v>
      </c>
      <c r="D9" s="4">
        <f t="shared" ref="D9:D17" si="0">SUM(B9:C9)</f>
        <v>27</v>
      </c>
      <c r="E9" s="21">
        <f t="shared" ref="E9:E17" si="1">($E$2*B9)/D9</f>
        <v>11.111111111111111</v>
      </c>
      <c r="F9" s="4">
        <f t="shared" ref="F9:F17" si="2">$E$3*C9/D9</f>
        <v>3.7037037037037037</v>
      </c>
      <c r="G9" s="13">
        <f t="shared" ref="G9:G17" si="3">SUM(E9:F9)</f>
        <v>14.814814814814815</v>
      </c>
      <c r="I9" s="18">
        <f t="shared" ref="I9:I17" ca="1" si="4">G9*$E$4+0.05*(RAND()-0.5)</f>
        <v>1.8558063379567258</v>
      </c>
      <c r="K9" s="11">
        <f t="shared" ref="K9:K17" si="5">$E$3*(C9/B9)</f>
        <v>4</v>
      </c>
      <c r="L9" s="12">
        <f t="shared" ref="L9:L17" ca="1" si="6">I9*(D9/B9)</f>
        <v>2.0042708449932638</v>
      </c>
    </row>
    <row r="10" spans="1:12" x14ac:dyDescent="0.3">
      <c r="A10" s="11">
        <v>3</v>
      </c>
      <c r="B10" s="4">
        <v>25</v>
      </c>
      <c r="C10" s="4">
        <v>4</v>
      </c>
      <c r="D10" s="4">
        <f t="shared" si="0"/>
        <v>29</v>
      </c>
      <c r="E10" s="21">
        <f t="shared" si="1"/>
        <v>10.344827586206897</v>
      </c>
      <c r="F10" s="4">
        <f t="shared" si="2"/>
        <v>6.8965517241379306</v>
      </c>
      <c r="G10" s="13">
        <f t="shared" si="3"/>
        <v>17.241379310344826</v>
      </c>
      <c r="I10" s="18">
        <f t="shared" ca="1" si="4"/>
        <v>2.1798851825414181</v>
      </c>
      <c r="K10" s="11">
        <f t="shared" si="5"/>
        <v>8</v>
      </c>
      <c r="L10" s="12">
        <f t="shared" ca="1" si="6"/>
        <v>2.5286668117480446</v>
      </c>
    </row>
    <row r="11" spans="1:12" x14ac:dyDescent="0.3">
      <c r="A11" s="11">
        <v>4</v>
      </c>
      <c r="B11" s="4">
        <v>25</v>
      </c>
      <c r="C11" s="4">
        <v>6</v>
      </c>
      <c r="D11" s="4">
        <f t="shared" si="0"/>
        <v>31</v>
      </c>
      <c r="E11" s="21">
        <f t="shared" si="1"/>
        <v>9.67741935483871</v>
      </c>
      <c r="F11" s="4">
        <f t="shared" si="2"/>
        <v>9.67741935483871</v>
      </c>
      <c r="G11" s="13">
        <f t="shared" si="3"/>
        <v>19.35483870967742</v>
      </c>
      <c r="I11" s="18">
        <f t="shared" ca="1" si="4"/>
        <v>2.4094823495045778</v>
      </c>
      <c r="K11" s="11">
        <f t="shared" si="5"/>
        <v>12</v>
      </c>
      <c r="L11" s="12">
        <f t="shared" ca="1" si="6"/>
        <v>2.9877581133856763</v>
      </c>
    </row>
    <row r="12" spans="1:12" x14ac:dyDescent="0.3">
      <c r="A12" s="11">
        <v>5</v>
      </c>
      <c r="B12" s="4">
        <v>25</v>
      </c>
      <c r="C12" s="4">
        <v>8</v>
      </c>
      <c r="D12" s="4">
        <f t="shared" si="0"/>
        <v>33</v>
      </c>
      <c r="E12" s="21">
        <f t="shared" si="1"/>
        <v>9.0909090909090917</v>
      </c>
      <c r="F12" s="4">
        <f t="shared" si="2"/>
        <v>12.121212121212121</v>
      </c>
      <c r="G12" s="13">
        <f t="shared" si="3"/>
        <v>21.212121212121211</v>
      </c>
      <c r="I12" s="18">
        <f t="shared" ca="1" si="4"/>
        <v>2.6708863795523139</v>
      </c>
      <c r="K12" s="11">
        <f t="shared" si="5"/>
        <v>16</v>
      </c>
      <c r="L12" s="12">
        <f t="shared" ca="1" si="6"/>
        <v>3.5255700210090546</v>
      </c>
    </row>
    <row r="13" spans="1:12" x14ac:dyDescent="0.3">
      <c r="A13" s="11">
        <v>6</v>
      </c>
      <c r="B13" s="4">
        <v>25</v>
      </c>
      <c r="C13" s="4">
        <v>10</v>
      </c>
      <c r="D13" s="4">
        <f t="shared" si="0"/>
        <v>35</v>
      </c>
      <c r="E13" s="21">
        <f t="shared" si="1"/>
        <v>8.5714285714285712</v>
      </c>
      <c r="F13" s="4">
        <f t="shared" si="2"/>
        <v>14.285714285714286</v>
      </c>
      <c r="G13" s="13">
        <f t="shared" si="3"/>
        <v>22.857142857142858</v>
      </c>
      <c r="I13" s="18">
        <f t="shared" ca="1" si="4"/>
        <v>2.8792579700631693</v>
      </c>
      <c r="K13" s="11">
        <f t="shared" si="5"/>
        <v>20</v>
      </c>
      <c r="L13" s="12">
        <f t="shared" ca="1" si="6"/>
        <v>4.030961158088437</v>
      </c>
    </row>
    <row r="14" spans="1:12" x14ac:dyDescent="0.3">
      <c r="A14" s="11">
        <v>7</v>
      </c>
      <c r="B14" s="4">
        <v>25</v>
      </c>
      <c r="C14" s="4">
        <v>12</v>
      </c>
      <c r="D14" s="4">
        <f t="shared" si="0"/>
        <v>37</v>
      </c>
      <c r="E14" s="21">
        <f t="shared" si="1"/>
        <v>8.1081081081081088</v>
      </c>
      <c r="F14" s="4">
        <f t="shared" si="2"/>
        <v>16.216216216216218</v>
      </c>
      <c r="G14" s="13">
        <f t="shared" si="3"/>
        <v>24.324324324324326</v>
      </c>
      <c r="I14" s="18">
        <f t="shared" ca="1" si="4"/>
        <v>3.0353134032877453</v>
      </c>
      <c r="K14" s="11">
        <f t="shared" si="5"/>
        <v>24</v>
      </c>
      <c r="L14" s="12">
        <f t="shared" ca="1" si="6"/>
        <v>4.4922638368658632</v>
      </c>
    </row>
    <row r="15" spans="1:12" x14ac:dyDescent="0.3">
      <c r="A15" s="11">
        <v>8</v>
      </c>
      <c r="B15" s="4">
        <v>25</v>
      </c>
      <c r="C15" s="4">
        <v>14</v>
      </c>
      <c r="D15" s="4">
        <f t="shared" si="0"/>
        <v>39</v>
      </c>
      <c r="E15" s="21">
        <f t="shared" si="1"/>
        <v>7.6923076923076925</v>
      </c>
      <c r="F15" s="4">
        <f t="shared" si="2"/>
        <v>17.948717948717949</v>
      </c>
      <c r="G15" s="13">
        <f t="shared" si="3"/>
        <v>25.641025641025642</v>
      </c>
      <c r="I15" s="18">
        <f t="shared" ca="1" si="4"/>
        <v>3.2029324694807197</v>
      </c>
      <c r="K15" s="11">
        <f t="shared" si="5"/>
        <v>28.000000000000004</v>
      </c>
      <c r="L15" s="12">
        <f t="shared" ca="1" si="6"/>
        <v>4.9965746523899233</v>
      </c>
    </row>
    <row r="16" spans="1:12" x14ac:dyDescent="0.3">
      <c r="A16" s="11">
        <v>9</v>
      </c>
      <c r="B16" s="4">
        <v>25</v>
      </c>
      <c r="C16" s="4">
        <v>16</v>
      </c>
      <c r="D16" s="4">
        <f t="shared" si="0"/>
        <v>41</v>
      </c>
      <c r="E16" s="21">
        <f t="shared" si="1"/>
        <v>7.3170731707317076</v>
      </c>
      <c r="F16" s="4">
        <f t="shared" si="2"/>
        <v>19.512195121951219</v>
      </c>
      <c r="G16" s="13">
        <f t="shared" si="3"/>
        <v>26.829268292682926</v>
      </c>
      <c r="I16" s="18">
        <f t="shared" ca="1" si="4"/>
        <v>3.3638742080426205</v>
      </c>
      <c r="K16" s="11">
        <f t="shared" si="5"/>
        <v>32</v>
      </c>
      <c r="L16" s="12">
        <f t="shared" ca="1" si="6"/>
        <v>5.5167537011898977</v>
      </c>
    </row>
    <row r="17" spans="1:12" x14ac:dyDescent="0.3">
      <c r="A17" s="14">
        <v>10</v>
      </c>
      <c r="B17" s="15">
        <v>25</v>
      </c>
      <c r="C17" s="15">
        <v>18</v>
      </c>
      <c r="D17" s="15">
        <f t="shared" si="0"/>
        <v>43</v>
      </c>
      <c r="E17" s="23">
        <f t="shared" si="1"/>
        <v>6.9767441860465116</v>
      </c>
      <c r="F17" s="15">
        <f t="shared" si="2"/>
        <v>20.930232558139537</v>
      </c>
      <c r="G17" s="16">
        <f t="shared" si="3"/>
        <v>27.906976744186046</v>
      </c>
      <c r="I17" s="19">
        <f t="shared" ca="1" si="4"/>
        <v>3.473715739679136</v>
      </c>
      <c r="K17" s="14">
        <f t="shared" si="5"/>
        <v>36</v>
      </c>
      <c r="L17" s="20">
        <f t="shared" ca="1" si="6"/>
        <v>5.9747910722481139</v>
      </c>
    </row>
    <row r="18" spans="1:12" x14ac:dyDescent="0.3">
      <c r="H18" s="6" t="s">
        <v>29</v>
      </c>
      <c r="I18" s="6"/>
      <c r="J18" s="6"/>
    </row>
    <row r="21" spans="1:12" x14ac:dyDescent="0.3">
      <c r="A21" t="s">
        <v>6</v>
      </c>
      <c r="B21" s="17">
        <f t="array" aca="1" ref="B21:C21" ca="1">LINEST(L8:L17,K8:K17)</f>
        <v>0.12480582071205133</v>
      </c>
      <c r="C21" s="17">
        <f ca="1"/>
        <v>1.5075574204236251</v>
      </c>
      <c r="D21" t="s">
        <v>5</v>
      </c>
    </row>
    <row r="22" spans="1:12" ht="15" thickBot="1" x14ac:dyDescent="0.35"/>
    <row r="23" spans="1:12" ht="15" thickBot="1" x14ac:dyDescent="0.35">
      <c r="A23" s="28" t="s">
        <v>8</v>
      </c>
      <c r="B23" s="28"/>
      <c r="C23" s="3">
        <f ca="1">-C21/B21</f>
        <v>-12.079223643757942</v>
      </c>
    </row>
    <row r="24" spans="1:12" ht="16.2" thickBot="1" x14ac:dyDescent="0.4">
      <c r="A24" t="s">
        <v>26</v>
      </c>
    </row>
    <row r="25" spans="1:12" ht="16.2" thickBot="1" x14ac:dyDescent="0.4">
      <c r="B25" s="29" t="s">
        <v>9</v>
      </c>
      <c r="C25" s="30">
        <f ca="1">-C23</f>
        <v>12.079223643757942</v>
      </c>
    </row>
    <row r="26" spans="1:12" ht="16.2" thickBot="1" x14ac:dyDescent="0.4">
      <c r="A26" t="s">
        <v>27</v>
      </c>
    </row>
    <row r="27" spans="1:12" ht="16.2" thickBot="1" x14ac:dyDescent="0.4">
      <c r="B27" s="29" t="s">
        <v>28</v>
      </c>
      <c r="C27" s="3">
        <f ca="1">I8/E2</f>
        <v>0.12358431004060129</v>
      </c>
    </row>
  </sheetData>
  <mergeCells count="7">
    <mergeCell ref="G1:L4"/>
    <mergeCell ref="B2:D2"/>
    <mergeCell ref="B3:D3"/>
    <mergeCell ref="A6:G6"/>
    <mergeCell ref="K6:L6"/>
    <mergeCell ref="A23:B23"/>
    <mergeCell ref="H18:J18"/>
  </mergeCells>
  <pageMargins left="0.7" right="0.7" top="0.75" bottom="0.75" header="0.3" footer="0.3"/>
  <pageSetup orientation="portrait" horizontalDpi="0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Constant Volume Method</vt:lpstr>
      <vt:lpstr>Changing Volume Method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Rowley Family</dc:creator>
  <cp:lastModifiedBy>Rowley Family</cp:lastModifiedBy>
  <dcterms:created xsi:type="dcterms:W3CDTF">2014-02-14T22:59:31Z</dcterms:created>
  <dcterms:modified xsi:type="dcterms:W3CDTF">2014-02-15T00:44:10Z</dcterms:modified>
</cp:coreProperties>
</file>