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2541" documentId="11_924805B546FA86936262E6F9983E8C1851038381" xr6:coauthVersionLast="47" xr6:coauthVersionMax="47" xr10:uidLastSave="{6B5F36FF-DAB4-473A-9347-6F4C92A8F525}"/>
  <bookViews>
    <workbookView xWindow="240" yWindow="105" windowWidth="14805" windowHeight="8010" xr2:uid="{00000000-000D-0000-FFFF-FFFF00000000}"/>
  </bookViews>
  <sheets>
    <sheet name="Ark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71" i="1" l="1"/>
  <c r="CR71" i="1"/>
  <c r="CM71" i="1"/>
  <c r="CS71" i="1"/>
  <c r="BY77" i="1"/>
  <c r="CX70" i="1"/>
  <c r="CX71" i="1"/>
  <c r="CD85" i="1"/>
  <c r="CI77" i="1"/>
  <c r="BX92" i="1"/>
  <c r="BY92" i="1"/>
  <c r="CW71" i="1"/>
  <c r="CC86" i="1"/>
  <c r="CD86" i="1"/>
  <c r="CI78" i="1"/>
  <c r="CH78" i="1"/>
  <c r="CD78" i="1"/>
  <c r="CC78" i="1"/>
  <c r="CJ79" i="1"/>
  <c r="BX78" i="1"/>
  <c r="BY78" i="1"/>
  <c r="BZ79" i="1"/>
  <c r="CH65" i="1"/>
  <c r="CC65" i="1"/>
  <c r="CI65" i="1"/>
  <c r="CD65" i="1"/>
  <c r="BX65" i="1"/>
  <c r="BS63" i="1"/>
  <c r="BY65" i="1"/>
  <c r="BS71" i="1"/>
  <c r="BT63" i="1"/>
  <c r="BT71" i="1"/>
  <c r="BO71" i="1"/>
  <c r="BN71" i="1"/>
  <c r="BO72" i="1"/>
  <c r="H37" i="1"/>
  <c r="I37" i="1" s="1"/>
  <c r="J37" i="1" s="1"/>
  <c r="K37" i="1" s="1"/>
  <c r="H47" i="1"/>
  <c r="I47" i="1"/>
  <c r="J47" i="1"/>
  <c r="K47" i="1"/>
  <c r="L47" i="1"/>
  <c r="M47" i="1"/>
  <c r="Y5" i="1" s="1"/>
  <c r="BY91" i="1" s="1"/>
  <c r="BZ93" i="1" s="1"/>
  <c r="N47" i="1"/>
  <c r="H38" i="1"/>
  <c r="I38" i="1" s="1"/>
  <c r="H45" i="1"/>
  <c r="I45" i="1"/>
  <c r="J45" i="1"/>
  <c r="M45" i="1" s="1"/>
  <c r="Y4" i="1" s="1"/>
  <c r="BT70" i="1" s="1"/>
  <c r="K45" i="1"/>
  <c r="L45" i="1"/>
  <c r="N45" i="1"/>
  <c r="H43" i="1"/>
  <c r="I43" i="1"/>
  <c r="J43" i="1"/>
  <c r="K43" i="1"/>
  <c r="L43" i="1"/>
  <c r="M43" i="1"/>
  <c r="Y2" i="1" s="1"/>
  <c r="X3" i="1" s="1"/>
  <c r="N43" i="1"/>
  <c r="E56" i="1"/>
  <c r="F56" i="1"/>
  <c r="D56" i="1"/>
  <c r="H19" i="1"/>
  <c r="J38" i="1"/>
  <c r="H39" i="1"/>
  <c r="I39" i="1" s="1"/>
  <c r="J39" i="1" s="1"/>
  <c r="H40" i="1"/>
  <c r="I40" i="1" s="1"/>
  <c r="J40" i="1" s="1"/>
  <c r="K38" i="1"/>
  <c r="K39" i="1"/>
  <c r="K40" i="1"/>
  <c r="H17" i="1"/>
  <c r="I17" i="1"/>
  <c r="L17" i="1" s="1"/>
  <c r="J17" i="1"/>
  <c r="M17" i="1" s="1"/>
  <c r="K17" i="1"/>
  <c r="N17" i="1" s="1"/>
  <c r="H36" i="1"/>
  <c r="H3" i="1"/>
  <c r="H4" i="1"/>
  <c r="H7" i="1"/>
  <c r="H8" i="1"/>
  <c r="H11" i="1"/>
  <c r="H12" i="1"/>
  <c r="H13" i="1"/>
  <c r="H14" i="1"/>
  <c r="H22" i="1"/>
  <c r="H25" i="1"/>
  <c r="H26" i="1"/>
  <c r="H27" i="1"/>
  <c r="H31" i="1"/>
  <c r="H32" i="1"/>
  <c r="H33" i="1"/>
  <c r="H2" i="1"/>
  <c r="I3" i="1"/>
  <c r="J3" i="1" s="1"/>
  <c r="K3" i="1" s="1"/>
  <c r="I4" i="1"/>
  <c r="J4" i="1" s="1"/>
  <c r="K4" i="1" s="1"/>
  <c r="I7" i="1"/>
  <c r="I8" i="1"/>
  <c r="J8" i="1" s="1"/>
  <c r="K8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9" i="1"/>
  <c r="I22" i="1"/>
  <c r="I25" i="1"/>
  <c r="J25" i="1" s="1"/>
  <c r="K25" i="1" s="1"/>
  <c r="I26" i="1"/>
  <c r="J26" i="1" s="1"/>
  <c r="K26" i="1" s="1"/>
  <c r="I27" i="1"/>
  <c r="I31" i="1"/>
  <c r="J31" i="1" s="1"/>
  <c r="K31" i="1" s="1"/>
  <c r="I32" i="1"/>
  <c r="J32" i="1" s="1"/>
  <c r="K32" i="1" s="1"/>
  <c r="I33" i="1"/>
  <c r="J33" i="1" s="1"/>
  <c r="K33" i="1" s="1"/>
  <c r="I36" i="1"/>
  <c r="J36" i="1" s="1"/>
  <c r="K36" i="1" s="1"/>
  <c r="I2" i="1"/>
  <c r="R4" i="1"/>
  <c r="CE87" i="1" l="1"/>
  <c r="H41" i="1"/>
  <c r="I41" i="1" s="1"/>
  <c r="L41" i="1" s="1"/>
  <c r="J27" i="1"/>
  <c r="K27" i="1" s="1"/>
  <c r="H5" i="1"/>
  <c r="H34" i="1"/>
  <c r="I34" i="1" s="1"/>
  <c r="H28" i="1"/>
  <c r="I28" i="1" s="1"/>
  <c r="J34" i="1"/>
  <c r="L34" i="1"/>
  <c r="H9" i="1"/>
  <c r="J19" i="1"/>
  <c r="L19" i="1"/>
  <c r="J22" i="1"/>
  <c r="L22" i="1"/>
  <c r="J2" i="1"/>
  <c r="I5" i="1"/>
  <c r="H15" i="1"/>
  <c r="I15" i="1" s="1"/>
  <c r="J15" i="1" s="1"/>
  <c r="J7" i="1"/>
  <c r="I9" i="1"/>
  <c r="L9" i="1" s="1"/>
  <c r="BU72" i="1" l="1"/>
  <c r="BX91" i="1" s="1"/>
  <c r="J41" i="1"/>
  <c r="L5" i="1"/>
  <c r="I56" i="1"/>
  <c r="H56" i="1"/>
  <c r="K34" i="1"/>
  <c r="N34" i="1" s="1"/>
  <c r="M34" i="1"/>
  <c r="J28" i="1"/>
  <c r="L28" i="1"/>
  <c r="K19" i="1"/>
  <c r="N19" i="1" s="1"/>
  <c r="M19" i="1"/>
  <c r="K22" i="1"/>
  <c r="N22" i="1" s="1"/>
  <c r="M22" i="1"/>
  <c r="Y15" i="1" s="1"/>
  <c r="CN70" i="1" s="1"/>
  <c r="K2" i="1"/>
  <c r="J5" i="1"/>
  <c r="K7" i="1"/>
  <c r="K9" i="1" s="1"/>
  <c r="N9" i="1" s="1"/>
  <c r="J9" i="1"/>
  <c r="M9" i="1" s="1"/>
  <c r="BZ91" i="1" l="1"/>
  <c r="BY93" i="1"/>
  <c r="Y6" i="1"/>
  <c r="Y7" i="1"/>
  <c r="CD64" i="1" s="1"/>
  <c r="M41" i="1"/>
  <c r="Y3" i="1" s="1"/>
  <c r="X4" i="1" s="1"/>
  <c r="K41" i="1"/>
  <c r="N41" i="1" s="1"/>
  <c r="M5" i="1"/>
  <c r="J56" i="1"/>
  <c r="K5" i="1"/>
  <c r="N5" i="1" s="1"/>
  <c r="K28" i="1"/>
  <c r="N28" i="1" s="1"/>
  <c r="M28" i="1"/>
  <c r="Y9" i="1" s="1"/>
  <c r="CD77" i="1" s="1"/>
  <c r="M15" i="1"/>
  <c r="Y8" i="1" s="1"/>
  <c r="CI64" i="1" s="1"/>
  <c r="L15" i="1"/>
  <c r="L56" i="1" s="1"/>
  <c r="K15" i="1"/>
  <c r="CE79" i="1" l="1"/>
  <c r="BO70" i="1"/>
  <c r="BT62" i="1"/>
  <c r="Y10" i="1"/>
  <c r="BP70" i="1"/>
  <c r="M56" i="1"/>
  <c r="N15" i="1"/>
  <c r="N56" i="1" s="1"/>
  <c r="K56" i="1"/>
  <c r="BS70" i="1" l="1"/>
  <c r="BS62" i="1"/>
  <c r="BP72" i="1"/>
  <c r="BU62" i="1"/>
  <c r="BS64" i="1" l="1"/>
  <c r="BT72" i="1"/>
  <c r="BU70" i="1"/>
  <c r="BX64" i="1" l="1"/>
  <c r="BX77" i="1"/>
  <c r="BU64" i="1"/>
  <c r="BT64" i="1"/>
  <c r="BY79" i="1" l="1"/>
  <c r="BZ77" i="1"/>
  <c r="BZ64" i="1"/>
  <c r="CC85" i="1" l="1"/>
  <c r="CC77" i="1"/>
  <c r="CC64" i="1"/>
  <c r="CD79" i="1" l="1"/>
  <c r="CE77" i="1"/>
  <c r="CH77" i="1" s="1"/>
  <c r="CD87" i="1"/>
  <c r="CE85" i="1"/>
  <c r="CE64" i="1"/>
  <c r="BY66" i="1"/>
  <c r="BZ66" i="1"/>
  <c r="CJ77" i="1" l="1"/>
  <c r="CM70" i="1" s="1"/>
  <c r="CI79" i="1"/>
  <c r="CH64" i="1"/>
  <c r="CM72" i="1" l="1"/>
  <c r="CO70" i="1"/>
  <c r="CR70" i="1" s="1"/>
  <c r="CD66" i="1"/>
  <c r="CE66" i="1"/>
  <c r="CJ64" i="1"/>
  <c r="CR72" i="1" l="1"/>
  <c r="CT70" i="1"/>
  <c r="CW70" i="1" s="1"/>
  <c r="CO72" i="1"/>
  <c r="CN72" i="1"/>
  <c r="CI66" i="1"/>
  <c r="CJ66" i="1"/>
  <c r="X5" i="1"/>
  <c r="X6" i="1" s="1"/>
  <c r="X7" i="1" s="1"/>
  <c r="CW72" i="1" l="1"/>
  <c r="CY70" i="1"/>
  <c r="CT72" i="1"/>
  <c r="CS72" i="1"/>
  <c r="X8" i="1"/>
  <c r="X9" i="1" s="1"/>
  <c r="X10" i="1"/>
  <c r="CY72" i="1" l="1"/>
  <c r="CX72" i="1"/>
  <c r="X11" i="1"/>
  <c r="X12" i="1"/>
  <c r="X13" i="1" s="1"/>
  <c r="X14" i="1" s="1"/>
</calcChain>
</file>

<file path=xl/sharedStrings.xml><?xml version="1.0" encoding="utf-8"?>
<sst xmlns="http://schemas.openxmlformats.org/spreadsheetml/2006/main" count="202" uniqueCount="126">
  <si>
    <t>WBS2 </t>
  </si>
  <si>
    <t>WBS3 </t>
  </si>
  <si>
    <t>Work package </t>
  </si>
  <si>
    <t>O</t>
  </si>
  <si>
    <t>/ML</t>
  </si>
  <si>
    <t xml:space="preserve">/P </t>
  </si>
  <si>
    <t>Resources (% in project/work package) </t>
  </si>
  <si>
    <t>PERT effiecient work hours</t>
  </si>
  <si>
    <t>(calendar hours)</t>
  </si>
  <si>
    <t>calendar days</t>
  </si>
  <si>
    <t>calendar weeks</t>
  </si>
  <si>
    <t>Calendar PERT duration workhours</t>
  </si>
  <si>
    <t>/work days</t>
  </si>
  <si>
    <t>/work weeks</t>
  </si>
  <si>
    <t>PERT resource estimation</t>
  </si>
  <si>
    <t>CPM activity</t>
  </si>
  <si>
    <t>Activity detail</t>
  </si>
  <si>
    <t>Earliest start</t>
  </si>
  <si>
    <t>Length in calender days</t>
  </si>
  <si>
    <t>Dependant on CPM activities</t>
  </si>
  <si>
    <t>Type</t>
  </si>
  <si>
    <t>Critical Path</t>
  </si>
  <si>
    <t>Node / Network point</t>
  </si>
  <si>
    <t xml:space="preserve">Junior Interface </t>
  </si>
  <si>
    <t xml:space="preserve">Application </t>
  </si>
  <si>
    <t>Job interview </t>
  </si>
  <si>
    <t>1 UI/UX designer  
1 SW WebDev, BackendDev (Fullstack)</t>
  </si>
  <si>
    <t>Efficiency</t>
  </si>
  <si>
    <t>A</t>
  </si>
  <si>
    <t>HL Analysis</t>
  </si>
  <si>
    <t>High level analysis infrastructure/core/support</t>
  </si>
  <si>
    <t>none</t>
  </si>
  <si>
    <t>Yes</t>
  </si>
  <si>
    <t>CV </t>
  </si>
  <si>
    <t>Paid hours</t>
  </si>
  <si>
    <t>B</t>
  </si>
  <si>
    <t>Infrastructure</t>
  </si>
  <si>
    <t>Select, install, configure</t>
  </si>
  <si>
    <t>Sequential</t>
  </si>
  <si>
    <t>1-2 /A</t>
  </si>
  <si>
    <t>CPR Training </t>
  </si>
  <si>
    <t>Efficient hours</t>
  </si>
  <si>
    <t>C</t>
  </si>
  <si>
    <t>DL Analysis core</t>
  </si>
  <si>
    <t>Core requirements/interdependencies/GUI</t>
  </si>
  <si>
    <t>Days in a week</t>
  </si>
  <si>
    <t>D</t>
  </si>
  <si>
    <t>DL Analysis support</t>
  </si>
  <si>
    <t>No</t>
  </si>
  <si>
    <t>E</t>
  </si>
  <si>
    <t>GUI</t>
  </si>
  <si>
    <t>Design, functionalities, menu, login</t>
  </si>
  <si>
    <t>4-5 /C</t>
  </si>
  <si>
    <t>Booking system</t>
  </si>
  <si>
    <t>Job application</t>
  </si>
  <si>
    <t>20</t>
  </si>
  <si>
    <t>F</t>
  </si>
  <si>
    <t>Junior interface</t>
  </si>
  <si>
    <t>Design, functionalities, application</t>
  </si>
  <si>
    <t>B, C</t>
  </si>
  <si>
    <t>7-8/D</t>
  </si>
  <si>
    <t>Call notification</t>
  </si>
  <si>
    <t>G</t>
  </si>
  <si>
    <t>Senior interface</t>
  </si>
  <si>
    <t>Design, functionalities, services</t>
  </si>
  <si>
    <t>4-5 /E</t>
  </si>
  <si>
    <t>H</t>
  </si>
  <si>
    <t>Application</t>
  </si>
  <si>
    <t>Requirements, Interviews, Jobs list</t>
  </si>
  <si>
    <t>A, D</t>
  </si>
  <si>
    <t>6-7 /F</t>
  </si>
  <si>
    <t>I</t>
  </si>
  <si>
    <t>Support system</t>
  </si>
  <si>
    <t>Tutorials/DM/Contact number</t>
  </si>
  <si>
    <t>A, B, C, D, E</t>
  </si>
  <si>
    <t>7-8 /</t>
  </si>
  <si>
    <t>Profile page</t>
  </si>
  <si>
    <t>Description</t>
  </si>
  <si>
    <t>J</t>
  </si>
  <si>
    <t>User system</t>
  </si>
  <si>
    <t>User login/register</t>
  </si>
  <si>
    <t>F, G, H, I</t>
  </si>
  <si>
    <t>Video presentation</t>
  </si>
  <si>
    <t>K</t>
  </si>
  <si>
    <t>Documentation</t>
  </si>
  <si>
    <t>Infrastructure/Core/Support</t>
  </si>
  <si>
    <t>B, C, D, E</t>
  </si>
  <si>
    <t>Reviews</t>
  </si>
  <si>
    <t>L</t>
  </si>
  <si>
    <t>Database</t>
  </si>
  <si>
    <t>Setup and design the database that stores information</t>
  </si>
  <si>
    <t>C, D, E, F</t>
  </si>
  <si>
    <t>3-5 /I</t>
  </si>
  <si>
    <t>Notifications</t>
  </si>
  <si>
    <t>M</t>
  </si>
  <si>
    <t>Payment system</t>
  </si>
  <si>
    <t>Secured, intuitive and fast system</t>
  </si>
  <si>
    <t>A, B, C</t>
  </si>
  <si>
    <t>6-7 /</t>
  </si>
  <si>
    <t>N</t>
  </si>
  <si>
    <t>360 Testing</t>
  </si>
  <si>
    <t>All modules testing</t>
  </si>
  <si>
    <t>A, B, C, D, E, F, G, H, I, J</t>
  </si>
  <si>
    <t>1-8 /</t>
  </si>
  <si>
    <t>Senior Interface</t>
  </si>
  <si>
    <t>Category list</t>
  </si>
  <si>
    <t>Job request</t>
  </si>
  <si>
    <t xml:space="preserve">  </t>
  </si>
  <si>
    <t>General interface</t>
  </si>
  <si>
    <t>Login</t>
  </si>
  <si>
    <t>Registration form</t>
  </si>
  <si>
    <t>Graphics</t>
  </si>
  <si>
    <t>Accessibility</t>
  </si>
  <si>
    <t>Navigation</t>
  </si>
  <si>
    <t>Software</t>
  </si>
  <si>
    <t>Security</t>
  </si>
  <si>
    <t>Basic software</t>
  </si>
  <si>
    <t>Hardware</t>
  </si>
  <si>
    <t>Servers</t>
  </si>
  <si>
    <t>Phone</t>
  </si>
  <si>
    <t>Analysis</t>
  </si>
  <si>
    <t>HL Analasys</t>
  </si>
  <si>
    <t>Testing</t>
  </si>
  <si>
    <t>Agile testing</t>
  </si>
  <si>
    <t>360 testing</t>
  </si>
  <si>
    <t>Total worktime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</si>
</sst>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50505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505050"/>
      </top>
      <bottom/>
      <diagonal/>
    </border>
    <border>
      <left/>
      <right style="medium">
        <color rgb="FF000000"/>
      </right>
      <top style="medium">
        <color rgb="FF50505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505050"/>
      </top>
      <bottom style="thin">
        <color rgb="FF505050"/>
      </bottom>
      <diagonal/>
    </border>
    <border>
      <left/>
      <right style="medium">
        <color rgb="FF000000"/>
      </right>
      <top style="thin">
        <color rgb="FF505050"/>
      </top>
      <bottom style="thin">
        <color rgb="FF50505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rgb="FFB4C6E7"/>
      </left>
      <right/>
      <top style="thin">
        <color rgb="FFB4C6E7"/>
      </top>
      <bottom style="thin">
        <color rgb="FFB4C6E7"/>
      </bottom>
      <diagonal/>
    </border>
    <border>
      <left/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rgb="FFB4C6E7"/>
      </left>
      <right style="thin">
        <color rgb="FFFFFFFF"/>
      </right>
      <top style="thin">
        <color rgb="FFB4C6E7"/>
      </top>
      <bottom style="thin">
        <color rgb="FFB4C6E7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B4C6E7"/>
      </right>
      <top/>
      <bottom style="thin">
        <color rgb="FFB4C6E7"/>
      </bottom>
      <diagonal/>
    </border>
    <border>
      <left style="thin">
        <color rgb="FFB4C6E7"/>
      </left>
      <right style="thin">
        <color rgb="FFB4C6E7"/>
      </right>
      <top/>
      <bottom style="thin">
        <color rgb="FFB4C6E7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wrapText="1"/>
    </xf>
    <xf numFmtId="2" fontId="2" fillId="0" borderId="0" xfId="0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2" fontId="0" fillId="3" borderId="5" xfId="0" applyNumberFormat="1" applyFill="1" applyBorder="1"/>
    <xf numFmtId="9" fontId="0" fillId="3" borderId="7" xfId="0" applyNumberFormat="1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3" xfId="0" applyFill="1" applyBorder="1"/>
    <xf numFmtId="0" fontId="3" fillId="0" borderId="0" xfId="0" applyFont="1"/>
    <xf numFmtId="0" fontId="4" fillId="0" borderId="0" xfId="0" applyFont="1"/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" fillId="2" borderId="13" xfId="0" applyNumberFormat="1" applyFont="1" applyFill="1" applyBorder="1" applyAlignment="1">
      <alignment horizontal="center" wrapText="1"/>
    </xf>
    <xf numFmtId="2" fontId="1" fillId="2" borderId="1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7" xfId="0" applyBorder="1"/>
    <xf numFmtId="1" fontId="2" fillId="2" borderId="13" xfId="0" applyNumberFormat="1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left"/>
    </xf>
    <xf numFmtId="1" fontId="2" fillId="5" borderId="5" xfId="0" applyNumberFormat="1" applyFon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18" xfId="0" applyNumberFormat="1" applyFill="1" applyBorder="1" applyAlignment="1">
      <alignment horizontal="center" vertical="center"/>
    </xf>
    <xf numFmtId="0" fontId="1" fillId="0" borderId="17" xfId="0" applyFont="1" applyBorder="1" applyAlignment="1">
      <alignment horizontal="left" wrapText="1"/>
    </xf>
    <xf numFmtId="1" fontId="2" fillId="0" borderId="17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" fontId="1" fillId="0" borderId="17" xfId="0" applyNumberFormat="1" applyFont="1" applyBorder="1" applyAlignment="1">
      <alignment horizontal="center" wrapText="1"/>
    </xf>
    <xf numFmtId="164" fontId="1" fillId="0" borderId="17" xfId="0" applyNumberFormat="1" applyFont="1" applyBorder="1" applyAlignment="1">
      <alignment horizontal="center" wrapText="1"/>
    </xf>
    <xf numFmtId="2" fontId="1" fillId="0" borderId="17" xfId="0" applyNumberFormat="1" applyFont="1" applyBorder="1" applyAlignment="1">
      <alignment horizontal="center" wrapText="1"/>
    </xf>
    <xf numFmtId="2" fontId="2" fillId="0" borderId="17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5" xfId="0" applyFont="1" applyBorder="1" applyAlignment="1">
      <alignment horizontal="center" wrapText="1"/>
    </xf>
    <xf numFmtId="0" fontId="2" fillId="0" borderId="15" xfId="0" applyFont="1" applyBorder="1"/>
    <xf numFmtId="0" fontId="2" fillId="0" borderId="16" xfId="0" applyFont="1" applyBorder="1"/>
    <xf numFmtId="0" fontId="0" fillId="2" borderId="19" xfId="0" applyFill="1" applyBorder="1"/>
    <xf numFmtId="0" fontId="0" fillId="2" borderId="19" xfId="0" applyFill="1" applyBorder="1" applyAlignment="1">
      <alignment vertical="center"/>
    </xf>
    <xf numFmtId="1" fontId="1" fillId="2" borderId="19" xfId="0" applyNumberFormat="1" applyFont="1" applyFill="1" applyBorder="1" applyAlignment="1">
      <alignment horizontal="center" wrapText="1"/>
    </xf>
    <xf numFmtId="2" fontId="1" fillId="2" borderId="19" xfId="0" applyNumberFormat="1" applyFont="1" applyFill="1" applyBorder="1" applyAlignment="1">
      <alignment horizontal="center" wrapText="1"/>
    </xf>
    <xf numFmtId="1" fontId="0" fillId="2" borderId="19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/>
    <xf numFmtId="0" fontId="0" fillId="0" borderId="0" xfId="0" applyAlignment="1">
      <alignment horizontal="left"/>
    </xf>
    <xf numFmtId="1" fontId="0" fillId="0" borderId="5" xfId="0" applyNumberForma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wrapText="1"/>
    </xf>
    <xf numFmtId="16" fontId="0" fillId="0" borderId="5" xfId="0" applyNumberFormat="1" applyBorder="1"/>
    <xf numFmtId="0" fontId="0" fillId="0" borderId="3" xfId="0" applyBorder="1"/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3" xfId="0" applyNumberFormat="1" applyBorder="1"/>
    <xf numFmtId="0" fontId="0" fillId="0" borderId="11" xfId="0" applyBorder="1"/>
    <xf numFmtId="0" fontId="0" fillId="0" borderId="22" xfId="0" applyBorder="1"/>
    <xf numFmtId="2" fontId="2" fillId="0" borderId="23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20" xfId="0" applyFill="1" applyBorder="1"/>
    <xf numFmtId="1" fontId="0" fillId="2" borderId="2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0" fillId="5" borderId="24" xfId="0" applyFill="1" applyBorder="1"/>
    <xf numFmtId="0" fontId="0" fillId="2" borderId="25" xfId="0" applyFill="1" applyBorder="1"/>
    <xf numFmtId="1" fontId="0" fillId="2" borderId="26" xfId="0" applyNumberFormat="1" applyFill="1" applyBorder="1" applyAlignment="1">
      <alignment horizontal="center"/>
    </xf>
    <xf numFmtId="0" fontId="2" fillId="2" borderId="25" xfId="0" applyFont="1" applyFill="1" applyBorder="1"/>
    <xf numFmtId="0" fontId="2" fillId="0" borderId="1" xfId="0" applyFont="1" applyBorder="1"/>
    <xf numFmtId="0" fontId="0" fillId="2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8" xfId="0" applyFill="1" applyBorder="1" applyAlignment="1">
      <alignment horizontal="left"/>
    </xf>
    <xf numFmtId="1" fontId="2" fillId="4" borderId="28" xfId="0" applyNumberFormat="1" applyFont="1" applyFill="1" applyBorder="1" applyAlignment="1">
      <alignment horizontal="center" vertical="center"/>
    </xf>
    <xf numFmtId="1" fontId="1" fillId="4" borderId="28" xfId="0" applyNumberFormat="1" applyFont="1" applyFill="1" applyBorder="1" applyAlignment="1">
      <alignment horizontal="center" wrapText="1"/>
    </xf>
    <xf numFmtId="2" fontId="1" fillId="4" borderId="28" xfId="0" applyNumberFormat="1" applyFont="1" applyFill="1" applyBorder="1" applyAlignment="1">
      <alignment horizontal="center" wrapText="1"/>
    </xf>
    <xf numFmtId="1" fontId="0" fillId="4" borderId="29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2" fontId="0" fillId="4" borderId="30" xfId="0" applyNumberFormat="1" applyFill="1" applyBorder="1" applyAlignment="1">
      <alignment horizontal="center"/>
    </xf>
    <xf numFmtId="0" fontId="0" fillId="0" borderId="31" xfId="0" applyBorder="1"/>
    <xf numFmtId="0" fontId="0" fillId="5" borderId="31" xfId="0" applyFill="1" applyBorder="1"/>
    <xf numFmtId="0" fontId="0" fillId="0" borderId="5" xfId="0" applyBorder="1" applyAlignment="1">
      <alignment horizontal="center"/>
    </xf>
    <xf numFmtId="0" fontId="0" fillId="0" borderId="32" xfId="0" applyBorder="1"/>
    <xf numFmtId="0" fontId="0" fillId="5" borderId="32" xfId="0" applyFill="1" applyBorder="1"/>
    <xf numFmtId="1" fontId="0" fillId="0" borderId="8" xfId="0" applyNumberFormat="1" applyBorder="1"/>
    <xf numFmtId="0" fontId="2" fillId="0" borderId="0" xfId="0" quotePrefix="1" applyFont="1"/>
    <xf numFmtId="0" fontId="0" fillId="0" borderId="1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/>
    <xf numFmtId="0" fontId="0" fillId="5" borderId="33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5" borderId="39" xfId="0" applyFill="1" applyBorder="1"/>
    <xf numFmtId="0" fontId="0" fillId="5" borderId="40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152400</xdr:colOff>
      <xdr:row>70</xdr:row>
      <xdr:rowOff>95250</xdr:rowOff>
    </xdr:from>
    <xdr:to>
      <xdr:col>69</xdr:col>
      <xdr:colOff>495300</xdr:colOff>
      <xdr:row>70</xdr:row>
      <xdr:rowOff>95250</xdr:rowOff>
    </xdr:to>
    <xdr:cxnSp macro="">
      <xdr:nvCxnSpPr>
        <xdr:cNvPr id="41" name="Rett linje 1">
          <a:extLst>
            <a:ext uri="{FF2B5EF4-FFF2-40B4-BE49-F238E27FC236}">
              <a16:creationId xmlns:a16="http://schemas.microsoft.com/office/drawing/2014/main" id="{512EFD8E-5D5D-478B-9B45-C6F9706D86A4}"/>
            </a:ext>
          </a:extLst>
        </xdr:cNvPr>
        <xdr:cNvCxnSpPr>
          <a:cxnSpLocks/>
        </xdr:cNvCxnSpPr>
      </xdr:nvCxnSpPr>
      <xdr:spPr>
        <a:xfrm>
          <a:off x="38166675" y="14316075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114300</xdr:colOff>
      <xdr:row>64</xdr:row>
      <xdr:rowOff>85725</xdr:rowOff>
    </xdr:from>
    <xdr:to>
      <xdr:col>79</xdr:col>
      <xdr:colOff>457200</xdr:colOff>
      <xdr:row>64</xdr:row>
      <xdr:rowOff>85725</xdr:rowOff>
    </xdr:to>
    <xdr:cxnSp macro="">
      <xdr:nvCxnSpPr>
        <xdr:cNvPr id="43" name="Rett linje 4">
          <a:extLst>
            <a:ext uri="{FF2B5EF4-FFF2-40B4-BE49-F238E27FC236}">
              <a16:creationId xmlns:a16="http://schemas.microsoft.com/office/drawing/2014/main" id="{E64D3309-A496-4519-AA40-17E4504070B2}"/>
            </a:ext>
            <a:ext uri="{147F2762-F138-4A5C-976F-8EAC2B608ADB}">
              <a16:predDERef xmlns:a16="http://schemas.microsoft.com/office/drawing/2014/main" pred="{512EFD8E-5D5D-478B-9B45-C6F9706D86A4}"/>
            </a:ext>
          </a:extLst>
        </xdr:cNvPr>
        <xdr:cNvCxnSpPr>
          <a:cxnSpLocks/>
        </xdr:cNvCxnSpPr>
      </xdr:nvCxnSpPr>
      <xdr:spPr>
        <a:xfrm>
          <a:off x="44224575" y="13354050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123825</xdr:colOff>
      <xdr:row>77</xdr:row>
      <xdr:rowOff>85725</xdr:rowOff>
    </xdr:from>
    <xdr:to>
      <xdr:col>79</xdr:col>
      <xdr:colOff>466725</xdr:colOff>
      <xdr:row>77</xdr:row>
      <xdr:rowOff>85725</xdr:rowOff>
    </xdr:to>
    <xdr:cxnSp macro="">
      <xdr:nvCxnSpPr>
        <xdr:cNvPr id="64" name="Rett linje 6">
          <a:extLst>
            <a:ext uri="{FF2B5EF4-FFF2-40B4-BE49-F238E27FC236}">
              <a16:creationId xmlns:a16="http://schemas.microsoft.com/office/drawing/2014/main" id="{C75B3C4E-8BBA-45C0-B6C3-6599EFF325A2}"/>
            </a:ext>
            <a:ext uri="{147F2762-F138-4A5C-976F-8EAC2B608ADB}">
              <a16:predDERef xmlns:a16="http://schemas.microsoft.com/office/drawing/2014/main" pred="{E64D3309-A496-4519-AA40-17E4504070B2}"/>
            </a:ext>
          </a:extLst>
        </xdr:cNvPr>
        <xdr:cNvCxnSpPr>
          <a:cxnSpLocks/>
        </xdr:cNvCxnSpPr>
      </xdr:nvCxnSpPr>
      <xdr:spPr>
        <a:xfrm>
          <a:off x="44234100" y="15830550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104775</xdr:colOff>
      <xdr:row>77</xdr:row>
      <xdr:rowOff>85725</xdr:rowOff>
    </xdr:from>
    <xdr:to>
      <xdr:col>84</xdr:col>
      <xdr:colOff>447675</xdr:colOff>
      <xdr:row>77</xdr:row>
      <xdr:rowOff>85725</xdr:rowOff>
    </xdr:to>
    <xdr:cxnSp macro="">
      <xdr:nvCxnSpPr>
        <xdr:cNvPr id="45" name="Rett linje 7">
          <a:extLst>
            <a:ext uri="{FF2B5EF4-FFF2-40B4-BE49-F238E27FC236}">
              <a16:creationId xmlns:a16="http://schemas.microsoft.com/office/drawing/2014/main" id="{B03657AF-C2A9-4893-9A05-7F944C6C2C14}"/>
            </a:ext>
            <a:ext uri="{147F2762-F138-4A5C-976F-8EAC2B608ADB}">
              <a16:predDERef xmlns:a16="http://schemas.microsoft.com/office/drawing/2014/main" pred="{C75B3C4E-8BBA-45C0-B6C3-6599EFF325A2}"/>
            </a:ext>
          </a:extLst>
        </xdr:cNvPr>
        <xdr:cNvCxnSpPr>
          <a:cxnSpLocks/>
        </xdr:cNvCxnSpPr>
      </xdr:nvCxnSpPr>
      <xdr:spPr>
        <a:xfrm>
          <a:off x="47263050" y="15830550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123825</xdr:colOff>
      <xdr:row>64</xdr:row>
      <xdr:rowOff>95250</xdr:rowOff>
    </xdr:from>
    <xdr:to>
      <xdr:col>84</xdr:col>
      <xdr:colOff>466725</xdr:colOff>
      <xdr:row>64</xdr:row>
      <xdr:rowOff>95250</xdr:rowOff>
    </xdr:to>
    <xdr:cxnSp macro="">
      <xdr:nvCxnSpPr>
        <xdr:cNvPr id="46" name="Rett linje 8">
          <a:extLst>
            <a:ext uri="{FF2B5EF4-FFF2-40B4-BE49-F238E27FC236}">
              <a16:creationId xmlns:a16="http://schemas.microsoft.com/office/drawing/2014/main" id="{84606988-E8DF-4FE6-960E-1EB860EEFC98}"/>
            </a:ext>
            <a:ext uri="{147F2762-F138-4A5C-976F-8EAC2B608ADB}">
              <a16:predDERef xmlns:a16="http://schemas.microsoft.com/office/drawing/2014/main" pred="{B03657AF-C2A9-4893-9A05-7F944C6C2C14}"/>
            </a:ext>
          </a:extLst>
        </xdr:cNvPr>
        <xdr:cNvCxnSpPr>
          <a:cxnSpLocks/>
        </xdr:cNvCxnSpPr>
      </xdr:nvCxnSpPr>
      <xdr:spPr>
        <a:xfrm>
          <a:off x="47282100" y="13363575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104775</xdr:colOff>
      <xdr:row>70</xdr:row>
      <xdr:rowOff>85725</xdr:rowOff>
    </xdr:from>
    <xdr:to>
      <xdr:col>74</xdr:col>
      <xdr:colOff>476250</xdr:colOff>
      <xdr:row>77</xdr:row>
      <xdr:rowOff>85725</xdr:rowOff>
    </xdr:to>
    <xdr:cxnSp macro="">
      <xdr:nvCxnSpPr>
        <xdr:cNvPr id="39" name="Vinkel 2">
          <a:extLst>
            <a:ext uri="{FF2B5EF4-FFF2-40B4-BE49-F238E27FC236}">
              <a16:creationId xmlns:a16="http://schemas.microsoft.com/office/drawing/2014/main" id="{8D83DD0A-048C-4FBF-90CF-8D4EF51B8809}"/>
            </a:ext>
            <a:ext uri="{147F2762-F138-4A5C-976F-8EAC2B608ADB}">
              <a16:predDERef xmlns:a16="http://schemas.microsoft.com/office/drawing/2014/main" pred="{84606988-E8DF-4FE6-960E-1EB860EEFC98}"/>
            </a:ext>
          </a:extLst>
        </xdr:cNvPr>
        <xdr:cNvCxnSpPr>
          <a:cxnSpLocks/>
        </xdr:cNvCxnSpPr>
      </xdr:nvCxnSpPr>
      <xdr:spPr>
        <a:xfrm>
          <a:off x="41167050" y="14497050"/>
          <a:ext cx="981075" cy="133350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161925</xdr:colOff>
      <xdr:row>64</xdr:row>
      <xdr:rowOff>76200</xdr:rowOff>
    </xdr:from>
    <xdr:to>
      <xdr:col>74</xdr:col>
      <xdr:colOff>457200</xdr:colOff>
      <xdr:row>70</xdr:row>
      <xdr:rowOff>76200</xdr:rowOff>
    </xdr:to>
    <xdr:cxnSp macro="">
      <xdr:nvCxnSpPr>
        <xdr:cNvPr id="40" name="Vinkel 9">
          <a:extLst>
            <a:ext uri="{FF2B5EF4-FFF2-40B4-BE49-F238E27FC236}">
              <a16:creationId xmlns:a16="http://schemas.microsoft.com/office/drawing/2014/main" id="{E4FF3AA5-9C42-4EC2-8F0E-3D9CD1295417}"/>
            </a:ext>
            <a:ext uri="{147F2762-F138-4A5C-976F-8EAC2B608ADB}">
              <a16:predDERef xmlns:a16="http://schemas.microsoft.com/office/drawing/2014/main" pred="{8D83DD0A-048C-4FBF-90CF-8D4EF51B8809}"/>
            </a:ext>
          </a:extLst>
        </xdr:cNvPr>
        <xdr:cNvCxnSpPr>
          <a:cxnSpLocks/>
        </xdr:cNvCxnSpPr>
      </xdr:nvCxnSpPr>
      <xdr:spPr>
        <a:xfrm flipV="1">
          <a:off x="41224200" y="13344525"/>
          <a:ext cx="904875" cy="114300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200025</xdr:colOff>
      <xdr:row>77</xdr:row>
      <xdr:rowOff>95250</xdr:rowOff>
    </xdr:from>
    <xdr:to>
      <xdr:col>79</xdr:col>
      <xdr:colOff>447675</xdr:colOff>
      <xdr:row>85</xdr:row>
      <xdr:rowOff>95250</xdr:rowOff>
    </xdr:to>
    <xdr:cxnSp macro="">
      <xdr:nvCxnSpPr>
        <xdr:cNvPr id="42" name="Vinkel 10">
          <a:extLst>
            <a:ext uri="{FF2B5EF4-FFF2-40B4-BE49-F238E27FC236}">
              <a16:creationId xmlns:a16="http://schemas.microsoft.com/office/drawing/2014/main" id="{578D8A1F-7850-479A-A9C2-BF68ABAC146D}"/>
            </a:ext>
            <a:ext uri="{147F2762-F138-4A5C-976F-8EAC2B608ADB}">
              <a16:predDERef xmlns:a16="http://schemas.microsoft.com/office/drawing/2014/main" pred="{E4FF3AA5-9C42-4EC2-8F0E-3D9CD1295417}"/>
            </a:ext>
          </a:extLst>
        </xdr:cNvPr>
        <xdr:cNvCxnSpPr>
          <a:cxnSpLocks/>
        </xdr:cNvCxnSpPr>
      </xdr:nvCxnSpPr>
      <xdr:spPr>
        <a:xfrm>
          <a:off x="44310300" y="15840075"/>
          <a:ext cx="857250" cy="152400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123825</xdr:colOff>
      <xdr:row>70</xdr:row>
      <xdr:rowOff>85725</xdr:rowOff>
    </xdr:from>
    <xdr:to>
      <xdr:col>94</xdr:col>
      <xdr:colOff>466725</xdr:colOff>
      <xdr:row>70</xdr:row>
      <xdr:rowOff>85725</xdr:rowOff>
    </xdr:to>
    <xdr:cxnSp macro="">
      <xdr:nvCxnSpPr>
        <xdr:cNvPr id="51" name="Rett linje 6">
          <a:extLst>
            <a:ext uri="{FF2B5EF4-FFF2-40B4-BE49-F238E27FC236}">
              <a16:creationId xmlns:a16="http://schemas.microsoft.com/office/drawing/2014/main" id="{42CB85F3-506B-4312-B1C3-22A06806B132}"/>
            </a:ext>
            <a:ext uri="{147F2762-F138-4A5C-976F-8EAC2B608ADB}">
              <a16:predDERef xmlns:a16="http://schemas.microsoft.com/office/drawing/2014/main" pred="{578D8A1F-7850-479A-A9C2-BF68ABAC146D}"/>
            </a:ext>
          </a:extLst>
        </xdr:cNvPr>
        <xdr:cNvCxnSpPr>
          <a:cxnSpLocks/>
        </xdr:cNvCxnSpPr>
      </xdr:nvCxnSpPr>
      <xdr:spPr>
        <a:xfrm>
          <a:off x="44234100" y="15830550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104775</xdr:colOff>
      <xdr:row>70</xdr:row>
      <xdr:rowOff>85725</xdr:rowOff>
    </xdr:from>
    <xdr:to>
      <xdr:col>99</xdr:col>
      <xdr:colOff>447675</xdr:colOff>
      <xdr:row>70</xdr:row>
      <xdr:rowOff>85725</xdr:rowOff>
    </xdr:to>
    <xdr:cxnSp macro="">
      <xdr:nvCxnSpPr>
        <xdr:cNvPr id="49" name="Rett linje 7">
          <a:extLst>
            <a:ext uri="{FF2B5EF4-FFF2-40B4-BE49-F238E27FC236}">
              <a16:creationId xmlns:a16="http://schemas.microsoft.com/office/drawing/2014/main" id="{8C864EE6-976B-481F-9858-0EA95EA8664C}"/>
            </a:ext>
            <a:ext uri="{147F2762-F138-4A5C-976F-8EAC2B608ADB}">
              <a16:predDERef xmlns:a16="http://schemas.microsoft.com/office/drawing/2014/main" pred="{42CB85F3-506B-4312-B1C3-22A06806B132}"/>
            </a:ext>
          </a:extLst>
        </xdr:cNvPr>
        <xdr:cNvCxnSpPr>
          <a:cxnSpLocks/>
        </xdr:cNvCxnSpPr>
      </xdr:nvCxnSpPr>
      <xdr:spPr>
        <a:xfrm>
          <a:off x="47263050" y="15830550"/>
          <a:ext cx="952500" cy="0"/>
        </a:xfrm>
        <a:prstGeom prst="line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123825</xdr:colOff>
      <xdr:row>64</xdr:row>
      <xdr:rowOff>95250</xdr:rowOff>
    </xdr:from>
    <xdr:to>
      <xdr:col>89</xdr:col>
      <xdr:colOff>523875</xdr:colOff>
      <xdr:row>70</xdr:row>
      <xdr:rowOff>76200</xdr:rowOff>
    </xdr:to>
    <xdr:cxnSp macro="">
      <xdr:nvCxnSpPr>
        <xdr:cNvPr id="48" name="Vinkel 15">
          <a:extLst>
            <a:ext uri="{FF2B5EF4-FFF2-40B4-BE49-F238E27FC236}">
              <a16:creationId xmlns:a16="http://schemas.microsoft.com/office/drawing/2014/main" id="{7D45F49B-B6E1-427D-9B00-4935DBB98FB2}"/>
            </a:ext>
            <a:ext uri="{147F2762-F138-4A5C-976F-8EAC2B608ADB}">
              <a16:predDERef xmlns:a16="http://schemas.microsoft.com/office/drawing/2014/main" pred="{8C864EE6-976B-481F-9858-0EA95EA8664C}"/>
            </a:ext>
          </a:extLst>
        </xdr:cNvPr>
        <xdr:cNvCxnSpPr>
          <a:cxnSpLocks/>
        </xdr:cNvCxnSpPr>
      </xdr:nvCxnSpPr>
      <xdr:spPr>
        <a:xfrm>
          <a:off x="50330100" y="13363575"/>
          <a:ext cx="1009650" cy="112395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76200</xdr:colOff>
      <xdr:row>70</xdr:row>
      <xdr:rowOff>76200</xdr:rowOff>
    </xdr:from>
    <xdr:to>
      <xdr:col>89</xdr:col>
      <xdr:colOff>485775</xdr:colOff>
      <xdr:row>77</xdr:row>
      <xdr:rowOff>76200</xdr:rowOff>
    </xdr:to>
    <xdr:cxnSp macro="">
      <xdr:nvCxnSpPr>
        <xdr:cNvPr id="44" name="Vinkel 16">
          <a:extLst>
            <a:ext uri="{FF2B5EF4-FFF2-40B4-BE49-F238E27FC236}">
              <a16:creationId xmlns:a16="http://schemas.microsoft.com/office/drawing/2014/main" id="{52676228-3620-4993-B3CA-E278E3C2ED82}"/>
            </a:ext>
            <a:ext uri="{147F2762-F138-4A5C-976F-8EAC2B608ADB}">
              <a16:predDERef xmlns:a16="http://schemas.microsoft.com/office/drawing/2014/main" pred="{7D45F49B-B6E1-427D-9B00-4935DBB98FB2}"/>
            </a:ext>
          </a:extLst>
        </xdr:cNvPr>
        <xdr:cNvCxnSpPr>
          <a:cxnSpLocks/>
        </xdr:cNvCxnSpPr>
      </xdr:nvCxnSpPr>
      <xdr:spPr>
        <a:xfrm flipV="1">
          <a:off x="50282475" y="14487525"/>
          <a:ext cx="1019175" cy="133350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600075</xdr:colOff>
      <xdr:row>70</xdr:row>
      <xdr:rowOff>85725</xdr:rowOff>
    </xdr:from>
    <xdr:to>
      <xdr:col>89</xdr:col>
      <xdr:colOff>561975</xdr:colOff>
      <xdr:row>85</xdr:row>
      <xdr:rowOff>104775</xdr:rowOff>
    </xdr:to>
    <xdr:cxnSp macro="">
      <xdr:nvCxnSpPr>
        <xdr:cNvPr id="47" name="Vinkel 17">
          <a:extLst>
            <a:ext uri="{FF2B5EF4-FFF2-40B4-BE49-F238E27FC236}">
              <a16:creationId xmlns:a16="http://schemas.microsoft.com/office/drawing/2014/main" id="{9570BA2B-DE60-4168-9524-93C379DB4C68}"/>
            </a:ext>
            <a:ext uri="{147F2762-F138-4A5C-976F-8EAC2B608ADB}">
              <a16:predDERef xmlns:a16="http://schemas.microsoft.com/office/drawing/2014/main" pred="{52676228-3620-4993-B3CA-E278E3C2ED82}"/>
            </a:ext>
          </a:extLst>
        </xdr:cNvPr>
        <xdr:cNvCxnSpPr>
          <a:cxnSpLocks/>
        </xdr:cNvCxnSpPr>
      </xdr:nvCxnSpPr>
      <xdr:spPr>
        <a:xfrm flipV="1">
          <a:off x="50196750" y="14497050"/>
          <a:ext cx="1181100" cy="287655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57150</xdr:colOff>
      <xdr:row>85</xdr:row>
      <xdr:rowOff>114300</xdr:rowOff>
    </xdr:from>
    <xdr:to>
      <xdr:col>88</xdr:col>
      <xdr:colOff>57150</xdr:colOff>
      <xdr:row>85</xdr:row>
      <xdr:rowOff>123825</xdr:rowOff>
    </xdr:to>
    <xdr:cxnSp macro="">
      <xdr:nvCxnSpPr>
        <xdr:cNvPr id="52" name="Rett linje 18">
          <a:extLst>
            <a:ext uri="{FF2B5EF4-FFF2-40B4-BE49-F238E27FC236}">
              <a16:creationId xmlns:a16="http://schemas.microsoft.com/office/drawing/2014/main" id="{6B197CF0-0490-4FA6-B2CE-93EFFB09C3A9}"/>
            </a:ext>
            <a:ext uri="{147F2762-F138-4A5C-976F-8EAC2B608ADB}">
              <a16:predDERef xmlns:a16="http://schemas.microsoft.com/office/drawing/2014/main" pred="{9570BA2B-DE60-4168-9524-93C379DB4C68}"/>
            </a:ext>
          </a:extLst>
        </xdr:cNvPr>
        <xdr:cNvCxnSpPr>
          <a:cxnSpLocks/>
        </xdr:cNvCxnSpPr>
      </xdr:nvCxnSpPr>
      <xdr:spPr>
        <a:xfrm>
          <a:off x="47215425" y="17383125"/>
          <a:ext cx="30480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152400</xdr:colOff>
      <xdr:row>62</xdr:row>
      <xdr:rowOff>85725</xdr:rowOff>
    </xdr:from>
    <xdr:to>
      <xdr:col>69</xdr:col>
      <xdr:colOff>495300</xdr:colOff>
      <xdr:row>70</xdr:row>
      <xdr:rowOff>114300</xdr:rowOff>
    </xdr:to>
    <xdr:cxnSp macro="">
      <xdr:nvCxnSpPr>
        <xdr:cNvPr id="56" name="Vinkel 15">
          <a:extLst>
            <a:ext uri="{FF2B5EF4-FFF2-40B4-BE49-F238E27FC236}">
              <a16:creationId xmlns:a16="http://schemas.microsoft.com/office/drawing/2014/main" id="{9B990150-D2A5-4643-964B-72E2CCB98711}"/>
            </a:ext>
            <a:ext uri="{147F2762-F138-4A5C-976F-8EAC2B608ADB}">
              <a16:predDERef xmlns:a16="http://schemas.microsoft.com/office/drawing/2014/main" pred="{6B197CF0-0490-4FA6-B2CE-93EFFB09C3A9}"/>
            </a:ext>
          </a:extLst>
        </xdr:cNvPr>
        <xdr:cNvCxnSpPr>
          <a:cxnSpLocks/>
        </xdr:cNvCxnSpPr>
      </xdr:nvCxnSpPr>
      <xdr:spPr>
        <a:xfrm flipV="1">
          <a:off x="38166675" y="13354050"/>
          <a:ext cx="952500" cy="1552575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9525</xdr:colOff>
      <xdr:row>62</xdr:row>
      <xdr:rowOff>104775</xdr:rowOff>
    </xdr:from>
    <xdr:to>
      <xdr:col>73</xdr:col>
      <xdr:colOff>590550</xdr:colOff>
      <xdr:row>70</xdr:row>
      <xdr:rowOff>57150</xdr:rowOff>
    </xdr:to>
    <xdr:cxnSp macro="">
      <xdr:nvCxnSpPr>
        <xdr:cNvPr id="63" name="Vinkel 1">
          <a:extLst>
            <a:ext uri="{FF2B5EF4-FFF2-40B4-BE49-F238E27FC236}">
              <a16:creationId xmlns:a16="http://schemas.microsoft.com/office/drawing/2014/main" id="{B2E8F3A9-5B76-4AD6-ACE4-48DE098FAE40}"/>
            </a:ext>
            <a:ext uri="{147F2762-F138-4A5C-976F-8EAC2B608ADB}">
              <a16:predDERef xmlns:a16="http://schemas.microsoft.com/office/drawing/2014/main" pred="{9B990150-D2A5-4643-964B-72E2CCB98711}"/>
            </a:ext>
          </a:extLst>
        </xdr:cNvPr>
        <xdr:cNvCxnSpPr>
          <a:cxnSpLocks/>
        </xdr:cNvCxnSpPr>
      </xdr:nvCxnSpPr>
      <xdr:spPr>
        <a:xfrm>
          <a:off x="41071800" y="13373100"/>
          <a:ext cx="581025" cy="1476375"/>
        </a:xfrm>
        <a:prstGeom prst="bentConnector5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133350</xdr:colOff>
      <xdr:row>70</xdr:row>
      <xdr:rowOff>66675</xdr:rowOff>
    </xdr:from>
    <xdr:to>
      <xdr:col>74</xdr:col>
      <xdr:colOff>390525</xdr:colOff>
      <xdr:row>91</xdr:row>
      <xdr:rowOff>66675</xdr:rowOff>
    </xdr:to>
    <xdr:cxnSp macro="">
      <xdr:nvCxnSpPr>
        <xdr:cNvPr id="71" name="Vinkel 18">
          <a:extLst>
            <a:ext uri="{FF2B5EF4-FFF2-40B4-BE49-F238E27FC236}">
              <a16:creationId xmlns:a16="http://schemas.microsoft.com/office/drawing/2014/main" id="{5DC51E87-FD0D-4E6C-9B09-D68E104E3B4C}"/>
            </a:ext>
            <a:ext uri="{147F2762-F138-4A5C-976F-8EAC2B608ADB}">
              <a16:predDERef xmlns:a16="http://schemas.microsoft.com/office/drawing/2014/main" pred="{B2E8F3A9-5B76-4AD6-ACE4-48DE098FAE40}"/>
            </a:ext>
          </a:extLst>
        </xdr:cNvPr>
        <xdr:cNvCxnSpPr>
          <a:cxnSpLocks/>
        </xdr:cNvCxnSpPr>
      </xdr:nvCxnSpPr>
      <xdr:spPr>
        <a:xfrm>
          <a:off x="41195625" y="14859000"/>
          <a:ext cx="866775" cy="400050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95250</xdr:colOff>
      <xdr:row>70</xdr:row>
      <xdr:rowOff>85725</xdr:rowOff>
    </xdr:from>
    <xdr:to>
      <xdr:col>94</xdr:col>
      <xdr:colOff>514350</xdr:colOff>
      <xdr:row>91</xdr:row>
      <xdr:rowOff>66675</xdr:rowOff>
    </xdr:to>
    <xdr:cxnSp macro="">
      <xdr:nvCxnSpPr>
        <xdr:cNvPr id="79" name="Vinkel 19">
          <a:extLst>
            <a:ext uri="{FF2B5EF4-FFF2-40B4-BE49-F238E27FC236}">
              <a16:creationId xmlns:a16="http://schemas.microsoft.com/office/drawing/2014/main" id="{A5F17ADC-77CD-45F8-8444-088D13BAEF9F}"/>
            </a:ext>
            <a:ext uri="{147F2762-F138-4A5C-976F-8EAC2B608ADB}">
              <a16:predDERef xmlns:a16="http://schemas.microsoft.com/office/drawing/2014/main" pred="{5DC51E87-FD0D-4E6C-9B09-D68E104E3B4C}"/>
            </a:ext>
          </a:extLst>
        </xdr:cNvPr>
        <xdr:cNvCxnSpPr>
          <a:cxnSpLocks/>
        </xdr:cNvCxnSpPr>
      </xdr:nvCxnSpPr>
      <xdr:spPr>
        <a:xfrm flipV="1">
          <a:off x="52739925" y="14878050"/>
          <a:ext cx="1638300" cy="3981450"/>
        </a:xfrm>
        <a:prstGeom prst="bentConnector5">
          <a:avLst/>
        </a:prstGeom>
        <a:ln w="25400">
          <a:solidFill>
            <a:srgbClr val="000000"/>
          </a:solidFill>
          <a:prstDash val="solid"/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0</xdr:colOff>
      <xdr:row>91</xdr:row>
      <xdr:rowOff>66675</xdr:rowOff>
    </xdr:from>
    <xdr:to>
      <xdr:col>92</xdr:col>
      <xdr:colOff>85725</xdr:colOff>
      <xdr:row>91</xdr:row>
      <xdr:rowOff>85725</xdr:rowOff>
    </xdr:to>
    <xdr:cxnSp macro="">
      <xdr:nvCxnSpPr>
        <xdr:cNvPr id="83" name="Rett linje 20">
          <a:extLst>
            <a:ext uri="{FF2B5EF4-FFF2-40B4-BE49-F238E27FC236}">
              <a16:creationId xmlns:a16="http://schemas.microsoft.com/office/drawing/2014/main" id="{9FAD3992-4510-4A04-9DF8-AA4DB921E80B}"/>
            </a:ext>
            <a:ext uri="{147F2762-F138-4A5C-976F-8EAC2B608ADB}">
              <a16:predDERef xmlns:a16="http://schemas.microsoft.com/office/drawing/2014/main" pred="{A5F17ADC-77CD-45F8-8444-088D13BAEF9F}"/>
            </a:ext>
          </a:extLst>
        </xdr:cNvPr>
        <xdr:cNvCxnSpPr>
          <a:cxnSpLocks/>
        </xdr:cNvCxnSpPr>
      </xdr:nvCxnSpPr>
      <xdr:spPr>
        <a:xfrm flipV="1">
          <a:off x="44110275" y="18859500"/>
          <a:ext cx="8620125" cy="19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13"/>
  <sheetViews>
    <sheetView tabSelected="1" topLeftCell="E1" workbookViewId="0">
      <selection activeCell="BM62" sqref="BM62"/>
    </sheetView>
  </sheetViews>
  <sheetFormatPr defaultRowHeight="15"/>
  <cols>
    <col min="1" max="1" width="16.85546875" customWidth="1"/>
    <col min="2" max="2" width="20.140625" customWidth="1"/>
    <col min="3" max="3" width="19.140625" customWidth="1"/>
    <col min="4" max="4" width="7.5703125" customWidth="1"/>
    <col min="5" max="5" width="11.5703125" customWidth="1"/>
    <col min="6" max="6" width="12.5703125" customWidth="1"/>
    <col min="7" max="7" width="36.140625" bestFit="1" customWidth="1"/>
    <col min="8" max="8" width="23.5703125" customWidth="1"/>
    <col min="9" max="9" width="15.5703125" bestFit="1" customWidth="1"/>
    <col min="10" max="11" width="17.28515625" customWidth="1"/>
    <col min="12" max="12" width="20.85546875" customWidth="1"/>
    <col min="13" max="13" width="10.28515625" customWidth="1"/>
    <col min="14" max="14" width="12.28515625" customWidth="1"/>
    <col min="15" max="15" width="26.42578125" customWidth="1"/>
    <col min="16" max="16" width="14.5703125" customWidth="1"/>
    <col min="17" max="17" width="13.7109375" customWidth="1"/>
    <col min="18" max="18" width="8.7109375" customWidth="1"/>
    <col min="20" max="20" width="9.28515625" bestFit="1" customWidth="1"/>
    <col min="21" max="21" width="3" bestFit="1" customWidth="1"/>
    <col min="22" max="22" width="22.28515625" customWidth="1"/>
    <col min="23" max="23" width="53" customWidth="1"/>
    <col min="24" max="24" width="12.140625" bestFit="1" customWidth="1"/>
    <col min="25" max="25" width="22.140625" bestFit="1" customWidth="1"/>
    <col min="26" max="26" width="22.7109375" customWidth="1"/>
    <col min="27" max="27" width="10.42578125" bestFit="1" customWidth="1"/>
    <col min="28" max="28" width="11.5703125" bestFit="1" customWidth="1"/>
    <col min="29" max="29" width="20.5703125" bestFit="1" customWidth="1"/>
  </cols>
  <sheetData>
    <row r="1" spans="1:46" ht="30.75" customHeight="1">
      <c r="A1" s="47" t="s">
        <v>0</v>
      </c>
      <c r="B1" s="48" t="s">
        <v>1</v>
      </c>
      <c r="C1" s="48" t="s">
        <v>2</v>
      </c>
      <c r="D1" s="49" t="s">
        <v>3</v>
      </c>
      <c r="E1" s="49" t="s">
        <v>4</v>
      </c>
      <c r="F1" s="49" t="s">
        <v>5</v>
      </c>
      <c r="G1" s="48" t="s">
        <v>6</v>
      </c>
      <c r="H1" s="48" t="s">
        <v>7</v>
      </c>
      <c r="I1" s="50" t="s">
        <v>8</v>
      </c>
      <c r="J1" s="50" t="s">
        <v>9</v>
      </c>
      <c r="K1" s="50" t="s">
        <v>10</v>
      </c>
      <c r="L1" s="48" t="s">
        <v>11</v>
      </c>
      <c r="M1" s="50" t="s">
        <v>12</v>
      </c>
      <c r="N1" s="51" t="s">
        <v>13</v>
      </c>
      <c r="O1" s="1"/>
      <c r="Q1" s="131" t="s">
        <v>14</v>
      </c>
      <c r="R1" s="132"/>
      <c r="S1" s="133"/>
      <c r="U1" s="130" t="s">
        <v>15</v>
      </c>
      <c r="V1" s="130"/>
      <c r="W1" s="64" t="s">
        <v>16</v>
      </c>
      <c r="X1" s="64" t="s">
        <v>17</v>
      </c>
      <c r="Y1" s="64" t="s">
        <v>18</v>
      </c>
      <c r="Z1" s="64" t="s">
        <v>19</v>
      </c>
      <c r="AA1" s="64" t="s">
        <v>20</v>
      </c>
      <c r="AB1" s="64" t="s">
        <v>21</v>
      </c>
      <c r="AC1" s="64" t="s">
        <v>22</v>
      </c>
    </row>
    <row r="2" spans="1:46" ht="18" customHeight="1">
      <c r="A2" s="73" t="s">
        <v>23</v>
      </c>
      <c r="B2" s="31" t="s">
        <v>24</v>
      </c>
      <c r="C2" s="40" t="s">
        <v>25</v>
      </c>
      <c r="D2" s="41">
        <v>8</v>
      </c>
      <c r="E2" s="41">
        <v>12</v>
      </c>
      <c r="F2" s="41">
        <v>18</v>
      </c>
      <c r="G2" s="42" t="s">
        <v>26</v>
      </c>
      <c r="H2" s="43">
        <f>E2</f>
        <v>12</v>
      </c>
      <c r="I2" s="43">
        <f>H2*$S$2</f>
        <v>15</v>
      </c>
      <c r="J2" s="44">
        <f>I2/$R$3</f>
        <v>1.875</v>
      </c>
      <c r="K2" s="45">
        <f>J2/$R$5</f>
        <v>0.375</v>
      </c>
      <c r="L2" s="46"/>
      <c r="M2" s="46"/>
      <c r="N2" s="74"/>
      <c r="O2" s="2"/>
      <c r="Q2" s="8" t="s">
        <v>27</v>
      </c>
      <c r="R2" s="11">
        <v>0.75</v>
      </c>
      <c r="S2" s="10">
        <v>1.25</v>
      </c>
      <c r="U2" s="58" t="s">
        <v>28</v>
      </c>
      <c r="V2" s="61" t="s">
        <v>29</v>
      </c>
      <c r="W2" s="62" t="s">
        <v>30</v>
      </c>
      <c r="X2" s="58">
        <v>1</v>
      </c>
      <c r="Y2" s="60">
        <f>M43</f>
        <v>12.5</v>
      </c>
      <c r="Z2" s="58" t="s">
        <v>31</v>
      </c>
      <c r="AA2" s="58"/>
      <c r="AB2" s="58" t="s">
        <v>32</v>
      </c>
      <c r="AC2" s="58"/>
    </row>
    <row r="3" spans="1:46">
      <c r="A3" s="4" t="s">
        <v>23</v>
      </c>
      <c r="B3" t="s">
        <v>24</v>
      </c>
      <c r="C3" s="75" t="s">
        <v>33</v>
      </c>
      <c r="D3" s="65">
        <v>6</v>
      </c>
      <c r="E3" s="76">
        <v>10</v>
      </c>
      <c r="F3" s="76">
        <v>16</v>
      </c>
      <c r="G3" s="57"/>
      <c r="H3" s="68">
        <f t="shared" ref="H3:H4" si="0">E3</f>
        <v>10</v>
      </c>
      <c r="I3" s="68">
        <f>H3*$S$2</f>
        <v>12.5</v>
      </c>
      <c r="J3" s="77">
        <f>I3/$R$3</f>
        <v>1.5625</v>
      </c>
      <c r="K3" s="69">
        <f>J3/$R$5</f>
        <v>0.3125</v>
      </c>
      <c r="L3" s="78"/>
      <c r="M3" s="78"/>
      <c r="N3" s="79"/>
      <c r="O3" s="3"/>
      <c r="Q3" s="8" t="s">
        <v>34</v>
      </c>
      <c r="R3" s="12">
        <v>8</v>
      </c>
      <c r="S3" s="14"/>
      <c r="U3" s="58" t="s">
        <v>35</v>
      </c>
      <c r="V3" s="58" t="s">
        <v>36</v>
      </c>
      <c r="W3" s="58" t="s">
        <v>37</v>
      </c>
      <c r="X3" s="60">
        <f>Y2/$R$5+X2</f>
        <v>3.5</v>
      </c>
      <c r="Y3" s="60">
        <f>M41</f>
        <v>10</v>
      </c>
      <c r="Z3" s="58" t="s">
        <v>31</v>
      </c>
      <c r="AA3" s="58" t="s">
        <v>38</v>
      </c>
      <c r="AB3" s="58" t="s">
        <v>32</v>
      </c>
      <c r="AC3" s="58" t="s">
        <v>39</v>
      </c>
    </row>
    <row r="4" spans="1:46">
      <c r="A4" s="4" t="s">
        <v>23</v>
      </c>
      <c r="B4" t="s">
        <v>24</v>
      </c>
      <c r="C4" s="75" t="s">
        <v>40</v>
      </c>
      <c r="D4" s="65">
        <v>8</v>
      </c>
      <c r="E4" s="76">
        <v>12</v>
      </c>
      <c r="F4" s="76">
        <v>18</v>
      </c>
      <c r="H4" s="68">
        <f t="shared" si="0"/>
        <v>12</v>
      </c>
      <c r="I4" s="68">
        <f>H4*$S$2</f>
        <v>15</v>
      </c>
      <c r="J4" s="77">
        <f>I4/$R$3</f>
        <v>1.875</v>
      </c>
      <c r="K4" s="69">
        <f>J4/$R$5</f>
        <v>0.375</v>
      </c>
      <c r="L4" s="78"/>
      <c r="M4" s="78"/>
      <c r="N4" s="79"/>
      <c r="O4" s="3"/>
      <c r="Q4" s="9" t="s">
        <v>41</v>
      </c>
      <c r="R4" s="13">
        <f>R3*R2</f>
        <v>6</v>
      </c>
      <c r="S4" s="14"/>
      <c r="U4" s="58" t="s">
        <v>42</v>
      </c>
      <c r="V4" s="58" t="s">
        <v>43</v>
      </c>
      <c r="W4" s="62" t="s">
        <v>44</v>
      </c>
      <c r="X4" s="60">
        <f t="shared" ref="X3:X4" si="1">Y3/$R$5+X3</f>
        <v>5.5</v>
      </c>
      <c r="Y4" s="60">
        <f>M45</f>
        <v>18.75</v>
      </c>
      <c r="Z4" s="58" t="s">
        <v>28</v>
      </c>
      <c r="AA4" s="58"/>
      <c r="AB4" s="58" t="s">
        <v>32</v>
      </c>
      <c r="AC4" s="58"/>
    </row>
    <row r="5" spans="1:46">
      <c r="A5" s="80" t="s">
        <v>23</v>
      </c>
      <c r="B5" s="17" t="s">
        <v>24</v>
      </c>
      <c r="C5" s="20"/>
      <c r="D5" s="32"/>
      <c r="E5" s="24"/>
      <c r="F5" s="21"/>
      <c r="G5" s="21"/>
      <c r="H5" s="23">
        <f>SUM(H2:H4)</f>
        <v>34</v>
      </c>
      <c r="I5" s="23">
        <f>SUM(I2:I4)</f>
        <v>42.5</v>
      </c>
      <c r="J5" s="23">
        <f>SUM(J2:J4)</f>
        <v>5.3125</v>
      </c>
      <c r="K5" s="23">
        <f>SUM(K2:K4)</f>
        <v>1.0625</v>
      </c>
      <c r="L5" s="23">
        <f>I5</f>
        <v>42.5</v>
      </c>
      <c r="M5" s="23">
        <f>J5</f>
        <v>5.3125</v>
      </c>
      <c r="N5" s="81">
        <f>K5</f>
        <v>1.0625</v>
      </c>
      <c r="Q5" s="15" t="s">
        <v>45</v>
      </c>
      <c r="R5" s="7">
        <v>5</v>
      </c>
      <c r="S5" s="16"/>
      <c r="U5" s="58" t="s">
        <v>46</v>
      </c>
      <c r="V5" s="58" t="s">
        <v>47</v>
      </c>
      <c r="W5" s="62" t="s">
        <v>44</v>
      </c>
      <c r="X5" s="60">
        <f>Y4/$R$5+X4</f>
        <v>9.25</v>
      </c>
      <c r="Y5" s="60">
        <f>M47</f>
        <v>18.75</v>
      </c>
      <c r="Z5" s="58" t="s">
        <v>46</v>
      </c>
      <c r="AA5" s="58"/>
      <c r="AB5" s="58" t="s">
        <v>48</v>
      </c>
      <c r="AC5" s="58"/>
      <c r="AG5" s="6"/>
      <c r="AM5" s="6"/>
    </row>
    <row r="6" spans="1:46">
      <c r="A6" s="4"/>
      <c r="C6" s="59"/>
      <c r="D6" s="67"/>
      <c r="E6" s="67"/>
      <c r="F6" s="67"/>
      <c r="H6" s="22"/>
      <c r="I6" s="22"/>
      <c r="J6" s="22"/>
      <c r="K6" s="22"/>
      <c r="L6" s="22"/>
      <c r="M6" s="78"/>
      <c r="N6" s="79"/>
      <c r="O6" s="3"/>
      <c r="U6" s="58" t="s">
        <v>49</v>
      </c>
      <c r="V6" s="58" t="s">
        <v>50</v>
      </c>
      <c r="W6" s="58" t="s">
        <v>51</v>
      </c>
      <c r="X6" s="60">
        <f>Y5/$R$5+X5</f>
        <v>13</v>
      </c>
      <c r="Y6" s="60">
        <f>M34</f>
        <v>5.9375</v>
      </c>
      <c r="Z6" s="58" t="s">
        <v>35</v>
      </c>
      <c r="AA6" s="58"/>
      <c r="AB6" s="58" t="s">
        <v>32</v>
      </c>
      <c r="AC6" s="58" t="s">
        <v>52</v>
      </c>
      <c r="AG6" s="129"/>
      <c r="AH6" s="129"/>
      <c r="AI6" s="129"/>
      <c r="AM6" s="129"/>
      <c r="AN6" s="129"/>
      <c r="AO6" s="129"/>
    </row>
    <row r="7" spans="1:46">
      <c r="A7" s="4" t="s">
        <v>23</v>
      </c>
      <c r="B7" t="s">
        <v>53</v>
      </c>
      <c r="C7" s="59" t="s">
        <v>54</v>
      </c>
      <c r="D7" s="65">
        <v>10</v>
      </c>
      <c r="E7" s="66">
        <v>14</v>
      </c>
      <c r="F7" s="82" t="s">
        <v>55</v>
      </c>
      <c r="H7" s="68">
        <f>E7</f>
        <v>14</v>
      </c>
      <c r="I7" s="68">
        <f>H7*$S$2</f>
        <v>17.5</v>
      </c>
      <c r="J7" s="69">
        <f>I7/$R$3</f>
        <v>2.1875</v>
      </c>
      <c r="K7" s="69">
        <f>J7/$R$5</f>
        <v>0.4375</v>
      </c>
      <c r="L7" s="78"/>
      <c r="M7" s="78"/>
      <c r="N7" s="79"/>
      <c r="O7" s="3"/>
      <c r="U7" s="58" t="s">
        <v>56</v>
      </c>
      <c r="V7" s="58" t="s">
        <v>57</v>
      </c>
      <c r="W7" s="58" t="s">
        <v>58</v>
      </c>
      <c r="X7" s="60">
        <f>Y7/$R$5+X6</f>
        <v>14.1875</v>
      </c>
      <c r="Y7" s="60">
        <f>M34</f>
        <v>5.9375</v>
      </c>
      <c r="Z7" s="58" t="s">
        <v>59</v>
      </c>
      <c r="AA7" s="58"/>
      <c r="AB7" s="58" t="s">
        <v>32</v>
      </c>
      <c r="AC7" s="58" t="s">
        <v>60</v>
      </c>
    </row>
    <row r="8" spans="1:46">
      <c r="A8" s="4" t="s">
        <v>23</v>
      </c>
      <c r="B8" t="s">
        <v>53</v>
      </c>
      <c r="C8" s="59" t="s">
        <v>61</v>
      </c>
      <c r="D8" s="65">
        <v>8</v>
      </c>
      <c r="E8" s="66">
        <v>7</v>
      </c>
      <c r="F8" s="66">
        <v>7</v>
      </c>
      <c r="H8" s="68">
        <f>E8</f>
        <v>7</v>
      </c>
      <c r="I8" s="68">
        <f>H8*$S$2</f>
        <v>8.75</v>
      </c>
      <c r="J8" s="69">
        <f>I8/$R$3</f>
        <v>1.09375</v>
      </c>
      <c r="K8" s="69">
        <f>J8/$R$5</f>
        <v>0.21875</v>
      </c>
      <c r="L8" s="78"/>
      <c r="M8" s="22"/>
      <c r="N8" s="26"/>
      <c r="U8" s="58" t="s">
        <v>62</v>
      </c>
      <c r="V8" s="58" t="s">
        <v>63</v>
      </c>
      <c r="W8" s="58" t="s">
        <v>64</v>
      </c>
      <c r="X8" s="60">
        <f>Y8/$R$5+X7</f>
        <v>15.84375</v>
      </c>
      <c r="Y8" s="60">
        <f>M15</f>
        <v>8.28125</v>
      </c>
      <c r="Z8" s="58" t="s">
        <v>59</v>
      </c>
      <c r="AA8" s="58"/>
      <c r="AB8" s="58" t="s">
        <v>48</v>
      </c>
      <c r="AC8" s="63" t="s">
        <v>65</v>
      </c>
    </row>
    <row r="9" spans="1:46">
      <c r="A9" s="80" t="s">
        <v>23</v>
      </c>
      <c r="B9" s="17" t="s">
        <v>53</v>
      </c>
      <c r="C9" s="20"/>
      <c r="D9" s="32"/>
      <c r="E9" s="24"/>
      <c r="F9" s="21"/>
      <c r="G9" s="17"/>
      <c r="H9" s="27">
        <f>SUM(H7:H8)</f>
        <v>21</v>
      </c>
      <c r="I9" s="27">
        <f t="shared" ref="I9:K9" si="2">SUM(I7:I8)</f>
        <v>26.25</v>
      </c>
      <c r="J9" s="27">
        <f t="shared" si="2"/>
        <v>3.28125</v>
      </c>
      <c r="K9" s="27">
        <f t="shared" si="2"/>
        <v>0.65625</v>
      </c>
      <c r="L9" s="23">
        <f>I9</f>
        <v>26.25</v>
      </c>
      <c r="M9" s="23">
        <f>J9</f>
        <v>3.28125</v>
      </c>
      <c r="N9" s="81">
        <f>K9</f>
        <v>0.65625</v>
      </c>
      <c r="O9" s="3"/>
      <c r="U9" s="58" t="s">
        <v>66</v>
      </c>
      <c r="V9" s="58" t="s">
        <v>67</v>
      </c>
      <c r="W9" s="58" t="s">
        <v>68</v>
      </c>
      <c r="X9" s="60">
        <f>Y9/$R$5+X8</f>
        <v>18.34375</v>
      </c>
      <c r="Y9" s="60">
        <f>SUM(M17:M28)</f>
        <v>12.5</v>
      </c>
      <c r="Z9" s="58" t="s">
        <v>69</v>
      </c>
      <c r="AA9" s="58"/>
      <c r="AB9" s="58" t="s">
        <v>32</v>
      </c>
      <c r="AC9" s="58" t="s">
        <v>70</v>
      </c>
    </row>
    <row r="10" spans="1:46">
      <c r="A10" s="4"/>
      <c r="C10" s="59"/>
      <c r="D10" s="67"/>
      <c r="E10" s="67"/>
      <c r="F10" s="67"/>
      <c r="H10" s="22"/>
      <c r="I10" s="22"/>
      <c r="J10" s="22"/>
      <c r="K10" s="22"/>
      <c r="L10" s="22"/>
      <c r="M10" s="78"/>
      <c r="N10" s="79"/>
      <c r="O10" s="3"/>
      <c r="U10" s="58" t="s">
        <v>71</v>
      </c>
      <c r="V10" s="58" t="s">
        <v>72</v>
      </c>
      <c r="W10" s="58" t="s">
        <v>73</v>
      </c>
      <c r="X10" s="60">
        <f>Y10/$R$5+X9</f>
        <v>19.40625</v>
      </c>
      <c r="Y10" s="60">
        <f>M5</f>
        <v>5.3125</v>
      </c>
      <c r="Z10" s="58" t="s">
        <v>74</v>
      </c>
      <c r="AA10" s="58"/>
      <c r="AB10" s="58" t="s">
        <v>48</v>
      </c>
      <c r="AC10" s="58" t="s">
        <v>75</v>
      </c>
      <c r="AR10" s="6"/>
    </row>
    <row r="11" spans="1:46">
      <c r="A11" s="4" t="s">
        <v>23</v>
      </c>
      <c r="B11" t="s">
        <v>76</v>
      </c>
      <c r="C11" s="59" t="s">
        <v>77</v>
      </c>
      <c r="D11" s="65">
        <v>8</v>
      </c>
      <c r="E11" s="66">
        <v>8</v>
      </c>
      <c r="F11" s="66">
        <v>12</v>
      </c>
      <c r="H11" s="68">
        <f>E11</f>
        <v>8</v>
      </c>
      <c r="I11" s="68">
        <f>H11*$S$2</f>
        <v>10</v>
      </c>
      <c r="J11" s="69">
        <f>I11/$R$3</f>
        <v>1.25</v>
      </c>
      <c r="K11" s="69">
        <f>J11/$R$5</f>
        <v>0.25</v>
      </c>
      <c r="L11" s="78"/>
      <c r="M11" s="78"/>
      <c r="N11" s="79"/>
      <c r="O11" s="3"/>
      <c r="U11" s="58" t="s">
        <v>78</v>
      </c>
      <c r="V11" s="58" t="s">
        <v>79</v>
      </c>
      <c r="W11" s="58" t="s">
        <v>80</v>
      </c>
      <c r="X11" s="60">
        <f>Y11/$R$5+X10</f>
        <v>21.40625</v>
      </c>
      <c r="Y11" s="58">
        <v>10</v>
      </c>
      <c r="Z11" s="58" t="s">
        <v>81</v>
      </c>
      <c r="AA11" s="58"/>
      <c r="AB11" s="58" t="s">
        <v>32</v>
      </c>
      <c r="AC11" s="58"/>
      <c r="AR11" s="129"/>
      <c r="AS11" s="129"/>
      <c r="AT11" s="129"/>
    </row>
    <row r="12" spans="1:46">
      <c r="A12" s="4" t="s">
        <v>23</v>
      </c>
      <c r="B12" t="s">
        <v>76</v>
      </c>
      <c r="C12" s="59" t="s">
        <v>82</v>
      </c>
      <c r="D12" s="65">
        <v>8</v>
      </c>
      <c r="E12" s="66">
        <v>10</v>
      </c>
      <c r="F12" s="66">
        <v>21</v>
      </c>
      <c r="H12" s="68">
        <f>E12</f>
        <v>10</v>
      </c>
      <c r="I12" s="68">
        <f>H12*$S$2</f>
        <v>12.5</v>
      </c>
      <c r="J12" s="69">
        <f>I12/$R$3</f>
        <v>1.5625</v>
      </c>
      <c r="K12" s="69">
        <f>J12/$R$5</f>
        <v>0.3125</v>
      </c>
      <c r="L12" s="78"/>
      <c r="M12" s="78"/>
      <c r="N12" s="79"/>
      <c r="O12" s="3"/>
      <c r="U12" s="58" t="s">
        <v>83</v>
      </c>
      <c r="V12" s="58" t="s">
        <v>84</v>
      </c>
      <c r="W12" s="58" t="s">
        <v>85</v>
      </c>
      <c r="X12" s="60">
        <f>Y11/$R$5+X10</f>
        <v>21.40625</v>
      </c>
      <c r="Y12" s="58">
        <v>20</v>
      </c>
      <c r="Z12" s="58" t="s">
        <v>86</v>
      </c>
      <c r="AA12" s="58"/>
      <c r="AB12" s="58" t="s">
        <v>32</v>
      </c>
      <c r="AC12" s="58"/>
    </row>
    <row r="13" spans="1:46" ht="16.5" customHeight="1">
      <c r="A13" s="4" t="s">
        <v>23</v>
      </c>
      <c r="B13" t="s">
        <v>76</v>
      </c>
      <c r="C13" s="59" t="s">
        <v>87</v>
      </c>
      <c r="D13" s="65">
        <v>8</v>
      </c>
      <c r="E13" s="66">
        <v>20</v>
      </c>
      <c r="F13" s="66">
        <v>25</v>
      </c>
      <c r="H13" s="68">
        <f>E13</f>
        <v>20</v>
      </c>
      <c r="I13" s="68">
        <f>H13*$S$2</f>
        <v>25</v>
      </c>
      <c r="J13" s="69">
        <f>I13/$R$3</f>
        <v>3.125</v>
      </c>
      <c r="K13" s="69">
        <f>J13/$R$5</f>
        <v>0.625</v>
      </c>
      <c r="L13" s="78"/>
      <c r="M13" s="78"/>
      <c r="N13" s="79"/>
      <c r="O13" s="3"/>
      <c r="U13" s="58" t="s">
        <v>88</v>
      </c>
      <c r="V13" s="58" t="s">
        <v>89</v>
      </c>
      <c r="W13" s="58" t="s">
        <v>90</v>
      </c>
      <c r="X13" s="60">
        <f>Y13/$R$5+X12</f>
        <v>26.40625</v>
      </c>
      <c r="Y13" s="58">
        <v>25</v>
      </c>
      <c r="Z13" s="58" t="s">
        <v>91</v>
      </c>
      <c r="AA13" s="58"/>
      <c r="AB13" s="58" t="s">
        <v>48</v>
      </c>
      <c r="AC13" s="58" t="s">
        <v>92</v>
      </c>
    </row>
    <row r="14" spans="1:46" ht="15.75" customHeight="1">
      <c r="A14" s="4" t="s">
        <v>23</v>
      </c>
      <c r="B14" t="s">
        <v>76</v>
      </c>
      <c r="C14" s="59" t="s">
        <v>93</v>
      </c>
      <c r="D14" s="65">
        <v>8</v>
      </c>
      <c r="E14" s="66">
        <v>15</v>
      </c>
      <c r="F14" s="66">
        <v>22</v>
      </c>
      <c r="H14" s="68">
        <f>E14</f>
        <v>15</v>
      </c>
      <c r="I14" s="68">
        <f>H14*$S$2</f>
        <v>18.75</v>
      </c>
      <c r="J14" s="69">
        <f>I14/$R$3</f>
        <v>2.34375</v>
      </c>
      <c r="K14" s="69">
        <f>J14/$R$5</f>
        <v>0.46875</v>
      </c>
      <c r="L14" s="78"/>
      <c r="M14" s="22"/>
      <c r="N14" s="26"/>
      <c r="U14" s="58" t="s">
        <v>94</v>
      </c>
      <c r="V14" s="58" t="s">
        <v>95</v>
      </c>
      <c r="W14" s="58" t="s">
        <v>96</v>
      </c>
      <c r="X14" s="60">
        <f>Y14/$R$5+X13</f>
        <v>27.40625</v>
      </c>
      <c r="Y14" s="58">
        <v>5</v>
      </c>
      <c r="Z14" s="58" t="s">
        <v>97</v>
      </c>
      <c r="AA14" s="58"/>
      <c r="AB14" s="58" t="s">
        <v>48</v>
      </c>
      <c r="AC14" s="63" t="s">
        <v>98</v>
      </c>
    </row>
    <row r="15" spans="1:46" ht="18" customHeight="1">
      <c r="A15" s="80" t="s">
        <v>23</v>
      </c>
      <c r="B15" s="17" t="s">
        <v>76</v>
      </c>
      <c r="C15" s="20"/>
      <c r="D15" s="32"/>
      <c r="E15" s="24"/>
      <c r="F15" s="33"/>
      <c r="G15" s="17"/>
      <c r="H15" s="27">
        <f>SUM(H11:H14)</f>
        <v>53</v>
      </c>
      <c r="I15" s="27">
        <f>H15*$S$2</f>
        <v>66.25</v>
      </c>
      <c r="J15" s="28">
        <f>I15/$R$3</f>
        <v>8.28125</v>
      </c>
      <c r="K15" s="28">
        <f>J15/$R$5</f>
        <v>1.65625</v>
      </c>
      <c r="L15" s="23">
        <f>I15</f>
        <v>66.25</v>
      </c>
      <c r="M15" s="23">
        <f>J15</f>
        <v>8.28125</v>
      </c>
      <c r="N15" s="81">
        <f>K15</f>
        <v>1.65625</v>
      </c>
      <c r="O15" s="3"/>
      <c r="U15" s="58" t="s">
        <v>99</v>
      </c>
      <c r="V15" s="64" t="s">
        <v>100</v>
      </c>
      <c r="W15" s="64" t="s">
        <v>101</v>
      </c>
      <c r="X15" s="64"/>
      <c r="Y15" s="71">
        <f>M22</f>
        <v>2.5</v>
      </c>
      <c r="Z15" s="64" t="s">
        <v>102</v>
      </c>
      <c r="AA15" s="64"/>
      <c r="AB15" s="64" t="s">
        <v>48</v>
      </c>
      <c r="AC15" s="64" t="s">
        <v>103</v>
      </c>
    </row>
    <row r="16" spans="1:46" ht="14.25" customHeight="1">
      <c r="A16" s="4"/>
      <c r="C16" s="59"/>
      <c r="D16" s="65"/>
      <c r="E16" s="83"/>
      <c r="F16" s="67"/>
      <c r="H16" s="68"/>
      <c r="I16" s="68"/>
      <c r="J16" s="69"/>
      <c r="K16" s="69"/>
      <c r="L16" s="22"/>
      <c r="M16" s="78"/>
      <c r="N16" s="79"/>
      <c r="O16" s="3"/>
      <c r="U16" s="72" t="s">
        <v>3</v>
      </c>
      <c r="V16" s="58"/>
      <c r="W16" s="58"/>
      <c r="X16" s="60"/>
      <c r="Y16" s="58"/>
      <c r="Z16" s="58"/>
      <c r="AA16" s="58"/>
      <c r="AB16" s="58"/>
      <c r="AC16" s="58"/>
    </row>
    <row r="17" spans="1:37" ht="15.75" customHeight="1">
      <c r="A17" s="80" t="s">
        <v>104</v>
      </c>
      <c r="B17" s="17" t="s">
        <v>53</v>
      </c>
      <c r="C17" s="20" t="s">
        <v>105</v>
      </c>
      <c r="D17" s="32">
        <v>8</v>
      </c>
      <c r="E17" s="25">
        <v>16</v>
      </c>
      <c r="F17" s="25">
        <v>24</v>
      </c>
      <c r="G17" s="17"/>
      <c r="H17" s="27">
        <f>E17</f>
        <v>16</v>
      </c>
      <c r="I17" s="27">
        <f>H17*$S$2</f>
        <v>20</v>
      </c>
      <c r="J17" s="28">
        <f>I17/$R$3</f>
        <v>2.5</v>
      </c>
      <c r="K17" s="28">
        <f>J17/$R$5</f>
        <v>0.5</v>
      </c>
      <c r="L17" s="23">
        <f>I17</f>
        <v>20</v>
      </c>
      <c r="M17" s="23">
        <f>J17</f>
        <v>2.5</v>
      </c>
      <c r="N17" s="81">
        <f>K17</f>
        <v>0.5</v>
      </c>
      <c r="O17" s="3"/>
      <c r="V17" s="59"/>
      <c r="W17" s="57"/>
    </row>
    <row r="18" spans="1:37" ht="15.75" customHeight="1">
      <c r="A18" s="4"/>
      <c r="C18" s="59"/>
      <c r="D18" s="65"/>
      <c r="E18" s="66"/>
      <c r="F18" s="66"/>
      <c r="H18" s="68"/>
      <c r="I18" s="68"/>
      <c r="J18" s="69"/>
      <c r="K18" s="69"/>
      <c r="L18" s="70"/>
      <c r="M18" s="70"/>
      <c r="N18" s="84"/>
      <c r="O18" s="3"/>
    </row>
    <row r="19" spans="1:37">
      <c r="A19" s="80" t="s">
        <v>104</v>
      </c>
      <c r="B19" s="17" t="s">
        <v>53</v>
      </c>
      <c r="C19" s="20" t="s">
        <v>106</v>
      </c>
      <c r="D19" s="32">
        <v>8</v>
      </c>
      <c r="E19" s="25">
        <v>16</v>
      </c>
      <c r="F19" s="25">
        <v>24</v>
      </c>
      <c r="G19" s="17"/>
      <c r="H19" s="27">
        <f>E19</f>
        <v>16</v>
      </c>
      <c r="I19" s="27">
        <f>H19*$S$2</f>
        <v>20</v>
      </c>
      <c r="J19" s="28">
        <f>I19/$R$3</f>
        <v>2.5</v>
      </c>
      <c r="K19" s="28">
        <f>J19/$R$5</f>
        <v>0.5</v>
      </c>
      <c r="L19" s="23">
        <f>I19</f>
        <v>20</v>
      </c>
      <c r="M19" s="23">
        <f>J19</f>
        <v>2.5</v>
      </c>
      <c r="N19" s="81">
        <f>K19</f>
        <v>0.5</v>
      </c>
      <c r="O19" s="3"/>
    </row>
    <row r="20" spans="1:37">
      <c r="A20" s="4"/>
      <c r="C20" s="59"/>
      <c r="D20" s="65"/>
      <c r="E20" s="66"/>
      <c r="F20" s="66"/>
      <c r="H20" s="68"/>
      <c r="I20" s="68"/>
      <c r="J20" s="69"/>
      <c r="K20" s="69"/>
      <c r="L20" s="70"/>
      <c r="M20" s="70"/>
      <c r="N20" s="84"/>
      <c r="O20" s="3"/>
      <c r="AD20" t="s">
        <v>107</v>
      </c>
    </row>
    <row r="21" spans="1:37">
      <c r="A21" s="4"/>
      <c r="C21" s="59"/>
      <c r="D21" s="65"/>
      <c r="E21" s="66"/>
      <c r="F21" s="66"/>
      <c r="H21" s="68"/>
      <c r="I21" s="68"/>
      <c r="J21" s="69"/>
      <c r="K21" s="69"/>
      <c r="L21" s="70"/>
      <c r="M21" s="70"/>
      <c r="N21" s="84"/>
      <c r="O21" s="3"/>
      <c r="AA21" s="6"/>
      <c r="AF21" s="6"/>
      <c r="AK21" s="6"/>
    </row>
    <row r="22" spans="1:37">
      <c r="A22" s="80" t="s">
        <v>104</v>
      </c>
      <c r="B22" s="17" t="s">
        <v>95</v>
      </c>
      <c r="C22" s="20"/>
      <c r="D22" s="32">
        <v>8</v>
      </c>
      <c r="E22" s="25">
        <v>16</v>
      </c>
      <c r="F22" s="21">
        <v>24</v>
      </c>
      <c r="G22" s="17"/>
      <c r="H22" s="27">
        <f>E22</f>
        <v>16</v>
      </c>
      <c r="I22" s="27">
        <f>H22*$S$2</f>
        <v>20</v>
      </c>
      <c r="J22" s="28">
        <f>I22/$R$3</f>
        <v>2.5</v>
      </c>
      <c r="K22" s="28">
        <f>J22/$R$5</f>
        <v>0.5</v>
      </c>
      <c r="L22" s="23">
        <f>I22</f>
        <v>20</v>
      </c>
      <c r="M22" s="23">
        <f>J22</f>
        <v>2.5</v>
      </c>
      <c r="N22" s="81">
        <f>K22</f>
        <v>0.5</v>
      </c>
      <c r="O22" s="3"/>
    </row>
    <row r="23" spans="1:37">
      <c r="A23" s="4"/>
      <c r="C23" s="59"/>
      <c r="D23" s="65"/>
      <c r="E23" s="66"/>
      <c r="F23" s="67"/>
      <c r="H23" s="68"/>
      <c r="I23" s="68"/>
      <c r="J23" s="69"/>
      <c r="K23" s="69"/>
      <c r="L23" s="70"/>
      <c r="M23" s="70"/>
      <c r="N23" s="84"/>
      <c r="O23" s="3"/>
    </row>
    <row r="24" spans="1:37">
      <c r="A24" s="4"/>
      <c r="C24" s="59"/>
      <c r="D24" s="65"/>
      <c r="E24" s="66"/>
      <c r="F24" s="67"/>
      <c r="H24" s="68"/>
      <c r="I24" s="68"/>
      <c r="J24" s="69"/>
      <c r="K24" s="69"/>
      <c r="L24" s="70"/>
      <c r="M24" s="70"/>
      <c r="N24" s="84"/>
      <c r="O24" s="3"/>
    </row>
    <row r="25" spans="1:37">
      <c r="A25" s="4" t="s">
        <v>104</v>
      </c>
      <c r="B25" t="s">
        <v>76</v>
      </c>
      <c r="C25" s="59" t="s">
        <v>77</v>
      </c>
      <c r="D25" s="65">
        <v>4</v>
      </c>
      <c r="E25" s="66">
        <v>8</v>
      </c>
      <c r="F25" s="66">
        <v>16</v>
      </c>
      <c r="H25" s="68">
        <f>E25</f>
        <v>8</v>
      </c>
      <c r="I25" s="68">
        <f>H25*$S$2</f>
        <v>10</v>
      </c>
      <c r="J25" s="69">
        <f>I25/$R$3</f>
        <v>1.25</v>
      </c>
      <c r="K25" s="69">
        <f>J25/$R$5</f>
        <v>0.25</v>
      </c>
      <c r="L25" s="70"/>
      <c r="M25" s="70"/>
      <c r="N25" s="84"/>
      <c r="O25" s="3"/>
    </row>
    <row r="26" spans="1:37">
      <c r="A26" s="4" t="s">
        <v>104</v>
      </c>
      <c r="B26" t="s">
        <v>76</v>
      </c>
      <c r="C26" s="59" t="s">
        <v>87</v>
      </c>
      <c r="D26" s="65">
        <v>4</v>
      </c>
      <c r="E26" s="66">
        <v>8</v>
      </c>
      <c r="F26" s="66">
        <v>16</v>
      </c>
      <c r="H26" s="68">
        <f>E26</f>
        <v>8</v>
      </c>
      <c r="I26" s="68">
        <f>H26*$S$2</f>
        <v>10</v>
      </c>
      <c r="J26" s="69">
        <f>I26/$R$3</f>
        <v>1.25</v>
      </c>
      <c r="K26" s="69">
        <f>J26/$R$5</f>
        <v>0.25</v>
      </c>
      <c r="L26" s="70"/>
      <c r="M26" s="70"/>
      <c r="N26" s="84"/>
    </row>
    <row r="27" spans="1:37">
      <c r="A27" s="4" t="s">
        <v>104</v>
      </c>
      <c r="B27" t="s">
        <v>76</v>
      </c>
      <c r="C27" s="59" t="s">
        <v>93</v>
      </c>
      <c r="D27" s="65">
        <v>8</v>
      </c>
      <c r="E27" s="66">
        <v>16</v>
      </c>
      <c r="F27" s="66">
        <v>24</v>
      </c>
      <c r="H27" s="68">
        <f>E27</f>
        <v>16</v>
      </c>
      <c r="I27" s="68">
        <f>H27*$S$2</f>
        <v>20</v>
      </c>
      <c r="J27" s="69">
        <f>I27/$R$3</f>
        <v>2.5</v>
      </c>
      <c r="K27" s="69">
        <f>J27/$R$5</f>
        <v>0.5</v>
      </c>
      <c r="L27" s="70"/>
      <c r="M27" s="70"/>
      <c r="N27" s="84"/>
    </row>
    <row r="28" spans="1:37">
      <c r="A28" s="80" t="s">
        <v>104</v>
      </c>
      <c r="B28" s="17" t="s">
        <v>76</v>
      </c>
      <c r="C28" s="20"/>
      <c r="D28" s="32"/>
      <c r="E28" s="24"/>
      <c r="F28" s="33"/>
      <c r="G28" s="17"/>
      <c r="H28" s="27">
        <f>SUM(H25:H27)</f>
        <v>32</v>
      </c>
      <c r="I28" s="27">
        <f>H28*$S$2</f>
        <v>40</v>
      </c>
      <c r="J28" s="28">
        <f>I28/$R$3</f>
        <v>5</v>
      </c>
      <c r="K28" s="28">
        <f>J28/$R$5</f>
        <v>1</v>
      </c>
      <c r="L28" s="23">
        <f>I28</f>
        <v>40</v>
      </c>
      <c r="M28" s="23">
        <f>J28</f>
        <v>5</v>
      </c>
      <c r="N28" s="81">
        <f>K28</f>
        <v>1</v>
      </c>
    </row>
    <row r="29" spans="1:37">
      <c r="A29" s="4"/>
      <c r="C29" s="59"/>
      <c r="D29" s="65"/>
      <c r="E29" s="83"/>
      <c r="F29" s="85"/>
      <c r="H29" s="68"/>
      <c r="I29" s="68"/>
      <c r="J29" s="69"/>
      <c r="K29" s="69"/>
      <c r="L29" s="70"/>
      <c r="M29" s="70"/>
      <c r="N29" s="84"/>
    </row>
    <row r="30" spans="1:37">
      <c r="A30" s="4"/>
      <c r="C30" s="59"/>
      <c r="D30" s="67"/>
      <c r="E30" s="67"/>
      <c r="F30" s="67"/>
      <c r="H30" s="22"/>
      <c r="I30" s="22"/>
      <c r="J30" s="22"/>
      <c r="K30" s="22"/>
      <c r="L30" s="70"/>
      <c r="M30" s="70"/>
      <c r="N30" s="84"/>
    </row>
    <row r="31" spans="1:37">
      <c r="A31" s="4" t="s">
        <v>108</v>
      </c>
      <c r="B31" t="s">
        <v>109</v>
      </c>
      <c r="C31" s="59" t="s">
        <v>110</v>
      </c>
      <c r="D31" s="65">
        <v>8</v>
      </c>
      <c r="E31" s="66">
        <v>10</v>
      </c>
      <c r="F31" s="66">
        <v>14</v>
      </c>
      <c r="H31" s="68">
        <f>E31</f>
        <v>10</v>
      </c>
      <c r="I31" s="68">
        <f>H31*$S$2</f>
        <v>12.5</v>
      </c>
      <c r="J31" s="69">
        <f>I31/$R$3</f>
        <v>1.5625</v>
      </c>
      <c r="K31" s="69">
        <f>J31/$R$5</f>
        <v>0.3125</v>
      </c>
      <c r="L31" s="70"/>
      <c r="M31" s="70"/>
      <c r="N31" s="84"/>
    </row>
    <row r="32" spans="1:37">
      <c r="A32" s="4" t="s">
        <v>108</v>
      </c>
      <c r="B32" t="s">
        <v>111</v>
      </c>
      <c r="C32" s="59" t="s">
        <v>111</v>
      </c>
      <c r="D32" s="65">
        <v>8</v>
      </c>
      <c r="E32" s="66">
        <v>13</v>
      </c>
      <c r="F32" s="66">
        <v>18</v>
      </c>
      <c r="H32" s="68">
        <f>E32</f>
        <v>13</v>
      </c>
      <c r="I32" s="68">
        <f>H32*$S$2</f>
        <v>16.25</v>
      </c>
      <c r="J32" s="69">
        <f>I32/$R$3</f>
        <v>2.03125</v>
      </c>
      <c r="K32" s="69">
        <f>J32/$R$5</f>
        <v>0.40625</v>
      </c>
      <c r="L32" s="70"/>
      <c r="M32" s="70"/>
      <c r="N32" s="84"/>
    </row>
    <row r="33" spans="1:14">
      <c r="A33" s="4" t="s">
        <v>108</v>
      </c>
      <c r="B33" s="86" t="s">
        <v>112</v>
      </c>
      <c r="C33" s="59" t="s">
        <v>113</v>
      </c>
      <c r="D33" s="65">
        <v>10</v>
      </c>
      <c r="E33" s="66">
        <v>15</v>
      </c>
      <c r="F33" s="66">
        <v>21</v>
      </c>
      <c r="H33" s="68">
        <f>E33</f>
        <v>15</v>
      </c>
      <c r="I33" s="68">
        <f>H33*$S$2</f>
        <v>18.75</v>
      </c>
      <c r="J33" s="69">
        <f>I33/$R$3</f>
        <v>2.34375</v>
      </c>
      <c r="K33" s="69">
        <f>J33/$R$5</f>
        <v>0.46875</v>
      </c>
      <c r="L33" s="70"/>
      <c r="M33" s="70"/>
      <c r="N33" s="84"/>
    </row>
    <row r="34" spans="1:14">
      <c r="A34" s="80" t="s">
        <v>108</v>
      </c>
      <c r="B34" s="17"/>
      <c r="C34" s="20"/>
      <c r="D34" s="32"/>
      <c r="E34" s="24"/>
      <c r="F34" s="33"/>
      <c r="G34" s="17"/>
      <c r="H34" s="27">
        <f>SUM(H31:H33)</f>
        <v>38</v>
      </c>
      <c r="I34" s="27">
        <f>H34*$S$2</f>
        <v>47.5</v>
      </c>
      <c r="J34" s="28">
        <f>I34/$R$3</f>
        <v>5.9375</v>
      </c>
      <c r="K34" s="28">
        <f>J34/$R$5</f>
        <v>1.1875</v>
      </c>
      <c r="L34" s="23">
        <f>I34</f>
        <v>47.5</v>
      </c>
      <c r="M34" s="23">
        <f>J34</f>
        <v>5.9375</v>
      </c>
      <c r="N34" s="81">
        <f>K34</f>
        <v>1.1875</v>
      </c>
    </row>
    <row r="35" spans="1:14">
      <c r="A35" s="4"/>
      <c r="C35" s="59"/>
      <c r="D35" s="67"/>
      <c r="E35" s="67"/>
      <c r="F35" s="67"/>
      <c r="H35" s="68"/>
      <c r="I35" s="68"/>
      <c r="J35" s="69"/>
      <c r="K35" s="69"/>
      <c r="L35" s="70"/>
      <c r="M35" s="70"/>
      <c r="N35" s="84"/>
    </row>
    <row r="36" spans="1:14">
      <c r="A36" s="4" t="s">
        <v>36</v>
      </c>
      <c r="B36" t="s">
        <v>114</v>
      </c>
      <c r="C36" s="59" t="s">
        <v>89</v>
      </c>
      <c r="D36" s="65">
        <v>12</v>
      </c>
      <c r="E36" s="66">
        <v>18</v>
      </c>
      <c r="F36" s="66">
        <v>24</v>
      </c>
      <c r="H36" s="68">
        <f>E36</f>
        <v>18</v>
      </c>
      <c r="I36" s="68">
        <f>H36*$S$2</f>
        <v>22.5</v>
      </c>
      <c r="J36" s="69">
        <f>I36/$R$3</f>
        <v>2.8125</v>
      </c>
      <c r="K36" s="69">
        <f>J36/$R$5</f>
        <v>0.5625</v>
      </c>
      <c r="L36" s="70"/>
      <c r="M36" s="70"/>
      <c r="N36" s="84"/>
    </row>
    <row r="37" spans="1:14">
      <c r="A37" s="87" t="s">
        <v>36</v>
      </c>
      <c r="B37" s="35" t="s">
        <v>114</v>
      </c>
      <c r="C37" s="36" t="s">
        <v>115</v>
      </c>
      <c r="D37" s="37">
        <v>14</v>
      </c>
      <c r="E37" s="38">
        <v>20</v>
      </c>
      <c r="F37" s="39">
        <v>26</v>
      </c>
      <c r="G37" s="35"/>
      <c r="H37" s="68">
        <f>E37</f>
        <v>20</v>
      </c>
      <c r="I37" s="68">
        <f>H37*$S$2</f>
        <v>25</v>
      </c>
      <c r="J37" s="69">
        <f>I37/$R$3</f>
        <v>3.125</v>
      </c>
      <c r="K37" s="69">
        <f>J37/$R$5</f>
        <v>0.625</v>
      </c>
      <c r="L37" s="70"/>
      <c r="M37" s="70"/>
      <c r="N37" s="84"/>
    </row>
    <row r="38" spans="1:14">
      <c r="A38" s="4" t="s">
        <v>36</v>
      </c>
      <c r="B38" t="s">
        <v>114</v>
      </c>
      <c r="C38" s="59" t="s">
        <v>116</v>
      </c>
      <c r="D38" s="65">
        <v>2</v>
      </c>
      <c r="E38" s="66">
        <v>4</v>
      </c>
      <c r="F38" s="66">
        <v>6</v>
      </c>
      <c r="H38" s="68">
        <f>E38</f>
        <v>4</v>
      </c>
      <c r="I38" s="68">
        <f>H38*$S$2</f>
        <v>5</v>
      </c>
      <c r="J38" s="69">
        <f>I38/$R$3</f>
        <v>0.625</v>
      </c>
      <c r="K38" s="69">
        <f>J38/$R$5</f>
        <v>0.125</v>
      </c>
      <c r="L38" s="70"/>
      <c r="M38" s="70"/>
      <c r="N38" s="84"/>
    </row>
    <row r="39" spans="1:14">
      <c r="A39" s="4" t="s">
        <v>36</v>
      </c>
      <c r="B39" t="s">
        <v>117</v>
      </c>
      <c r="C39" s="59" t="s">
        <v>118</v>
      </c>
      <c r="D39" s="65">
        <v>12</v>
      </c>
      <c r="E39" s="66">
        <v>18</v>
      </c>
      <c r="F39" s="66">
        <v>24</v>
      </c>
      <c r="H39" s="68">
        <f t="shared" ref="H38:H40" si="3">E39</f>
        <v>18</v>
      </c>
      <c r="I39" s="68">
        <f>H39*$S$2</f>
        <v>22.5</v>
      </c>
      <c r="J39" s="69">
        <f>I39/$R$3</f>
        <v>2.8125</v>
      </c>
      <c r="K39" s="69">
        <f>J39/$R$5</f>
        <v>0.5625</v>
      </c>
      <c r="L39" s="70"/>
      <c r="M39" s="70"/>
      <c r="N39" s="84"/>
    </row>
    <row r="40" spans="1:14">
      <c r="A40" s="4" t="s">
        <v>36</v>
      </c>
      <c r="B40" t="s">
        <v>117</v>
      </c>
      <c r="C40" s="59" t="s">
        <v>119</v>
      </c>
      <c r="D40" s="65">
        <v>2</v>
      </c>
      <c r="E40" s="66">
        <v>4</v>
      </c>
      <c r="F40" s="66">
        <v>6</v>
      </c>
      <c r="H40" s="68">
        <f t="shared" si="3"/>
        <v>4</v>
      </c>
      <c r="I40" s="68">
        <f>H40*$S$2</f>
        <v>5</v>
      </c>
      <c r="J40" s="69">
        <f>I40/$R$3</f>
        <v>0.625</v>
      </c>
      <c r="K40" s="69">
        <f>J40/$R$5</f>
        <v>0.125</v>
      </c>
      <c r="L40" s="70"/>
      <c r="M40" s="70"/>
      <c r="N40" s="84"/>
    </row>
    <row r="41" spans="1:14">
      <c r="A41" s="80" t="s">
        <v>36</v>
      </c>
      <c r="B41" s="17"/>
      <c r="C41" s="20"/>
      <c r="D41" s="21"/>
      <c r="E41" s="21"/>
      <c r="F41" s="21"/>
      <c r="G41" s="17"/>
      <c r="H41" s="27">
        <f>SUM(H36:H40)</f>
        <v>64</v>
      </c>
      <c r="I41" s="27">
        <f>H41*$S$2</f>
        <v>80</v>
      </c>
      <c r="J41" s="28">
        <f>I41/$R$3</f>
        <v>10</v>
      </c>
      <c r="K41" s="28">
        <f>J41/$R$5</f>
        <v>2</v>
      </c>
      <c r="L41" s="23">
        <f>I41</f>
        <v>80</v>
      </c>
      <c r="M41" s="23">
        <f>J41</f>
        <v>10</v>
      </c>
      <c r="N41" s="81">
        <f>K41</f>
        <v>2</v>
      </c>
    </row>
    <row r="42" spans="1:14">
      <c r="A42" s="4"/>
      <c r="C42" s="59"/>
      <c r="D42" s="67"/>
      <c r="E42" s="67"/>
      <c r="F42" s="67"/>
      <c r="H42" s="68"/>
      <c r="I42" s="68"/>
      <c r="J42" s="69"/>
      <c r="K42" s="69"/>
      <c r="L42" s="22"/>
      <c r="M42" s="22"/>
      <c r="N42" s="26"/>
    </row>
    <row r="43" spans="1:14">
      <c r="A43" s="88" t="s">
        <v>120</v>
      </c>
      <c r="B43" s="52" t="s">
        <v>121</v>
      </c>
      <c r="C43" s="52"/>
      <c r="D43" s="53">
        <v>70</v>
      </c>
      <c r="E43" s="53">
        <v>80</v>
      </c>
      <c r="F43" s="53">
        <v>90</v>
      </c>
      <c r="G43" s="52"/>
      <c r="H43" s="54">
        <f>E43</f>
        <v>80</v>
      </c>
      <c r="I43" s="54">
        <f>H43*$S$2</f>
        <v>100</v>
      </c>
      <c r="J43" s="55">
        <f>I43/$R$3</f>
        <v>12.5</v>
      </c>
      <c r="K43" s="55">
        <f>J43/$R$5</f>
        <v>2.5</v>
      </c>
      <c r="L43" s="56">
        <f>I43</f>
        <v>100</v>
      </c>
      <c r="M43" s="56">
        <f>J43</f>
        <v>12.5</v>
      </c>
      <c r="N43" s="89">
        <f>K43</f>
        <v>2.5</v>
      </c>
    </row>
    <row r="44" spans="1:14">
      <c r="A44" s="4"/>
      <c r="D44" s="30"/>
      <c r="E44" s="30"/>
      <c r="F44" s="30"/>
      <c r="H44" s="68"/>
      <c r="I44" s="68"/>
      <c r="J44" s="77"/>
      <c r="K44" s="69"/>
      <c r="N44" s="5"/>
    </row>
    <row r="45" spans="1:14">
      <c r="A45" s="90" t="s">
        <v>120</v>
      </c>
      <c r="B45" s="52" t="s">
        <v>43</v>
      </c>
      <c r="C45" s="52"/>
      <c r="D45" s="53">
        <v>90</v>
      </c>
      <c r="E45" s="53">
        <v>120</v>
      </c>
      <c r="F45" s="53">
        <v>200</v>
      </c>
      <c r="G45" s="52"/>
      <c r="H45" s="54">
        <f>E45</f>
        <v>120</v>
      </c>
      <c r="I45" s="54">
        <f>H45*$S$2</f>
        <v>150</v>
      </c>
      <c r="J45" s="55">
        <f>I45/$R$3</f>
        <v>18.75</v>
      </c>
      <c r="K45" s="55">
        <f>J45/$R$5</f>
        <v>3.75</v>
      </c>
      <c r="L45" s="56">
        <f>I45</f>
        <v>150</v>
      </c>
      <c r="M45" s="56">
        <f>J45</f>
        <v>18.75</v>
      </c>
      <c r="N45" s="89">
        <f>K45</f>
        <v>3.75</v>
      </c>
    </row>
    <row r="46" spans="1:14">
      <c r="A46" s="91"/>
      <c r="D46" s="30"/>
      <c r="E46" s="30"/>
      <c r="F46" s="30"/>
      <c r="H46" s="68"/>
      <c r="I46" s="68"/>
      <c r="J46" s="77"/>
      <c r="K46" s="69"/>
      <c r="N46" s="5"/>
    </row>
    <row r="47" spans="1:14">
      <c r="A47" s="90" t="s">
        <v>120</v>
      </c>
      <c r="B47" s="52" t="s">
        <v>47</v>
      </c>
      <c r="C47" s="52"/>
      <c r="D47" s="53">
        <v>85</v>
      </c>
      <c r="E47" s="53">
        <v>120</v>
      </c>
      <c r="F47" s="53">
        <v>250</v>
      </c>
      <c r="G47" s="52"/>
      <c r="H47" s="54">
        <f>E47</f>
        <v>120</v>
      </c>
      <c r="I47" s="54">
        <f>H47*$S$2</f>
        <v>150</v>
      </c>
      <c r="J47" s="55">
        <f>I47/$R$3</f>
        <v>18.75</v>
      </c>
      <c r="K47" s="55">
        <f>J47/$R$5</f>
        <v>3.75</v>
      </c>
      <c r="L47" s="56">
        <f>I47</f>
        <v>150</v>
      </c>
      <c r="M47" s="56">
        <f>J47</f>
        <v>18.75</v>
      </c>
      <c r="N47" s="89">
        <f>K47</f>
        <v>3.75</v>
      </c>
    </row>
    <row r="48" spans="1:14">
      <c r="A48" s="4"/>
      <c r="D48" s="30"/>
      <c r="E48" s="30"/>
      <c r="F48" s="30"/>
      <c r="H48" s="68"/>
      <c r="I48" s="68"/>
      <c r="J48" s="69"/>
      <c r="K48" s="69"/>
      <c r="L48" s="70"/>
      <c r="M48" s="70"/>
      <c r="N48" s="84"/>
    </row>
    <row r="49" spans="1:88" s="34" customFormat="1">
      <c r="A49" s="4"/>
      <c r="B49"/>
      <c r="C49"/>
      <c r="D49" s="30"/>
      <c r="E49" s="30"/>
      <c r="F49" s="30"/>
      <c r="G49"/>
      <c r="H49" s="68"/>
      <c r="I49" s="68"/>
      <c r="J49" s="69"/>
      <c r="K49" s="69"/>
      <c r="L49" s="70"/>
      <c r="M49" s="70"/>
      <c r="N49" s="84"/>
    </row>
    <row r="50" spans="1:88">
      <c r="A50" s="88" t="s">
        <v>50</v>
      </c>
      <c r="B50" s="52"/>
      <c r="C50" s="52"/>
      <c r="D50" s="53"/>
      <c r="E50" s="53"/>
      <c r="F50" s="53"/>
      <c r="G50" s="52"/>
      <c r="H50" s="54"/>
      <c r="I50" s="54"/>
      <c r="J50" s="55"/>
      <c r="K50" s="55"/>
      <c r="L50" s="56"/>
      <c r="M50" s="56"/>
      <c r="N50" s="89"/>
    </row>
    <row r="51" spans="1:88">
      <c r="A51" s="4"/>
      <c r="D51" s="30"/>
      <c r="E51" s="30"/>
      <c r="F51" s="30"/>
      <c r="N51" s="5"/>
    </row>
    <row r="52" spans="1:88">
      <c r="A52" s="4" t="s">
        <v>122</v>
      </c>
      <c r="B52" t="s">
        <v>123</v>
      </c>
      <c r="D52" s="30"/>
      <c r="E52" s="30"/>
      <c r="F52" s="30"/>
      <c r="N52" s="5"/>
    </row>
    <row r="53" spans="1:88">
      <c r="A53" s="4" t="s">
        <v>122</v>
      </c>
      <c r="B53" t="s">
        <v>124</v>
      </c>
      <c r="D53" s="30"/>
      <c r="E53" s="30"/>
      <c r="F53" s="30"/>
      <c r="N53" s="5"/>
    </row>
    <row r="54" spans="1:88" s="34" customFormat="1">
      <c r="A54" s="88" t="s">
        <v>122</v>
      </c>
      <c r="B54" s="52"/>
      <c r="C54" s="52"/>
      <c r="D54" s="53"/>
      <c r="E54" s="53"/>
      <c r="F54" s="53"/>
      <c r="G54" s="52"/>
      <c r="H54" s="52"/>
      <c r="I54" s="52"/>
      <c r="J54" s="52"/>
      <c r="K54" s="52"/>
      <c r="L54" s="52"/>
      <c r="M54" s="52"/>
      <c r="N54" s="92"/>
    </row>
    <row r="55" spans="1:88">
      <c r="A55" s="4"/>
      <c r="N55" s="5"/>
    </row>
    <row r="56" spans="1:88">
      <c r="A56" s="93" t="s">
        <v>125</v>
      </c>
      <c r="B56" s="94"/>
      <c r="C56" s="95"/>
      <c r="D56" s="96">
        <f>SUM(D2:D40)</f>
        <v>180</v>
      </c>
      <c r="E56" s="96">
        <f>SUM(E2:E40)</f>
        <v>290</v>
      </c>
      <c r="F56" s="96">
        <f>SUM(F2:F40)</f>
        <v>406</v>
      </c>
      <c r="G56" s="94"/>
      <c r="H56" s="97">
        <f>SUM(H2:H41)</f>
        <v>532</v>
      </c>
      <c r="I56" s="97">
        <f>SUM(I2:I41)</f>
        <v>665</v>
      </c>
      <c r="J56" s="98">
        <f>SUM(J2:J41)</f>
        <v>83.125</v>
      </c>
      <c r="K56" s="98">
        <f>SUM(K2:K41)</f>
        <v>16.625</v>
      </c>
      <c r="L56" s="99">
        <f>SUM(L5:L41)</f>
        <v>362.5</v>
      </c>
      <c r="M56" s="100">
        <f>SUM(M5:M41)</f>
        <v>45.3125</v>
      </c>
      <c r="N56" s="101">
        <f>SUM(N5:N41)</f>
        <v>9.0625</v>
      </c>
    </row>
    <row r="62" spans="1:88">
      <c r="D62" s="136"/>
      <c r="E62" s="136"/>
      <c r="F62" s="136"/>
      <c r="BS62" s="60">
        <f>BP70+1</f>
        <v>3</v>
      </c>
      <c r="BT62" s="60">
        <f>$Y$3/5</f>
        <v>2</v>
      </c>
      <c r="BU62" s="60">
        <f>BT62+BS62</f>
        <v>5</v>
      </c>
      <c r="BX62" s="6"/>
      <c r="CC62" s="6"/>
      <c r="CH62" s="6"/>
    </row>
    <row r="63" spans="1:88">
      <c r="D63" s="136"/>
      <c r="E63" s="136"/>
      <c r="F63" s="136"/>
      <c r="BS63" s="29" t="str">
        <f>$U$3</f>
        <v>B</v>
      </c>
      <c r="BT63" s="109" t="str">
        <f>$V$3</f>
        <v>Infrastructure</v>
      </c>
      <c r="BU63" s="110"/>
    </row>
    <row r="64" spans="1:88">
      <c r="D64" s="136"/>
      <c r="E64" s="136"/>
      <c r="F64" s="136"/>
      <c r="BS64" s="60">
        <f>BS62+BU72-BU62</f>
        <v>4.75</v>
      </c>
      <c r="BT64" s="60">
        <f>BS64-BS62</f>
        <v>1.75</v>
      </c>
      <c r="BU64" s="60">
        <f>BS64+BT62</f>
        <v>6.75</v>
      </c>
      <c r="BX64" s="60">
        <f>BU70+1</f>
        <v>7.75</v>
      </c>
      <c r="BY64" s="60">
        <v>3</v>
      </c>
      <c r="BZ64" s="60">
        <f>BY64+BX64</f>
        <v>10.75</v>
      </c>
      <c r="CC64" s="60">
        <f>BZ64+1</f>
        <v>11.75</v>
      </c>
      <c r="CD64" s="60">
        <f>$Y$7/5</f>
        <v>1.1875</v>
      </c>
      <c r="CE64" s="60">
        <f>CD64+CC64</f>
        <v>12.9375</v>
      </c>
      <c r="CH64" s="60">
        <f>CE64+1</f>
        <v>13.9375</v>
      </c>
      <c r="CI64" s="60">
        <f>$Y$8/5</f>
        <v>1.65625</v>
      </c>
      <c r="CJ64" s="60">
        <f>CI64+CH64</f>
        <v>15.59375</v>
      </c>
    </row>
    <row r="65" spans="1:103">
      <c r="D65" s="136"/>
      <c r="E65" s="136"/>
      <c r="F65" s="136"/>
      <c r="BX65" s="29" t="str">
        <f>$U$7</f>
        <v>F</v>
      </c>
      <c r="BY65" s="109" t="str">
        <f>V6</f>
        <v>GUI</v>
      </c>
      <c r="BZ65" s="110"/>
      <c r="CC65" s="29" t="str">
        <f>$U$8</f>
        <v>G</v>
      </c>
      <c r="CD65" s="109" t="str">
        <f>V7</f>
        <v>Junior interface</v>
      </c>
      <c r="CE65" s="110"/>
      <c r="CH65" s="4" t="str">
        <f>U9</f>
        <v>H</v>
      </c>
      <c r="CI65" s="111" t="str">
        <f>V8</f>
        <v>Senior interface</v>
      </c>
      <c r="CJ65" s="112"/>
    </row>
    <row r="66" spans="1:103">
      <c r="A66" s="30"/>
      <c r="D66" s="136"/>
      <c r="E66" s="136"/>
      <c r="F66" s="136"/>
      <c r="AR66" s="6"/>
      <c r="AW66" s="6"/>
      <c r="BB66" s="6"/>
      <c r="BX66" s="60">
        <v>11</v>
      </c>
      <c r="BY66" s="60">
        <f>BX66-BX64</f>
        <v>3.25</v>
      </c>
      <c r="BZ66" s="60">
        <f>BX66+BY64</f>
        <v>14</v>
      </c>
      <c r="CC66" s="60">
        <v>15</v>
      </c>
      <c r="CD66" s="60">
        <f>CC66-CC64</f>
        <v>3.25</v>
      </c>
      <c r="CE66" s="60">
        <f>CC66+CD64</f>
        <v>16.1875</v>
      </c>
      <c r="CH66" s="60">
        <v>17</v>
      </c>
      <c r="CI66" s="60">
        <f>CH66-CH64</f>
        <v>3.0625</v>
      </c>
      <c r="CJ66" s="60">
        <f>CH66+CI64</f>
        <v>18.65625</v>
      </c>
    </row>
    <row r="67" spans="1:103">
      <c r="D67" s="136"/>
      <c r="E67" s="136"/>
      <c r="F67" s="136"/>
    </row>
    <row r="68" spans="1:103">
      <c r="D68" s="136"/>
      <c r="E68" s="136"/>
      <c r="F68" s="136"/>
    </row>
    <row r="69" spans="1:103">
      <c r="D69" s="136"/>
      <c r="E69" s="136"/>
      <c r="F69" s="136"/>
    </row>
    <row r="70" spans="1:103">
      <c r="D70" s="136"/>
      <c r="E70" s="136"/>
      <c r="F70" s="136"/>
      <c r="BN70" s="60">
        <v>1</v>
      </c>
      <c r="BO70" s="58">
        <f>$Y$3/5</f>
        <v>2</v>
      </c>
      <c r="BP70" s="58">
        <f>BO70</f>
        <v>2</v>
      </c>
      <c r="BS70" s="60">
        <f>BP70+1</f>
        <v>3</v>
      </c>
      <c r="BT70" s="60">
        <f>$Y$4/5</f>
        <v>3.75</v>
      </c>
      <c r="BU70" s="60">
        <f>BT70+BS70</f>
        <v>6.75</v>
      </c>
      <c r="CM70" s="60">
        <f>CJ77+1</f>
        <v>20.25</v>
      </c>
      <c r="CN70" s="60">
        <f>$Y$15/5</f>
        <v>0.5</v>
      </c>
      <c r="CO70" s="60">
        <f>CN70+CM70</f>
        <v>20.75</v>
      </c>
      <c r="CR70" s="60">
        <f>CO70+1</f>
        <v>21.75</v>
      </c>
      <c r="CS70" s="60">
        <v>2</v>
      </c>
      <c r="CT70" s="60">
        <f>CS70+CR70</f>
        <v>23.75</v>
      </c>
      <c r="CW70" s="60">
        <f>CT70+1</f>
        <v>24.75</v>
      </c>
      <c r="CX70" s="60">
        <f>$Y$12/5</f>
        <v>4</v>
      </c>
      <c r="CY70" s="60">
        <f>CX70+CW70</f>
        <v>28.75</v>
      </c>
    </row>
    <row r="71" spans="1:103">
      <c r="D71" s="136"/>
      <c r="E71" s="136"/>
      <c r="F71" s="136"/>
      <c r="BN71" s="29" t="str">
        <f>U2</f>
        <v>A</v>
      </c>
      <c r="BO71" s="109" t="str">
        <f>V2</f>
        <v>HL Analysis</v>
      </c>
      <c r="BP71" s="110"/>
      <c r="BS71" s="29" t="str">
        <f>$U$4</f>
        <v>C</v>
      </c>
      <c r="BT71" s="109" t="str">
        <f>$V$4</f>
        <v>DL Analysis core</v>
      </c>
      <c r="BU71" s="110"/>
      <c r="CM71" s="29" t="str">
        <f>$U$10</f>
        <v>I</v>
      </c>
      <c r="CN71" s="109" t="str">
        <f>$V$10</f>
        <v>Support system</v>
      </c>
      <c r="CO71" s="110"/>
      <c r="CR71" s="29" t="str">
        <f>$U$15</f>
        <v>N</v>
      </c>
      <c r="CS71" s="109" t="str">
        <f>$V$15</f>
        <v>360 Testing</v>
      </c>
      <c r="CT71" s="110"/>
      <c r="CW71" s="29" t="str">
        <f>$U$12</f>
        <v>K</v>
      </c>
      <c r="CX71" s="109" t="str">
        <f>$V$12</f>
        <v>Documentation</v>
      </c>
      <c r="CY71" s="110"/>
    </row>
    <row r="72" spans="1:103">
      <c r="D72" s="136"/>
      <c r="E72" s="136"/>
      <c r="F72" s="136"/>
      <c r="BN72" s="58">
        <v>1</v>
      </c>
      <c r="BO72" s="60">
        <f>BN72-BN70</f>
        <v>0</v>
      </c>
      <c r="BP72" s="60">
        <f>BO72+BP70</f>
        <v>2</v>
      </c>
      <c r="BS72" s="58">
        <v>3</v>
      </c>
      <c r="BT72" s="60">
        <f>BS72-BS70</f>
        <v>0</v>
      </c>
      <c r="BU72" s="60">
        <f>BS72+BT70</f>
        <v>6.75</v>
      </c>
      <c r="CM72" s="60">
        <f>CM70</f>
        <v>20.25</v>
      </c>
      <c r="CN72" s="60">
        <f>CM72-CM70</f>
        <v>0</v>
      </c>
      <c r="CO72" s="60">
        <f>CM72+CN70</f>
        <v>20.75</v>
      </c>
      <c r="CR72" s="60">
        <f>CR70</f>
        <v>21.75</v>
      </c>
      <c r="CS72" s="60">
        <f>CR72-CR70</f>
        <v>0</v>
      </c>
      <c r="CT72" s="60">
        <f>CR72+CS70</f>
        <v>23.75</v>
      </c>
      <c r="CW72" s="60">
        <f>CW70</f>
        <v>24.75</v>
      </c>
      <c r="CX72" s="60">
        <f>CW72-CW70</f>
        <v>0</v>
      </c>
      <c r="CY72" s="60">
        <f>CW72+CX70</f>
        <v>28.75</v>
      </c>
    </row>
    <row r="73" spans="1:103">
      <c r="D73" s="136"/>
      <c r="E73" s="136"/>
      <c r="F73" s="136"/>
    </row>
    <row r="74" spans="1:103">
      <c r="D74" s="136"/>
      <c r="E74" s="136"/>
      <c r="F74" s="136"/>
    </row>
    <row r="75" spans="1:103">
      <c r="D75" s="136"/>
      <c r="E75" s="136"/>
      <c r="F75" s="136"/>
    </row>
    <row r="76" spans="1:103">
      <c r="D76" s="136"/>
      <c r="E76" s="136"/>
      <c r="F76" s="136"/>
    </row>
    <row r="77" spans="1:103">
      <c r="D77" s="136"/>
      <c r="E77" s="136"/>
      <c r="F77" s="136"/>
      <c r="BM77" s="115"/>
      <c r="BN77" s="116"/>
      <c r="BO77" s="116"/>
      <c r="BP77" s="116"/>
      <c r="BQ77" s="116"/>
      <c r="BR77" s="116"/>
      <c r="BS77" s="116"/>
      <c r="BT77" s="117"/>
      <c r="BX77" s="60">
        <f>BU70+1</f>
        <v>7.75</v>
      </c>
      <c r="BY77" s="60">
        <f>$Y$13/5</f>
        <v>5</v>
      </c>
      <c r="BZ77" s="60">
        <f>BY77+BX77</f>
        <v>12.75</v>
      </c>
      <c r="CC77" s="60">
        <f>BZ77+1</f>
        <v>13.75</v>
      </c>
      <c r="CD77" s="60">
        <f>$Y$9/5</f>
        <v>2.5</v>
      </c>
      <c r="CE77" s="60">
        <f>CD77+CC77</f>
        <v>16.25</v>
      </c>
      <c r="CH77" s="60">
        <f>CE77+1</f>
        <v>17.25</v>
      </c>
      <c r="CI77" s="60">
        <f>$Y$11/5</f>
        <v>2</v>
      </c>
      <c r="CJ77" s="60">
        <f>CI77+CH77</f>
        <v>19.25</v>
      </c>
    </row>
    <row r="78" spans="1:103">
      <c r="D78" s="136"/>
      <c r="E78" s="136"/>
      <c r="F78" s="136"/>
      <c r="BM78" s="118"/>
      <c r="BO78" s="115"/>
      <c r="BP78" s="116"/>
      <c r="BQ78" s="117"/>
      <c r="BT78" s="119"/>
      <c r="BX78" s="29" t="str">
        <f>$U$14</f>
        <v>M</v>
      </c>
      <c r="BY78" s="109" t="str">
        <f>$V$13</f>
        <v>Database</v>
      </c>
      <c r="BZ78" s="110"/>
      <c r="CC78" s="29" t="str">
        <f>$U$10</f>
        <v>I</v>
      </c>
      <c r="CD78" s="109" t="str">
        <f>$V$9</f>
        <v>Application</v>
      </c>
      <c r="CE78" s="110"/>
      <c r="CH78" s="29" t="str">
        <f>$U$12</f>
        <v>K</v>
      </c>
      <c r="CI78" s="109" t="str">
        <f>$V$11</f>
        <v>User system</v>
      </c>
      <c r="CJ78" s="110"/>
      <c r="CT78" s="108"/>
    </row>
    <row r="79" spans="1:103">
      <c r="D79" s="136"/>
      <c r="E79" s="136"/>
      <c r="F79" s="136"/>
      <c r="BM79" s="118"/>
      <c r="BO79" s="118"/>
      <c r="BR79" s="115"/>
      <c r="BS79" s="117"/>
      <c r="BT79" s="119"/>
      <c r="BX79" s="58">
        <v>8</v>
      </c>
      <c r="BY79" s="60">
        <f>BX79-BX77</f>
        <v>0.25</v>
      </c>
      <c r="BZ79" s="60">
        <f>BX79+BY77</f>
        <v>13</v>
      </c>
      <c r="CC79" s="58">
        <v>14</v>
      </c>
      <c r="CD79" s="60">
        <f>CC79-CC77</f>
        <v>0.25</v>
      </c>
      <c r="CE79" s="60">
        <f>CC79+CD77</f>
        <v>16.5</v>
      </c>
      <c r="CH79" s="58">
        <v>17</v>
      </c>
      <c r="CI79" s="60">
        <f>CH79-CH77</f>
        <v>-0.25</v>
      </c>
      <c r="CJ79" s="60">
        <f>CH79+CI77</f>
        <v>19</v>
      </c>
    </row>
    <row r="80" spans="1:103">
      <c r="BM80" s="118"/>
      <c r="BO80" s="118"/>
      <c r="BQ80" s="115"/>
      <c r="BR80" s="115"/>
      <c r="BS80" s="117"/>
      <c r="BT80" s="117"/>
    </row>
    <row r="81" spans="31:89">
      <c r="BM81" s="118"/>
      <c r="BO81" s="118"/>
      <c r="BQ81" s="115"/>
      <c r="BR81" s="115"/>
      <c r="BS81" s="117"/>
      <c r="BT81" s="119"/>
    </row>
    <row r="82" spans="31:89">
      <c r="BM82" s="118"/>
      <c r="BO82" s="118"/>
      <c r="BQ82" s="118"/>
      <c r="BR82" s="118"/>
      <c r="BS82" s="119"/>
      <c r="BT82" s="119"/>
    </row>
    <row r="83" spans="31:89">
      <c r="BM83" s="118"/>
      <c r="BO83" s="118"/>
      <c r="BQ83" s="118"/>
      <c r="BR83" s="124"/>
      <c r="BS83" s="126"/>
      <c r="BT83" s="119"/>
    </row>
    <row r="84" spans="31:89">
      <c r="BM84" s="118"/>
      <c r="BO84" s="118"/>
      <c r="BQ84" s="124"/>
      <c r="BR84" s="124"/>
      <c r="BS84" s="126"/>
      <c r="BT84" s="126"/>
    </row>
    <row r="85" spans="31:89">
      <c r="BM85" s="118"/>
      <c r="BO85" s="118"/>
      <c r="BR85" s="124"/>
      <c r="BS85" s="126"/>
      <c r="BT85" s="119"/>
      <c r="CC85" s="60">
        <f>BZ77+1</f>
        <v>13.75</v>
      </c>
      <c r="CD85" s="107">
        <f>$Y$14/5</f>
        <v>1</v>
      </c>
      <c r="CE85" s="60">
        <f>CD85+CC85</f>
        <v>14.75</v>
      </c>
    </row>
    <row r="86" spans="31:89">
      <c r="AE86" s="102"/>
      <c r="BM86" s="118"/>
      <c r="BN86" s="105"/>
      <c r="BO86" s="120"/>
      <c r="BP86" s="102"/>
      <c r="BQ86" s="121"/>
      <c r="BR86" s="127"/>
      <c r="BS86" s="128"/>
      <c r="BT86" s="121"/>
      <c r="BU86" s="113"/>
      <c r="BV86" s="102"/>
      <c r="BW86" s="102"/>
      <c r="BX86" s="102"/>
      <c r="BY86" s="102"/>
      <c r="BZ86" s="102"/>
      <c r="CA86" s="102"/>
      <c r="CB86" s="105"/>
      <c r="CC86" s="104" t="str">
        <f>$U$15</f>
        <v>N</v>
      </c>
      <c r="CD86" s="109" t="str">
        <f>$V$14</f>
        <v>Payment system</v>
      </c>
      <c r="CE86" s="110"/>
    </row>
    <row r="87" spans="31:89">
      <c r="BM87" s="118"/>
      <c r="BN87" s="106"/>
      <c r="BO87" s="122"/>
      <c r="BP87" s="103"/>
      <c r="BQ87" s="123"/>
      <c r="BR87" s="114"/>
      <c r="BS87" s="103"/>
      <c r="BT87" s="123"/>
      <c r="BU87" s="114"/>
      <c r="BV87" s="103"/>
      <c r="BW87" s="103"/>
      <c r="BX87" s="103"/>
      <c r="BY87" s="103"/>
      <c r="BZ87" s="103"/>
      <c r="CA87" s="103"/>
      <c r="CB87" s="106"/>
      <c r="CC87" s="58">
        <v>18</v>
      </c>
      <c r="CD87" s="107">
        <f>CC87-CC85</f>
        <v>4.25</v>
      </c>
      <c r="CE87" s="60">
        <f>CC87+CD85</f>
        <v>19</v>
      </c>
      <c r="CF87" s="34"/>
      <c r="CG87" s="34"/>
      <c r="CH87" s="34"/>
      <c r="CI87" s="34"/>
      <c r="CJ87" s="34"/>
      <c r="CK87" s="34"/>
    </row>
    <row r="88" spans="31:89">
      <c r="BM88" s="118"/>
      <c r="BO88" s="118"/>
      <c r="BQ88" s="119"/>
      <c r="BT88" s="119"/>
    </row>
    <row r="89" spans="31:89">
      <c r="BM89" s="118"/>
      <c r="BO89" s="124"/>
      <c r="BP89" s="125"/>
      <c r="BQ89" s="126"/>
      <c r="BT89" s="119"/>
    </row>
    <row r="90" spans="31:89">
      <c r="BM90" s="118"/>
      <c r="BT90" s="119"/>
    </row>
    <row r="91" spans="31:89">
      <c r="BM91" s="118"/>
      <c r="BT91" s="119"/>
      <c r="BX91" s="60">
        <f>BU72+1</f>
        <v>7.75</v>
      </c>
      <c r="BY91" s="60">
        <f>$Y$5/5</f>
        <v>3.75</v>
      </c>
      <c r="BZ91" s="60">
        <f>BY91+BX91</f>
        <v>11.5</v>
      </c>
    </row>
    <row r="92" spans="31:89">
      <c r="BM92" s="124"/>
      <c r="BN92" s="125"/>
      <c r="BO92" s="125"/>
      <c r="BP92" s="125"/>
      <c r="BQ92" s="125"/>
      <c r="BR92" s="125"/>
      <c r="BS92" s="125"/>
      <c r="BT92" s="126"/>
      <c r="BX92" s="29" t="str">
        <f>$U$5</f>
        <v>D</v>
      </c>
      <c r="BY92" s="134" t="str">
        <f>$V$5</f>
        <v>DL Analysis support</v>
      </c>
      <c r="BZ92" s="135"/>
    </row>
    <row r="93" spans="31:89">
      <c r="BX93" s="58">
        <v>17</v>
      </c>
      <c r="BY93" s="60">
        <f>BX93-BX91</f>
        <v>9.25</v>
      </c>
      <c r="BZ93" s="60">
        <f>BX93+BY91</f>
        <v>20.75</v>
      </c>
    </row>
    <row r="110" spans="7:7">
      <c r="G110" s="18"/>
    </row>
    <row r="111" spans="7:7">
      <c r="G111" s="18"/>
    </row>
    <row r="112" spans="7:7">
      <c r="G112" s="18"/>
    </row>
    <row r="113" spans="10:15">
      <c r="J113" s="19"/>
      <c r="K113" s="19"/>
      <c r="L113" s="19"/>
      <c r="M113" s="19"/>
      <c r="N113" s="19"/>
      <c r="O113" s="19"/>
    </row>
  </sheetData>
  <mergeCells count="24">
    <mergeCell ref="D66:F66"/>
    <mergeCell ref="D67:F67"/>
    <mergeCell ref="BY92:BZ92"/>
    <mergeCell ref="Q1:S1"/>
    <mergeCell ref="D62:F62"/>
    <mergeCell ref="D63:F63"/>
    <mergeCell ref="D64:F64"/>
    <mergeCell ref="D65:F65"/>
    <mergeCell ref="AR11:AT11"/>
    <mergeCell ref="AM6:AO6"/>
    <mergeCell ref="AG6:AI6"/>
    <mergeCell ref="U1:V1"/>
    <mergeCell ref="D79:F79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Gjestebruker</cp:lastModifiedBy>
  <cp:revision/>
  <dcterms:created xsi:type="dcterms:W3CDTF">2021-10-13T11:07:55Z</dcterms:created>
  <dcterms:modified xsi:type="dcterms:W3CDTF">2021-12-06T13:18:38Z</dcterms:modified>
  <cp:category/>
  <cp:contentStatus/>
</cp:coreProperties>
</file>