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.feilmeier\fems\develop\io.openems.edge.common\doc\"/>
    </mc:Choice>
  </mc:AlternateContent>
  <xr:revisionPtr revIDLastSave="0" documentId="13_ncr:1_{2C59140D-9587-4D59-8070-DBE39633856C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imulator" sheetId="1" r:id="rId1"/>
    <sheet name="Calculation" sheetId="2" r:id="rId2"/>
    <sheet name="Unit-Test" sheetId="5" r:id="rId3"/>
  </sheets>
  <definedNames>
    <definedName name="a">-EXP(-1/TimeConstant)</definedName>
    <definedName name="b">Gain*(1+a)</definedName>
    <definedName name="D">Simulator!$C$13</definedName>
    <definedName name="Delay">Simulator!$C$8</definedName>
    <definedName name="Gain">Simulator!$C$6</definedName>
    <definedName name="I">Simulator!$C$12</definedName>
    <definedName name="Max">Simulator!$F$8</definedName>
    <definedName name="Min">Simulator!$F$7</definedName>
    <definedName name="OnebyTi">IF(I=0,0,1/I)</definedName>
    <definedName name="P">Simulator!$C$11</definedName>
    <definedName name="Target">Simulator!$F$6</definedName>
    <definedName name="TimeConstant">Simulator!$C$7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1" i="5"/>
  <c r="K4" i="2"/>
  <c r="K5" i="2"/>
  <c r="K6" i="2"/>
  <c r="K7" i="2"/>
  <c r="K8" i="2"/>
  <c r="K9" i="2"/>
  <c r="K10" i="2"/>
  <c r="K11" i="2"/>
  <c r="K12" i="2"/>
  <c r="K2" i="2"/>
  <c r="K3" i="2"/>
  <c r="G3" i="2"/>
  <c r="I3" i="2" s="1"/>
  <c r="G4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2" i="2"/>
  <c r="H2" i="2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2" i="2"/>
  <c r="E12" i="2" s="1"/>
  <c r="E4" i="2"/>
  <c r="E5" i="2"/>
  <c r="E6" i="2"/>
  <c r="E7" i="2"/>
  <c r="E8" i="2"/>
  <c r="E9" i="2"/>
  <c r="E10" i="2"/>
  <c r="E11" i="2"/>
  <c r="E3" i="2"/>
  <c r="E2" i="2"/>
  <c r="H3" i="2" l="1"/>
  <c r="H4" i="2" s="1"/>
  <c r="H5" i="2" s="1"/>
  <c r="H6" i="2" s="1"/>
  <c r="H7" i="2" s="1"/>
  <c r="H8" i="2" s="1"/>
  <c r="H9" i="2" s="1"/>
  <c r="H10" i="2" s="1"/>
  <c r="H1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J2" i="2"/>
  <c r="I2" i="2"/>
  <c r="I4" i="2"/>
  <c r="G12" i="2"/>
  <c r="H12" i="2" l="1"/>
  <c r="F12" i="2"/>
  <c r="L2" i="2"/>
  <c r="M2" i="2" s="1"/>
  <c r="N2" i="2" s="1"/>
  <c r="C2" i="2" s="1"/>
  <c r="A3" i="5" s="1"/>
  <c r="I12" i="2"/>
  <c r="J3" i="2" l="1"/>
  <c r="L3" i="2" s="1"/>
  <c r="M3" i="2" s="1"/>
  <c r="J4" i="2" s="1"/>
  <c r="L4" i="2" s="1"/>
  <c r="M4" i="2" s="1"/>
  <c r="N4" i="2" s="1"/>
  <c r="C4" i="2" s="1"/>
  <c r="A5" i="5" s="1"/>
  <c r="J5" i="2" l="1"/>
  <c r="L5" i="2" s="1"/>
  <c r="M5" i="2" s="1"/>
  <c r="J6" i="2" s="1"/>
  <c r="L6" i="2" s="1"/>
  <c r="M6" i="2" s="1"/>
  <c r="J7" i="2" s="1"/>
  <c r="L7" i="2" s="1"/>
  <c r="M7" i="2" s="1"/>
  <c r="N3" i="2"/>
  <c r="C3" i="2" s="1"/>
  <c r="A4" i="5" s="1"/>
  <c r="N6" i="2" l="1"/>
  <c r="C6" i="2" s="1"/>
  <c r="A7" i="5" s="1"/>
  <c r="N5" i="2"/>
  <c r="C5" i="2" s="1"/>
  <c r="A6" i="5" s="1"/>
  <c r="J8" i="2"/>
  <c r="L8" i="2" s="1"/>
  <c r="M8" i="2" s="1"/>
  <c r="N7" i="2"/>
  <c r="C7" i="2" s="1"/>
  <c r="A8" i="5" s="1"/>
  <c r="N8" i="2" l="1"/>
  <c r="C8" i="2" s="1"/>
  <c r="A9" i="5" s="1"/>
  <c r="J9" i="2"/>
  <c r="L9" i="2" s="1"/>
  <c r="M9" i="2" s="1"/>
  <c r="J10" i="2" l="1"/>
  <c r="L10" i="2" s="1"/>
  <c r="M10" i="2" s="1"/>
  <c r="N9" i="2"/>
  <c r="C9" i="2" s="1"/>
  <c r="A10" i="5" s="1"/>
  <c r="J11" i="2" l="1"/>
  <c r="L11" i="2" s="1"/>
  <c r="M11" i="2" s="1"/>
  <c r="N10" i="2"/>
  <c r="C10" i="2" s="1"/>
  <c r="A11" i="5" s="1"/>
  <c r="J12" i="2" l="1"/>
  <c r="L12" i="2" s="1"/>
  <c r="M12" i="2" s="1"/>
  <c r="N11" i="2"/>
  <c r="C11" i="2" s="1"/>
  <c r="A12" i="5" s="1"/>
  <c r="N12" i="2" l="1"/>
  <c r="C12" i="2" s="1"/>
  <c r="A13" i="5" s="1"/>
  <c r="D13" i="2" l="1"/>
  <c r="G13" i="2" s="1"/>
  <c r="J13" i="2"/>
  <c r="F13" i="2" l="1"/>
  <c r="H13" i="2"/>
  <c r="E13" i="2"/>
  <c r="K13" i="2"/>
  <c r="I13" i="2"/>
  <c r="L13" i="2" l="1"/>
  <c r="M13" i="2" s="1"/>
  <c r="D14" i="2" l="1"/>
  <c r="E14" i="2" s="1"/>
  <c r="J14" i="2"/>
  <c r="N13" i="2"/>
  <c r="C13" i="2" s="1"/>
  <c r="A14" i="5" s="1"/>
  <c r="K14" i="2" l="1"/>
  <c r="G14" i="2"/>
  <c r="F14" i="2" l="1"/>
  <c r="H14" i="2"/>
  <c r="I14" i="2"/>
  <c r="L14" i="2" s="1"/>
  <c r="M14" i="2" s="1"/>
  <c r="N14" i="2" s="1"/>
  <c r="C14" i="2" s="1"/>
  <c r="A15" i="5" s="1"/>
  <c r="J15" i="2" l="1"/>
  <c r="D15" i="2"/>
  <c r="G15" i="2" s="1"/>
  <c r="F15" i="2" l="1"/>
  <c r="H15" i="2"/>
  <c r="E15" i="2"/>
  <c r="K15" i="2"/>
  <c r="I15" i="2"/>
  <c r="L15" i="2" l="1"/>
  <c r="M15" i="2" s="1"/>
  <c r="D16" i="2" l="1"/>
  <c r="G16" i="2" s="1"/>
  <c r="J16" i="2"/>
  <c r="N15" i="2"/>
  <c r="C15" i="2" s="1"/>
  <c r="A16" i="5" s="1"/>
  <c r="F16" i="2" l="1"/>
  <c r="H16" i="2"/>
  <c r="K16" i="2"/>
  <c r="E16" i="2"/>
  <c r="I16" i="2"/>
  <c r="L16" i="2" l="1"/>
  <c r="M16" i="2" s="1"/>
  <c r="N16" i="2" s="1"/>
  <c r="C16" i="2" s="1"/>
  <c r="A17" i="5" s="1"/>
  <c r="J17" i="2" l="1"/>
  <c r="D17" i="2"/>
  <c r="E17" i="2" s="1"/>
  <c r="G17" i="2" l="1"/>
  <c r="H17" i="2" s="1"/>
  <c r="K17" i="2"/>
  <c r="I17" i="2" l="1"/>
  <c r="L17" i="2" s="1"/>
  <c r="M17" i="2" s="1"/>
  <c r="N17" i="2" s="1"/>
  <c r="C17" i="2" s="1"/>
  <c r="A18" i="5" s="1"/>
  <c r="F17" i="2"/>
  <c r="J18" i="2" l="1"/>
  <c r="D18" i="2"/>
  <c r="G18" i="2" s="1"/>
  <c r="F18" i="2" l="1"/>
  <c r="H18" i="2"/>
  <c r="K18" i="2"/>
  <c r="E18" i="2"/>
  <c r="I18" i="2"/>
  <c r="L18" i="2" l="1"/>
  <c r="M18" i="2" s="1"/>
  <c r="N18" i="2" l="1"/>
  <c r="C18" i="2" s="1"/>
  <c r="A19" i="5" s="1"/>
  <c r="D19" i="2"/>
  <c r="K19" i="2" s="1"/>
  <c r="J19" i="2"/>
  <c r="G19" i="2" l="1"/>
  <c r="H19" i="2" s="1"/>
  <c r="E19" i="2"/>
  <c r="F19" i="2" l="1"/>
  <c r="I19" i="2"/>
  <c r="L19" i="2" s="1"/>
  <c r="M19" i="2" s="1"/>
  <c r="N19" i="2" l="1"/>
  <c r="C19" i="2" s="1"/>
  <c r="A20" i="5" s="1"/>
  <c r="D20" i="2"/>
  <c r="G20" i="2" s="1"/>
  <c r="J20" i="2"/>
  <c r="F20" i="2" l="1"/>
  <c r="H20" i="2"/>
  <c r="K20" i="2"/>
  <c r="E20" i="2"/>
  <c r="I20" i="2"/>
  <c r="L20" i="2" l="1"/>
  <c r="M20" i="2" s="1"/>
  <c r="N20" i="2" l="1"/>
  <c r="C20" i="2" s="1"/>
  <c r="A21" i="5" s="1"/>
  <c r="D21" i="2"/>
  <c r="G21" i="2" s="1"/>
  <c r="J21" i="2"/>
  <c r="F21" i="2" l="1"/>
  <c r="H21" i="2"/>
  <c r="E21" i="2"/>
  <c r="K21" i="2"/>
  <c r="I21" i="2"/>
  <c r="L21" i="2" l="1"/>
  <c r="M21" i="2" s="1"/>
  <c r="N21" i="2" s="1"/>
  <c r="C21" i="2" s="1"/>
  <c r="A22" i="5" s="1"/>
  <c r="D22" i="2" l="1"/>
  <c r="J22" i="2"/>
  <c r="K22" i="2" l="1"/>
  <c r="E22" i="2"/>
  <c r="G22" i="2"/>
  <c r="F22" i="2" l="1"/>
  <c r="H22" i="2"/>
  <c r="I22" i="2"/>
  <c r="L22" i="2" s="1"/>
  <c r="M22" i="2" s="1"/>
  <c r="N22" i="2" l="1"/>
  <c r="C22" i="2" s="1"/>
  <c r="A23" i="5" s="1"/>
  <c r="D23" i="2" l="1"/>
  <c r="J23" i="2"/>
  <c r="G23" i="2" l="1"/>
  <c r="K23" i="2"/>
  <c r="E23" i="2"/>
  <c r="F23" i="2" l="1"/>
  <c r="H23" i="2"/>
  <c r="I23" i="2"/>
  <c r="L23" i="2" s="1"/>
  <c r="M23" i="2" s="1"/>
  <c r="N23" i="2" l="1"/>
  <c r="C23" i="2" s="1"/>
  <c r="A24" i="5" s="1"/>
  <c r="D24" i="2" l="1"/>
  <c r="J24" i="2"/>
  <c r="G24" i="2" l="1"/>
  <c r="K24" i="2"/>
  <c r="E24" i="2"/>
  <c r="F24" i="2" l="1"/>
  <c r="H24" i="2"/>
  <c r="I24" i="2"/>
  <c r="L24" i="2" s="1"/>
  <c r="M24" i="2" s="1"/>
  <c r="N24" i="2" l="1"/>
  <c r="C24" i="2" s="1"/>
  <c r="A25" i="5" s="1"/>
  <c r="D25" i="2" l="1"/>
  <c r="J25" i="2"/>
  <c r="K25" i="2" l="1"/>
  <c r="G25" i="2"/>
  <c r="E25" i="2"/>
  <c r="F25" i="2" l="1"/>
  <c r="H25" i="2"/>
  <c r="I25" i="2"/>
  <c r="L25" i="2" s="1"/>
  <c r="M25" i="2" s="1"/>
  <c r="N25" i="2" l="1"/>
  <c r="C25" i="2" s="1"/>
  <c r="A26" i="5" s="1"/>
  <c r="D26" i="2" l="1"/>
  <c r="J26" i="2"/>
  <c r="E26" i="2" l="1"/>
  <c r="G26" i="2"/>
  <c r="K26" i="2"/>
  <c r="F26" i="2" l="1"/>
  <c r="H26" i="2"/>
  <c r="I26" i="2"/>
  <c r="L26" i="2" s="1"/>
  <c r="M26" i="2" s="1"/>
  <c r="N26" i="2" l="1"/>
  <c r="C26" i="2" s="1"/>
  <c r="A27" i="5" s="1"/>
  <c r="D27" i="2" l="1"/>
  <c r="J27" i="2"/>
  <c r="K27" i="2" l="1"/>
  <c r="E27" i="2"/>
  <c r="G27" i="2"/>
  <c r="F27" i="2" l="1"/>
  <c r="H27" i="2"/>
  <c r="I27" i="2"/>
  <c r="L27" i="2" s="1"/>
  <c r="M27" i="2" s="1"/>
  <c r="N27" i="2" l="1"/>
  <c r="C27" i="2" s="1"/>
  <c r="A28" i="5" s="1"/>
  <c r="D28" i="2" l="1"/>
  <c r="J28" i="2"/>
  <c r="K28" i="2" l="1"/>
  <c r="G28" i="2"/>
  <c r="E28" i="2"/>
  <c r="F28" i="2" l="1"/>
  <c r="H28" i="2"/>
  <c r="I28" i="2"/>
  <c r="L28" i="2" s="1"/>
  <c r="M28" i="2" s="1"/>
  <c r="N28" i="2" l="1"/>
  <c r="C28" i="2" s="1"/>
  <c r="A29" i="5" s="1"/>
  <c r="D29" i="2" l="1"/>
  <c r="J29" i="2"/>
  <c r="K29" i="2" l="1"/>
  <c r="G29" i="2"/>
  <c r="E29" i="2"/>
  <c r="F29" i="2" l="1"/>
  <c r="H29" i="2"/>
  <c r="I29" i="2"/>
  <c r="L29" i="2" s="1"/>
  <c r="M29" i="2" s="1"/>
  <c r="N29" i="2" l="1"/>
  <c r="C29" i="2" s="1"/>
  <c r="A30" i="5" s="1"/>
  <c r="D30" i="2" l="1"/>
  <c r="J30" i="2"/>
  <c r="K30" i="2" l="1"/>
  <c r="E30" i="2"/>
  <c r="G30" i="2"/>
  <c r="F30" i="2" l="1"/>
  <c r="H30" i="2"/>
  <c r="I30" i="2"/>
  <c r="L30" i="2" s="1"/>
  <c r="M30" i="2" s="1"/>
  <c r="N30" i="2" l="1"/>
  <c r="C30" i="2" s="1"/>
  <c r="A31" i="5" s="1"/>
  <c r="D31" i="2" l="1"/>
  <c r="J31" i="2"/>
  <c r="K31" i="2" l="1"/>
  <c r="E31" i="2"/>
  <c r="G31" i="2"/>
  <c r="F31" i="2" l="1"/>
  <c r="H31" i="2"/>
  <c r="I31" i="2"/>
  <c r="L31" i="2" s="1"/>
  <c r="M31" i="2" s="1"/>
  <c r="N31" i="2" l="1"/>
  <c r="C31" i="2" s="1"/>
  <c r="A32" i="5" s="1"/>
  <c r="D32" i="2" l="1"/>
  <c r="J32" i="2"/>
  <c r="G32" i="2" l="1"/>
  <c r="E32" i="2"/>
  <c r="K32" i="2"/>
  <c r="F32" i="2" l="1"/>
  <c r="H32" i="2"/>
  <c r="I32" i="2"/>
  <c r="L32" i="2" s="1"/>
  <c r="M32" i="2" s="1"/>
  <c r="N32" i="2" l="1"/>
  <c r="C32" i="2" s="1"/>
  <c r="A33" i="5" s="1"/>
  <c r="D33" i="2" l="1"/>
  <c r="J33" i="2"/>
  <c r="G33" i="2" l="1"/>
  <c r="E33" i="2"/>
  <c r="K33" i="2"/>
  <c r="F33" i="2" l="1"/>
  <c r="H33" i="2"/>
  <c r="I33" i="2"/>
  <c r="L33" i="2" s="1"/>
  <c r="M33" i="2" s="1"/>
  <c r="N33" i="2" l="1"/>
  <c r="C33" i="2" s="1"/>
  <c r="A34" i="5" s="1"/>
  <c r="D34" i="2" l="1"/>
  <c r="J34" i="2"/>
  <c r="E34" i="2" l="1"/>
  <c r="K34" i="2"/>
  <c r="G34" i="2"/>
  <c r="F34" i="2" l="1"/>
  <c r="H34" i="2"/>
  <c r="I34" i="2"/>
  <c r="L34" i="2" s="1"/>
  <c r="M34" i="2" s="1"/>
  <c r="N34" i="2" l="1"/>
  <c r="C34" i="2" s="1"/>
  <c r="A35" i="5" s="1"/>
  <c r="D35" i="2" l="1"/>
  <c r="J35" i="2"/>
  <c r="G35" i="2" l="1"/>
  <c r="K35" i="2"/>
  <c r="E35" i="2"/>
  <c r="F35" i="2" l="1"/>
  <c r="H35" i="2"/>
  <c r="I35" i="2"/>
  <c r="L35" i="2" s="1"/>
  <c r="M35" i="2" s="1"/>
  <c r="N35" i="2" l="1"/>
  <c r="C35" i="2" s="1"/>
  <c r="A36" i="5" s="1"/>
  <c r="D36" i="2" l="1"/>
  <c r="J36" i="2"/>
  <c r="G36" i="2" l="1"/>
  <c r="E36" i="2"/>
  <c r="K36" i="2"/>
  <c r="F36" i="2" l="1"/>
  <c r="H36" i="2"/>
  <c r="I36" i="2"/>
  <c r="L36" i="2" s="1"/>
  <c r="M36" i="2" s="1"/>
  <c r="N36" i="2" l="1"/>
  <c r="C36" i="2" s="1"/>
  <c r="A37" i="5" s="1"/>
  <c r="D37" i="2" l="1"/>
  <c r="J37" i="2"/>
  <c r="K37" i="2" l="1"/>
  <c r="G37" i="2"/>
  <c r="E37" i="2"/>
  <c r="F37" i="2" l="1"/>
  <c r="H37" i="2"/>
  <c r="I37" i="2"/>
  <c r="L37" i="2" s="1"/>
  <c r="M37" i="2" s="1"/>
  <c r="N37" i="2" l="1"/>
  <c r="C37" i="2" s="1"/>
  <c r="A38" i="5" s="1"/>
  <c r="D38" i="2" l="1"/>
  <c r="J38" i="2"/>
  <c r="G38" i="2" l="1"/>
  <c r="K38" i="2"/>
  <c r="E38" i="2"/>
  <c r="F38" i="2" l="1"/>
  <c r="H38" i="2"/>
  <c r="I38" i="2"/>
  <c r="L38" i="2" s="1"/>
  <c r="M38" i="2" s="1"/>
  <c r="N38" i="2" l="1"/>
  <c r="C38" i="2" s="1"/>
  <c r="A39" i="5" s="1"/>
  <c r="D39" i="2" l="1"/>
  <c r="J39" i="2"/>
  <c r="K39" i="2" l="1"/>
  <c r="E39" i="2"/>
  <c r="G39" i="2"/>
  <c r="F39" i="2" l="1"/>
  <c r="H39" i="2"/>
  <c r="I39" i="2"/>
  <c r="L39" i="2" s="1"/>
  <c r="M39" i="2" s="1"/>
  <c r="N39" i="2" l="1"/>
  <c r="C39" i="2" s="1"/>
  <c r="A40" i="5" s="1"/>
  <c r="D40" i="2" l="1"/>
  <c r="J40" i="2"/>
  <c r="E40" i="2" l="1"/>
  <c r="G40" i="2"/>
  <c r="K40" i="2"/>
  <c r="F40" i="2" l="1"/>
  <c r="H40" i="2"/>
  <c r="I40" i="2"/>
  <c r="L40" i="2" s="1"/>
  <c r="M40" i="2" s="1"/>
  <c r="N40" i="2" l="1"/>
  <c r="C40" i="2" s="1"/>
  <c r="A41" i="5" s="1"/>
  <c r="D41" i="2" l="1"/>
  <c r="J41" i="2"/>
  <c r="K41" i="2" l="1"/>
  <c r="G41" i="2"/>
  <c r="E41" i="2"/>
  <c r="F41" i="2" l="1"/>
  <c r="H41" i="2"/>
  <c r="I41" i="2"/>
  <c r="L41" i="2" s="1"/>
  <c r="M41" i="2" s="1"/>
  <c r="N41" i="2" l="1"/>
  <c r="C41" i="2" s="1"/>
  <c r="D42" i="2" l="1"/>
  <c r="J42" i="2"/>
  <c r="G42" i="2" l="1"/>
  <c r="E42" i="2"/>
  <c r="K42" i="2"/>
  <c r="F42" i="2" l="1"/>
  <c r="H42" i="2"/>
  <c r="I42" i="2"/>
  <c r="L42" i="2" s="1"/>
  <c r="M42" i="2" s="1"/>
  <c r="N42" i="2" l="1"/>
  <c r="C42" i="2" s="1"/>
  <c r="D43" i="2" l="1"/>
  <c r="J43" i="2"/>
  <c r="K43" i="2" l="1"/>
  <c r="G43" i="2"/>
  <c r="E43" i="2"/>
  <c r="F43" i="2" l="1"/>
  <c r="H43" i="2"/>
  <c r="I43" i="2"/>
  <c r="L43" i="2" s="1"/>
  <c r="M43" i="2" s="1"/>
  <c r="N43" i="2" l="1"/>
  <c r="C43" i="2" s="1"/>
  <c r="D44" i="2" l="1"/>
  <c r="J44" i="2"/>
  <c r="K44" i="2" l="1"/>
  <c r="E44" i="2"/>
  <c r="G44" i="2"/>
  <c r="F44" i="2" l="1"/>
  <c r="H44" i="2"/>
  <c r="I44" i="2"/>
  <c r="L44" i="2" s="1"/>
  <c r="M44" i="2" s="1"/>
  <c r="N44" i="2" l="1"/>
  <c r="C44" i="2" s="1"/>
  <c r="D45" i="2" l="1"/>
  <c r="J45" i="2"/>
  <c r="K45" i="2" l="1"/>
  <c r="G45" i="2"/>
  <c r="E45" i="2"/>
  <c r="F45" i="2" l="1"/>
  <c r="H45" i="2"/>
  <c r="I45" i="2"/>
  <c r="L45" i="2" s="1"/>
  <c r="M45" i="2" s="1"/>
  <c r="N45" i="2" l="1"/>
  <c r="C45" i="2" s="1"/>
  <c r="D46" i="2" l="1"/>
  <c r="J46" i="2"/>
  <c r="K46" i="2" l="1"/>
  <c r="E46" i="2"/>
  <c r="G46" i="2"/>
  <c r="F46" i="2" l="1"/>
  <c r="H46" i="2"/>
  <c r="I46" i="2"/>
  <c r="L46" i="2" s="1"/>
  <c r="M46" i="2" s="1"/>
  <c r="N46" i="2" l="1"/>
  <c r="C46" i="2" s="1"/>
  <c r="D47" i="2" l="1"/>
  <c r="J47" i="2"/>
  <c r="E47" i="2" l="1"/>
  <c r="K47" i="2"/>
  <c r="G47" i="2"/>
  <c r="F47" i="2" l="1"/>
  <c r="H47" i="2"/>
  <c r="I47" i="2"/>
  <c r="L47" i="2" s="1"/>
  <c r="M47" i="2" s="1"/>
  <c r="N47" i="2" l="1"/>
  <c r="C47" i="2" s="1"/>
  <c r="D48" i="2" l="1"/>
  <c r="J48" i="2"/>
  <c r="E48" i="2" l="1"/>
  <c r="G48" i="2"/>
  <c r="K48" i="2"/>
  <c r="F48" i="2" l="1"/>
  <c r="H48" i="2"/>
  <c r="I48" i="2"/>
  <c r="L48" i="2" s="1"/>
  <c r="M48" i="2" s="1"/>
  <c r="N48" i="2" l="1"/>
  <c r="C48" i="2" s="1"/>
  <c r="D49" i="2" l="1"/>
  <c r="J49" i="2"/>
  <c r="K49" i="2" l="1"/>
  <c r="E49" i="2"/>
  <c r="G49" i="2"/>
  <c r="F49" i="2" l="1"/>
  <c r="H49" i="2"/>
  <c r="I49" i="2"/>
  <c r="L49" i="2" s="1"/>
  <c r="M49" i="2" s="1"/>
  <c r="N49" i="2" l="1"/>
  <c r="C49" i="2" s="1"/>
  <c r="D50" i="2" l="1"/>
  <c r="J50" i="2"/>
  <c r="G50" i="2" l="1"/>
  <c r="K50" i="2"/>
  <c r="E50" i="2"/>
  <c r="F50" i="2" l="1"/>
  <c r="H50" i="2"/>
  <c r="I50" i="2"/>
  <c r="L50" i="2" s="1"/>
  <c r="M50" i="2" s="1"/>
  <c r="N50" i="2" l="1"/>
  <c r="C50" i="2" s="1"/>
  <c r="D51" i="2" l="1"/>
  <c r="J51" i="2"/>
  <c r="G51" i="2" l="1"/>
  <c r="E51" i="2"/>
  <c r="K51" i="2"/>
  <c r="F51" i="2" l="1"/>
  <c r="H51" i="2"/>
  <c r="I51" i="2"/>
  <c r="L51" i="2" s="1"/>
  <c r="M51" i="2" s="1"/>
  <c r="N51" i="2" l="1"/>
  <c r="C51" i="2" s="1"/>
  <c r="D52" i="2" l="1"/>
  <c r="J52" i="2"/>
  <c r="K52" i="2" l="1"/>
  <c r="E52" i="2"/>
  <c r="G52" i="2"/>
  <c r="F52" i="2" l="1"/>
  <c r="H52" i="2"/>
  <c r="I52" i="2"/>
  <c r="L52" i="2" s="1"/>
  <c r="M52" i="2" s="1"/>
  <c r="N52" i="2" l="1"/>
  <c r="C52" i="2" s="1"/>
  <c r="D53" i="2" l="1"/>
  <c r="J53" i="2"/>
  <c r="E53" i="2" l="1"/>
  <c r="G53" i="2"/>
  <c r="K53" i="2"/>
  <c r="F53" i="2" l="1"/>
  <c r="H53" i="2"/>
  <c r="I53" i="2"/>
  <c r="L53" i="2" s="1"/>
  <c r="M53" i="2" s="1"/>
  <c r="N53" i="2" l="1"/>
  <c r="C53" i="2" s="1"/>
  <c r="D54" i="2" l="1"/>
  <c r="J54" i="2"/>
  <c r="K54" i="2" l="1"/>
  <c r="G54" i="2"/>
  <c r="E54" i="2"/>
  <c r="F54" i="2" l="1"/>
  <c r="H54" i="2"/>
  <c r="I54" i="2"/>
  <c r="L54" i="2" s="1"/>
  <c r="M54" i="2" s="1"/>
  <c r="N54" i="2" l="1"/>
  <c r="C54" i="2" s="1"/>
  <c r="D55" i="2" l="1"/>
  <c r="J55" i="2"/>
  <c r="K55" i="2" l="1"/>
  <c r="G55" i="2"/>
  <c r="E55" i="2"/>
  <c r="F55" i="2" l="1"/>
  <c r="H55" i="2"/>
  <c r="I55" i="2"/>
  <c r="L55" i="2" s="1"/>
  <c r="M55" i="2" s="1"/>
  <c r="N55" i="2" l="1"/>
  <c r="C55" i="2" s="1"/>
  <c r="D56" i="2" l="1"/>
  <c r="J56" i="2"/>
  <c r="K56" i="2" l="1"/>
  <c r="G56" i="2"/>
  <c r="E56" i="2"/>
  <c r="F56" i="2" l="1"/>
  <c r="H56" i="2"/>
  <c r="I56" i="2"/>
  <c r="L56" i="2" s="1"/>
  <c r="M56" i="2" s="1"/>
  <c r="N56" i="2" l="1"/>
  <c r="C56" i="2" s="1"/>
  <c r="D57" i="2" l="1"/>
  <c r="J57" i="2"/>
  <c r="G57" i="2" l="1"/>
  <c r="E57" i="2"/>
  <c r="K57" i="2"/>
  <c r="F57" i="2" l="1"/>
  <c r="H57" i="2"/>
  <c r="I57" i="2"/>
  <c r="L57" i="2" s="1"/>
  <c r="M57" i="2" s="1"/>
  <c r="N57" i="2" l="1"/>
  <c r="C57" i="2" s="1"/>
  <c r="D58" i="2" l="1"/>
  <c r="J58" i="2"/>
  <c r="K58" i="2" l="1"/>
  <c r="E58" i="2"/>
  <c r="G58" i="2"/>
  <c r="F58" i="2" l="1"/>
  <c r="H58" i="2"/>
  <c r="I58" i="2"/>
  <c r="L58" i="2" s="1"/>
  <c r="M58" i="2" s="1"/>
  <c r="N58" i="2" l="1"/>
  <c r="C58" i="2" s="1"/>
  <c r="D59" i="2" l="1"/>
  <c r="J59" i="2"/>
  <c r="K59" i="2" l="1"/>
  <c r="G59" i="2"/>
  <c r="E59" i="2"/>
  <c r="F59" i="2" l="1"/>
  <c r="H59" i="2"/>
  <c r="I59" i="2"/>
  <c r="L59" i="2" s="1"/>
  <c r="M59" i="2" s="1"/>
  <c r="N59" i="2" l="1"/>
  <c r="C59" i="2" s="1"/>
  <c r="D60" i="2" l="1"/>
  <c r="J60" i="2"/>
  <c r="E60" i="2" l="1"/>
  <c r="G60" i="2"/>
  <c r="K60" i="2"/>
  <c r="F60" i="2" l="1"/>
  <c r="H60" i="2"/>
  <c r="I60" i="2"/>
  <c r="L60" i="2" s="1"/>
  <c r="M60" i="2" s="1"/>
  <c r="N60" i="2" l="1"/>
  <c r="C60" i="2" s="1"/>
  <c r="D61" i="2" l="1"/>
  <c r="J61" i="2"/>
  <c r="E61" i="2" l="1"/>
  <c r="K61" i="2"/>
  <c r="G61" i="2"/>
  <c r="F61" i="2" l="1"/>
  <c r="H61" i="2"/>
  <c r="I61" i="2"/>
  <c r="L61" i="2" s="1"/>
  <c r="M61" i="2" s="1"/>
  <c r="N61" i="2" l="1"/>
  <c r="C61" i="2" s="1"/>
  <c r="D62" i="2" l="1"/>
  <c r="J62" i="2"/>
  <c r="K62" i="2" l="1"/>
  <c r="E62" i="2"/>
  <c r="G62" i="2"/>
  <c r="F62" i="2" l="1"/>
  <c r="H62" i="2"/>
  <c r="I62" i="2"/>
  <c r="L62" i="2" s="1"/>
  <c r="M62" i="2" s="1"/>
  <c r="N62" i="2" l="1"/>
  <c r="C62" i="2" s="1"/>
  <c r="D63" i="2" l="1"/>
  <c r="J63" i="2"/>
  <c r="K63" i="2" l="1"/>
  <c r="E63" i="2"/>
  <c r="G63" i="2"/>
  <c r="F63" i="2" l="1"/>
  <c r="H63" i="2"/>
  <c r="I63" i="2"/>
  <c r="L63" i="2" s="1"/>
  <c r="M63" i="2" s="1"/>
  <c r="N63" i="2" l="1"/>
  <c r="C63" i="2" s="1"/>
  <c r="D64" i="2" l="1"/>
  <c r="J64" i="2"/>
  <c r="K64" i="2" l="1"/>
  <c r="G64" i="2"/>
  <c r="E64" i="2"/>
  <c r="F64" i="2" l="1"/>
  <c r="H64" i="2"/>
  <c r="I64" i="2"/>
  <c r="L64" i="2" s="1"/>
  <c r="M64" i="2" s="1"/>
  <c r="N64" i="2" l="1"/>
  <c r="C64" i="2" s="1"/>
  <c r="D65" i="2" l="1"/>
  <c r="J65" i="2"/>
  <c r="K65" i="2" l="1"/>
  <c r="G65" i="2"/>
  <c r="E65" i="2"/>
  <c r="F65" i="2" l="1"/>
  <c r="H65" i="2"/>
  <c r="I65" i="2"/>
  <c r="L65" i="2" s="1"/>
  <c r="M65" i="2" s="1"/>
  <c r="N65" i="2" l="1"/>
  <c r="C65" i="2" s="1"/>
  <c r="D66" i="2" l="1"/>
  <c r="J66" i="2"/>
  <c r="K66" i="2" l="1"/>
  <c r="E66" i="2"/>
  <c r="G66" i="2"/>
  <c r="F66" i="2" l="1"/>
  <c r="H66" i="2"/>
  <c r="I66" i="2"/>
  <c r="L66" i="2" s="1"/>
  <c r="M66" i="2" s="1"/>
  <c r="N66" i="2" l="1"/>
  <c r="C66" i="2" s="1"/>
  <c r="D67" i="2" l="1"/>
  <c r="J67" i="2"/>
  <c r="K67" i="2" l="1"/>
  <c r="E67" i="2"/>
  <c r="G67" i="2"/>
  <c r="F67" i="2" l="1"/>
  <c r="H67" i="2"/>
  <c r="I67" i="2"/>
  <c r="L67" i="2" s="1"/>
  <c r="M67" i="2" s="1"/>
  <c r="N67" i="2" l="1"/>
  <c r="C67" i="2" s="1"/>
  <c r="D68" i="2" l="1"/>
  <c r="J68" i="2"/>
  <c r="E68" i="2" l="1"/>
  <c r="G68" i="2"/>
  <c r="K68" i="2"/>
  <c r="F68" i="2" l="1"/>
  <c r="H68" i="2"/>
  <c r="I68" i="2"/>
  <c r="L68" i="2" s="1"/>
  <c r="M68" i="2" s="1"/>
  <c r="N68" i="2" l="1"/>
  <c r="C68" i="2" s="1"/>
  <c r="D69" i="2" l="1"/>
  <c r="J69" i="2"/>
  <c r="K69" i="2" l="1"/>
  <c r="G69" i="2"/>
  <c r="E69" i="2"/>
  <c r="F69" i="2" l="1"/>
  <c r="H69" i="2"/>
  <c r="I69" i="2"/>
  <c r="L69" i="2" s="1"/>
  <c r="M69" i="2" s="1"/>
  <c r="N69" i="2" l="1"/>
  <c r="C69" i="2" s="1"/>
  <c r="D70" i="2" l="1"/>
  <c r="J70" i="2"/>
  <c r="K70" i="2" l="1"/>
  <c r="E70" i="2"/>
  <c r="G70" i="2"/>
  <c r="F70" i="2" l="1"/>
  <c r="H70" i="2"/>
  <c r="I70" i="2"/>
  <c r="L70" i="2" s="1"/>
  <c r="M70" i="2" s="1"/>
  <c r="N70" i="2" l="1"/>
  <c r="C70" i="2" s="1"/>
  <c r="D71" i="2" l="1"/>
  <c r="J71" i="2"/>
  <c r="K71" i="2" l="1"/>
  <c r="G71" i="2"/>
  <c r="E71" i="2"/>
  <c r="F71" i="2" l="1"/>
  <c r="H71" i="2"/>
  <c r="I71" i="2"/>
  <c r="L71" i="2" s="1"/>
  <c r="M71" i="2" s="1"/>
  <c r="N71" i="2" l="1"/>
  <c r="C71" i="2" s="1"/>
  <c r="D72" i="2" l="1"/>
  <c r="J72" i="2"/>
  <c r="K72" i="2" l="1"/>
  <c r="E72" i="2"/>
  <c r="G72" i="2"/>
  <c r="F72" i="2" l="1"/>
  <c r="H72" i="2"/>
  <c r="I72" i="2"/>
  <c r="L72" i="2" s="1"/>
  <c r="M72" i="2" s="1"/>
  <c r="N72" i="2" l="1"/>
  <c r="C72" i="2" s="1"/>
</calcChain>
</file>

<file path=xl/sharedStrings.xml><?xml version="1.0" encoding="utf-8"?>
<sst xmlns="http://schemas.openxmlformats.org/spreadsheetml/2006/main" count="28" uniqueCount="27">
  <si>
    <t>Process</t>
  </si>
  <si>
    <t>Controller</t>
  </si>
  <si>
    <t>t</t>
  </si>
  <si>
    <t>Error</t>
  </si>
  <si>
    <t>Integral (I)</t>
  </si>
  <si>
    <t>Derivative (D)</t>
  </si>
  <si>
    <t>(All times in seconds)</t>
  </si>
  <si>
    <t>Proportional (P)</t>
  </si>
  <si>
    <t>Gain</t>
  </si>
  <si>
    <t>Time Constant</t>
  </si>
  <si>
    <t>Delay</t>
  </si>
  <si>
    <t>OpenEMS PID Simulator</t>
  </si>
  <si>
    <t>Based on http://www.engineers-excel.com</t>
  </si>
  <si>
    <t>Target</t>
  </si>
  <si>
    <t>Min</t>
  </si>
  <si>
    <t>Max</t>
  </si>
  <si>
    <t>Output</t>
  </si>
  <si>
    <t>Input</t>
  </si>
  <si>
    <t>Output P</t>
  </si>
  <si>
    <t>Output I</t>
  </si>
  <si>
    <t>ErrorSum</t>
  </si>
  <si>
    <t>Output D</t>
  </si>
  <si>
    <t>Calc Output</t>
  </si>
  <si>
    <t>Within Limits?</t>
  </si>
  <si>
    <t>1st Error</t>
  </si>
  <si>
    <t>Output2</t>
  </si>
  <si>
    <t>ErrorSum2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</si>
</sst>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Fill="1" applyBorder="1"/>
    <xf numFmtId="0" fontId="4" fillId="0" borderId="0" xfId="0" applyFont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164" fontId="0" fillId="0" borderId="0" xfId="0" applyNumberFormat="1"/>
    <xf numFmtId="16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4" fillId="0" borderId="2" xfId="0" applyFont="1" applyBorder="1"/>
    <xf numFmtId="0" fontId="2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</cellXfs>
  <cellStyles count="1">
    <cellStyle name="Standard" xfId="0" builtinId="0"/>
  </cellStyles>
  <dxfs count="1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sng" strike="noStrike" baseline="0">
                <a:solidFill>
                  <a:srgbClr val="000000"/>
                </a:solidFill>
                <a:latin typeface="Antique Olive"/>
                <a:ea typeface="Antique Olive"/>
                <a:cs typeface="Antique Olive"/>
              </a:defRPr>
            </a:pPr>
            <a:r>
              <a:rPr lang="de-DE"/>
              <a:t>PID Loop Simulation</a:t>
            </a:r>
          </a:p>
        </c:rich>
      </c:tx>
      <c:layout>
        <c:manualLayout>
          <c:xMode val="edge"/>
          <c:yMode val="edge"/>
          <c:x val="0.40985602160306883"/>
          <c:y val="1.1600928074245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1542693823414E-2"/>
          <c:y val="0.10208816705336426"/>
          <c:w val="0.86298127569420191"/>
          <c:h val="0.73781902552204182"/>
        </c:manualLayout>
      </c:layout>
      <c:lineChart>
        <c:grouping val="standard"/>
        <c:varyColors val="0"/>
        <c:ser>
          <c:idx val="0"/>
          <c:order val="0"/>
          <c:tx>
            <c:v>Input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Calculation!$A$2:$A$72</c:f>
              <c:numCache>
                <c:formatCode>0</c:formatCode>
                <c:ptCount val="7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</c:numCache>
            </c:numRef>
          </c:cat>
          <c:val>
            <c:numRef>
              <c:f>Calculation!$D$2:$D$72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3792.7233529713458</c:v>
                </c:pt>
                <c:pt idx="13">
                  <c:v>8980.7116535516689</c:v>
                </c:pt>
                <c:pt idx="14">
                  <c:v>13962.751721735774</c:v>
                </c:pt>
                <c:pt idx="15">
                  <c:v>17885.197450148058</c:v>
                </c:pt>
                <c:pt idx="16">
                  <c:v>20473.065219374621</c:v>
                </c:pt>
                <c:pt idx="17">
                  <c:v>21826.131619030613</c:v>
                </c:pt>
                <c:pt idx="18">
                  <c:v>22234.186654753881</c:v>
                </c:pt>
                <c:pt idx="19">
                  <c:v>22038.001111408114</c:v>
                </c:pt>
                <c:pt idx="20">
                  <c:v>21542.145888337061</c:v>
                </c:pt>
                <c:pt idx="21">
                  <c:v>20973.252225540782</c:v>
                </c:pt>
                <c:pt idx="22">
                  <c:v>20471.521306566079</c:v>
                </c:pt>
                <c:pt idx="23">
                  <c:v>20102.380994268238</c:v>
                </c:pt>
                <c:pt idx="24">
                  <c:v>19877.164368924419</c:v>
                </c:pt>
                <c:pt idx="25">
                  <c:v>19774.896663257336</c:v>
                </c:pt>
                <c:pt idx="26">
                  <c:v>19760.568555174508</c:v>
                </c:pt>
                <c:pt idx="27">
                  <c:v>19797.98527288474</c:v>
                </c:pt>
                <c:pt idx="28">
                  <c:v>19857.154975697718</c:v>
                </c:pt>
                <c:pt idx="29">
                  <c:v>19917.231591561544</c:v>
                </c:pt>
                <c:pt idx="30">
                  <c:v>19966.42112640935</c:v>
                </c:pt>
                <c:pt idx="31">
                  <c:v>20000.212828779284</c:v>
                </c:pt>
                <c:pt idx="32">
                  <c:v>20019.011870265051</c:v>
                </c:pt>
                <c:pt idx="33">
                  <c:v>20025.887291107327</c:v>
                </c:pt>
                <c:pt idx="34">
                  <c:v>20024.811278867706</c:v>
                </c:pt>
                <c:pt idx="35">
                  <c:v>20019.506269409903</c:v>
                </c:pt>
                <c:pt idx="36">
                  <c:v>20012.849549656225</c:v>
                </c:pt>
                <c:pt idx="37">
                  <c:v>20006.701585137191</c:v>
                </c:pt>
                <c:pt idx="38">
                  <c:v>20002.00313603277</c:v>
                </c:pt>
                <c:pt idx="39">
                  <c:v>19999.003810279279</c:v>
                </c:pt>
                <c:pt idx="40">
                  <c:v>19997.520552956659</c:v>
                </c:pt>
                <c:pt idx="41">
                  <c:v>19997.163806682591</c:v>
                </c:pt>
                <c:pt idx="42">
                  <c:v>19997.502759897834</c:v>
                </c:pt>
                <c:pt idx="43">
                  <c:v>19998.165298648662</c:v>
                </c:pt>
                <c:pt idx="44">
                  <c:v>19998.882600076744</c:v>
                </c:pt>
                <c:pt idx="45">
                  <c:v>19999.494406258305</c:v>
                </c:pt>
                <c:pt idx="46">
                  <c:v>19999.931376613662</c:v>
                </c:pt>
                <c:pt idx="47">
                  <c:v>20000.18800788336</c:v>
                </c:pt>
                <c:pt idx="48">
                  <c:v>20000.295430727441</c:v>
                </c:pt>
                <c:pt idx="49">
                  <c:v>20000.299296288802</c:v>
                </c:pt>
                <c:pt idx="50">
                  <c:v>20000.244693998393</c:v>
                </c:pt>
                <c:pt idx="51">
                  <c:v>20000.167849537116</c:v>
                </c:pt>
                <c:pt idx="52">
                  <c:v>20000.093177207542</c:v>
                </c:pt>
                <c:pt idx="53">
                  <c:v>20000.033876449706</c:v>
                </c:pt>
                <c:pt idx="54">
                  <c:v>19999.994391151504</c:v>
                </c:pt>
                <c:pt idx="55">
                  <c:v>19999.973441121969</c:v>
                </c:pt>
                <c:pt idx="56">
                  <c:v>19999.966797677345</c:v>
                </c:pt>
                <c:pt idx="57">
                  <c:v>19999.969390214497</c:v>
                </c:pt>
                <c:pt idx="58">
                  <c:v>19999.976640316843</c:v>
                </c:pt>
                <c:pt idx="59">
                  <c:v>19999.985112202856</c:v>
                </c:pt>
                <c:pt idx="60">
                  <c:v>19999.992658676339</c:v>
                </c:pt>
                <c:pt idx="61">
                  <c:v>19999.998258133583</c:v>
                </c:pt>
                <c:pt idx="62">
                  <c:v>20000.00171023927</c:v>
                </c:pt>
                <c:pt idx="63">
                  <c:v>20000.003310518849</c:v>
                </c:pt>
                <c:pt idx="64">
                  <c:v>20000.00357490559</c:v>
                </c:pt>
                <c:pt idx="65">
                  <c:v>20000.003044373923</c:v>
                </c:pt>
                <c:pt idx="66">
                  <c:v>20000.002171270837</c:v>
                </c:pt>
                <c:pt idx="67">
                  <c:v>20000.001272750756</c:v>
                </c:pt>
                <c:pt idx="68">
                  <c:v>20000.000530452213</c:v>
                </c:pt>
                <c:pt idx="69">
                  <c:v>20000.000016016264</c:v>
                </c:pt>
                <c:pt idx="70">
                  <c:v>19999.99972617293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13-4E56-BB8B-63999BA8D100}"/>
            </c:ext>
          </c:extLst>
        </c:ser>
        <c:ser>
          <c:idx val="1"/>
          <c:order val="1"/>
          <c:tx>
            <c:v>Output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Calculation!$C$2:$C$72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</c:v>
                </c:pt>
                <c:pt idx="11">
                  <c:v>12000</c:v>
                </c:pt>
                <c:pt idx="12">
                  <c:v>16862.182994108596</c:v>
                </c:pt>
                <c:pt idx="13">
                  <c:v>20167.969498043094</c:v>
                </c:pt>
                <c:pt idx="14">
                  <c:v>21979.143981522364</c:v>
                </c:pt>
                <c:pt idx="15">
                  <c:v>22613.584746477944</c:v>
                </c:pt>
                <c:pt idx="16">
                  <c:v>22471.665180665557</c:v>
                </c:pt>
                <c:pt idx="17">
                  <c:v>21923.825694956373</c:v>
                </c:pt>
                <c:pt idx="18">
                  <c:v>21253.569698530213</c:v>
                </c:pt>
                <c:pt idx="19">
                  <c:v>20642.169365107777</c:v>
                </c:pt>
                <c:pt idx="20">
                  <c:v>20179.525598606659</c:v>
                </c:pt>
                <c:pt idx="21">
                  <c:v>19887.549930944424</c:v>
                </c:pt>
                <c:pt idx="22">
                  <c:v>19746.093538974601</c:v>
                </c:pt>
                <c:pt idx="23">
                  <c:v>19715.379240694125</c:v>
                </c:pt>
                <c:pt idx="24">
                  <c:v>19752.229930016798</c:v>
                </c:pt>
                <c:pt idx="25">
                  <c:v>19819.760931039596</c:v>
                </c:pt>
                <c:pt idx="26">
                  <c:v>19891.590364487249</c:v>
                </c:pt>
                <c:pt idx="27">
                  <c:v>19952.194782621827</c:v>
                </c:pt>
                <c:pt idx="28">
                  <c:v>19995.048289912509</c:v>
                </c:pt>
                <c:pt idx="29">
                  <c:v>20019.878812444047</c:v>
                </c:pt>
                <c:pt idx="30">
                  <c:v>20029.95247452124</c:v>
                </c:pt>
                <c:pt idx="31">
                  <c:v>20029.888625887455</c:v>
                </c:pt>
                <c:pt idx="32">
                  <c:v>20024.185064807938</c:v>
                </c:pt>
                <c:pt idx="33">
                  <c:v>20016.418877475739</c:v>
                </c:pt>
                <c:pt idx="34">
                  <c:v>20008.975493815426</c:v>
                </c:pt>
                <c:pt idx="35">
                  <c:v>20003.123612992455</c:v>
                </c:pt>
                <c:pt idx="36">
                  <c:v>19999.268748095586</c:v>
                </c:pt>
                <c:pt idx="37">
                  <c:v>19997.258272554434</c:v>
                </c:pt>
                <c:pt idx="38">
                  <c:v>19996.657331744602</c:v>
                </c:pt>
                <c:pt idx="39">
                  <c:v>19996.956188660817</c:v>
                </c:pt>
                <c:pt idx="40">
                  <c:v>19997.700022773824</c:v>
                </c:pt>
                <c:pt idx="41">
                  <c:v>19998.550880769042</c:v>
                </c:pt>
                <c:pt idx="42">
                  <c:v>19999.300052799692</c:v>
                </c:pt>
                <c:pt idx="43">
                  <c:v>19999.850463205094</c:v>
                </c:pt>
                <c:pt idx="44">
                  <c:v>20000.18568318207</c:v>
                </c:pt>
                <c:pt idx="45">
                  <c:v>20000.337361304581</c:v>
                </c:pt>
                <c:pt idx="46">
                  <c:v>20000.357948320481</c:v>
                </c:pt>
                <c:pt idx="47">
                  <c:v>20000.301545955474</c:v>
                </c:pt>
                <c:pt idx="48">
                  <c:v>20000.212916737237</c:v>
                </c:pt>
                <c:pt idx="49">
                  <c:v>20000.123127850598</c:v>
                </c:pt>
                <c:pt idx="50">
                  <c:v>20000.049719651081</c:v>
                </c:pt>
                <c:pt idx="51">
                  <c:v>19999.999364789946</c:v>
                </c:pt>
                <c:pt idx="52">
                  <c:v>19999.971411627685</c:v>
                </c:pt>
                <c:pt idx="53">
                  <c:v>19999.961248692773</c:v>
                </c:pt>
                <c:pt idx="54">
                  <c:v>19999.96293134732</c:v>
                </c:pt>
                <c:pt idx="55">
                  <c:v>19999.970899010732</c:v>
                </c:pt>
                <c:pt idx="56">
                  <c:v>19999.980859707528</c:v>
                </c:pt>
                <c:pt idx="57">
                  <c:v>19999.990042643178</c:v>
                </c:pt>
                <c:pt idx="58">
                  <c:v>19999.997050548129</c:v>
                </c:pt>
                <c:pt idx="59">
                  <c:v>20000.001516887267</c:v>
                </c:pt>
                <c:pt idx="60">
                  <c:v>20000.00371928437</c:v>
                </c:pt>
                <c:pt idx="61">
                  <c:v>20000.00424184429</c:v>
                </c:pt>
                <c:pt idx="62">
                  <c:v>20000.003728772514</c:v>
                </c:pt>
                <c:pt idx="63">
                  <c:v>20000.002735616854</c:v>
                </c:pt>
                <c:pt idx="64">
                  <c:v>20000.00166314518</c:v>
                </c:pt>
                <c:pt idx="65">
                  <c:v>20000.000749832998</c:v>
                </c:pt>
                <c:pt idx="66">
                  <c:v>20000.00009845175</c:v>
                </c:pt>
                <c:pt idx="67">
                  <c:v>19999.999716626524</c:v>
                </c:pt>
                <c:pt idx="68">
                  <c:v>19999.999557490857</c:v>
                </c:pt>
                <c:pt idx="69">
                  <c:v>19999.999552685978</c:v>
                </c:pt>
                <c:pt idx="70">
                  <c:v>19999.999634834101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313-4E56-BB8B-63999BA8D100}"/>
            </c:ext>
          </c:extLst>
        </c:ser>
        <c:ser>
          <c:idx val="2"/>
          <c:order val="2"/>
          <c:tx>
            <c:v>Target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Calculation!$A$2:$A$72</c:f>
              <c:numCache>
                <c:formatCode>0</c:formatCode>
                <c:ptCount val="7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</c:numCache>
            </c:numRef>
          </c:cat>
          <c:val>
            <c:numRef>
              <c:f>Calculation!$B$2:$B$72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E56-BB8B-63999BA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159199"/>
        <c:axId val="1"/>
      </c:lineChart>
      <c:catAx>
        <c:axId val="148815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Time (sec)</a:t>
                </a:r>
              </a:p>
            </c:rich>
          </c:tx>
          <c:layout>
            <c:manualLayout>
              <c:xMode val="edge"/>
              <c:yMode val="edge"/>
              <c:x val="0.4627406369876842"/>
              <c:y val="0.923433874709976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SetPoint / Process Value</a:t>
                </a:r>
              </a:p>
            </c:rich>
          </c:tx>
          <c:layout>
            <c:manualLayout>
              <c:xMode val="edge"/>
              <c:yMode val="edge"/>
              <c:x val="6.0096153846153849E-3"/>
              <c:y val="0.285382830626450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8159199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1899076317383406"/>
          <c:y val="1.1600928074245939E-2"/>
          <c:w val="0.37620217544922263"/>
          <c:h val="5.8004640371229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76200</xdr:rowOff>
    </xdr:from>
    <xdr:to>
      <xdr:col>14</xdr:col>
      <xdr:colOff>9525</xdr:colOff>
      <xdr:row>40</xdr:row>
      <xdr:rowOff>133350</xdr:rowOff>
    </xdr:to>
    <xdr:graphicFrame macro="">
      <xdr:nvGraphicFramePr>
        <xdr:cNvPr id="2218" name="Chart 1">
          <a:extLst>
            <a:ext uri="{FF2B5EF4-FFF2-40B4-BE49-F238E27FC236}">
              <a16:creationId xmlns:a16="http://schemas.microsoft.com/office/drawing/2014/main" id="{2BF84F33-7AD7-4995-A119-52D4DA99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65285" totalsRowShown="0" headerRowDxfId="14">
  <autoFilter ref="A1:N65285" xr:uid="{00000000-0009-0000-0100-000001000000}"/>
  <tableColumns count="14">
    <tableColumn id="1" xr3:uid="{00000000-0010-0000-0000-000001000000}" name="t" dataDxfId="13"/>
    <tableColumn id="2" xr3:uid="{00000000-0010-0000-0000-000002000000}" name="Target" dataDxfId="12"/>
    <tableColumn id="3" xr3:uid="{00000000-0010-0000-0000-000003000000}" name="Output" dataDxfId="11"/>
    <tableColumn id="4" xr3:uid="{00000000-0010-0000-0000-000004000000}" name="Input" dataDxfId="10"/>
    <tableColumn id="5" xr3:uid="{00000000-0010-0000-0000-000005000000}" name="Error" dataDxfId="9"/>
    <tableColumn id="6" xr3:uid="{00000000-0010-0000-0000-000006000000}" name="ErrorSum" dataDxfId="8"/>
    <tableColumn id="7" xr3:uid="{00000000-0010-0000-0000-000007000000}" name="1st Error" dataDxfId="7"/>
    <tableColumn id="8" xr3:uid="{00000000-0010-0000-0000-000008000000}" name="ErrorSum2" dataDxfId="6"/>
    <tableColumn id="9" xr3:uid="{00000000-0010-0000-0000-000009000000}" name="Output P" dataDxfId="5"/>
    <tableColumn id="10" xr3:uid="{00000000-0010-0000-0000-00000A000000}" name="Output I" dataDxfId="4"/>
    <tableColumn id="11" xr3:uid="{00000000-0010-0000-0000-00000B000000}" name="Output D" dataDxfId="3"/>
    <tableColumn id="12" xr3:uid="{00000000-0010-0000-0000-00000C000000}" name="Output2" dataDxfId="2"/>
    <tableColumn id="13" xr3:uid="{00000000-0010-0000-0000-00000D000000}" name="Within Limits?" dataDxfId="1"/>
    <tableColumn id="15" xr3:uid="{00000000-0010-0000-0000-00000F000000}" name="Calc Outpu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"/>
  <sheetViews>
    <sheetView showGridLines="0" workbookViewId="0">
      <selection activeCell="F7" sqref="F7"/>
    </sheetView>
  </sheetViews>
  <sheetFormatPr baseColWidth="10" defaultRowHeight="12.75" x14ac:dyDescent="0.2"/>
  <cols>
    <col min="1" max="1" width="5.42578125" customWidth="1"/>
    <col min="2" max="2" width="15.85546875" bestFit="1" customWidth="1"/>
    <col min="3" max="3" width="9.140625" customWidth="1"/>
    <col min="4" max="4" width="4.42578125" customWidth="1"/>
    <col min="5" max="13" width="9.140625" customWidth="1"/>
    <col min="14" max="14" width="7" customWidth="1"/>
    <col min="15" max="256" width="9.140625" customWidth="1"/>
  </cols>
  <sheetData>
    <row r="1" spans="2:14" x14ac:dyDescent="0.2">
      <c r="E1" s="15" t="s">
        <v>11</v>
      </c>
      <c r="F1" s="15"/>
      <c r="G1" s="15"/>
      <c r="H1" s="15"/>
      <c r="I1" s="15"/>
      <c r="J1" s="15"/>
    </row>
    <row r="2" spans="2:14" x14ac:dyDescent="0.2">
      <c r="E2" s="15"/>
      <c r="F2" s="15"/>
      <c r="G2" s="15"/>
      <c r="H2" s="15"/>
      <c r="I2" s="15"/>
      <c r="J2" s="15"/>
    </row>
    <row r="5" spans="2:14" x14ac:dyDescent="0.2">
      <c r="B5" s="14" t="s">
        <v>0</v>
      </c>
      <c r="C5" s="14"/>
      <c r="D5" s="14"/>
      <c r="E5" s="14"/>
      <c r="F5" s="14"/>
      <c r="G5" s="2"/>
      <c r="H5" s="2"/>
      <c r="I5" s="2"/>
      <c r="J5" s="2"/>
      <c r="K5" s="2"/>
      <c r="L5" s="2"/>
      <c r="M5" s="2"/>
      <c r="N5" s="2"/>
    </row>
    <row r="6" spans="2:14" x14ac:dyDescent="0.2">
      <c r="B6" s="13" t="s">
        <v>8</v>
      </c>
      <c r="C6" s="8">
        <v>1</v>
      </c>
      <c r="E6" s="7" t="s">
        <v>13</v>
      </c>
      <c r="F6" s="8">
        <v>20000</v>
      </c>
      <c r="G6" s="2"/>
      <c r="H6" s="2"/>
      <c r="I6" s="2"/>
      <c r="J6" s="2"/>
      <c r="K6" s="2"/>
      <c r="L6" s="2"/>
      <c r="M6" s="2"/>
      <c r="N6" s="2"/>
    </row>
    <row r="7" spans="2:14" x14ac:dyDescent="0.2">
      <c r="B7" s="1" t="s">
        <v>9</v>
      </c>
      <c r="C7" s="6">
        <v>1</v>
      </c>
      <c r="E7" s="1" t="s">
        <v>14</v>
      </c>
      <c r="F7" s="6">
        <v>-100000</v>
      </c>
      <c r="G7" s="2"/>
      <c r="H7" s="2"/>
      <c r="I7" s="2"/>
      <c r="J7" s="2"/>
      <c r="K7" s="2"/>
      <c r="L7" s="2"/>
      <c r="M7" s="2"/>
      <c r="N7" s="2"/>
    </row>
    <row r="8" spans="2:14" x14ac:dyDescent="0.2">
      <c r="B8" s="1" t="s">
        <v>10</v>
      </c>
      <c r="C8" s="6">
        <v>1</v>
      </c>
      <c r="E8" s="1" t="s">
        <v>15</v>
      </c>
      <c r="F8" s="6">
        <v>100000</v>
      </c>
      <c r="G8" s="2"/>
      <c r="H8" s="2"/>
      <c r="I8" s="2"/>
      <c r="J8" s="2"/>
      <c r="K8" s="2"/>
      <c r="L8" s="2"/>
      <c r="M8" s="2"/>
      <c r="N8" s="2"/>
    </row>
    <row r="9" spans="2:14" x14ac:dyDescent="0.2">
      <c r="E9" s="2"/>
      <c r="F9" s="3"/>
      <c r="G9" s="2"/>
      <c r="H9" s="2"/>
      <c r="I9" s="2"/>
      <c r="J9" s="2"/>
      <c r="K9" s="2"/>
      <c r="L9" s="2"/>
      <c r="M9" s="2"/>
      <c r="N9" s="2"/>
    </row>
    <row r="10" spans="2:14" x14ac:dyDescent="0.2">
      <c r="B10" s="14" t="s">
        <v>1</v>
      </c>
      <c r="C10" s="14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">
      <c r="B11" s="1" t="s">
        <v>7</v>
      </c>
      <c r="C11" s="6">
        <v>0.3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">
      <c r="B12" s="1" t="s">
        <v>4</v>
      </c>
      <c r="C12" s="6">
        <v>0.3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">
      <c r="B13" s="1" t="s">
        <v>5</v>
      </c>
      <c r="C13" s="6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">
      <c r="B14" s="2"/>
      <c r="C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">
      <c r="B15" s="4" t="s">
        <v>6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42" spans="2:2" x14ac:dyDescent="0.2">
      <c r="B42" s="5" t="s">
        <v>12</v>
      </c>
    </row>
  </sheetData>
  <mergeCells count="3">
    <mergeCell ref="B10:C10"/>
    <mergeCell ref="E1:J2"/>
    <mergeCell ref="B5:F5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tabSelected="1" workbookViewId="0">
      <selection activeCell="H9" sqref="H9"/>
    </sheetView>
  </sheetViews>
  <sheetFormatPr baseColWidth="10" defaultRowHeight="12.75" x14ac:dyDescent="0.2"/>
  <cols>
    <col min="1" max="1" width="4" style="11" bestFit="1" customWidth="1"/>
    <col min="2" max="4" width="9.140625" style="11" customWidth="1"/>
    <col min="5" max="5" width="12.5703125" style="9" bestFit="1" customWidth="1"/>
    <col min="6" max="6" width="12" style="9" bestFit="1" customWidth="1"/>
    <col min="7" max="7" width="10.28515625" style="9" customWidth="1"/>
    <col min="8" max="8" width="14.140625" style="9" customWidth="1"/>
    <col min="9" max="9" width="11.42578125" style="9"/>
    <col min="10" max="10" width="9.7109375" style="9" customWidth="1"/>
    <col min="11" max="11" width="10.5703125" style="9" customWidth="1"/>
    <col min="12" max="12" width="10.28515625" style="9" bestFit="1" customWidth="1"/>
    <col min="13" max="13" width="15" style="9" customWidth="1"/>
    <col min="14" max="14" width="13" style="9" customWidth="1"/>
    <col min="15" max="256" width="9.140625" style="9" customWidth="1"/>
    <col min="257" max="16384" width="11.42578125" style="9"/>
  </cols>
  <sheetData>
    <row r="1" spans="1:14" x14ac:dyDescent="0.2">
      <c r="A1" s="11" t="s">
        <v>2</v>
      </c>
      <c r="B1" s="12" t="s">
        <v>13</v>
      </c>
      <c r="C1" s="12" t="s">
        <v>16</v>
      </c>
      <c r="D1" s="12" t="s">
        <v>17</v>
      </c>
      <c r="E1" s="9" t="s">
        <v>3</v>
      </c>
      <c r="F1" s="10" t="s">
        <v>20</v>
      </c>
      <c r="G1" s="10" t="s">
        <v>24</v>
      </c>
      <c r="H1" s="10" t="s">
        <v>26</v>
      </c>
      <c r="I1" s="10" t="s">
        <v>18</v>
      </c>
      <c r="J1" s="10" t="s">
        <v>19</v>
      </c>
      <c r="K1" s="10" t="s">
        <v>21</v>
      </c>
      <c r="L1" s="10" t="s">
        <v>25</v>
      </c>
      <c r="M1" s="10" t="s">
        <v>23</v>
      </c>
      <c r="N1" s="10" t="s">
        <v>22</v>
      </c>
    </row>
    <row r="2" spans="1:14" x14ac:dyDescent="0.2">
      <c r="A2" s="11">
        <v>-10</v>
      </c>
      <c r="B2" s="11">
        <v>0</v>
      </c>
      <c r="C2" s="11">
        <f>N2</f>
        <v>0</v>
      </c>
      <c r="D2" s="11">
        <v>0</v>
      </c>
      <c r="E2" s="9">
        <f>B2-D2</f>
        <v>0</v>
      </c>
      <c r="F2" s="9">
        <f>G2</f>
        <v>0</v>
      </c>
      <c r="G2" s="9">
        <f t="shared" ref="G2:G21" si="0">B2-D2</f>
        <v>0</v>
      </c>
      <c r="H2" s="9">
        <f>G2</f>
        <v>0</v>
      </c>
      <c r="I2" s="9">
        <f t="shared" ref="I2:I33" si="1">P*G2</f>
        <v>0</v>
      </c>
      <c r="J2" s="9">
        <f>I*H2</f>
        <v>0</v>
      </c>
      <c r="K2" s="9">
        <f>0</f>
        <v>0</v>
      </c>
      <c r="L2" s="9">
        <f>I2+J2+K2</f>
        <v>0</v>
      </c>
      <c r="M2" s="9" t="b">
        <f>IF(AND(Min&lt;&gt;Max,(OR(Min&gt;Calculation!L2,Max&lt;Calculation!L2))),FALSE,TRUE)</f>
        <v>1</v>
      </c>
      <c r="N2" s="9">
        <f t="shared" ref="N2:N33" si="2">IF(M2,L2,IF(Min&gt;L2,Min,IF(Max&lt;L2,Max,L2)))</f>
        <v>0</v>
      </c>
    </row>
    <row r="3" spans="1:14" x14ac:dyDescent="0.2">
      <c r="A3" s="11">
        <v>-9</v>
      </c>
      <c r="B3" s="11">
        <v>0</v>
      </c>
      <c r="C3" s="11">
        <f t="shared" ref="C3:C66" si="3">N3</f>
        <v>0</v>
      </c>
      <c r="D3" s="11">
        <v>0</v>
      </c>
      <c r="E3" s="9">
        <f>B3-D3</f>
        <v>0</v>
      </c>
      <c r="F3" s="9">
        <f>F2+G3</f>
        <v>0</v>
      </c>
      <c r="G3" s="9">
        <f t="shared" si="0"/>
        <v>0</v>
      </c>
      <c r="H3" s="9">
        <f>G3+H2</f>
        <v>0</v>
      </c>
      <c r="I3" s="9">
        <f t="shared" si="1"/>
        <v>0</v>
      </c>
      <c r="J3" s="9">
        <f t="shared" ref="J3:J34" si="4">I*F2</f>
        <v>0</v>
      </c>
      <c r="K3" s="9">
        <f t="shared" ref="K3:K34" si="5">-D*(D3-D2)</f>
        <v>0</v>
      </c>
      <c r="L3" s="9">
        <f t="shared" ref="L3:L66" si="6">I3+J3+K3</f>
        <v>0</v>
      </c>
      <c r="M3" s="9" t="b">
        <f>IF(AND(Min&lt;&gt;Max,(OR(Min&gt;Calculation!L3,Max&lt;Calculation!L3))),FALSE,TRUE)</f>
        <v>1</v>
      </c>
      <c r="N3" s="9">
        <f t="shared" si="2"/>
        <v>0</v>
      </c>
    </row>
    <row r="4" spans="1:14" x14ac:dyDescent="0.2">
      <c r="A4" s="11">
        <v>-8</v>
      </c>
      <c r="B4" s="11">
        <v>0</v>
      </c>
      <c r="C4" s="11">
        <f t="shared" si="3"/>
        <v>0</v>
      </c>
      <c r="D4" s="11">
        <v>0</v>
      </c>
      <c r="E4" s="9">
        <f t="shared" ref="E4:E13" si="7">B4-D4</f>
        <v>0</v>
      </c>
      <c r="F4" s="9">
        <f t="shared" ref="F4:F14" si="8">F3+G4</f>
        <v>0</v>
      </c>
      <c r="G4" s="9">
        <f t="shared" si="0"/>
        <v>0</v>
      </c>
      <c r="H4" s="9">
        <f t="shared" ref="H4:H67" si="9">G4+H3</f>
        <v>0</v>
      </c>
      <c r="I4" s="9">
        <f t="shared" si="1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9" t="b">
        <f>IF(AND(Min&lt;&gt;Max,(OR(Min&gt;Calculation!L4,Max&lt;Calculation!L4))),FALSE,TRUE)</f>
        <v>1</v>
      </c>
      <c r="N4" s="9">
        <f t="shared" si="2"/>
        <v>0</v>
      </c>
    </row>
    <row r="5" spans="1:14" x14ac:dyDescent="0.2">
      <c r="A5" s="11">
        <v>-7</v>
      </c>
      <c r="B5" s="11">
        <v>0</v>
      </c>
      <c r="C5" s="11">
        <f t="shared" si="3"/>
        <v>0</v>
      </c>
      <c r="D5" s="11">
        <v>0</v>
      </c>
      <c r="E5" s="9">
        <f t="shared" si="7"/>
        <v>0</v>
      </c>
      <c r="F5" s="9">
        <f t="shared" si="8"/>
        <v>0</v>
      </c>
      <c r="G5" s="9">
        <f t="shared" si="0"/>
        <v>0</v>
      </c>
      <c r="H5" s="9">
        <f t="shared" si="9"/>
        <v>0</v>
      </c>
      <c r="I5" s="9">
        <f t="shared" si="1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 t="b">
        <f>IF(AND(Min&lt;&gt;Max,(OR(Min&gt;Calculation!L5,Max&lt;Calculation!L5))),FALSE,TRUE)</f>
        <v>1</v>
      </c>
      <c r="N5" s="9">
        <f t="shared" si="2"/>
        <v>0</v>
      </c>
    </row>
    <row r="6" spans="1:14" x14ac:dyDescent="0.2">
      <c r="A6" s="11">
        <v>-6</v>
      </c>
      <c r="B6" s="11">
        <v>0</v>
      </c>
      <c r="C6" s="11">
        <f t="shared" si="3"/>
        <v>0</v>
      </c>
      <c r="D6" s="11">
        <v>0</v>
      </c>
      <c r="E6" s="9">
        <f t="shared" si="7"/>
        <v>0</v>
      </c>
      <c r="F6" s="9">
        <f t="shared" si="8"/>
        <v>0</v>
      </c>
      <c r="G6" s="9">
        <f t="shared" si="0"/>
        <v>0</v>
      </c>
      <c r="H6" s="9">
        <f t="shared" si="9"/>
        <v>0</v>
      </c>
      <c r="I6" s="9">
        <f t="shared" si="1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 t="b">
        <f>IF(AND(Min&lt;&gt;Max,(OR(Min&gt;Calculation!L6,Max&lt;Calculation!L6))),FALSE,TRUE)</f>
        <v>1</v>
      </c>
      <c r="N6" s="9">
        <f t="shared" si="2"/>
        <v>0</v>
      </c>
    </row>
    <row r="7" spans="1:14" x14ac:dyDescent="0.2">
      <c r="A7" s="11">
        <v>-5</v>
      </c>
      <c r="B7" s="11">
        <v>0</v>
      </c>
      <c r="C7" s="11">
        <f t="shared" si="3"/>
        <v>0</v>
      </c>
      <c r="D7" s="11">
        <v>0</v>
      </c>
      <c r="E7" s="9">
        <f t="shared" si="7"/>
        <v>0</v>
      </c>
      <c r="F7" s="9">
        <f t="shared" si="8"/>
        <v>0</v>
      </c>
      <c r="G7" s="9">
        <f t="shared" si="0"/>
        <v>0</v>
      </c>
      <c r="H7" s="9">
        <f t="shared" si="9"/>
        <v>0</v>
      </c>
      <c r="I7" s="9">
        <f t="shared" si="1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9" t="b">
        <f>IF(AND(Min&lt;&gt;Max,(OR(Min&gt;Calculation!L7,Max&lt;Calculation!L7))),FALSE,TRUE)</f>
        <v>1</v>
      </c>
      <c r="N7" s="9">
        <f t="shared" si="2"/>
        <v>0</v>
      </c>
    </row>
    <row r="8" spans="1:14" x14ac:dyDescent="0.2">
      <c r="A8" s="11">
        <v>-4</v>
      </c>
      <c r="B8" s="11">
        <v>0</v>
      </c>
      <c r="C8" s="11">
        <f t="shared" si="3"/>
        <v>0</v>
      </c>
      <c r="D8" s="11">
        <v>0</v>
      </c>
      <c r="E8" s="9">
        <f t="shared" si="7"/>
        <v>0</v>
      </c>
      <c r="F8" s="9">
        <f t="shared" si="8"/>
        <v>0</v>
      </c>
      <c r="G8" s="9">
        <f t="shared" si="0"/>
        <v>0</v>
      </c>
      <c r="H8" s="9">
        <f t="shared" si="9"/>
        <v>0</v>
      </c>
      <c r="I8" s="9">
        <f t="shared" si="1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 t="b">
        <f>IF(AND(Min&lt;&gt;Max,(OR(Min&gt;Calculation!L8,Max&lt;Calculation!L8))),FALSE,TRUE)</f>
        <v>1</v>
      </c>
      <c r="N8" s="9">
        <f t="shared" si="2"/>
        <v>0</v>
      </c>
    </row>
    <row r="9" spans="1:14" x14ac:dyDescent="0.2">
      <c r="A9" s="11">
        <v>-3</v>
      </c>
      <c r="B9" s="11">
        <v>0</v>
      </c>
      <c r="C9" s="11">
        <f t="shared" si="3"/>
        <v>0</v>
      </c>
      <c r="D9" s="11">
        <v>0</v>
      </c>
      <c r="E9" s="9">
        <f t="shared" si="7"/>
        <v>0</v>
      </c>
      <c r="F9" s="9">
        <f t="shared" si="8"/>
        <v>0</v>
      </c>
      <c r="G9" s="9">
        <f t="shared" si="0"/>
        <v>0</v>
      </c>
      <c r="H9" s="9">
        <f t="shared" si="9"/>
        <v>0</v>
      </c>
      <c r="I9" s="9">
        <f t="shared" si="1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 t="b">
        <f>IF(AND(Min&lt;&gt;Max,(OR(Min&gt;Calculation!L9,Max&lt;Calculation!L9))),FALSE,TRUE)</f>
        <v>1</v>
      </c>
      <c r="N9" s="9">
        <f t="shared" si="2"/>
        <v>0</v>
      </c>
    </row>
    <row r="10" spans="1:14" x14ac:dyDescent="0.2">
      <c r="A10" s="11">
        <v>-2</v>
      </c>
      <c r="B10" s="11">
        <v>0</v>
      </c>
      <c r="C10" s="11">
        <f t="shared" si="3"/>
        <v>0</v>
      </c>
      <c r="D10" s="11">
        <v>0</v>
      </c>
      <c r="E10" s="9">
        <f t="shared" si="7"/>
        <v>0</v>
      </c>
      <c r="F10" s="9">
        <f t="shared" si="8"/>
        <v>0</v>
      </c>
      <c r="G10" s="9">
        <f t="shared" si="0"/>
        <v>0</v>
      </c>
      <c r="H10" s="9">
        <f t="shared" si="9"/>
        <v>0</v>
      </c>
      <c r="I10" s="9">
        <f t="shared" si="1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 t="b">
        <f>IF(AND(Min&lt;&gt;Max,(OR(Min&gt;Calculation!L10,Max&lt;Calculation!L10))),FALSE,TRUE)</f>
        <v>1</v>
      </c>
      <c r="N10" s="9">
        <f t="shared" si="2"/>
        <v>0</v>
      </c>
    </row>
    <row r="11" spans="1:14" x14ac:dyDescent="0.2">
      <c r="A11" s="11">
        <v>-1</v>
      </c>
      <c r="B11" s="11">
        <v>0</v>
      </c>
      <c r="C11" s="11">
        <f t="shared" si="3"/>
        <v>0</v>
      </c>
      <c r="D11" s="11">
        <v>0</v>
      </c>
      <c r="E11" s="9">
        <f t="shared" si="7"/>
        <v>0</v>
      </c>
      <c r="F11" s="9">
        <f t="shared" si="8"/>
        <v>0</v>
      </c>
      <c r="G11" s="9">
        <f t="shared" si="0"/>
        <v>0</v>
      </c>
      <c r="H11" s="9">
        <f t="shared" si="9"/>
        <v>0</v>
      </c>
      <c r="I11" s="9">
        <f t="shared" si="1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 t="b">
        <f>IF(AND(Min&lt;&gt;Max,(OR(Min&gt;Calculation!L11,Max&lt;Calculation!L11))),FALSE,TRUE)</f>
        <v>1</v>
      </c>
      <c r="N11" s="9">
        <f t="shared" si="2"/>
        <v>0</v>
      </c>
    </row>
    <row r="12" spans="1:14" x14ac:dyDescent="0.2">
      <c r="A12" s="11">
        <v>0</v>
      </c>
      <c r="B12" s="11">
        <f t="shared" ref="B12:B43" si="10">Target</f>
        <v>20000</v>
      </c>
      <c r="C12" s="11">
        <f t="shared" si="3"/>
        <v>6000</v>
      </c>
      <c r="D12" s="11">
        <v>0</v>
      </c>
      <c r="E12" s="9">
        <f t="shared" si="7"/>
        <v>20000</v>
      </c>
      <c r="F12" s="9">
        <f t="shared" si="8"/>
        <v>20000</v>
      </c>
      <c r="G12" s="9">
        <f t="shared" si="0"/>
        <v>20000</v>
      </c>
      <c r="H12" s="9">
        <f t="shared" si="9"/>
        <v>20000</v>
      </c>
      <c r="I12" s="9">
        <f t="shared" si="1"/>
        <v>6000</v>
      </c>
      <c r="J12" s="9">
        <f t="shared" si="4"/>
        <v>0</v>
      </c>
      <c r="K12" s="9">
        <f t="shared" si="5"/>
        <v>0</v>
      </c>
      <c r="L12" s="9">
        <f t="shared" si="6"/>
        <v>6000</v>
      </c>
      <c r="M12" s="9" t="b">
        <f>IF(AND(Min&lt;&gt;Max,(OR(Min&gt;Calculation!L12,Max&lt;Calculation!L12))),FALSE,TRUE)</f>
        <v>1</v>
      </c>
      <c r="N12" s="9">
        <f t="shared" si="2"/>
        <v>6000</v>
      </c>
    </row>
    <row r="13" spans="1:14" x14ac:dyDescent="0.2">
      <c r="A13" s="11">
        <v>1</v>
      </c>
      <c r="B13" s="11">
        <f t="shared" si="10"/>
        <v>20000</v>
      </c>
      <c r="C13" s="11">
        <f t="shared" ca="1" si="3"/>
        <v>12000</v>
      </c>
      <c r="D13" s="11">
        <f t="shared" ref="D13:D72" ca="1" si="11">IF(ROW()-12&lt;Delay,0,OFFSET(C13,-Delay-1,0)*b-D12*a)</f>
        <v>0</v>
      </c>
      <c r="E13" s="9">
        <f t="shared" ca="1" si="7"/>
        <v>20000</v>
      </c>
      <c r="F13" s="9">
        <f t="shared" ca="1" si="8"/>
        <v>40000</v>
      </c>
      <c r="G13" s="9">
        <f t="shared" ca="1" si="0"/>
        <v>20000</v>
      </c>
      <c r="H13" s="9">
        <f t="shared" ca="1" si="9"/>
        <v>40000</v>
      </c>
      <c r="I13" s="9">
        <f t="shared" ca="1" si="1"/>
        <v>6000</v>
      </c>
      <c r="J13" s="9">
        <f t="shared" si="4"/>
        <v>6000</v>
      </c>
      <c r="K13" s="9">
        <f t="shared" ca="1" si="5"/>
        <v>0</v>
      </c>
      <c r="L13" s="9">
        <f t="shared" ca="1" si="6"/>
        <v>12000</v>
      </c>
      <c r="M13" s="9" t="b">
        <f ca="1">IF(AND(Min&lt;&gt;Max,(OR(Min&gt;Calculation!L13,Max&lt;Calculation!L13))),FALSE,TRUE)</f>
        <v>1</v>
      </c>
      <c r="N13" s="9">
        <f t="shared" ca="1" si="2"/>
        <v>12000</v>
      </c>
    </row>
    <row r="14" spans="1:14" x14ac:dyDescent="0.2">
      <c r="A14" s="11">
        <v>2</v>
      </c>
      <c r="B14" s="11">
        <f t="shared" si="10"/>
        <v>20000</v>
      </c>
      <c r="C14" s="11">
        <f t="shared" ca="1" si="3"/>
        <v>16862.182994108596</v>
      </c>
      <c r="D14" s="11">
        <f t="shared" ca="1" si="11"/>
        <v>3792.7233529713458</v>
      </c>
      <c r="E14" s="9">
        <f t="shared" ref="E14:E72" ca="1" si="12">B14-D14</f>
        <v>16207.276647028655</v>
      </c>
      <c r="F14" s="9">
        <f t="shared" ca="1" si="8"/>
        <v>56207.276647028659</v>
      </c>
      <c r="G14" s="9">
        <f t="shared" ca="1" si="0"/>
        <v>16207.276647028655</v>
      </c>
      <c r="H14" s="9">
        <f t="shared" ca="1" si="9"/>
        <v>56207.276647028659</v>
      </c>
      <c r="I14" s="9">
        <f t="shared" ca="1" si="1"/>
        <v>4862.1829941085962</v>
      </c>
      <c r="J14" s="9">
        <f t="shared" ca="1" si="4"/>
        <v>12000</v>
      </c>
      <c r="K14" s="9">
        <f t="shared" ca="1" si="5"/>
        <v>0</v>
      </c>
      <c r="L14" s="9">
        <f t="shared" ca="1" si="6"/>
        <v>16862.182994108596</v>
      </c>
      <c r="M14" s="9" t="b">
        <f ca="1">IF(AND(Min&lt;&gt;Max,(OR(Min&gt;Calculation!L14,Max&lt;Calculation!L14))),FALSE,TRUE)</f>
        <v>1</v>
      </c>
      <c r="N14" s="9">
        <f t="shared" ca="1" si="2"/>
        <v>16862.182994108596</v>
      </c>
    </row>
    <row r="15" spans="1:14" s="17" customFormat="1" x14ac:dyDescent="0.2">
      <c r="A15" s="16">
        <v>3</v>
      </c>
      <c r="B15" s="16">
        <f t="shared" si="10"/>
        <v>20000</v>
      </c>
      <c r="C15" s="16">
        <f t="shared" ca="1" si="3"/>
        <v>20167.969498043094</v>
      </c>
      <c r="D15" s="16">
        <f t="shared" ca="1" si="11"/>
        <v>8980.7116535516689</v>
      </c>
      <c r="E15" s="17">
        <f t="shared" ca="1" si="12"/>
        <v>11019.288346448331</v>
      </c>
      <c r="F15" s="17">
        <f t="shared" ref="F15:F72" ca="1" si="13">F14+G15</f>
        <v>67226.56499347699</v>
      </c>
      <c r="G15" s="17">
        <f t="shared" ca="1" si="0"/>
        <v>11019.288346448331</v>
      </c>
      <c r="H15" s="17">
        <f t="shared" ca="1" si="9"/>
        <v>67226.56499347699</v>
      </c>
      <c r="I15" s="17">
        <f t="shared" ca="1" si="1"/>
        <v>3305.7865039344993</v>
      </c>
      <c r="J15" s="17">
        <f t="shared" ca="1" si="4"/>
        <v>16862.182994108596</v>
      </c>
      <c r="K15" s="17">
        <f t="shared" ca="1" si="5"/>
        <v>0</v>
      </c>
      <c r="L15" s="17">
        <f t="shared" ca="1" si="6"/>
        <v>20167.969498043094</v>
      </c>
      <c r="M15" s="17" t="b">
        <f ca="1">IF(AND(Min&lt;&gt;Max,(OR(Min&gt;Calculation!L15,Max&lt;Calculation!L15))),FALSE,TRUE)</f>
        <v>1</v>
      </c>
      <c r="N15" s="17">
        <f t="shared" ca="1" si="2"/>
        <v>20167.969498043094</v>
      </c>
    </row>
    <row r="16" spans="1:14" x14ac:dyDescent="0.2">
      <c r="A16" s="11">
        <v>4</v>
      </c>
      <c r="B16" s="11">
        <f t="shared" si="10"/>
        <v>20000</v>
      </c>
      <c r="C16" s="11">
        <f t="shared" ca="1" si="3"/>
        <v>21979.143981522364</v>
      </c>
      <c r="D16" s="11">
        <f t="shared" ca="1" si="11"/>
        <v>13962.751721735774</v>
      </c>
      <c r="E16" s="9">
        <f t="shared" ca="1" si="12"/>
        <v>6037.2482782642255</v>
      </c>
      <c r="F16" s="9">
        <f t="shared" ca="1" si="13"/>
        <v>73263.813271741208</v>
      </c>
      <c r="G16" s="9">
        <f t="shared" ca="1" si="0"/>
        <v>6037.2482782642255</v>
      </c>
      <c r="H16" s="9">
        <f t="shared" ca="1" si="9"/>
        <v>73263.813271741208</v>
      </c>
      <c r="I16" s="9">
        <f t="shared" ca="1" si="1"/>
        <v>1811.1744834792676</v>
      </c>
      <c r="J16" s="9">
        <f t="shared" ca="1" si="4"/>
        <v>20167.969498043098</v>
      </c>
      <c r="K16" s="9">
        <f t="shared" ca="1" si="5"/>
        <v>0</v>
      </c>
      <c r="L16" s="9">
        <f t="shared" ca="1" si="6"/>
        <v>21979.143981522364</v>
      </c>
      <c r="M16" s="9" t="b">
        <f ca="1">IF(AND(Min&lt;&gt;Max,(OR(Min&gt;Calculation!L16,Max&lt;Calculation!L16))),FALSE,TRUE)</f>
        <v>1</v>
      </c>
      <c r="N16" s="9">
        <f t="shared" ca="1" si="2"/>
        <v>21979.143981522364</v>
      </c>
    </row>
    <row r="17" spans="1:14" x14ac:dyDescent="0.2">
      <c r="A17" s="11">
        <v>5</v>
      </c>
      <c r="B17" s="11">
        <f t="shared" si="10"/>
        <v>20000</v>
      </c>
      <c r="C17" s="11">
        <f t="shared" ca="1" si="3"/>
        <v>22613.584746477944</v>
      </c>
      <c r="D17" s="11">
        <f t="shared" ca="1" si="11"/>
        <v>17885.197450148058</v>
      </c>
      <c r="E17" s="9">
        <f t="shared" ca="1" si="12"/>
        <v>2114.8025498519419</v>
      </c>
      <c r="F17" s="9">
        <f t="shared" ca="1" si="13"/>
        <v>75378.61582159315</v>
      </c>
      <c r="G17" s="9">
        <f t="shared" ca="1" si="0"/>
        <v>2114.8025498519419</v>
      </c>
      <c r="H17" s="9">
        <f t="shared" ca="1" si="9"/>
        <v>75378.61582159315</v>
      </c>
      <c r="I17" s="9">
        <f t="shared" ca="1" si="1"/>
        <v>634.44076495558249</v>
      </c>
      <c r="J17" s="9">
        <f t="shared" ca="1" si="4"/>
        <v>21979.14398152236</v>
      </c>
      <c r="K17" s="9">
        <f t="shared" ca="1" si="5"/>
        <v>0</v>
      </c>
      <c r="L17" s="9">
        <f t="shared" ca="1" si="6"/>
        <v>22613.584746477944</v>
      </c>
      <c r="M17" s="9" t="b">
        <f ca="1">IF(AND(Min&lt;&gt;Max,(OR(Min&gt;Calculation!L17,Max&lt;Calculation!L17))),FALSE,TRUE)</f>
        <v>1</v>
      </c>
      <c r="N17" s="9">
        <f t="shared" ca="1" si="2"/>
        <v>22613.584746477944</v>
      </c>
    </row>
    <row r="18" spans="1:14" x14ac:dyDescent="0.2">
      <c r="A18" s="11">
        <v>6</v>
      </c>
      <c r="B18" s="11">
        <f t="shared" si="10"/>
        <v>20000</v>
      </c>
      <c r="C18" s="11">
        <f t="shared" ca="1" si="3"/>
        <v>22471.665180665557</v>
      </c>
      <c r="D18" s="11">
        <f t="shared" ca="1" si="11"/>
        <v>20473.065219374621</v>
      </c>
      <c r="E18" s="9">
        <f t="shared" ca="1" si="12"/>
        <v>-473.06521937462094</v>
      </c>
      <c r="F18" s="9">
        <f t="shared" ca="1" si="13"/>
        <v>74905.550602218529</v>
      </c>
      <c r="G18" s="9">
        <f t="shared" ca="1" si="0"/>
        <v>-473.06521937462094</v>
      </c>
      <c r="H18" s="9">
        <f t="shared" ca="1" si="9"/>
        <v>74905.550602218529</v>
      </c>
      <c r="I18" s="9">
        <f t="shared" ca="1" si="1"/>
        <v>-141.91956581238628</v>
      </c>
      <c r="J18" s="9">
        <f t="shared" ca="1" si="4"/>
        <v>22613.584746477944</v>
      </c>
      <c r="K18" s="9">
        <f t="shared" ca="1" si="5"/>
        <v>0</v>
      </c>
      <c r="L18" s="9">
        <f t="shared" ca="1" si="6"/>
        <v>22471.665180665557</v>
      </c>
      <c r="M18" s="9" t="b">
        <f ca="1">IF(AND(Min&lt;&gt;Max,(OR(Min&gt;Calculation!L18,Max&lt;Calculation!L18))),FALSE,TRUE)</f>
        <v>1</v>
      </c>
      <c r="N18" s="9">
        <f t="shared" ca="1" si="2"/>
        <v>22471.665180665557</v>
      </c>
    </row>
    <row r="19" spans="1:14" x14ac:dyDescent="0.2">
      <c r="A19" s="11">
        <v>7</v>
      </c>
      <c r="B19" s="11">
        <f t="shared" si="10"/>
        <v>20000</v>
      </c>
      <c r="C19" s="11">
        <f t="shared" ca="1" si="3"/>
        <v>21923.825694956373</v>
      </c>
      <c r="D19" s="11">
        <f t="shared" ca="1" si="11"/>
        <v>21826.131619030613</v>
      </c>
      <c r="E19" s="9">
        <f t="shared" ca="1" si="12"/>
        <v>-1826.1316190306134</v>
      </c>
      <c r="F19" s="9">
        <f t="shared" ca="1" si="13"/>
        <v>73079.418983187919</v>
      </c>
      <c r="G19" s="9">
        <f t="shared" ca="1" si="0"/>
        <v>-1826.1316190306134</v>
      </c>
      <c r="H19" s="9">
        <f t="shared" ca="1" si="9"/>
        <v>73079.418983187919</v>
      </c>
      <c r="I19" s="9">
        <f t="shared" ca="1" si="1"/>
        <v>-547.83948570918403</v>
      </c>
      <c r="J19" s="9">
        <f t="shared" ca="1" si="4"/>
        <v>22471.665180665557</v>
      </c>
      <c r="K19" s="9">
        <f t="shared" ca="1" si="5"/>
        <v>0</v>
      </c>
      <c r="L19" s="9">
        <f t="shared" ca="1" si="6"/>
        <v>21923.825694956373</v>
      </c>
      <c r="M19" s="9" t="b">
        <f ca="1">IF(AND(Min&lt;&gt;Max,(OR(Min&gt;Calculation!L19,Max&lt;Calculation!L19))),FALSE,TRUE)</f>
        <v>1</v>
      </c>
      <c r="N19" s="9">
        <f t="shared" ca="1" si="2"/>
        <v>21923.825694956373</v>
      </c>
    </row>
    <row r="20" spans="1:14" x14ac:dyDescent="0.2">
      <c r="A20" s="11">
        <v>8</v>
      </c>
      <c r="B20" s="11">
        <f t="shared" si="10"/>
        <v>20000</v>
      </c>
      <c r="C20" s="11">
        <f t="shared" ca="1" si="3"/>
        <v>21253.569698530213</v>
      </c>
      <c r="D20" s="11">
        <f t="shared" ca="1" si="11"/>
        <v>22234.186654753881</v>
      </c>
      <c r="E20" s="9">
        <f t="shared" ca="1" si="12"/>
        <v>-2234.1866547538812</v>
      </c>
      <c r="F20" s="9">
        <f t="shared" ca="1" si="13"/>
        <v>70845.232328434038</v>
      </c>
      <c r="G20" s="9">
        <f t="shared" ca="1" si="0"/>
        <v>-2234.1866547538812</v>
      </c>
      <c r="H20" s="9">
        <f t="shared" ca="1" si="9"/>
        <v>70845.232328434038</v>
      </c>
      <c r="I20" s="9">
        <f t="shared" ca="1" si="1"/>
        <v>-670.2559964261643</v>
      </c>
      <c r="J20" s="9">
        <f t="shared" ca="1" si="4"/>
        <v>21923.825694956377</v>
      </c>
      <c r="K20" s="9">
        <f t="shared" ca="1" si="5"/>
        <v>0</v>
      </c>
      <c r="L20" s="9">
        <f t="shared" ca="1" si="6"/>
        <v>21253.569698530213</v>
      </c>
      <c r="M20" s="9" t="b">
        <f ca="1">IF(AND(Min&lt;&gt;Max,(OR(Min&gt;Calculation!L20,Max&lt;Calculation!L20))),FALSE,TRUE)</f>
        <v>1</v>
      </c>
      <c r="N20" s="9">
        <f t="shared" ca="1" si="2"/>
        <v>21253.569698530213</v>
      </c>
    </row>
    <row r="21" spans="1:14" x14ac:dyDescent="0.2">
      <c r="A21" s="11">
        <v>9</v>
      </c>
      <c r="B21" s="11">
        <f t="shared" si="10"/>
        <v>20000</v>
      </c>
      <c r="C21" s="11">
        <f t="shared" ca="1" si="3"/>
        <v>20642.169365107777</v>
      </c>
      <c r="D21" s="11">
        <f t="shared" ca="1" si="11"/>
        <v>22038.001111408114</v>
      </c>
      <c r="E21" s="9">
        <f t="shared" ca="1" si="12"/>
        <v>-2038.0011114081135</v>
      </c>
      <c r="F21" s="9">
        <f t="shared" ca="1" si="13"/>
        <v>68807.231217025925</v>
      </c>
      <c r="G21" s="9">
        <f t="shared" ca="1" si="0"/>
        <v>-2038.0011114081135</v>
      </c>
      <c r="H21" s="9">
        <f t="shared" ca="1" si="9"/>
        <v>68807.231217025925</v>
      </c>
      <c r="I21" s="9">
        <f t="shared" ca="1" si="1"/>
        <v>-611.40033342243407</v>
      </c>
      <c r="J21" s="9">
        <f t="shared" ca="1" si="4"/>
        <v>21253.569698530209</v>
      </c>
      <c r="K21" s="9">
        <f t="shared" ca="1" si="5"/>
        <v>0</v>
      </c>
      <c r="L21" s="9">
        <f t="shared" ca="1" si="6"/>
        <v>20642.169365107777</v>
      </c>
      <c r="M21" s="9" t="b">
        <f ca="1">IF(AND(Min&lt;&gt;Max,(OR(Min&gt;Calculation!L21,Max&lt;Calculation!L21))),FALSE,TRUE)</f>
        <v>1</v>
      </c>
      <c r="N21" s="9">
        <f t="shared" ca="1" si="2"/>
        <v>20642.169365107777</v>
      </c>
    </row>
    <row r="22" spans="1:14" s="17" customFormat="1" x14ac:dyDescent="0.2">
      <c r="A22" s="16">
        <v>10</v>
      </c>
      <c r="B22" s="16">
        <f t="shared" si="10"/>
        <v>20000</v>
      </c>
      <c r="C22" s="16">
        <f t="shared" ca="1" si="3"/>
        <v>20179.525598606659</v>
      </c>
      <c r="D22" s="16">
        <f t="shared" ca="1" si="11"/>
        <v>21542.145888337061</v>
      </c>
      <c r="E22" s="17">
        <f t="shared" ca="1" si="12"/>
        <v>-1542.1458883370615</v>
      </c>
      <c r="F22" s="17">
        <f t="shared" ca="1" si="13"/>
        <v>67265.08532868886</v>
      </c>
      <c r="G22" s="17">
        <f t="shared" ref="G22:G72" ca="1" si="14">B22-D22</f>
        <v>-1542.1458883370615</v>
      </c>
      <c r="H22" s="17">
        <f t="shared" ca="1" si="9"/>
        <v>67265.08532868886</v>
      </c>
      <c r="I22" s="17">
        <f t="shared" ca="1" si="1"/>
        <v>-462.64376650111842</v>
      </c>
      <c r="J22" s="17">
        <f t="shared" ca="1" si="4"/>
        <v>20642.169365107777</v>
      </c>
      <c r="K22" s="17">
        <f t="shared" ca="1" si="5"/>
        <v>0</v>
      </c>
      <c r="L22" s="17">
        <f t="shared" ca="1" si="6"/>
        <v>20179.525598606659</v>
      </c>
      <c r="M22" s="17" t="b">
        <f ca="1">IF(AND(Min&lt;&gt;Max,(OR(Min&gt;Calculation!L22,Max&lt;Calculation!L22))),FALSE,TRUE)</f>
        <v>1</v>
      </c>
      <c r="N22" s="17">
        <f t="shared" ca="1" si="2"/>
        <v>20179.525598606659</v>
      </c>
    </row>
    <row r="23" spans="1:14" x14ac:dyDescent="0.2">
      <c r="A23" s="11">
        <v>11</v>
      </c>
      <c r="B23" s="11">
        <f t="shared" si="10"/>
        <v>20000</v>
      </c>
      <c r="C23" s="11">
        <f t="shared" ca="1" si="3"/>
        <v>19887.549930944424</v>
      </c>
      <c r="D23" s="11">
        <f t="shared" ca="1" si="11"/>
        <v>20973.252225540782</v>
      </c>
      <c r="E23" s="9">
        <f t="shared" ca="1" si="12"/>
        <v>-973.25222554078209</v>
      </c>
      <c r="F23" s="9">
        <f t="shared" ca="1" si="13"/>
        <v>66291.833103148077</v>
      </c>
      <c r="G23" s="9">
        <f t="shared" ca="1" si="14"/>
        <v>-973.25222554078209</v>
      </c>
      <c r="H23" s="9">
        <f t="shared" ca="1" si="9"/>
        <v>66291.833103148077</v>
      </c>
      <c r="I23" s="9">
        <f t="shared" ca="1" si="1"/>
        <v>-291.97566766223463</v>
      </c>
      <c r="J23" s="9">
        <f t="shared" ca="1" si="4"/>
        <v>20179.525598606659</v>
      </c>
      <c r="K23" s="9">
        <f t="shared" ca="1" si="5"/>
        <v>0</v>
      </c>
      <c r="L23" s="9">
        <f t="shared" ca="1" si="6"/>
        <v>19887.549930944424</v>
      </c>
      <c r="M23" s="9" t="b">
        <f ca="1">IF(AND(Min&lt;&gt;Max,(OR(Min&gt;Calculation!L23,Max&lt;Calculation!L23))),FALSE,TRUE)</f>
        <v>1</v>
      </c>
      <c r="N23" s="9">
        <f t="shared" ca="1" si="2"/>
        <v>19887.549930944424</v>
      </c>
    </row>
    <row r="24" spans="1:14" s="17" customFormat="1" x14ac:dyDescent="0.2">
      <c r="A24" s="16">
        <v>12</v>
      </c>
      <c r="B24" s="16">
        <f t="shared" si="10"/>
        <v>20000</v>
      </c>
      <c r="C24" s="16">
        <f t="shared" ca="1" si="3"/>
        <v>19746.093538974601</v>
      </c>
      <c r="D24" s="16">
        <f t="shared" ca="1" si="11"/>
        <v>20471.521306566079</v>
      </c>
      <c r="E24" s="17">
        <f t="shared" ca="1" si="12"/>
        <v>-471.52130656607915</v>
      </c>
      <c r="F24" s="17">
        <f t="shared" ca="1" si="13"/>
        <v>65820.311796581998</v>
      </c>
      <c r="G24" s="17">
        <f t="shared" ca="1" si="14"/>
        <v>-471.52130656607915</v>
      </c>
      <c r="H24" s="17">
        <f t="shared" ca="1" si="9"/>
        <v>65820.311796581998</v>
      </c>
      <c r="I24" s="17">
        <f t="shared" ca="1" si="1"/>
        <v>-141.45639196982373</v>
      </c>
      <c r="J24" s="17">
        <f t="shared" ca="1" si="4"/>
        <v>19887.549930944424</v>
      </c>
      <c r="K24" s="17">
        <f t="shared" ca="1" si="5"/>
        <v>0</v>
      </c>
      <c r="L24" s="17">
        <f t="shared" ca="1" si="6"/>
        <v>19746.093538974601</v>
      </c>
      <c r="M24" s="17" t="b">
        <f ca="1">IF(AND(Min&lt;&gt;Max,(OR(Min&gt;Calculation!L24,Max&lt;Calculation!L24))),FALSE,TRUE)</f>
        <v>1</v>
      </c>
      <c r="N24" s="17">
        <f t="shared" ca="1" si="2"/>
        <v>19746.093538974601</v>
      </c>
    </row>
    <row r="25" spans="1:14" x14ac:dyDescent="0.2">
      <c r="A25" s="11">
        <v>13</v>
      </c>
      <c r="B25" s="11">
        <f t="shared" si="10"/>
        <v>20000</v>
      </c>
      <c r="C25" s="11">
        <f t="shared" ca="1" si="3"/>
        <v>19715.379240694125</v>
      </c>
      <c r="D25" s="11">
        <f t="shared" ca="1" si="11"/>
        <v>20102.380994268238</v>
      </c>
      <c r="E25" s="9">
        <f t="shared" ca="1" si="12"/>
        <v>-102.38099426823828</v>
      </c>
      <c r="F25" s="9">
        <f t="shared" ca="1" si="13"/>
        <v>65717.930802313756</v>
      </c>
      <c r="G25" s="9">
        <f t="shared" ca="1" si="14"/>
        <v>-102.38099426823828</v>
      </c>
      <c r="H25" s="9">
        <f t="shared" ca="1" si="9"/>
        <v>65717.930802313756</v>
      </c>
      <c r="I25" s="9">
        <f t="shared" ca="1" si="1"/>
        <v>-30.714298280471482</v>
      </c>
      <c r="J25" s="9">
        <f t="shared" ca="1" si="4"/>
        <v>19746.093538974597</v>
      </c>
      <c r="K25" s="9">
        <f t="shared" ca="1" si="5"/>
        <v>0</v>
      </c>
      <c r="L25" s="9">
        <f t="shared" ca="1" si="6"/>
        <v>19715.379240694125</v>
      </c>
      <c r="M25" s="9" t="b">
        <f ca="1">IF(AND(Min&lt;&gt;Max,(OR(Min&gt;Calculation!L25,Max&lt;Calculation!L25))),FALSE,TRUE)</f>
        <v>1</v>
      </c>
      <c r="N25" s="9">
        <f t="shared" ca="1" si="2"/>
        <v>19715.379240694125</v>
      </c>
    </row>
    <row r="26" spans="1:14" x14ac:dyDescent="0.2">
      <c r="A26" s="11">
        <v>14</v>
      </c>
      <c r="B26" s="11">
        <f t="shared" si="10"/>
        <v>20000</v>
      </c>
      <c r="C26" s="11">
        <f t="shared" ca="1" si="3"/>
        <v>19752.229930016798</v>
      </c>
      <c r="D26" s="11">
        <f t="shared" ca="1" si="11"/>
        <v>19877.164368924419</v>
      </c>
      <c r="E26" s="9">
        <f t="shared" ca="1" si="12"/>
        <v>122.83563107558075</v>
      </c>
      <c r="F26" s="9">
        <f t="shared" ca="1" si="13"/>
        <v>65840.766433389334</v>
      </c>
      <c r="G26" s="9">
        <f t="shared" ca="1" si="14"/>
        <v>122.83563107558075</v>
      </c>
      <c r="H26" s="9">
        <f t="shared" ca="1" si="9"/>
        <v>65840.766433389334</v>
      </c>
      <c r="I26" s="9">
        <f t="shared" ca="1" si="1"/>
        <v>36.850689322674221</v>
      </c>
      <c r="J26" s="9">
        <f t="shared" ca="1" si="4"/>
        <v>19715.379240694125</v>
      </c>
      <c r="K26" s="9">
        <f t="shared" ca="1" si="5"/>
        <v>0</v>
      </c>
      <c r="L26" s="9">
        <f t="shared" ca="1" si="6"/>
        <v>19752.229930016798</v>
      </c>
      <c r="M26" s="9" t="b">
        <f ca="1">IF(AND(Min&lt;&gt;Max,(OR(Min&gt;Calculation!L26,Max&lt;Calculation!L26))),FALSE,TRUE)</f>
        <v>1</v>
      </c>
      <c r="N26" s="9">
        <f t="shared" ca="1" si="2"/>
        <v>19752.229930016798</v>
      </c>
    </row>
    <row r="27" spans="1:14" x14ac:dyDescent="0.2">
      <c r="A27" s="11">
        <v>15</v>
      </c>
      <c r="B27" s="11">
        <f t="shared" si="10"/>
        <v>20000</v>
      </c>
      <c r="C27" s="11">
        <f t="shared" ca="1" si="3"/>
        <v>19819.760931039596</v>
      </c>
      <c r="D27" s="11">
        <f t="shared" ca="1" si="11"/>
        <v>19774.896663257336</v>
      </c>
      <c r="E27" s="9">
        <f t="shared" ca="1" si="12"/>
        <v>225.1033367426644</v>
      </c>
      <c r="F27" s="9">
        <f t="shared" ca="1" si="13"/>
        <v>66065.869770132005</v>
      </c>
      <c r="G27" s="9">
        <f t="shared" ca="1" si="14"/>
        <v>225.1033367426644</v>
      </c>
      <c r="H27" s="9">
        <f t="shared" ca="1" si="9"/>
        <v>66065.869770132005</v>
      </c>
      <c r="I27" s="9">
        <f t="shared" ca="1" si="1"/>
        <v>67.531001022799316</v>
      </c>
      <c r="J27" s="9">
        <f t="shared" ca="1" si="4"/>
        <v>19752.229930016798</v>
      </c>
      <c r="K27" s="9">
        <f t="shared" ca="1" si="5"/>
        <v>0</v>
      </c>
      <c r="L27" s="9">
        <f t="shared" ca="1" si="6"/>
        <v>19819.760931039596</v>
      </c>
      <c r="M27" s="9" t="b">
        <f ca="1">IF(AND(Min&lt;&gt;Max,(OR(Min&gt;Calculation!L27,Max&lt;Calculation!L27))),FALSE,TRUE)</f>
        <v>1</v>
      </c>
      <c r="N27" s="9">
        <f t="shared" ca="1" si="2"/>
        <v>19819.760931039596</v>
      </c>
    </row>
    <row r="28" spans="1:14" x14ac:dyDescent="0.2">
      <c r="A28" s="11">
        <v>16</v>
      </c>
      <c r="B28" s="11">
        <f t="shared" si="10"/>
        <v>20000</v>
      </c>
      <c r="C28" s="11">
        <f t="shared" ca="1" si="3"/>
        <v>19891.590364487249</v>
      </c>
      <c r="D28" s="11">
        <f t="shared" ca="1" si="11"/>
        <v>19760.568555174508</v>
      </c>
      <c r="E28" s="9">
        <f t="shared" ca="1" si="12"/>
        <v>239.43144482549178</v>
      </c>
      <c r="F28" s="9">
        <f t="shared" ca="1" si="13"/>
        <v>66305.301214957493</v>
      </c>
      <c r="G28" s="9">
        <f t="shared" ca="1" si="14"/>
        <v>239.43144482549178</v>
      </c>
      <c r="H28" s="9">
        <f t="shared" ca="1" si="9"/>
        <v>66305.301214957493</v>
      </c>
      <c r="I28" s="9">
        <f t="shared" ca="1" si="1"/>
        <v>71.829433447647531</v>
      </c>
      <c r="J28" s="9">
        <f t="shared" ca="1" si="4"/>
        <v>19819.7609310396</v>
      </c>
      <c r="K28" s="9">
        <f t="shared" ca="1" si="5"/>
        <v>0</v>
      </c>
      <c r="L28" s="9">
        <f t="shared" ca="1" si="6"/>
        <v>19891.590364487249</v>
      </c>
      <c r="M28" s="9" t="b">
        <f ca="1">IF(AND(Min&lt;&gt;Max,(OR(Min&gt;Calculation!L28,Max&lt;Calculation!L28))),FALSE,TRUE)</f>
        <v>1</v>
      </c>
      <c r="N28" s="9">
        <f t="shared" ca="1" si="2"/>
        <v>19891.590364487249</v>
      </c>
    </row>
    <row r="29" spans="1:14" x14ac:dyDescent="0.2">
      <c r="A29" s="11">
        <v>17</v>
      </c>
      <c r="B29" s="11">
        <f t="shared" si="10"/>
        <v>20000</v>
      </c>
      <c r="C29" s="11">
        <f t="shared" ca="1" si="3"/>
        <v>19952.194782621827</v>
      </c>
      <c r="D29" s="11">
        <f t="shared" ca="1" si="11"/>
        <v>19797.98527288474</v>
      </c>
      <c r="E29" s="9">
        <f t="shared" ca="1" si="12"/>
        <v>202.01472711526003</v>
      </c>
      <c r="F29" s="9">
        <f t="shared" ca="1" si="13"/>
        <v>66507.315942072746</v>
      </c>
      <c r="G29" s="9">
        <f t="shared" ca="1" si="14"/>
        <v>202.01472711526003</v>
      </c>
      <c r="H29" s="9">
        <f t="shared" ca="1" si="9"/>
        <v>66507.315942072746</v>
      </c>
      <c r="I29" s="9">
        <f t="shared" ca="1" si="1"/>
        <v>60.604418134578005</v>
      </c>
      <c r="J29" s="9">
        <f t="shared" ca="1" si="4"/>
        <v>19891.590364487249</v>
      </c>
      <c r="K29" s="9">
        <f t="shared" ca="1" si="5"/>
        <v>0</v>
      </c>
      <c r="L29" s="9">
        <f t="shared" ca="1" si="6"/>
        <v>19952.194782621827</v>
      </c>
      <c r="M29" s="9" t="b">
        <f ca="1">IF(AND(Min&lt;&gt;Max,(OR(Min&gt;Calculation!L29,Max&lt;Calculation!L29))),FALSE,TRUE)</f>
        <v>1</v>
      </c>
      <c r="N29" s="9">
        <f t="shared" ca="1" si="2"/>
        <v>19952.194782621827</v>
      </c>
    </row>
    <row r="30" spans="1:14" x14ac:dyDescent="0.2">
      <c r="A30" s="11">
        <v>18</v>
      </c>
      <c r="B30" s="11">
        <f t="shared" si="10"/>
        <v>20000</v>
      </c>
      <c r="C30" s="11">
        <f t="shared" ca="1" si="3"/>
        <v>19995.048289912509</v>
      </c>
      <c r="D30" s="11">
        <f t="shared" ca="1" si="11"/>
        <v>19857.154975697718</v>
      </c>
      <c r="E30" s="9">
        <f t="shared" ca="1" si="12"/>
        <v>142.84502430228167</v>
      </c>
      <c r="F30" s="9">
        <f t="shared" ca="1" si="13"/>
        <v>66650.160966375028</v>
      </c>
      <c r="G30" s="9">
        <f t="shared" ca="1" si="14"/>
        <v>142.84502430228167</v>
      </c>
      <c r="H30" s="9">
        <f t="shared" ca="1" si="9"/>
        <v>66650.160966375028</v>
      </c>
      <c r="I30" s="9">
        <f t="shared" ca="1" si="1"/>
        <v>42.853507290684497</v>
      </c>
      <c r="J30" s="9">
        <f t="shared" ca="1" si="4"/>
        <v>19952.194782621824</v>
      </c>
      <c r="K30" s="9">
        <f t="shared" ca="1" si="5"/>
        <v>0</v>
      </c>
      <c r="L30" s="9">
        <f t="shared" ca="1" si="6"/>
        <v>19995.048289912509</v>
      </c>
      <c r="M30" s="9" t="b">
        <f ca="1">IF(AND(Min&lt;&gt;Max,(OR(Min&gt;Calculation!L30,Max&lt;Calculation!L30))),FALSE,TRUE)</f>
        <v>1</v>
      </c>
      <c r="N30" s="9">
        <f t="shared" ca="1" si="2"/>
        <v>19995.048289912509</v>
      </c>
    </row>
    <row r="31" spans="1:14" x14ac:dyDescent="0.2">
      <c r="A31" s="11">
        <v>19</v>
      </c>
      <c r="B31" s="11">
        <f t="shared" si="10"/>
        <v>20000</v>
      </c>
      <c r="C31" s="11">
        <f t="shared" ca="1" si="3"/>
        <v>20019.878812444047</v>
      </c>
      <c r="D31" s="11">
        <f t="shared" ca="1" si="11"/>
        <v>19917.231591561544</v>
      </c>
      <c r="E31" s="9">
        <f t="shared" ca="1" si="12"/>
        <v>82.76840843845639</v>
      </c>
      <c r="F31" s="9">
        <f t="shared" ca="1" si="13"/>
        <v>66732.929374813481</v>
      </c>
      <c r="G31" s="9">
        <f t="shared" ca="1" si="14"/>
        <v>82.76840843845639</v>
      </c>
      <c r="H31" s="9">
        <f t="shared" ca="1" si="9"/>
        <v>66732.929374813481</v>
      </c>
      <c r="I31" s="9">
        <f t="shared" ca="1" si="1"/>
        <v>24.830522531536918</v>
      </c>
      <c r="J31" s="9">
        <f t="shared" ca="1" si="4"/>
        <v>19995.048289912509</v>
      </c>
      <c r="K31" s="9">
        <f t="shared" ca="1" si="5"/>
        <v>0</v>
      </c>
      <c r="L31" s="9">
        <f t="shared" ca="1" si="6"/>
        <v>20019.878812444047</v>
      </c>
      <c r="M31" s="9" t="b">
        <f ca="1">IF(AND(Min&lt;&gt;Max,(OR(Min&gt;Calculation!L31,Max&lt;Calculation!L31))),FALSE,TRUE)</f>
        <v>1</v>
      </c>
      <c r="N31" s="9">
        <f t="shared" ca="1" si="2"/>
        <v>20019.878812444047</v>
      </c>
    </row>
    <row r="32" spans="1:14" x14ac:dyDescent="0.2">
      <c r="A32" s="11">
        <v>20</v>
      </c>
      <c r="B32" s="11">
        <f t="shared" si="10"/>
        <v>20000</v>
      </c>
      <c r="C32" s="11">
        <f t="shared" ca="1" si="3"/>
        <v>20029.95247452124</v>
      </c>
      <c r="D32" s="11">
        <f t="shared" ca="1" si="11"/>
        <v>19966.42112640935</v>
      </c>
      <c r="E32" s="9">
        <f t="shared" ca="1" si="12"/>
        <v>33.578873590649891</v>
      </c>
      <c r="F32" s="9">
        <f t="shared" ca="1" si="13"/>
        <v>66766.508248404134</v>
      </c>
      <c r="G32" s="9">
        <f t="shared" ca="1" si="14"/>
        <v>33.578873590649891</v>
      </c>
      <c r="H32" s="9">
        <f t="shared" ca="1" si="9"/>
        <v>66766.508248404134</v>
      </c>
      <c r="I32" s="9">
        <f t="shared" ca="1" si="1"/>
        <v>10.073662077194967</v>
      </c>
      <c r="J32" s="9">
        <f t="shared" ca="1" si="4"/>
        <v>20019.878812444043</v>
      </c>
      <c r="K32" s="9">
        <f t="shared" ca="1" si="5"/>
        <v>0</v>
      </c>
      <c r="L32" s="9">
        <f t="shared" ca="1" si="6"/>
        <v>20029.95247452124</v>
      </c>
      <c r="M32" s="9" t="b">
        <f ca="1">IF(AND(Min&lt;&gt;Max,(OR(Min&gt;Calculation!L32,Max&lt;Calculation!L32))),FALSE,TRUE)</f>
        <v>1</v>
      </c>
      <c r="N32" s="9">
        <f t="shared" ca="1" si="2"/>
        <v>20029.95247452124</v>
      </c>
    </row>
    <row r="33" spans="1:14" x14ac:dyDescent="0.2">
      <c r="A33" s="11">
        <v>21</v>
      </c>
      <c r="B33" s="11">
        <f t="shared" si="10"/>
        <v>20000</v>
      </c>
      <c r="C33" s="11">
        <f t="shared" ca="1" si="3"/>
        <v>20029.888625887455</v>
      </c>
      <c r="D33" s="11">
        <f t="shared" ca="1" si="11"/>
        <v>20000.212828779284</v>
      </c>
      <c r="E33" s="9">
        <f t="shared" ca="1" si="12"/>
        <v>-0.21282877928388189</v>
      </c>
      <c r="F33" s="9">
        <f t="shared" ca="1" si="13"/>
        <v>66766.295419624847</v>
      </c>
      <c r="G33" s="9">
        <f t="shared" ca="1" si="14"/>
        <v>-0.21282877928388189</v>
      </c>
      <c r="H33" s="9">
        <f t="shared" ca="1" si="9"/>
        <v>66766.295419624847</v>
      </c>
      <c r="I33" s="9">
        <f t="shared" ca="1" si="1"/>
        <v>-6.384863378516456E-2</v>
      </c>
      <c r="J33" s="9">
        <f t="shared" ca="1" si="4"/>
        <v>20029.95247452124</v>
      </c>
      <c r="K33" s="9">
        <f t="shared" ca="1" si="5"/>
        <v>0</v>
      </c>
      <c r="L33" s="9">
        <f t="shared" ca="1" si="6"/>
        <v>20029.888625887455</v>
      </c>
      <c r="M33" s="9" t="b">
        <f ca="1">IF(AND(Min&lt;&gt;Max,(OR(Min&gt;Calculation!L33,Max&lt;Calculation!L33))),FALSE,TRUE)</f>
        <v>1</v>
      </c>
      <c r="N33" s="9">
        <f t="shared" ca="1" si="2"/>
        <v>20029.888625887455</v>
      </c>
    </row>
    <row r="34" spans="1:14" x14ac:dyDescent="0.2">
      <c r="A34" s="11">
        <v>22</v>
      </c>
      <c r="B34" s="11">
        <f t="shared" si="10"/>
        <v>20000</v>
      </c>
      <c r="C34" s="11">
        <f t="shared" ca="1" si="3"/>
        <v>20024.185064807938</v>
      </c>
      <c r="D34" s="11">
        <f t="shared" ca="1" si="11"/>
        <v>20019.011870265051</v>
      </c>
      <c r="E34" s="9">
        <f t="shared" ca="1" si="12"/>
        <v>-19.011870265050675</v>
      </c>
      <c r="F34" s="9">
        <f t="shared" ca="1" si="13"/>
        <v>66747.283549359796</v>
      </c>
      <c r="G34" s="9">
        <f t="shared" ca="1" si="14"/>
        <v>-19.011870265050675</v>
      </c>
      <c r="H34" s="9">
        <f t="shared" ca="1" si="9"/>
        <v>66747.283549359796</v>
      </c>
      <c r="I34" s="9">
        <f t="shared" ref="I34:I65" ca="1" si="15">P*G34</f>
        <v>-5.7035610795152021</v>
      </c>
      <c r="J34" s="9">
        <f t="shared" ca="1" si="4"/>
        <v>20029.888625887452</v>
      </c>
      <c r="K34" s="9">
        <f t="shared" ca="1" si="5"/>
        <v>0</v>
      </c>
      <c r="L34" s="9">
        <f t="shared" ca="1" si="6"/>
        <v>20024.185064807938</v>
      </c>
      <c r="M34" s="9" t="b">
        <f ca="1">IF(AND(Min&lt;&gt;Max,(OR(Min&gt;Calculation!L34,Max&lt;Calculation!L34))),FALSE,TRUE)</f>
        <v>1</v>
      </c>
      <c r="N34" s="9">
        <f t="shared" ref="N34:N65" ca="1" si="16">IF(M34,L34,IF(Min&gt;L34,Min,IF(Max&lt;L34,Max,L34)))</f>
        <v>20024.185064807938</v>
      </c>
    </row>
    <row r="35" spans="1:14" x14ac:dyDescent="0.2">
      <c r="A35" s="11">
        <v>23</v>
      </c>
      <c r="B35" s="11">
        <f t="shared" si="10"/>
        <v>20000</v>
      </c>
      <c r="C35" s="11">
        <f t="shared" ca="1" si="3"/>
        <v>20016.418877475739</v>
      </c>
      <c r="D35" s="11">
        <f t="shared" ca="1" si="11"/>
        <v>20025.887291107327</v>
      </c>
      <c r="E35" s="9">
        <f t="shared" ca="1" si="12"/>
        <v>-25.887291107326746</v>
      </c>
      <c r="F35" s="9">
        <f t="shared" ca="1" si="13"/>
        <v>66721.396258252469</v>
      </c>
      <c r="G35" s="9">
        <f t="shared" ca="1" si="14"/>
        <v>-25.887291107326746</v>
      </c>
      <c r="H35" s="9">
        <f t="shared" ca="1" si="9"/>
        <v>66721.396258252469</v>
      </c>
      <c r="I35" s="9">
        <f t="shared" ca="1" si="15"/>
        <v>-7.7661873321980233</v>
      </c>
      <c r="J35" s="9">
        <f t="shared" ref="J35:J66" ca="1" si="17">I*F34</f>
        <v>20024.185064807938</v>
      </c>
      <c r="K35" s="9">
        <f t="shared" ref="K35:K66" ca="1" si="18">-D*(D35-D34)</f>
        <v>0</v>
      </c>
      <c r="L35" s="9">
        <f t="shared" ca="1" si="6"/>
        <v>20016.418877475739</v>
      </c>
      <c r="M35" s="9" t="b">
        <f ca="1">IF(AND(Min&lt;&gt;Max,(OR(Min&gt;Calculation!L35,Max&lt;Calculation!L35))),FALSE,TRUE)</f>
        <v>1</v>
      </c>
      <c r="N35" s="9">
        <f t="shared" ca="1" si="16"/>
        <v>20016.418877475739</v>
      </c>
    </row>
    <row r="36" spans="1:14" x14ac:dyDescent="0.2">
      <c r="A36" s="11">
        <v>24</v>
      </c>
      <c r="B36" s="11">
        <f t="shared" si="10"/>
        <v>20000</v>
      </c>
      <c r="C36" s="11">
        <f t="shared" ca="1" si="3"/>
        <v>20008.975493815426</v>
      </c>
      <c r="D36" s="11">
        <f t="shared" ca="1" si="11"/>
        <v>20024.811278867706</v>
      </c>
      <c r="E36" s="9">
        <f t="shared" ca="1" si="12"/>
        <v>-24.811278867706278</v>
      </c>
      <c r="F36" s="9">
        <f t="shared" ca="1" si="13"/>
        <v>66696.584979384759</v>
      </c>
      <c r="G36" s="9">
        <f t="shared" ca="1" si="14"/>
        <v>-24.811278867706278</v>
      </c>
      <c r="H36" s="9">
        <f t="shared" ca="1" si="9"/>
        <v>66696.584979384759</v>
      </c>
      <c r="I36" s="9">
        <f t="shared" ca="1" si="15"/>
        <v>-7.4433836603118833</v>
      </c>
      <c r="J36" s="9">
        <f t="shared" ca="1" si="17"/>
        <v>20016.418877475739</v>
      </c>
      <c r="K36" s="9">
        <f t="shared" ca="1" si="18"/>
        <v>0</v>
      </c>
      <c r="L36" s="9">
        <f t="shared" ca="1" si="6"/>
        <v>20008.975493815426</v>
      </c>
      <c r="M36" s="9" t="b">
        <f ca="1">IF(AND(Min&lt;&gt;Max,(OR(Min&gt;Calculation!L36,Max&lt;Calculation!L36))),FALSE,TRUE)</f>
        <v>1</v>
      </c>
      <c r="N36" s="9">
        <f t="shared" ca="1" si="16"/>
        <v>20008.975493815426</v>
      </c>
    </row>
    <row r="37" spans="1:14" x14ac:dyDescent="0.2">
      <c r="A37" s="11">
        <v>25</v>
      </c>
      <c r="B37" s="11">
        <f t="shared" si="10"/>
        <v>20000</v>
      </c>
      <c r="C37" s="11">
        <f t="shared" ca="1" si="3"/>
        <v>20003.123612992455</v>
      </c>
      <c r="D37" s="11">
        <f t="shared" ca="1" si="11"/>
        <v>20019.506269409903</v>
      </c>
      <c r="E37" s="9">
        <f t="shared" ca="1" si="12"/>
        <v>-19.506269409903325</v>
      </c>
      <c r="F37" s="9">
        <f t="shared" ca="1" si="13"/>
        <v>66677.078709974856</v>
      </c>
      <c r="G37" s="9">
        <f t="shared" ca="1" si="14"/>
        <v>-19.506269409903325</v>
      </c>
      <c r="H37" s="9">
        <f t="shared" ca="1" si="9"/>
        <v>66677.078709974856</v>
      </c>
      <c r="I37" s="9">
        <f t="shared" ca="1" si="15"/>
        <v>-5.8518808229709975</v>
      </c>
      <c r="J37" s="9">
        <f t="shared" ca="1" si="17"/>
        <v>20008.975493815426</v>
      </c>
      <c r="K37" s="9">
        <f t="shared" ca="1" si="18"/>
        <v>0</v>
      </c>
      <c r="L37" s="9">
        <f t="shared" ca="1" si="6"/>
        <v>20003.123612992455</v>
      </c>
      <c r="M37" s="9" t="b">
        <f ca="1">IF(AND(Min&lt;&gt;Max,(OR(Min&gt;Calculation!L37,Max&lt;Calculation!L37))),FALSE,TRUE)</f>
        <v>1</v>
      </c>
      <c r="N37" s="9">
        <f t="shared" ca="1" si="16"/>
        <v>20003.123612992455</v>
      </c>
    </row>
    <row r="38" spans="1:14" x14ac:dyDescent="0.2">
      <c r="A38" s="11">
        <v>26</v>
      </c>
      <c r="B38" s="11">
        <f t="shared" si="10"/>
        <v>20000</v>
      </c>
      <c r="C38" s="11">
        <f t="shared" ca="1" si="3"/>
        <v>19999.268748095586</v>
      </c>
      <c r="D38" s="11">
        <f t="shared" ca="1" si="11"/>
        <v>20012.849549656225</v>
      </c>
      <c r="E38" s="9">
        <f t="shared" ca="1" si="12"/>
        <v>-12.849549656224553</v>
      </c>
      <c r="F38" s="9">
        <f t="shared" ca="1" si="13"/>
        <v>66664.229160318631</v>
      </c>
      <c r="G38" s="9">
        <f t="shared" ca="1" si="14"/>
        <v>-12.849549656224553</v>
      </c>
      <c r="H38" s="9">
        <f t="shared" ca="1" si="9"/>
        <v>66664.229160318631</v>
      </c>
      <c r="I38" s="9">
        <f t="shared" ca="1" si="15"/>
        <v>-3.8548648968673658</v>
      </c>
      <c r="J38" s="9">
        <f t="shared" ca="1" si="17"/>
        <v>20003.123612992455</v>
      </c>
      <c r="K38" s="9">
        <f t="shared" ca="1" si="18"/>
        <v>0</v>
      </c>
      <c r="L38" s="9">
        <f t="shared" ca="1" si="6"/>
        <v>19999.268748095586</v>
      </c>
      <c r="M38" s="9" t="b">
        <f ca="1">IF(AND(Min&lt;&gt;Max,(OR(Min&gt;Calculation!L38,Max&lt;Calculation!L38))),FALSE,TRUE)</f>
        <v>1</v>
      </c>
      <c r="N38" s="9">
        <f t="shared" ca="1" si="16"/>
        <v>19999.268748095586</v>
      </c>
    </row>
    <row r="39" spans="1:14" x14ac:dyDescent="0.2">
      <c r="A39" s="11">
        <v>27</v>
      </c>
      <c r="B39" s="11">
        <f t="shared" si="10"/>
        <v>20000</v>
      </c>
      <c r="C39" s="11">
        <f t="shared" ca="1" si="3"/>
        <v>19997.258272554434</v>
      </c>
      <c r="D39" s="11">
        <f t="shared" ca="1" si="11"/>
        <v>20006.701585137191</v>
      </c>
      <c r="E39" s="9">
        <f t="shared" ca="1" si="12"/>
        <v>-6.7015851371907047</v>
      </c>
      <c r="F39" s="9">
        <f t="shared" ca="1" si="13"/>
        <v>66657.527575181448</v>
      </c>
      <c r="G39" s="9">
        <f t="shared" ca="1" si="14"/>
        <v>-6.7015851371907047</v>
      </c>
      <c r="H39" s="9">
        <f t="shared" ca="1" si="9"/>
        <v>66657.527575181448</v>
      </c>
      <c r="I39" s="9">
        <f t="shared" ca="1" si="15"/>
        <v>-2.0104755411572115</v>
      </c>
      <c r="J39" s="9">
        <f t="shared" ca="1" si="17"/>
        <v>19999.26874809559</v>
      </c>
      <c r="K39" s="9">
        <f t="shared" ca="1" si="18"/>
        <v>0</v>
      </c>
      <c r="L39" s="9">
        <f t="shared" ca="1" si="6"/>
        <v>19997.258272554434</v>
      </c>
      <c r="M39" s="9" t="b">
        <f ca="1">IF(AND(Min&lt;&gt;Max,(OR(Min&gt;Calculation!L39,Max&lt;Calculation!L39))),FALSE,TRUE)</f>
        <v>1</v>
      </c>
      <c r="N39" s="9">
        <f t="shared" ca="1" si="16"/>
        <v>19997.258272554434</v>
      </c>
    </row>
    <row r="40" spans="1:14" x14ac:dyDescent="0.2">
      <c r="A40" s="11">
        <v>28</v>
      </c>
      <c r="B40" s="11">
        <f t="shared" si="10"/>
        <v>20000</v>
      </c>
      <c r="C40" s="11">
        <f t="shared" ca="1" si="3"/>
        <v>19996.657331744602</v>
      </c>
      <c r="D40" s="11">
        <f t="shared" ca="1" si="11"/>
        <v>20002.00313603277</v>
      </c>
      <c r="E40" s="9">
        <f t="shared" ca="1" si="12"/>
        <v>-2.0031360327702714</v>
      </c>
      <c r="F40" s="9">
        <f t="shared" ca="1" si="13"/>
        <v>66655.524439148678</v>
      </c>
      <c r="G40" s="9">
        <f t="shared" ca="1" si="14"/>
        <v>-2.0031360327702714</v>
      </c>
      <c r="H40" s="9">
        <f t="shared" ca="1" si="9"/>
        <v>66655.524439148678</v>
      </c>
      <c r="I40" s="9">
        <f t="shared" ca="1" si="15"/>
        <v>-0.60094080983108145</v>
      </c>
      <c r="J40" s="9">
        <f t="shared" ca="1" si="17"/>
        <v>19997.258272554434</v>
      </c>
      <c r="K40" s="9">
        <f t="shared" ca="1" si="18"/>
        <v>0</v>
      </c>
      <c r="L40" s="9">
        <f t="shared" ca="1" si="6"/>
        <v>19996.657331744602</v>
      </c>
      <c r="M40" s="9" t="b">
        <f ca="1">IF(AND(Min&lt;&gt;Max,(OR(Min&gt;Calculation!L40,Max&lt;Calculation!L40))),FALSE,TRUE)</f>
        <v>1</v>
      </c>
      <c r="N40" s="9">
        <f t="shared" ca="1" si="16"/>
        <v>19996.657331744602</v>
      </c>
    </row>
    <row r="41" spans="1:14" x14ac:dyDescent="0.2">
      <c r="A41" s="11">
        <v>29</v>
      </c>
      <c r="B41" s="11">
        <f t="shared" si="10"/>
        <v>20000</v>
      </c>
      <c r="C41" s="11">
        <f t="shared" ca="1" si="3"/>
        <v>19996.956188660817</v>
      </c>
      <c r="D41" s="11">
        <f t="shared" ca="1" si="11"/>
        <v>19999.003810279279</v>
      </c>
      <c r="E41" s="9">
        <f t="shared" ca="1" si="12"/>
        <v>0.99618972072130418</v>
      </c>
      <c r="F41" s="9">
        <f t="shared" ca="1" si="13"/>
        <v>66656.520628869403</v>
      </c>
      <c r="G41" s="9">
        <f t="shared" ca="1" si="14"/>
        <v>0.99618972072130418</v>
      </c>
      <c r="H41" s="9">
        <f t="shared" ca="1" si="9"/>
        <v>66656.520628869403</v>
      </c>
      <c r="I41" s="9">
        <f t="shared" ca="1" si="15"/>
        <v>0.29885691621639127</v>
      </c>
      <c r="J41" s="9">
        <f t="shared" ca="1" si="17"/>
        <v>19996.657331744602</v>
      </c>
      <c r="K41" s="9">
        <f t="shared" ca="1" si="18"/>
        <v>0</v>
      </c>
      <c r="L41" s="9">
        <f t="shared" ca="1" si="6"/>
        <v>19996.956188660817</v>
      </c>
      <c r="M41" s="9" t="b">
        <f ca="1">IF(AND(Min&lt;&gt;Max,(OR(Min&gt;Calculation!L41,Max&lt;Calculation!L41))),FALSE,TRUE)</f>
        <v>1</v>
      </c>
      <c r="N41" s="9">
        <f t="shared" ca="1" si="16"/>
        <v>19996.956188660817</v>
      </c>
    </row>
    <row r="42" spans="1:14" x14ac:dyDescent="0.2">
      <c r="A42" s="11">
        <v>30</v>
      </c>
      <c r="B42" s="11">
        <f t="shared" si="10"/>
        <v>20000</v>
      </c>
      <c r="C42" s="11">
        <f t="shared" ca="1" si="3"/>
        <v>19997.700022773824</v>
      </c>
      <c r="D42" s="11">
        <f t="shared" ca="1" si="11"/>
        <v>19997.520552956659</v>
      </c>
      <c r="E42" s="9">
        <f t="shared" ca="1" si="12"/>
        <v>2.4794470433407696</v>
      </c>
      <c r="F42" s="9">
        <f t="shared" ca="1" si="13"/>
        <v>66659.000075912743</v>
      </c>
      <c r="G42" s="9">
        <f t="shared" ca="1" si="14"/>
        <v>2.4794470433407696</v>
      </c>
      <c r="H42" s="9">
        <f t="shared" ca="1" si="9"/>
        <v>66659.000075912743</v>
      </c>
      <c r="I42" s="9">
        <f t="shared" ca="1" si="15"/>
        <v>0.7438341130022309</v>
      </c>
      <c r="J42" s="9">
        <f t="shared" ca="1" si="17"/>
        <v>19996.956188660821</v>
      </c>
      <c r="K42" s="9">
        <f t="shared" ca="1" si="18"/>
        <v>0</v>
      </c>
      <c r="L42" s="9">
        <f t="shared" ca="1" si="6"/>
        <v>19997.700022773824</v>
      </c>
      <c r="M42" s="9" t="b">
        <f ca="1">IF(AND(Min&lt;&gt;Max,(OR(Min&gt;Calculation!L42,Max&lt;Calculation!L42))),FALSE,TRUE)</f>
        <v>1</v>
      </c>
      <c r="N42" s="9">
        <f t="shared" ca="1" si="16"/>
        <v>19997.700022773824</v>
      </c>
    </row>
    <row r="43" spans="1:14" x14ac:dyDescent="0.2">
      <c r="A43" s="11">
        <v>31</v>
      </c>
      <c r="B43" s="11">
        <f t="shared" si="10"/>
        <v>20000</v>
      </c>
      <c r="C43" s="11">
        <f t="shared" ca="1" si="3"/>
        <v>19998.550880769042</v>
      </c>
      <c r="D43" s="11">
        <f t="shared" ca="1" si="11"/>
        <v>19997.163806682591</v>
      </c>
      <c r="E43" s="9">
        <f t="shared" ca="1" si="12"/>
        <v>2.8361933174091973</v>
      </c>
      <c r="F43" s="9">
        <f t="shared" ca="1" si="13"/>
        <v>66661.836269230145</v>
      </c>
      <c r="G43" s="9">
        <f t="shared" ca="1" si="14"/>
        <v>2.8361933174091973</v>
      </c>
      <c r="H43" s="9">
        <f t="shared" ca="1" si="9"/>
        <v>66661.836269230145</v>
      </c>
      <c r="I43" s="9">
        <f t="shared" ca="1" si="15"/>
        <v>0.85085799522275918</v>
      </c>
      <c r="J43" s="9">
        <f t="shared" ca="1" si="17"/>
        <v>19997.700022773821</v>
      </c>
      <c r="K43" s="9">
        <f t="shared" ca="1" si="18"/>
        <v>0</v>
      </c>
      <c r="L43" s="9">
        <f t="shared" ca="1" si="6"/>
        <v>19998.550880769042</v>
      </c>
      <c r="M43" s="9" t="b">
        <f ca="1">IF(AND(Min&lt;&gt;Max,(OR(Min&gt;Calculation!L43,Max&lt;Calculation!L43))),FALSE,TRUE)</f>
        <v>1</v>
      </c>
      <c r="N43" s="9">
        <f t="shared" ca="1" si="16"/>
        <v>19998.550880769042</v>
      </c>
    </row>
    <row r="44" spans="1:14" x14ac:dyDescent="0.2">
      <c r="A44" s="11">
        <v>32</v>
      </c>
      <c r="B44" s="11">
        <f t="shared" ref="B44:B72" si="19">Target</f>
        <v>20000</v>
      </c>
      <c r="C44" s="11">
        <f t="shared" ca="1" si="3"/>
        <v>19999.300052799692</v>
      </c>
      <c r="D44" s="11">
        <f t="shared" ca="1" si="11"/>
        <v>19997.502759897834</v>
      </c>
      <c r="E44" s="9">
        <f t="shared" ca="1" si="12"/>
        <v>2.4972401021659607</v>
      </c>
      <c r="F44" s="9">
        <f t="shared" ca="1" si="13"/>
        <v>66664.333509332311</v>
      </c>
      <c r="G44" s="9">
        <f t="shared" ca="1" si="14"/>
        <v>2.4972401021659607</v>
      </c>
      <c r="H44" s="9">
        <f t="shared" ca="1" si="9"/>
        <v>66664.333509332311</v>
      </c>
      <c r="I44" s="9">
        <f t="shared" ca="1" si="15"/>
        <v>0.74917203064978821</v>
      </c>
      <c r="J44" s="9">
        <f t="shared" ca="1" si="17"/>
        <v>19998.550880769042</v>
      </c>
      <c r="K44" s="9">
        <f t="shared" ca="1" si="18"/>
        <v>0</v>
      </c>
      <c r="L44" s="9">
        <f t="shared" ca="1" si="6"/>
        <v>19999.300052799692</v>
      </c>
      <c r="M44" s="9" t="b">
        <f ca="1">IF(AND(Min&lt;&gt;Max,(OR(Min&gt;Calculation!L44,Max&lt;Calculation!L44))),FALSE,TRUE)</f>
        <v>1</v>
      </c>
      <c r="N44" s="9">
        <f t="shared" ca="1" si="16"/>
        <v>19999.300052799692</v>
      </c>
    </row>
    <row r="45" spans="1:14" x14ac:dyDescent="0.2">
      <c r="A45" s="11">
        <v>33</v>
      </c>
      <c r="B45" s="11">
        <f t="shared" si="19"/>
        <v>20000</v>
      </c>
      <c r="C45" s="11">
        <f t="shared" ca="1" si="3"/>
        <v>19999.850463205094</v>
      </c>
      <c r="D45" s="11">
        <f t="shared" ca="1" si="11"/>
        <v>19998.165298648662</v>
      </c>
      <c r="E45" s="9">
        <f t="shared" ca="1" si="12"/>
        <v>1.8347013513375714</v>
      </c>
      <c r="F45" s="9">
        <f t="shared" ca="1" si="13"/>
        <v>66666.168210683652</v>
      </c>
      <c r="G45" s="9">
        <f t="shared" ca="1" si="14"/>
        <v>1.8347013513375714</v>
      </c>
      <c r="H45" s="9">
        <f t="shared" ca="1" si="9"/>
        <v>66666.168210683652</v>
      </c>
      <c r="I45" s="9">
        <f t="shared" ca="1" si="15"/>
        <v>0.5504104054012714</v>
      </c>
      <c r="J45" s="9">
        <f t="shared" ca="1" si="17"/>
        <v>19999.300052799692</v>
      </c>
      <c r="K45" s="9">
        <f t="shared" ca="1" si="18"/>
        <v>0</v>
      </c>
      <c r="L45" s="9">
        <f t="shared" ca="1" si="6"/>
        <v>19999.850463205094</v>
      </c>
      <c r="M45" s="9" t="b">
        <f ca="1">IF(AND(Min&lt;&gt;Max,(OR(Min&gt;Calculation!L45,Max&lt;Calculation!L45))),FALSE,TRUE)</f>
        <v>1</v>
      </c>
      <c r="N45" s="9">
        <f t="shared" ca="1" si="16"/>
        <v>19999.850463205094</v>
      </c>
    </row>
    <row r="46" spans="1:14" x14ac:dyDescent="0.2">
      <c r="A46" s="11">
        <v>34</v>
      </c>
      <c r="B46" s="11">
        <f t="shared" si="19"/>
        <v>20000</v>
      </c>
      <c r="C46" s="11">
        <f t="shared" ca="1" si="3"/>
        <v>20000.18568318207</v>
      </c>
      <c r="D46" s="11">
        <f t="shared" ca="1" si="11"/>
        <v>19998.882600076744</v>
      </c>
      <c r="E46" s="9">
        <f t="shared" ca="1" si="12"/>
        <v>1.1173999232560163</v>
      </c>
      <c r="F46" s="9">
        <f t="shared" ca="1" si="13"/>
        <v>66667.285610606908</v>
      </c>
      <c r="G46" s="9">
        <f t="shared" ca="1" si="14"/>
        <v>1.1173999232560163</v>
      </c>
      <c r="H46" s="9">
        <f t="shared" ca="1" si="9"/>
        <v>66667.285610606908</v>
      </c>
      <c r="I46" s="9">
        <f t="shared" ca="1" si="15"/>
        <v>0.33521997697680489</v>
      </c>
      <c r="J46" s="9">
        <f t="shared" ca="1" si="17"/>
        <v>19999.850463205094</v>
      </c>
      <c r="K46" s="9">
        <f t="shared" ca="1" si="18"/>
        <v>0</v>
      </c>
      <c r="L46" s="9">
        <f t="shared" ca="1" si="6"/>
        <v>20000.18568318207</v>
      </c>
      <c r="M46" s="9" t="b">
        <f ca="1">IF(AND(Min&lt;&gt;Max,(OR(Min&gt;Calculation!L46,Max&lt;Calculation!L46))),FALSE,TRUE)</f>
        <v>1</v>
      </c>
      <c r="N46" s="9">
        <f t="shared" ca="1" si="16"/>
        <v>20000.18568318207</v>
      </c>
    </row>
    <row r="47" spans="1:14" x14ac:dyDescent="0.2">
      <c r="A47" s="11">
        <v>35</v>
      </c>
      <c r="B47" s="11">
        <f t="shared" si="19"/>
        <v>20000</v>
      </c>
      <c r="C47" s="11">
        <f t="shared" ca="1" si="3"/>
        <v>20000.337361304581</v>
      </c>
      <c r="D47" s="11">
        <f t="shared" ca="1" si="11"/>
        <v>19999.494406258305</v>
      </c>
      <c r="E47" s="9">
        <f t="shared" ca="1" si="12"/>
        <v>0.5055937416946108</v>
      </c>
      <c r="F47" s="9">
        <f t="shared" ca="1" si="13"/>
        <v>66667.791204348599</v>
      </c>
      <c r="G47" s="9">
        <f t="shared" ca="1" si="14"/>
        <v>0.5055937416946108</v>
      </c>
      <c r="H47" s="9">
        <f t="shared" ca="1" si="9"/>
        <v>66667.791204348599</v>
      </c>
      <c r="I47" s="9">
        <f t="shared" ca="1" si="15"/>
        <v>0.15167812250838322</v>
      </c>
      <c r="J47" s="9">
        <f t="shared" ca="1" si="17"/>
        <v>20000.185683182073</v>
      </c>
      <c r="K47" s="9">
        <f t="shared" ca="1" si="18"/>
        <v>0</v>
      </c>
      <c r="L47" s="9">
        <f t="shared" ca="1" si="6"/>
        <v>20000.337361304581</v>
      </c>
      <c r="M47" s="9" t="b">
        <f ca="1">IF(AND(Min&lt;&gt;Max,(OR(Min&gt;Calculation!L47,Max&lt;Calculation!L47))),FALSE,TRUE)</f>
        <v>1</v>
      </c>
      <c r="N47" s="9">
        <f t="shared" ca="1" si="16"/>
        <v>20000.337361304581</v>
      </c>
    </row>
    <row r="48" spans="1:14" x14ac:dyDescent="0.2">
      <c r="A48" s="11">
        <v>36</v>
      </c>
      <c r="B48" s="11">
        <f t="shared" si="19"/>
        <v>20000</v>
      </c>
      <c r="C48" s="11">
        <f t="shared" ca="1" si="3"/>
        <v>20000.357948320481</v>
      </c>
      <c r="D48" s="11">
        <f t="shared" ca="1" si="11"/>
        <v>19999.931376613662</v>
      </c>
      <c r="E48" s="9">
        <f t="shared" ca="1" si="12"/>
        <v>6.8623386338003911E-2</v>
      </c>
      <c r="F48" s="9">
        <f t="shared" ca="1" si="13"/>
        <v>66667.859827734937</v>
      </c>
      <c r="G48" s="9">
        <f t="shared" ca="1" si="14"/>
        <v>6.8623386338003911E-2</v>
      </c>
      <c r="H48" s="9">
        <f t="shared" ca="1" si="9"/>
        <v>66667.859827734937</v>
      </c>
      <c r="I48" s="9">
        <f t="shared" ca="1" si="15"/>
        <v>2.0587015901401173E-2</v>
      </c>
      <c r="J48" s="9">
        <f t="shared" ca="1" si="17"/>
        <v>20000.337361304581</v>
      </c>
      <c r="K48" s="9">
        <f t="shared" ca="1" si="18"/>
        <v>0</v>
      </c>
      <c r="L48" s="9">
        <f t="shared" ca="1" si="6"/>
        <v>20000.357948320481</v>
      </c>
      <c r="M48" s="9" t="b">
        <f ca="1">IF(AND(Min&lt;&gt;Max,(OR(Min&gt;Calculation!L48,Max&lt;Calculation!L48))),FALSE,TRUE)</f>
        <v>1</v>
      </c>
      <c r="N48" s="9">
        <f t="shared" ca="1" si="16"/>
        <v>20000.357948320481</v>
      </c>
    </row>
    <row r="49" spans="1:14" x14ac:dyDescent="0.2">
      <c r="A49" s="11">
        <v>37</v>
      </c>
      <c r="B49" s="11">
        <f t="shared" si="19"/>
        <v>20000</v>
      </c>
      <c r="C49" s="11">
        <f t="shared" ca="1" si="3"/>
        <v>20000.301545955474</v>
      </c>
      <c r="D49" s="11">
        <f t="shared" ca="1" si="11"/>
        <v>20000.18800788336</v>
      </c>
      <c r="E49" s="9">
        <f t="shared" ca="1" si="12"/>
        <v>-0.18800788336011465</v>
      </c>
      <c r="F49" s="9">
        <f t="shared" ca="1" si="13"/>
        <v>66667.671819851574</v>
      </c>
      <c r="G49" s="9">
        <f t="shared" ca="1" si="14"/>
        <v>-0.18800788336011465</v>
      </c>
      <c r="H49" s="9">
        <f t="shared" ca="1" si="9"/>
        <v>66667.671819851574</v>
      </c>
      <c r="I49" s="9">
        <f t="shared" ca="1" si="15"/>
        <v>-5.6402365008034389E-2</v>
      </c>
      <c r="J49" s="9">
        <f t="shared" ca="1" si="17"/>
        <v>20000.357948320481</v>
      </c>
      <c r="K49" s="9">
        <f t="shared" ca="1" si="18"/>
        <v>0</v>
      </c>
      <c r="L49" s="9">
        <f t="shared" ca="1" si="6"/>
        <v>20000.301545955474</v>
      </c>
      <c r="M49" s="9" t="b">
        <f ca="1">IF(AND(Min&lt;&gt;Max,(OR(Min&gt;Calculation!L49,Max&lt;Calculation!L49))),FALSE,TRUE)</f>
        <v>1</v>
      </c>
      <c r="N49" s="9">
        <f t="shared" ca="1" si="16"/>
        <v>20000.301545955474</v>
      </c>
    </row>
    <row r="50" spans="1:14" x14ac:dyDescent="0.2">
      <c r="A50" s="11">
        <v>38</v>
      </c>
      <c r="B50" s="11">
        <f t="shared" si="19"/>
        <v>20000</v>
      </c>
      <c r="C50" s="11">
        <f t="shared" ca="1" si="3"/>
        <v>20000.212916737237</v>
      </c>
      <c r="D50" s="11">
        <f t="shared" ca="1" si="11"/>
        <v>20000.295430727441</v>
      </c>
      <c r="E50" s="9">
        <f t="shared" ca="1" si="12"/>
        <v>-0.2954307274412713</v>
      </c>
      <c r="F50" s="9">
        <f t="shared" ca="1" si="13"/>
        <v>66667.37638912414</v>
      </c>
      <c r="G50" s="9">
        <f t="shared" ca="1" si="14"/>
        <v>-0.2954307274412713</v>
      </c>
      <c r="H50" s="9">
        <f t="shared" ca="1" si="9"/>
        <v>66667.37638912414</v>
      </c>
      <c r="I50" s="9">
        <f t="shared" ca="1" si="15"/>
        <v>-8.8629218232381388E-2</v>
      </c>
      <c r="J50" s="9">
        <f t="shared" ca="1" si="17"/>
        <v>20000.30154595547</v>
      </c>
      <c r="K50" s="9">
        <f t="shared" ca="1" si="18"/>
        <v>0</v>
      </c>
      <c r="L50" s="9">
        <f t="shared" ca="1" si="6"/>
        <v>20000.212916737237</v>
      </c>
      <c r="M50" s="9" t="b">
        <f ca="1">IF(AND(Min&lt;&gt;Max,(OR(Min&gt;Calculation!L50,Max&lt;Calculation!L50))),FALSE,TRUE)</f>
        <v>1</v>
      </c>
      <c r="N50" s="9">
        <f t="shared" ca="1" si="16"/>
        <v>20000.212916737237</v>
      </c>
    </row>
    <row r="51" spans="1:14" x14ac:dyDescent="0.2">
      <c r="A51" s="11">
        <v>39</v>
      </c>
      <c r="B51" s="11">
        <f t="shared" si="19"/>
        <v>20000</v>
      </c>
      <c r="C51" s="11">
        <f t="shared" ca="1" si="3"/>
        <v>20000.123127850598</v>
      </c>
      <c r="D51" s="11">
        <f t="shared" ca="1" si="11"/>
        <v>20000.299296288802</v>
      </c>
      <c r="E51" s="9">
        <f t="shared" ca="1" si="12"/>
        <v>-0.29929628880199743</v>
      </c>
      <c r="F51" s="9">
        <f t="shared" ca="1" si="13"/>
        <v>66667.07709283533</v>
      </c>
      <c r="G51" s="9">
        <f t="shared" ca="1" si="14"/>
        <v>-0.29929628880199743</v>
      </c>
      <c r="H51" s="9">
        <f t="shared" ca="1" si="9"/>
        <v>66667.07709283533</v>
      </c>
      <c r="I51" s="9">
        <f t="shared" ca="1" si="15"/>
        <v>-8.9788886640599225E-2</v>
      </c>
      <c r="J51" s="9">
        <f t="shared" ca="1" si="17"/>
        <v>20000.21291673724</v>
      </c>
      <c r="K51" s="9">
        <f t="shared" ca="1" si="18"/>
        <v>0</v>
      </c>
      <c r="L51" s="9">
        <f t="shared" ca="1" si="6"/>
        <v>20000.123127850598</v>
      </c>
      <c r="M51" s="9" t="b">
        <f ca="1">IF(AND(Min&lt;&gt;Max,(OR(Min&gt;Calculation!L51,Max&lt;Calculation!L51))),FALSE,TRUE)</f>
        <v>1</v>
      </c>
      <c r="N51" s="9">
        <f t="shared" ca="1" si="16"/>
        <v>20000.123127850598</v>
      </c>
    </row>
    <row r="52" spans="1:14" x14ac:dyDescent="0.2">
      <c r="A52" s="11">
        <v>40</v>
      </c>
      <c r="B52" s="11">
        <f t="shared" si="19"/>
        <v>20000</v>
      </c>
      <c r="C52" s="11">
        <f t="shared" ca="1" si="3"/>
        <v>20000.049719651081</v>
      </c>
      <c r="D52" s="11">
        <f t="shared" ca="1" si="11"/>
        <v>20000.244693998393</v>
      </c>
      <c r="E52" s="9">
        <f t="shared" ca="1" si="12"/>
        <v>-0.24469399839290418</v>
      </c>
      <c r="F52" s="9">
        <f t="shared" ca="1" si="13"/>
        <v>66666.832398836938</v>
      </c>
      <c r="G52" s="9">
        <f t="shared" ca="1" si="14"/>
        <v>-0.24469399839290418</v>
      </c>
      <c r="H52" s="9">
        <f t="shared" ca="1" si="9"/>
        <v>66666.832398836938</v>
      </c>
      <c r="I52" s="9">
        <f t="shared" ca="1" si="15"/>
        <v>-7.3408199517871253E-2</v>
      </c>
      <c r="J52" s="9">
        <f t="shared" ca="1" si="17"/>
        <v>20000.123127850598</v>
      </c>
      <c r="K52" s="9">
        <f t="shared" ca="1" si="18"/>
        <v>0</v>
      </c>
      <c r="L52" s="9">
        <f t="shared" ca="1" si="6"/>
        <v>20000.049719651081</v>
      </c>
      <c r="M52" s="9" t="b">
        <f ca="1">IF(AND(Min&lt;&gt;Max,(OR(Min&gt;Calculation!L52,Max&lt;Calculation!L52))),FALSE,TRUE)</f>
        <v>1</v>
      </c>
      <c r="N52" s="9">
        <f t="shared" ca="1" si="16"/>
        <v>20000.049719651081</v>
      </c>
    </row>
    <row r="53" spans="1:14" x14ac:dyDescent="0.2">
      <c r="A53" s="11">
        <v>41</v>
      </c>
      <c r="B53" s="11">
        <f t="shared" si="19"/>
        <v>20000</v>
      </c>
      <c r="C53" s="11">
        <f t="shared" ca="1" si="3"/>
        <v>19999.999364789946</v>
      </c>
      <c r="D53" s="11">
        <f t="shared" ca="1" si="11"/>
        <v>20000.167849537116</v>
      </c>
      <c r="E53" s="9">
        <f t="shared" ca="1" si="12"/>
        <v>-0.16784953711612616</v>
      </c>
      <c r="F53" s="9">
        <f t="shared" ca="1" si="13"/>
        <v>66666.664549299821</v>
      </c>
      <c r="G53" s="9">
        <f t="shared" ca="1" si="14"/>
        <v>-0.16784953711612616</v>
      </c>
      <c r="H53" s="9">
        <f t="shared" ca="1" si="9"/>
        <v>66666.664549299821</v>
      </c>
      <c r="I53" s="9">
        <f t="shared" ca="1" si="15"/>
        <v>-5.0354861134837843E-2</v>
      </c>
      <c r="J53" s="9">
        <f t="shared" ca="1" si="17"/>
        <v>20000.049719651081</v>
      </c>
      <c r="K53" s="9">
        <f t="shared" ca="1" si="18"/>
        <v>0</v>
      </c>
      <c r="L53" s="9">
        <f t="shared" ca="1" si="6"/>
        <v>19999.999364789946</v>
      </c>
      <c r="M53" s="9" t="b">
        <f ca="1">IF(AND(Min&lt;&gt;Max,(OR(Min&gt;Calculation!L53,Max&lt;Calculation!L53))),FALSE,TRUE)</f>
        <v>1</v>
      </c>
      <c r="N53" s="9">
        <f t="shared" ca="1" si="16"/>
        <v>19999.999364789946</v>
      </c>
    </row>
    <row r="54" spans="1:14" x14ac:dyDescent="0.2">
      <c r="A54" s="11">
        <v>42</v>
      </c>
      <c r="B54" s="11">
        <f t="shared" si="19"/>
        <v>20000</v>
      </c>
      <c r="C54" s="11">
        <f t="shared" ca="1" si="3"/>
        <v>19999.971411627685</v>
      </c>
      <c r="D54" s="11">
        <f t="shared" ca="1" si="11"/>
        <v>20000.093177207542</v>
      </c>
      <c r="E54" s="9">
        <f t="shared" ca="1" si="12"/>
        <v>-9.3177207541884854E-2</v>
      </c>
      <c r="F54" s="9">
        <f t="shared" ca="1" si="13"/>
        <v>66666.571372092279</v>
      </c>
      <c r="G54" s="9">
        <f t="shared" ca="1" si="14"/>
        <v>-9.3177207541884854E-2</v>
      </c>
      <c r="H54" s="9">
        <f t="shared" ca="1" si="9"/>
        <v>66666.571372092279</v>
      </c>
      <c r="I54" s="9">
        <f t="shared" ca="1" si="15"/>
        <v>-2.7953162262565456E-2</v>
      </c>
      <c r="J54" s="9">
        <f t="shared" ca="1" si="17"/>
        <v>19999.999364789946</v>
      </c>
      <c r="K54" s="9">
        <f t="shared" ca="1" si="18"/>
        <v>0</v>
      </c>
      <c r="L54" s="9">
        <f t="shared" ca="1" si="6"/>
        <v>19999.971411627685</v>
      </c>
      <c r="M54" s="9" t="b">
        <f ca="1">IF(AND(Min&lt;&gt;Max,(OR(Min&gt;Calculation!L54,Max&lt;Calculation!L54))),FALSE,TRUE)</f>
        <v>1</v>
      </c>
      <c r="N54" s="9">
        <f t="shared" ca="1" si="16"/>
        <v>19999.971411627685</v>
      </c>
    </row>
    <row r="55" spans="1:14" x14ac:dyDescent="0.2">
      <c r="A55" s="11">
        <v>43</v>
      </c>
      <c r="B55" s="11">
        <f t="shared" si="19"/>
        <v>20000</v>
      </c>
      <c r="C55" s="11">
        <f t="shared" ca="1" si="3"/>
        <v>19999.961248692773</v>
      </c>
      <c r="D55" s="11">
        <f t="shared" ca="1" si="11"/>
        <v>20000.033876449706</v>
      </c>
      <c r="E55" s="9">
        <f t="shared" ca="1" si="12"/>
        <v>-3.3876449706440326E-2</v>
      </c>
      <c r="F55" s="9">
        <f t="shared" ca="1" si="13"/>
        <v>66666.53749564258</v>
      </c>
      <c r="G55" s="9">
        <f t="shared" ca="1" si="14"/>
        <v>-3.3876449706440326E-2</v>
      </c>
      <c r="H55" s="9">
        <f t="shared" ca="1" si="9"/>
        <v>66666.53749564258</v>
      </c>
      <c r="I55" s="9">
        <f t="shared" ca="1" si="15"/>
        <v>-1.0162934911932098E-2</v>
      </c>
      <c r="J55" s="9">
        <f t="shared" ca="1" si="17"/>
        <v>19999.971411627685</v>
      </c>
      <c r="K55" s="9">
        <f t="shared" ca="1" si="18"/>
        <v>0</v>
      </c>
      <c r="L55" s="9">
        <f t="shared" ca="1" si="6"/>
        <v>19999.961248692773</v>
      </c>
      <c r="M55" s="9" t="b">
        <f ca="1">IF(AND(Min&lt;&gt;Max,(OR(Min&gt;Calculation!L55,Max&lt;Calculation!L55))),FALSE,TRUE)</f>
        <v>1</v>
      </c>
      <c r="N55" s="9">
        <f t="shared" ca="1" si="16"/>
        <v>19999.961248692773</v>
      </c>
    </row>
    <row r="56" spans="1:14" x14ac:dyDescent="0.2">
      <c r="A56" s="11">
        <v>44</v>
      </c>
      <c r="B56" s="11">
        <f t="shared" si="19"/>
        <v>20000</v>
      </c>
      <c r="C56" s="11">
        <f t="shared" ca="1" si="3"/>
        <v>19999.96293134732</v>
      </c>
      <c r="D56" s="11">
        <f t="shared" ca="1" si="11"/>
        <v>19999.994391151504</v>
      </c>
      <c r="E56" s="9">
        <f t="shared" ca="1" si="12"/>
        <v>5.6088484961946961E-3</v>
      </c>
      <c r="F56" s="9">
        <f t="shared" ca="1" si="13"/>
        <v>66666.54310449108</v>
      </c>
      <c r="G56" s="9">
        <f t="shared" ca="1" si="14"/>
        <v>5.6088484961946961E-3</v>
      </c>
      <c r="H56" s="9">
        <f t="shared" ca="1" si="9"/>
        <v>66666.54310449108</v>
      </c>
      <c r="I56" s="9">
        <f t="shared" ca="1" si="15"/>
        <v>1.6826545488584088E-3</v>
      </c>
      <c r="J56" s="9">
        <f t="shared" ca="1" si="17"/>
        <v>19999.961248692773</v>
      </c>
      <c r="K56" s="9">
        <f t="shared" ca="1" si="18"/>
        <v>0</v>
      </c>
      <c r="L56" s="9">
        <f t="shared" ca="1" si="6"/>
        <v>19999.96293134732</v>
      </c>
      <c r="M56" s="9" t="b">
        <f ca="1">IF(AND(Min&lt;&gt;Max,(OR(Min&gt;Calculation!L56,Max&lt;Calculation!L56))),FALSE,TRUE)</f>
        <v>1</v>
      </c>
      <c r="N56" s="9">
        <f t="shared" ca="1" si="16"/>
        <v>19999.96293134732</v>
      </c>
    </row>
    <row r="57" spans="1:14" x14ac:dyDescent="0.2">
      <c r="A57" s="11">
        <v>45</v>
      </c>
      <c r="B57" s="11">
        <f t="shared" si="19"/>
        <v>20000</v>
      </c>
      <c r="C57" s="11">
        <f t="shared" ca="1" si="3"/>
        <v>19999.970899010732</v>
      </c>
      <c r="D57" s="11">
        <f t="shared" ca="1" si="11"/>
        <v>19999.973441121969</v>
      </c>
      <c r="E57" s="9">
        <f t="shared" ca="1" si="12"/>
        <v>2.6558878031210043E-2</v>
      </c>
      <c r="F57" s="9">
        <f t="shared" ca="1" si="13"/>
        <v>66666.569663369111</v>
      </c>
      <c r="G57" s="9">
        <f t="shared" ca="1" si="14"/>
        <v>2.6558878031210043E-2</v>
      </c>
      <c r="H57" s="9">
        <f t="shared" ca="1" si="9"/>
        <v>66666.569663369111</v>
      </c>
      <c r="I57" s="9">
        <f t="shared" ca="1" si="15"/>
        <v>7.9676634093630121E-3</v>
      </c>
      <c r="J57" s="9">
        <f t="shared" ca="1" si="17"/>
        <v>19999.962931347323</v>
      </c>
      <c r="K57" s="9">
        <f t="shared" ca="1" si="18"/>
        <v>0</v>
      </c>
      <c r="L57" s="9">
        <f t="shared" ca="1" si="6"/>
        <v>19999.970899010732</v>
      </c>
      <c r="M57" s="9" t="b">
        <f ca="1">IF(AND(Min&lt;&gt;Max,(OR(Min&gt;Calculation!L57,Max&lt;Calculation!L57))),FALSE,TRUE)</f>
        <v>1</v>
      </c>
      <c r="N57" s="9">
        <f t="shared" ca="1" si="16"/>
        <v>19999.970899010732</v>
      </c>
    </row>
    <row r="58" spans="1:14" x14ac:dyDescent="0.2">
      <c r="A58" s="11">
        <v>46</v>
      </c>
      <c r="B58" s="11">
        <f t="shared" si="19"/>
        <v>20000</v>
      </c>
      <c r="C58" s="11">
        <f t="shared" ca="1" si="3"/>
        <v>19999.980859707528</v>
      </c>
      <c r="D58" s="11">
        <f t="shared" ca="1" si="11"/>
        <v>19999.966797677345</v>
      </c>
      <c r="E58" s="9">
        <f t="shared" ca="1" si="12"/>
        <v>3.3202322654688032E-2</v>
      </c>
      <c r="F58" s="9">
        <f t="shared" ca="1" si="13"/>
        <v>66666.602865691762</v>
      </c>
      <c r="G58" s="9">
        <f t="shared" ca="1" si="14"/>
        <v>3.3202322654688032E-2</v>
      </c>
      <c r="H58" s="9">
        <f t="shared" ca="1" si="9"/>
        <v>66666.602865691762</v>
      </c>
      <c r="I58" s="9">
        <f t="shared" ca="1" si="15"/>
        <v>9.9606967964064094E-3</v>
      </c>
      <c r="J58" s="9">
        <f t="shared" ca="1" si="17"/>
        <v>19999.970899010732</v>
      </c>
      <c r="K58" s="9">
        <f t="shared" ca="1" si="18"/>
        <v>0</v>
      </c>
      <c r="L58" s="9">
        <f t="shared" ca="1" si="6"/>
        <v>19999.980859707528</v>
      </c>
      <c r="M58" s="9" t="b">
        <f ca="1">IF(AND(Min&lt;&gt;Max,(OR(Min&gt;Calculation!L58,Max&lt;Calculation!L58))),FALSE,TRUE)</f>
        <v>1</v>
      </c>
      <c r="N58" s="9">
        <f t="shared" ca="1" si="16"/>
        <v>19999.980859707528</v>
      </c>
    </row>
    <row r="59" spans="1:14" x14ac:dyDescent="0.2">
      <c r="A59" s="11">
        <v>47</v>
      </c>
      <c r="B59" s="11">
        <f t="shared" si="19"/>
        <v>20000</v>
      </c>
      <c r="C59" s="11">
        <f t="shared" ca="1" si="3"/>
        <v>19999.990042643178</v>
      </c>
      <c r="D59" s="11">
        <f t="shared" ca="1" si="11"/>
        <v>19999.969390214497</v>
      </c>
      <c r="E59" s="9">
        <f t="shared" ca="1" si="12"/>
        <v>3.06097855027474E-2</v>
      </c>
      <c r="F59" s="9">
        <f t="shared" ca="1" si="13"/>
        <v>66666.633475477269</v>
      </c>
      <c r="G59" s="9">
        <f t="shared" ca="1" si="14"/>
        <v>3.06097855027474E-2</v>
      </c>
      <c r="H59" s="9">
        <f t="shared" ca="1" si="9"/>
        <v>66666.633475477269</v>
      </c>
      <c r="I59" s="9">
        <f t="shared" ca="1" si="15"/>
        <v>9.1829356508242189E-3</v>
      </c>
      <c r="J59" s="9">
        <f t="shared" ca="1" si="17"/>
        <v>19999.980859707528</v>
      </c>
      <c r="K59" s="9">
        <f t="shared" ca="1" si="18"/>
        <v>0</v>
      </c>
      <c r="L59" s="9">
        <f t="shared" ca="1" si="6"/>
        <v>19999.990042643178</v>
      </c>
      <c r="M59" s="9" t="b">
        <f ca="1">IF(AND(Min&lt;&gt;Max,(OR(Min&gt;Calculation!L59,Max&lt;Calculation!L59))),FALSE,TRUE)</f>
        <v>1</v>
      </c>
      <c r="N59" s="9">
        <f t="shared" ca="1" si="16"/>
        <v>19999.990042643178</v>
      </c>
    </row>
    <row r="60" spans="1:14" x14ac:dyDescent="0.2">
      <c r="A60" s="11">
        <v>48</v>
      </c>
      <c r="B60" s="11">
        <f t="shared" si="19"/>
        <v>20000</v>
      </c>
      <c r="C60" s="11">
        <f t="shared" ca="1" si="3"/>
        <v>19999.997050548129</v>
      </c>
      <c r="D60" s="11">
        <f t="shared" ca="1" si="11"/>
        <v>19999.976640316843</v>
      </c>
      <c r="E60" s="9">
        <f t="shared" ca="1" si="12"/>
        <v>2.3359683156741085E-2</v>
      </c>
      <c r="F60" s="9">
        <f t="shared" ca="1" si="13"/>
        <v>66666.656835160422</v>
      </c>
      <c r="G60" s="9">
        <f t="shared" ca="1" si="14"/>
        <v>2.3359683156741085E-2</v>
      </c>
      <c r="H60" s="9">
        <f t="shared" ca="1" si="9"/>
        <v>66666.656835160422</v>
      </c>
      <c r="I60" s="9">
        <f t="shared" ca="1" si="15"/>
        <v>7.0079049470223248E-3</v>
      </c>
      <c r="J60" s="9">
        <f t="shared" ca="1" si="17"/>
        <v>19999.990042643181</v>
      </c>
      <c r="K60" s="9">
        <f t="shared" ca="1" si="18"/>
        <v>0</v>
      </c>
      <c r="L60" s="9">
        <f t="shared" ca="1" si="6"/>
        <v>19999.997050548129</v>
      </c>
      <c r="M60" s="9" t="b">
        <f ca="1">IF(AND(Min&lt;&gt;Max,(OR(Min&gt;Calculation!L60,Max&lt;Calculation!L60))),FALSE,TRUE)</f>
        <v>1</v>
      </c>
      <c r="N60" s="9">
        <f t="shared" ca="1" si="16"/>
        <v>19999.997050548129</v>
      </c>
    </row>
    <row r="61" spans="1:14" x14ac:dyDescent="0.2">
      <c r="A61" s="11">
        <v>49</v>
      </c>
      <c r="B61" s="11">
        <f t="shared" si="19"/>
        <v>20000</v>
      </c>
      <c r="C61" s="11">
        <f t="shared" ca="1" si="3"/>
        <v>20000.001516887267</v>
      </c>
      <c r="D61" s="11">
        <f t="shared" ca="1" si="11"/>
        <v>19999.985112202856</v>
      </c>
      <c r="E61" s="9">
        <f t="shared" ca="1" si="12"/>
        <v>1.4887797144183423E-2</v>
      </c>
      <c r="F61" s="9">
        <f t="shared" ca="1" si="13"/>
        <v>66666.671722957573</v>
      </c>
      <c r="G61" s="9">
        <f t="shared" ca="1" si="14"/>
        <v>1.4887797144183423E-2</v>
      </c>
      <c r="H61" s="9">
        <f t="shared" ca="1" si="9"/>
        <v>66666.671722957573</v>
      </c>
      <c r="I61" s="9">
        <f t="shared" ca="1" si="15"/>
        <v>4.4663391432550265E-3</v>
      </c>
      <c r="J61" s="9">
        <f t="shared" ca="1" si="17"/>
        <v>19999.997050548125</v>
      </c>
      <c r="K61" s="9">
        <f t="shared" ca="1" si="18"/>
        <v>0</v>
      </c>
      <c r="L61" s="9">
        <f t="shared" ca="1" si="6"/>
        <v>20000.001516887267</v>
      </c>
      <c r="M61" s="9" t="b">
        <f ca="1">IF(AND(Min&lt;&gt;Max,(OR(Min&gt;Calculation!L61,Max&lt;Calculation!L61))),FALSE,TRUE)</f>
        <v>1</v>
      </c>
      <c r="N61" s="9">
        <f t="shared" ca="1" si="16"/>
        <v>20000.001516887267</v>
      </c>
    </row>
    <row r="62" spans="1:14" x14ac:dyDescent="0.2">
      <c r="A62" s="11">
        <v>50</v>
      </c>
      <c r="B62" s="11">
        <f t="shared" si="19"/>
        <v>20000</v>
      </c>
      <c r="C62" s="11">
        <f t="shared" ca="1" si="3"/>
        <v>20000.00371928437</v>
      </c>
      <c r="D62" s="11">
        <f t="shared" ca="1" si="11"/>
        <v>19999.992658676339</v>
      </c>
      <c r="E62" s="9">
        <f t="shared" ca="1" si="12"/>
        <v>7.3413236605119891E-3</v>
      </c>
      <c r="F62" s="9">
        <f t="shared" ca="1" si="13"/>
        <v>66666.679064281227</v>
      </c>
      <c r="G62" s="9">
        <f t="shared" ca="1" si="14"/>
        <v>7.3413236605119891E-3</v>
      </c>
      <c r="H62" s="9">
        <f t="shared" ca="1" si="9"/>
        <v>66666.679064281227</v>
      </c>
      <c r="I62" s="9">
        <f t="shared" ca="1" si="15"/>
        <v>2.2023970981535968E-3</v>
      </c>
      <c r="J62" s="9">
        <f t="shared" ca="1" si="17"/>
        <v>20000.001516887271</v>
      </c>
      <c r="K62" s="9">
        <f t="shared" ca="1" si="18"/>
        <v>0</v>
      </c>
      <c r="L62" s="9">
        <f t="shared" ca="1" si="6"/>
        <v>20000.00371928437</v>
      </c>
      <c r="M62" s="9" t="b">
        <f ca="1">IF(AND(Min&lt;&gt;Max,(OR(Min&gt;Calculation!L62,Max&lt;Calculation!L62))),FALSE,TRUE)</f>
        <v>1</v>
      </c>
      <c r="N62" s="9">
        <f t="shared" ca="1" si="16"/>
        <v>20000.00371928437</v>
      </c>
    </row>
    <row r="63" spans="1:14" x14ac:dyDescent="0.2">
      <c r="A63" s="11">
        <v>51</v>
      </c>
      <c r="B63" s="11">
        <f t="shared" si="19"/>
        <v>20000</v>
      </c>
      <c r="C63" s="11">
        <f t="shared" ca="1" si="3"/>
        <v>20000.00424184429</v>
      </c>
      <c r="D63" s="11">
        <f t="shared" ca="1" si="11"/>
        <v>19999.998258133583</v>
      </c>
      <c r="E63" s="9">
        <f t="shared" ca="1" si="12"/>
        <v>1.7418664174329024E-3</v>
      </c>
      <c r="F63" s="9">
        <f t="shared" ca="1" si="13"/>
        <v>66666.680806147648</v>
      </c>
      <c r="G63" s="9">
        <f t="shared" ca="1" si="14"/>
        <v>1.7418664174329024E-3</v>
      </c>
      <c r="H63" s="9">
        <f t="shared" ca="1" si="9"/>
        <v>66666.680806147648</v>
      </c>
      <c r="I63" s="9">
        <f t="shared" ca="1" si="15"/>
        <v>5.2255992522987071E-4</v>
      </c>
      <c r="J63" s="9">
        <f t="shared" ca="1" si="17"/>
        <v>20000.003719284367</v>
      </c>
      <c r="K63" s="9">
        <f t="shared" ca="1" si="18"/>
        <v>0</v>
      </c>
      <c r="L63" s="9">
        <f t="shared" ca="1" si="6"/>
        <v>20000.00424184429</v>
      </c>
      <c r="M63" s="9" t="b">
        <f ca="1">IF(AND(Min&lt;&gt;Max,(OR(Min&gt;Calculation!L63,Max&lt;Calculation!L63))),FALSE,TRUE)</f>
        <v>1</v>
      </c>
      <c r="N63" s="9">
        <f t="shared" ca="1" si="16"/>
        <v>20000.00424184429</v>
      </c>
    </row>
    <row r="64" spans="1:14" x14ac:dyDescent="0.2">
      <c r="A64" s="11">
        <v>52</v>
      </c>
      <c r="B64" s="11">
        <f t="shared" si="19"/>
        <v>20000</v>
      </c>
      <c r="C64" s="11">
        <f t="shared" ca="1" si="3"/>
        <v>20000.003728772514</v>
      </c>
      <c r="D64" s="11">
        <f t="shared" ca="1" si="11"/>
        <v>20000.00171023927</v>
      </c>
      <c r="E64" s="9">
        <f t="shared" ca="1" si="12"/>
        <v>-1.7102392703236546E-3</v>
      </c>
      <c r="F64" s="9">
        <f t="shared" ca="1" si="13"/>
        <v>66666.679095908374</v>
      </c>
      <c r="G64" s="9">
        <f t="shared" ca="1" si="14"/>
        <v>-1.7102392703236546E-3</v>
      </c>
      <c r="H64" s="9">
        <f t="shared" ca="1" si="9"/>
        <v>66666.679095908374</v>
      </c>
      <c r="I64" s="9">
        <f t="shared" ca="1" si="15"/>
        <v>-5.1307178109709633E-4</v>
      </c>
      <c r="J64" s="9">
        <f t="shared" ca="1" si="17"/>
        <v>20000.004241844294</v>
      </c>
      <c r="K64" s="9">
        <f t="shared" ca="1" si="18"/>
        <v>0</v>
      </c>
      <c r="L64" s="9">
        <f t="shared" ca="1" si="6"/>
        <v>20000.003728772514</v>
      </c>
      <c r="M64" s="9" t="b">
        <f ca="1">IF(AND(Min&lt;&gt;Max,(OR(Min&gt;Calculation!L64,Max&lt;Calculation!L64))),FALSE,TRUE)</f>
        <v>1</v>
      </c>
      <c r="N64" s="9">
        <f t="shared" ca="1" si="16"/>
        <v>20000.003728772514</v>
      </c>
    </row>
    <row r="65" spans="1:14" x14ac:dyDescent="0.2">
      <c r="A65" s="11">
        <v>53</v>
      </c>
      <c r="B65" s="11">
        <f t="shared" si="19"/>
        <v>20000</v>
      </c>
      <c r="C65" s="11">
        <f t="shared" ca="1" si="3"/>
        <v>20000.002735616854</v>
      </c>
      <c r="D65" s="11">
        <f t="shared" ca="1" si="11"/>
        <v>20000.003310518849</v>
      </c>
      <c r="E65" s="9">
        <f t="shared" ca="1" si="12"/>
        <v>-3.3105188485933468E-3</v>
      </c>
      <c r="F65" s="9">
        <f t="shared" ca="1" si="13"/>
        <v>66666.675785389525</v>
      </c>
      <c r="G65" s="9">
        <f t="shared" ca="1" si="14"/>
        <v>-3.3105188485933468E-3</v>
      </c>
      <c r="H65" s="9">
        <f t="shared" ca="1" si="9"/>
        <v>66666.675785389525</v>
      </c>
      <c r="I65" s="9">
        <f t="shared" ca="1" si="15"/>
        <v>-9.931556545780039E-4</v>
      </c>
      <c r="J65" s="9">
        <f t="shared" ca="1" si="17"/>
        <v>20000.00372877251</v>
      </c>
      <c r="K65" s="9">
        <f t="shared" ca="1" si="18"/>
        <v>0</v>
      </c>
      <c r="L65" s="9">
        <f t="shared" ca="1" si="6"/>
        <v>20000.002735616854</v>
      </c>
      <c r="M65" s="9" t="b">
        <f ca="1">IF(AND(Min&lt;&gt;Max,(OR(Min&gt;Calculation!L65,Max&lt;Calculation!L65))),FALSE,TRUE)</f>
        <v>1</v>
      </c>
      <c r="N65" s="9">
        <f t="shared" ca="1" si="16"/>
        <v>20000.002735616854</v>
      </c>
    </row>
    <row r="66" spans="1:14" x14ac:dyDescent="0.2">
      <c r="A66" s="11">
        <v>54</v>
      </c>
      <c r="B66" s="11">
        <f t="shared" si="19"/>
        <v>20000</v>
      </c>
      <c r="C66" s="11">
        <f t="shared" ca="1" si="3"/>
        <v>20000.00166314518</v>
      </c>
      <c r="D66" s="11">
        <f t="shared" ca="1" si="11"/>
        <v>20000.00357490559</v>
      </c>
      <c r="E66" s="9">
        <f t="shared" ca="1" si="12"/>
        <v>-3.5749055896303616E-3</v>
      </c>
      <c r="F66" s="9">
        <f t="shared" ca="1" si="13"/>
        <v>66666.672210483928</v>
      </c>
      <c r="G66" s="9">
        <f t="shared" ca="1" si="14"/>
        <v>-3.5749055896303616E-3</v>
      </c>
      <c r="H66" s="9">
        <f t="shared" ca="1" si="9"/>
        <v>66666.672210483928</v>
      </c>
      <c r="I66" s="9">
        <f t="shared" ref="I66:I72" ca="1" si="20">P*G66</f>
        <v>-1.0724716768891085E-3</v>
      </c>
      <c r="J66" s="9">
        <f t="shared" ca="1" si="17"/>
        <v>20000.002735616858</v>
      </c>
      <c r="K66" s="9">
        <f t="shared" ca="1" si="18"/>
        <v>0</v>
      </c>
      <c r="L66" s="9">
        <f t="shared" ca="1" si="6"/>
        <v>20000.00166314518</v>
      </c>
      <c r="M66" s="9" t="b">
        <f ca="1">IF(AND(Min&lt;&gt;Max,(OR(Min&gt;Calculation!L66,Max&lt;Calculation!L66))),FALSE,TRUE)</f>
        <v>1</v>
      </c>
      <c r="N66" s="9">
        <f t="shared" ref="N66:N72" ca="1" si="21">IF(M66,L66,IF(Min&gt;L66,Min,IF(Max&lt;L66,Max,L66)))</f>
        <v>20000.00166314518</v>
      </c>
    </row>
    <row r="67" spans="1:14" x14ac:dyDescent="0.2">
      <c r="A67" s="11">
        <v>55</v>
      </c>
      <c r="B67" s="11">
        <f t="shared" si="19"/>
        <v>20000</v>
      </c>
      <c r="C67" s="11">
        <f t="shared" ref="C67:C72" ca="1" si="22">N67</f>
        <v>20000.000749832998</v>
      </c>
      <c r="D67" s="11">
        <f t="shared" ca="1" si="11"/>
        <v>20000.003044373923</v>
      </c>
      <c r="E67" s="9">
        <f t="shared" ca="1" si="12"/>
        <v>-3.0443739233305678E-3</v>
      </c>
      <c r="F67" s="9">
        <f t="shared" ca="1" si="13"/>
        <v>66666.669166110005</v>
      </c>
      <c r="G67" s="9">
        <f t="shared" ca="1" si="14"/>
        <v>-3.0443739233305678E-3</v>
      </c>
      <c r="H67" s="9">
        <f t="shared" ca="1" si="9"/>
        <v>66666.669166110005</v>
      </c>
      <c r="I67" s="9">
        <f t="shared" ca="1" si="20"/>
        <v>-9.1331217699917031E-4</v>
      </c>
      <c r="J67" s="9">
        <f t="shared" ref="J67:J72" ca="1" si="23">I*F66</f>
        <v>20000.001663145176</v>
      </c>
      <c r="K67" s="9">
        <f t="shared" ref="K67:K72" ca="1" si="24">-D*(D67-D66)</f>
        <v>0</v>
      </c>
      <c r="L67" s="9">
        <f t="shared" ref="L67:L72" ca="1" si="25">I67+J67+K67</f>
        <v>20000.000749832998</v>
      </c>
      <c r="M67" s="9" t="b">
        <f ca="1">IF(AND(Min&lt;&gt;Max,(OR(Min&gt;Calculation!L67,Max&lt;Calculation!L67))),FALSE,TRUE)</f>
        <v>1</v>
      </c>
      <c r="N67" s="9">
        <f t="shared" ca="1" si="21"/>
        <v>20000.000749832998</v>
      </c>
    </row>
    <row r="68" spans="1:14" x14ac:dyDescent="0.2">
      <c r="A68" s="11">
        <v>56</v>
      </c>
      <c r="B68" s="11">
        <f t="shared" si="19"/>
        <v>20000</v>
      </c>
      <c r="C68" s="11">
        <f t="shared" ca="1" si="22"/>
        <v>20000.00009845175</v>
      </c>
      <c r="D68" s="11">
        <f t="shared" ca="1" si="11"/>
        <v>20000.002171270837</v>
      </c>
      <c r="E68" s="9">
        <f t="shared" ca="1" si="12"/>
        <v>-2.1712708366976585E-3</v>
      </c>
      <c r="F68" s="9">
        <f t="shared" ca="1" si="13"/>
        <v>66666.666994839165</v>
      </c>
      <c r="G68" s="9">
        <f t="shared" ca="1" si="14"/>
        <v>-2.1712708366976585E-3</v>
      </c>
      <c r="H68" s="9">
        <f t="shared" ref="H68:H72" ca="1" si="26">G68+H67</f>
        <v>66666.666994839165</v>
      </c>
      <c r="I68" s="9">
        <f t="shared" ca="1" si="20"/>
        <v>-6.5138125100929758E-4</v>
      </c>
      <c r="J68" s="9">
        <f t="shared" ca="1" si="23"/>
        <v>20000.000749833001</v>
      </c>
      <c r="K68" s="9">
        <f t="shared" ca="1" si="24"/>
        <v>0</v>
      </c>
      <c r="L68" s="9">
        <f t="shared" ca="1" si="25"/>
        <v>20000.00009845175</v>
      </c>
      <c r="M68" s="9" t="b">
        <f ca="1">IF(AND(Min&lt;&gt;Max,(OR(Min&gt;Calculation!L68,Max&lt;Calculation!L68))),FALSE,TRUE)</f>
        <v>1</v>
      </c>
      <c r="N68" s="9">
        <f t="shared" ca="1" si="21"/>
        <v>20000.00009845175</v>
      </c>
    </row>
    <row r="69" spans="1:14" x14ac:dyDescent="0.2">
      <c r="A69" s="11">
        <v>57</v>
      </c>
      <c r="B69" s="11">
        <f t="shared" si="19"/>
        <v>20000</v>
      </c>
      <c r="C69" s="11">
        <f t="shared" ca="1" si="22"/>
        <v>19999.999716626524</v>
      </c>
      <c r="D69" s="11">
        <f t="shared" ca="1" si="11"/>
        <v>20000.001272750756</v>
      </c>
      <c r="E69" s="9">
        <f t="shared" ca="1" si="12"/>
        <v>-1.2727507564704865E-3</v>
      </c>
      <c r="F69" s="9">
        <f t="shared" ca="1" si="13"/>
        <v>66666.665722088408</v>
      </c>
      <c r="G69" s="9">
        <f t="shared" ca="1" si="14"/>
        <v>-1.2727507564704865E-3</v>
      </c>
      <c r="H69" s="9">
        <f t="shared" ca="1" si="26"/>
        <v>66666.665722088408</v>
      </c>
      <c r="I69" s="9">
        <f t="shared" ca="1" si="20"/>
        <v>-3.8182522694114597E-4</v>
      </c>
      <c r="J69" s="9">
        <f t="shared" ca="1" si="23"/>
        <v>20000.00009845175</v>
      </c>
      <c r="K69" s="9">
        <f t="shared" ca="1" si="24"/>
        <v>0</v>
      </c>
      <c r="L69" s="9">
        <f t="shared" ca="1" si="25"/>
        <v>19999.999716626524</v>
      </c>
      <c r="M69" s="9" t="b">
        <f ca="1">IF(AND(Min&lt;&gt;Max,(OR(Min&gt;Calculation!L69,Max&lt;Calculation!L69))),FALSE,TRUE)</f>
        <v>1</v>
      </c>
      <c r="N69" s="9">
        <f t="shared" ca="1" si="21"/>
        <v>19999.999716626524</v>
      </c>
    </row>
    <row r="70" spans="1:14" x14ac:dyDescent="0.2">
      <c r="A70" s="11">
        <v>58</v>
      </c>
      <c r="B70" s="11">
        <f t="shared" si="19"/>
        <v>20000</v>
      </c>
      <c r="C70" s="11">
        <f t="shared" ca="1" si="22"/>
        <v>19999.999557490857</v>
      </c>
      <c r="D70" s="11">
        <f t="shared" ca="1" si="11"/>
        <v>20000.000530452213</v>
      </c>
      <c r="E70" s="9">
        <f t="shared" ca="1" si="12"/>
        <v>-5.3045221284264699E-4</v>
      </c>
      <c r="F70" s="9">
        <f t="shared" ca="1" si="13"/>
        <v>66666.665191636188</v>
      </c>
      <c r="G70" s="9">
        <f t="shared" ca="1" si="14"/>
        <v>-5.3045221284264699E-4</v>
      </c>
      <c r="H70" s="9">
        <f t="shared" ca="1" si="26"/>
        <v>66666.665191636188</v>
      </c>
      <c r="I70" s="9">
        <f t="shared" ca="1" si="20"/>
        <v>-1.5913566385279408E-4</v>
      </c>
      <c r="J70" s="9">
        <f t="shared" ca="1" si="23"/>
        <v>19999.99971662652</v>
      </c>
      <c r="K70" s="9">
        <f t="shared" ca="1" si="24"/>
        <v>0</v>
      </c>
      <c r="L70" s="9">
        <f t="shared" ca="1" si="25"/>
        <v>19999.999557490857</v>
      </c>
      <c r="M70" s="9" t="b">
        <f ca="1">IF(AND(Min&lt;&gt;Max,(OR(Min&gt;Calculation!L70,Max&lt;Calculation!L70))),FALSE,TRUE)</f>
        <v>1</v>
      </c>
      <c r="N70" s="9">
        <f t="shared" ca="1" si="21"/>
        <v>19999.999557490857</v>
      </c>
    </row>
    <row r="71" spans="1:14" x14ac:dyDescent="0.2">
      <c r="A71" s="11">
        <v>59</v>
      </c>
      <c r="B71" s="11">
        <f t="shared" si="19"/>
        <v>20000</v>
      </c>
      <c r="C71" s="11">
        <f t="shared" ca="1" si="22"/>
        <v>19999.999552685978</v>
      </c>
      <c r="D71" s="11">
        <f t="shared" ca="1" si="11"/>
        <v>20000.000016016264</v>
      </c>
      <c r="E71" s="9">
        <f t="shared" ca="1" si="12"/>
        <v>-1.6016263543860987E-5</v>
      </c>
      <c r="F71" s="9">
        <f t="shared" ca="1" si="13"/>
        <v>66666.665175619928</v>
      </c>
      <c r="G71" s="9">
        <f t="shared" ca="1" si="14"/>
        <v>-1.6016263543860987E-5</v>
      </c>
      <c r="H71" s="9">
        <f t="shared" ca="1" si="26"/>
        <v>66666.665175619928</v>
      </c>
      <c r="I71" s="9">
        <f t="shared" ca="1" si="20"/>
        <v>-4.8048790631582955E-6</v>
      </c>
      <c r="J71" s="9">
        <f t="shared" ca="1" si="23"/>
        <v>19999.999557490857</v>
      </c>
      <c r="K71" s="9">
        <f t="shared" ca="1" si="24"/>
        <v>0</v>
      </c>
      <c r="L71" s="9">
        <f t="shared" ca="1" si="25"/>
        <v>19999.999552685978</v>
      </c>
      <c r="M71" s="9" t="b">
        <f ca="1">IF(AND(Min&lt;&gt;Max,(OR(Min&gt;Calculation!L71,Max&lt;Calculation!L71))),FALSE,TRUE)</f>
        <v>1</v>
      </c>
      <c r="N71" s="9">
        <f t="shared" ca="1" si="21"/>
        <v>19999.999552685978</v>
      </c>
    </row>
    <row r="72" spans="1:14" x14ac:dyDescent="0.2">
      <c r="A72" s="11">
        <v>60</v>
      </c>
      <c r="B72" s="11">
        <f t="shared" si="19"/>
        <v>20000</v>
      </c>
      <c r="C72" s="11">
        <f t="shared" ca="1" si="22"/>
        <v>19999.999634834101</v>
      </c>
      <c r="D72" s="11">
        <f t="shared" ca="1" si="11"/>
        <v>19999.99972617293</v>
      </c>
      <c r="E72" s="9">
        <f t="shared" ca="1" si="12"/>
        <v>2.7382707048673183E-4</v>
      </c>
      <c r="F72" s="9">
        <f t="shared" ca="1" si="13"/>
        <v>66666.665449446999</v>
      </c>
      <c r="G72" s="9">
        <f t="shared" ca="1" si="14"/>
        <v>2.7382707048673183E-4</v>
      </c>
      <c r="H72" s="9">
        <f t="shared" ca="1" si="26"/>
        <v>66666.665449446999</v>
      </c>
      <c r="I72" s="9">
        <f t="shared" ca="1" si="20"/>
        <v>8.214812114601954E-5</v>
      </c>
      <c r="J72" s="9">
        <f t="shared" ca="1" si="23"/>
        <v>19999.999552685978</v>
      </c>
      <c r="K72" s="9">
        <f t="shared" ca="1" si="24"/>
        <v>0</v>
      </c>
      <c r="L72" s="9">
        <f t="shared" ca="1" si="25"/>
        <v>19999.999634834101</v>
      </c>
      <c r="M72" s="9" t="b">
        <f ca="1">IF(AND(Min&lt;&gt;Max,(OR(Min&gt;Calculation!L72,Max&lt;Calculation!L72))),FALSE,TRUE)</f>
        <v>1</v>
      </c>
      <c r="N72" s="9">
        <f t="shared" ca="1" si="21"/>
        <v>19999.999634834101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>
      <selection activeCell="B17" sqref="B17"/>
    </sheetView>
  </sheetViews>
  <sheetFormatPr baseColWidth="10" defaultRowHeight="12.75" x14ac:dyDescent="0.2"/>
  <cols>
    <col min="1" max="1" width="32" bestFit="1" customWidth="1"/>
  </cols>
  <sheetData>
    <row r="1" spans="1:1" x14ac:dyDescent="0.2">
      <c r="A1" s="5" t="str">
        <f>"PidFilter p = new PidFilter("&amp;SUBSTITUTE(P,",",".")&amp;","&amp;SUBSTITUTE(I,",",".")&amp;","&amp;SUBSTITUTE(D,",",".")&amp;");"</f>
        <v>PidFilter p = new PidFilter(0.3,0.3,0);</v>
      </c>
    </row>
    <row r="2" spans="1:1" x14ac:dyDescent="0.2">
      <c r="A2" s="5" t="str">
        <f>"p.setLimits("&amp;Min&amp;", "&amp;Max&amp;");"</f>
        <v>p.setLimits(-100000, 100000);</v>
      </c>
    </row>
    <row r="3" spans="1:1" x14ac:dyDescent="0.2">
      <c r="A3" s="11" t="str">
        <f>"t(p, "&amp;SUBSTITUTE(Calculation!D2,",",".")&amp;", "&amp;SUBSTITUTE(Calculation!B2,",",".")&amp;", "&amp;SUBSTITUTE(Calculation!C2,",",".")&amp;");"</f>
        <v>t(p, 0, 0, 0);</v>
      </c>
    </row>
    <row r="4" spans="1:1" x14ac:dyDescent="0.2">
      <c r="A4" s="11" t="str">
        <f>"t(p, "&amp;SUBSTITUTE(Calculation!D3,",",".")&amp;", "&amp;SUBSTITUTE(Calculation!B3,",",".")&amp;", "&amp;SUBSTITUTE(Calculation!C3,",",".")&amp;");"</f>
        <v>t(p, 0, 0, 0);</v>
      </c>
    </row>
    <row r="5" spans="1:1" x14ac:dyDescent="0.2">
      <c r="A5" s="11" t="str">
        <f>"t(p, "&amp;SUBSTITUTE(Calculation!D4,",",".")&amp;", "&amp;SUBSTITUTE(Calculation!B4,",",".")&amp;", "&amp;SUBSTITUTE(Calculation!C4,",",".")&amp;");"</f>
        <v>t(p, 0, 0, 0);</v>
      </c>
    </row>
    <row r="6" spans="1:1" x14ac:dyDescent="0.2">
      <c r="A6" s="11" t="str">
        <f>"t(p, "&amp;SUBSTITUTE(Calculation!D5,",",".")&amp;", "&amp;SUBSTITUTE(Calculation!B5,",",".")&amp;", "&amp;SUBSTITUTE(Calculation!C5,",",".")&amp;");"</f>
        <v>t(p, 0, 0, 0);</v>
      </c>
    </row>
    <row r="7" spans="1:1" x14ac:dyDescent="0.2">
      <c r="A7" s="11" t="str">
        <f>"t(p, "&amp;SUBSTITUTE(Calculation!D6,",",".")&amp;", "&amp;SUBSTITUTE(Calculation!B6,",",".")&amp;", "&amp;SUBSTITUTE(Calculation!C6,",",".")&amp;");"</f>
        <v>t(p, 0, 0, 0);</v>
      </c>
    </row>
    <row r="8" spans="1:1" x14ac:dyDescent="0.2">
      <c r="A8" s="11" t="str">
        <f>"t(p, "&amp;SUBSTITUTE(Calculation!D7,",",".")&amp;", "&amp;SUBSTITUTE(Calculation!B7,",",".")&amp;", "&amp;SUBSTITUTE(Calculation!C7,",",".")&amp;");"</f>
        <v>t(p, 0, 0, 0);</v>
      </c>
    </row>
    <row r="9" spans="1:1" x14ac:dyDescent="0.2">
      <c r="A9" s="11" t="str">
        <f>"t(p, "&amp;SUBSTITUTE(Calculation!D8,",",".")&amp;", "&amp;SUBSTITUTE(Calculation!B8,",",".")&amp;", "&amp;SUBSTITUTE(Calculation!C8,",",".")&amp;");"</f>
        <v>t(p, 0, 0, 0);</v>
      </c>
    </row>
    <row r="10" spans="1:1" x14ac:dyDescent="0.2">
      <c r="A10" s="11" t="str">
        <f>"t(p, "&amp;SUBSTITUTE(Calculation!D9,",",".")&amp;", "&amp;SUBSTITUTE(Calculation!B9,",",".")&amp;", "&amp;SUBSTITUTE(Calculation!C9,",",".")&amp;");"</f>
        <v>t(p, 0, 0, 0);</v>
      </c>
    </row>
    <row r="11" spans="1:1" x14ac:dyDescent="0.2">
      <c r="A11" s="11" t="str">
        <f>"t(p, "&amp;SUBSTITUTE(Calculation!D10,",",".")&amp;", "&amp;SUBSTITUTE(Calculation!B10,",",".")&amp;", "&amp;SUBSTITUTE(Calculation!C10,",",".")&amp;");"</f>
        <v>t(p, 0, 0, 0);</v>
      </c>
    </row>
    <row r="12" spans="1:1" x14ac:dyDescent="0.2">
      <c r="A12" s="11" t="str">
        <f>"t(p, "&amp;SUBSTITUTE(Calculation!D11,",",".")&amp;", "&amp;SUBSTITUTE(Calculation!B11,",",".")&amp;", "&amp;SUBSTITUTE(Calculation!C11,",",".")&amp;");"</f>
        <v>t(p, 0, 0, 0);</v>
      </c>
    </row>
    <row r="13" spans="1:1" x14ac:dyDescent="0.2">
      <c r="A13" s="11" t="str">
        <f>"t(p, "&amp;SUBSTITUTE(Calculation!D12,",",".")&amp;", "&amp;SUBSTITUTE(Calculation!B12,",",".")&amp;", "&amp;SUBSTITUTE(Calculation!C12,",",".")&amp;");"</f>
        <v>t(p, 0, 20000, 6000);</v>
      </c>
    </row>
    <row r="14" spans="1:1" x14ac:dyDescent="0.2">
      <c r="A14" s="11" t="str">
        <f ca="1">"t(p, "&amp;SUBSTITUTE(Calculation!D13,",",".")&amp;", "&amp;SUBSTITUTE(Calculation!B13,",",".")&amp;", "&amp;SUBSTITUTE(Calculation!C13,",",".")&amp;");"</f>
        <v>t(p, 0, 20000, 12000);</v>
      </c>
    </row>
    <row r="15" spans="1:1" x14ac:dyDescent="0.2">
      <c r="A15" s="11" t="str">
        <f ca="1">"t(p, "&amp;SUBSTITUTE(Calculation!D14,",",".")&amp;", "&amp;SUBSTITUTE(Calculation!B14,",",".")&amp;", "&amp;SUBSTITUTE(Calculation!C14,",",".")&amp;");"</f>
        <v>t(p, 3792.72335297135, 20000, 16862.1829941086);</v>
      </c>
    </row>
    <row r="16" spans="1:1" x14ac:dyDescent="0.2">
      <c r="A16" s="11" t="str">
        <f ca="1">"t(p, "&amp;SUBSTITUTE(Calculation!D15,",",".")&amp;", "&amp;SUBSTITUTE(Calculation!B15,",",".")&amp;", "&amp;SUBSTITUTE(Calculation!C15,",",".")&amp;");"</f>
        <v>t(p, 8980.71165355167, 20000, 20167.9694980431);</v>
      </c>
    </row>
    <row r="17" spans="1:1" x14ac:dyDescent="0.2">
      <c r="A17" s="11" t="str">
        <f ca="1">"t(p, "&amp;SUBSTITUTE(Calculation!D16,",",".")&amp;", "&amp;SUBSTITUTE(Calculation!B16,",",".")&amp;", "&amp;SUBSTITUTE(Calculation!C16,",",".")&amp;");"</f>
        <v>t(p, 13962.7517217358, 20000, 21979.1439815224);</v>
      </c>
    </row>
    <row r="18" spans="1:1" x14ac:dyDescent="0.2">
      <c r="A18" s="11" t="str">
        <f ca="1">"t(p, "&amp;SUBSTITUTE(Calculation!D17,",",".")&amp;", "&amp;SUBSTITUTE(Calculation!B17,",",".")&amp;", "&amp;SUBSTITUTE(Calculation!C17,",",".")&amp;");"</f>
        <v>t(p, 17885.1974501481, 20000, 22613.5847464779);</v>
      </c>
    </row>
    <row r="19" spans="1:1" x14ac:dyDescent="0.2">
      <c r="A19" s="11" t="str">
        <f ca="1">"t(p, "&amp;SUBSTITUTE(Calculation!D18,",",".")&amp;", "&amp;SUBSTITUTE(Calculation!B18,",",".")&amp;", "&amp;SUBSTITUTE(Calculation!C18,",",".")&amp;");"</f>
        <v>t(p, 20473.0652193746, 20000, 22471.6651806656);</v>
      </c>
    </row>
    <row r="20" spans="1:1" x14ac:dyDescent="0.2">
      <c r="A20" s="11" t="str">
        <f ca="1">"t(p, "&amp;SUBSTITUTE(Calculation!D19,",",".")&amp;", "&amp;SUBSTITUTE(Calculation!B19,",",".")&amp;", "&amp;SUBSTITUTE(Calculation!C19,",",".")&amp;");"</f>
        <v>t(p, 21826.1316190306, 20000, 21923.8256949564);</v>
      </c>
    </row>
    <row r="21" spans="1:1" x14ac:dyDescent="0.2">
      <c r="A21" s="11" t="str">
        <f ca="1">"t(p, "&amp;SUBSTITUTE(Calculation!D20,",",".")&amp;", "&amp;SUBSTITUTE(Calculation!B20,",",".")&amp;", "&amp;SUBSTITUTE(Calculation!C20,",",".")&amp;");"</f>
        <v>t(p, 22234.1866547539, 20000, 21253.5696985302);</v>
      </c>
    </row>
    <row r="22" spans="1:1" x14ac:dyDescent="0.2">
      <c r="A22" s="11" t="str">
        <f ca="1">"t(p, "&amp;SUBSTITUTE(Calculation!D21,",",".")&amp;", "&amp;SUBSTITUTE(Calculation!B21,",",".")&amp;", "&amp;SUBSTITUTE(Calculation!C21,",",".")&amp;");"</f>
        <v>t(p, 22038.0011114081, 20000, 20642.1693651078);</v>
      </c>
    </row>
    <row r="23" spans="1:1" x14ac:dyDescent="0.2">
      <c r="A23" s="11" t="str">
        <f ca="1">"t(p, "&amp;SUBSTITUTE(Calculation!D22,",",".")&amp;", "&amp;SUBSTITUTE(Calculation!B22,",",".")&amp;", "&amp;SUBSTITUTE(Calculation!C22,",",".")&amp;");"</f>
        <v>t(p, 21542.1458883371, 20000, 20179.5255986067);</v>
      </c>
    </row>
    <row r="24" spans="1:1" x14ac:dyDescent="0.2">
      <c r="A24" s="11" t="str">
        <f ca="1">"t(p, "&amp;SUBSTITUTE(Calculation!D23,",",".")&amp;", "&amp;SUBSTITUTE(Calculation!B23,",",".")&amp;", "&amp;SUBSTITUTE(Calculation!C23,",",".")&amp;");"</f>
        <v>t(p, 20973.2522255408, 20000, 19887.5499309444);</v>
      </c>
    </row>
    <row r="25" spans="1:1" x14ac:dyDescent="0.2">
      <c r="A25" s="11" t="str">
        <f ca="1">"t(p, "&amp;SUBSTITUTE(Calculation!D24,",",".")&amp;", "&amp;SUBSTITUTE(Calculation!B24,",",".")&amp;", "&amp;SUBSTITUTE(Calculation!C24,",",".")&amp;");"</f>
        <v>t(p, 20471.5213065661, 20000, 19746.0935389746);</v>
      </c>
    </row>
    <row r="26" spans="1:1" x14ac:dyDescent="0.2">
      <c r="A26" s="11" t="str">
        <f ca="1">"t(p, "&amp;SUBSTITUTE(Calculation!D25,",",".")&amp;", "&amp;SUBSTITUTE(Calculation!B25,",",".")&amp;", "&amp;SUBSTITUTE(Calculation!C25,",",".")&amp;");"</f>
        <v>t(p, 20102.3809942682, 20000, 19715.3792406941);</v>
      </c>
    </row>
    <row r="27" spans="1:1" x14ac:dyDescent="0.2">
      <c r="A27" s="11" t="str">
        <f ca="1">"t(p, "&amp;SUBSTITUTE(Calculation!D26,",",".")&amp;", "&amp;SUBSTITUTE(Calculation!B26,",",".")&amp;", "&amp;SUBSTITUTE(Calculation!C26,",",".")&amp;");"</f>
        <v>t(p, 19877.1643689244, 20000, 19752.2299300168);</v>
      </c>
    </row>
    <row r="28" spans="1:1" x14ac:dyDescent="0.2">
      <c r="A28" s="11" t="str">
        <f ca="1">"t(p, "&amp;SUBSTITUTE(Calculation!D27,",",".")&amp;", "&amp;SUBSTITUTE(Calculation!B27,",",".")&amp;", "&amp;SUBSTITUTE(Calculation!C27,",",".")&amp;");"</f>
        <v>t(p, 19774.8966632573, 20000, 19819.7609310396);</v>
      </c>
    </row>
    <row r="29" spans="1:1" x14ac:dyDescent="0.2">
      <c r="A29" s="11" t="str">
        <f ca="1">"t(p, "&amp;SUBSTITUTE(Calculation!D28,",",".")&amp;", "&amp;SUBSTITUTE(Calculation!B28,",",".")&amp;", "&amp;SUBSTITUTE(Calculation!C28,",",".")&amp;");"</f>
        <v>t(p, 19760.5685551745, 20000, 19891.5903644872);</v>
      </c>
    </row>
    <row r="30" spans="1:1" x14ac:dyDescent="0.2">
      <c r="A30" s="11" t="str">
        <f ca="1">"t(p, "&amp;SUBSTITUTE(Calculation!D29,",",".")&amp;", "&amp;SUBSTITUTE(Calculation!B29,",",".")&amp;", "&amp;SUBSTITUTE(Calculation!C29,",",".")&amp;");"</f>
        <v>t(p, 19797.9852728847, 20000, 19952.1947826218);</v>
      </c>
    </row>
    <row r="31" spans="1:1" x14ac:dyDescent="0.2">
      <c r="A31" s="11" t="str">
        <f ca="1">"t(p, "&amp;SUBSTITUTE(Calculation!D30,",",".")&amp;", "&amp;SUBSTITUTE(Calculation!B30,",",".")&amp;", "&amp;SUBSTITUTE(Calculation!C30,",",".")&amp;");"</f>
        <v>t(p, 19857.1549756977, 20000, 19995.0482899125);</v>
      </c>
    </row>
    <row r="32" spans="1:1" x14ac:dyDescent="0.2">
      <c r="A32" s="11" t="str">
        <f ca="1">"t(p, "&amp;SUBSTITUTE(Calculation!D31,",",".")&amp;", "&amp;SUBSTITUTE(Calculation!B31,",",".")&amp;", "&amp;SUBSTITUTE(Calculation!C31,",",".")&amp;");"</f>
        <v>t(p, 19917.2315915615, 20000, 20019.878812444);</v>
      </c>
    </row>
    <row r="33" spans="1:1" x14ac:dyDescent="0.2">
      <c r="A33" s="11" t="str">
        <f ca="1">"t(p, "&amp;SUBSTITUTE(Calculation!D32,",",".")&amp;", "&amp;SUBSTITUTE(Calculation!B32,",",".")&amp;", "&amp;SUBSTITUTE(Calculation!C32,",",".")&amp;");"</f>
        <v>t(p, 19966.4211264094, 20000, 20029.9524745212);</v>
      </c>
    </row>
    <row r="34" spans="1:1" x14ac:dyDescent="0.2">
      <c r="A34" s="11" t="str">
        <f ca="1">"t(p, "&amp;SUBSTITUTE(Calculation!D33,",",".")&amp;", "&amp;SUBSTITUTE(Calculation!B33,",",".")&amp;", "&amp;SUBSTITUTE(Calculation!C33,",",".")&amp;");"</f>
        <v>t(p, 20000.2128287793, 20000, 20029.8886258874);</v>
      </c>
    </row>
    <row r="35" spans="1:1" x14ac:dyDescent="0.2">
      <c r="A35" s="11" t="str">
        <f ca="1">"t(p, "&amp;SUBSTITUTE(Calculation!D34,",",".")&amp;", "&amp;SUBSTITUTE(Calculation!B34,",",".")&amp;", "&amp;SUBSTITUTE(Calculation!C34,",",".")&amp;");"</f>
        <v>t(p, 20019.0118702651, 20000, 20024.1850648079);</v>
      </c>
    </row>
    <row r="36" spans="1:1" x14ac:dyDescent="0.2">
      <c r="A36" s="11" t="str">
        <f ca="1">"t(p, "&amp;SUBSTITUTE(Calculation!D35,",",".")&amp;", "&amp;SUBSTITUTE(Calculation!B35,",",".")&amp;", "&amp;SUBSTITUTE(Calculation!C35,",",".")&amp;");"</f>
        <v>t(p, 20025.8872911073, 20000, 20016.4188774757);</v>
      </c>
    </row>
    <row r="37" spans="1:1" x14ac:dyDescent="0.2">
      <c r="A37" s="11" t="str">
        <f ca="1">"t(p, "&amp;SUBSTITUTE(Calculation!D36,",",".")&amp;", "&amp;SUBSTITUTE(Calculation!B36,",",".")&amp;", "&amp;SUBSTITUTE(Calculation!C36,",",".")&amp;");"</f>
        <v>t(p, 20024.8112788677, 20000, 20008.9754938154);</v>
      </c>
    </row>
    <row r="38" spans="1:1" x14ac:dyDescent="0.2">
      <c r="A38" s="11" t="str">
        <f ca="1">"t(p, "&amp;SUBSTITUTE(Calculation!D37,",",".")&amp;", "&amp;SUBSTITUTE(Calculation!B37,",",".")&amp;", "&amp;SUBSTITUTE(Calculation!C37,",",".")&amp;");"</f>
        <v>t(p, 20019.5062694099, 20000, 20003.1236129925);</v>
      </c>
    </row>
    <row r="39" spans="1:1" x14ac:dyDescent="0.2">
      <c r="A39" s="11" t="str">
        <f ca="1">"t(p, "&amp;SUBSTITUTE(Calculation!D38,",",".")&amp;", "&amp;SUBSTITUTE(Calculation!B38,",",".")&amp;", "&amp;SUBSTITUTE(Calculation!C38,",",".")&amp;");"</f>
        <v>t(p, 20012.8495496562, 20000, 19999.2687480956);</v>
      </c>
    </row>
    <row r="40" spans="1:1" x14ac:dyDescent="0.2">
      <c r="A40" s="11" t="str">
        <f ca="1">"t(p, "&amp;SUBSTITUTE(Calculation!D39,",",".")&amp;", "&amp;SUBSTITUTE(Calculation!B39,",",".")&amp;", "&amp;SUBSTITUTE(Calculation!C39,",",".")&amp;");"</f>
        <v>t(p, 20006.7015851372, 20000, 19997.2582725544);</v>
      </c>
    </row>
    <row r="41" spans="1:1" x14ac:dyDescent="0.2">
      <c r="A41" s="11" t="str">
        <f ca="1">"t(p, "&amp;SUBSTITUTE(Calculation!D40,",",".")&amp;", "&amp;SUBSTITUTE(Calculation!B40,",",".")&amp;", "&amp;SUBSTITUTE(Calculation!C40,",",".")&amp;");"</f>
        <v>t(p, 20002.0031360328, 20000, 19996.6573317446);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Simulator</vt:lpstr>
      <vt:lpstr>Calculation</vt:lpstr>
      <vt:lpstr>Unit-Test</vt:lpstr>
      <vt:lpstr>D</vt:lpstr>
      <vt:lpstr>Delay</vt:lpstr>
      <vt:lpstr>Gain</vt:lpstr>
      <vt:lpstr>I</vt:lpstr>
      <vt:lpstr>Max</vt:lpstr>
      <vt:lpstr>Min</vt:lpstr>
      <vt:lpstr>P</vt:lpstr>
      <vt:lpstr>Target</vt:lpstr>
      <vt:lpstr>TimeConstant</vt:lpstr>
    </vt:vector>
  </TitlesOfParts>
  <Company/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cp:lastModifiedBy>Stefan Feilmeier</cp:lastModifiedBy>
  <dcterms:created xsi:type="dcterms:W3CDTF">2009-03-13T04:59:52Z</dcterms:created>
  <dcterms:modified xsi:type="dcterms:W3CDTF">2020-02-25T10:17:57Z</dcterms:modified>
</cp:coreProperties>
</file>