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0.xml" ContentType="application/vnd.openxmlformats-officedocument.drawing+xml"/>
  <Override PartName="/xl/tables/table13.xml" ContentType="application/vnd.openxmlformats-officedocument.spreadsheetml.table+xml"/>
  <Override PartName="/xl/drawings/drawing1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BOM/"/>
    </mc:Choice>
  </mc:AlternateContent>
  <xr:revisionPtr revIDLastSave="12582" documentId="8_{5107759B-8870-48A8-933E-C4A7F6F41B8D}" xr6:coauthVersionLast="47" xr6:coauthVersionMax="47" xr10:uidLastSave="{F3B55E7B-446B-4E1A-A478-89B3F2FC8219}"/>
  <bookViews>
    <workbookView xWindow="-120" yWindow="-120" windowWidth="29040" windowHeight="15720" activeTab="1" xr2:uid="{00000000-000D-0000-FFFF-FFFF00000000}"/>
  </bookViews>
  <sheets>
    <sheet name="INDEX" sheetId="52" r:id="rId1"/>
    <sheet name="COMPLETE PARTS LIST" sheetId="43" r:id="rId2"/>
    <sheet name="V2 Frame BOM" sheetId="28" r:id="rId3"/>
    <sheet name="V2 AB Gantry BOM" sheetId="20" r:id="rId4"/>
    <sheet name="V2 Z System BOM" sheetId="38" r:id="rId5"/>
    <sheet name="V2 Toolhead BOM" sheetId="36" r:id="rId6"/>
    <sheet name="V2 Electronics BOM" sheetId="42" r:id="rId7"/>
    <sheet name="V2 Liquid Cooling BOM" sheetId="41" r:id="rId8"/>
    <sheet name="V2 Chamber Heater BOM" sheetId="61" r:id="rId9"/>
    <sheet name="V2 Drybox BOM" sheetId="40" r:id="rId10"/>
    <sheet name="V2 Enclosure BOM" sheetId="39" r:id="rId11"/>
    <sheet name="V2 Printed Parts" sheetId="45" r:id="rId12"/>
    <sheet name="Duet Connections" sheetId="50" r:id="rId13"/>
    <sheet name="HDC Connections" sheetId="60" r:id="rId14"/>
    <sheet name="Mains Wiring" sheetId="51" r:id="rId15"/>
    <sheet name="System Files" sheetId="44" r:id="rId16"/>
    <sheet name="Filament Guide" sheetId="63" r:id="rId17"/>
    <sheet name="Industrial 3DP Comparison Table" sheetId="53" r:id="rId18"/>
    <sheet name="DIY 3DP Comparison Table" sheetId="47" r:id="rId19"/>
    <sheet name="Tools &amp; Misc" sheetId="30" r:id="rId20"/>
  </sheets>
  <definedNames>
    <definedName name="_xlnm._FilterDatabase" localSheetId="1" hidden="1">'COMPLETE PARTS LIST'!$A$1:$K$161</definedName>
    <definedName name="_xlnm.Print_Area" localSheetId="11">'V2 Printed Parts'!$A$1:$I$112</definedName>
    <definedName name="_xlnm.Print_Titles" localSheetId="1">'COMPLETE PARTS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3" roundtripDataSignature="AMtx7mjXg2aXlIlZtHiGIVqqlSvDo2t44g=="/>
    </ext>
  </extLst>
</workbook>
</file>

<file path=xl/calcChain.xml><?xml version="1.0" encoding="utf-8"?>
<calcChain xmlns="http://schemas.openxmlformats.org/spreadsheetml/2006/main">
  <c r="G54" i="43" l="1"/>
  <c r="G53" i="43"/>
  <c r="N86" i="43"/>
  <c r="N88" i="43" s="1"/>
  <c r="F172" i="43"/>
  <c r="F170" i="43"/>
  <c r="F171" i="43"/>
  <c r="F167" i="43"/>
  <c r="F168" i="43"/>
  <c r="F169" i="43"/>
  <c r="G149" i="43"/>
  <c r="G119" i="43"/>
  <c r="G120" i="43"/>
  <c r="G95" i="43"/>
  <c r="G150" i="43"/>
  <c r="G137" i="43"/>
  <c r="G136" i="43"/>
  <c r="G138" i="43"/>
  <c r="G113" i="43"/>
  <c r="G114" i="43"/>
  <c r="G109" i="45"/>
  <c r="H109" i="45"/>
  <c r="J109" i="45"/>
  <c r="J63" i="45"/>
  <c r="H63" i="45"/>
  <c r="G63" i="45"/>
  <c r="J64" i="45"/>
  <c r="H64" i="45"/>
  <c r="G64" i="45"/>
  <c r="J62" i="45"/>
  <c r="H62" i="45"/>
  <c r="G62" i="45"/>
  <c r="J41" i="45"/>
  <c r="H41" i="45"/>
  <c r="G41" i="45"/>
  <c r="J65" i="45"/>
  <c r="H65" i="45"/>
  <c r="G65" i="45"/>
  <c r="G23" i="45"/>
  <c r="H23" i="45"/>
  <c r="J23" i="45"/>
  <c r="G32" i="45"/>
  <c r="H32" i="45"/>
  <c r="J32" i="45"/>
  <c r="G92" i="45"/>
  <c r="H92" i="45"/>
  <c r="J92" i="45"/>
  <c r="G93" i="45"/>
  <c r="H93" i="45"/>
  <c r="J93" i="45"/>
  <c r="G34" i="45"/>
  <c r="H34" i="45"/>
  <c r="J34" i="45"/>
  <c r="G33" i="45"/>
  <c r="H33" i="45"/>
  <c r="J33" i="45"/>
  <c r="G35" i="45"/>
  <c r="H35" i="45"/>
  <c r="J35" i="45"/>
  <c r="G36" i="45"/>
  <c r="H36" i="45"/>
  <c r="J36" i="45"/>
  <c r="G43" i="45"/>
  <c r="H43" i="45"/>
  <c r="J43" i="45"/>
  <c r="G77" i="45"/>
  <c r="H77" i="45"/>
  <c r="J77" i="45"/>
  <c r="G88" i="45"/>
  <c r="H88" i="45"/>
  <c r="J88" i="45"/>
  <c r="G89" i="45"/>
  <c r="H89" i="45"/>
  <c r="J89" i="45"/>
  <c r="G90" i="45"/>
  <c r="H90" i="45"/>
  <c r="J90" i="45"/>
  <c r="G85" i="45"/>
  <c r="H85" i="45"/>
  <c r="J85" i="45"/>
  <c r="G87" i="45"/>
  <c r="H87" i="45"/>
  <c r="J87" i="45"/>
  <c r="G86" i="45"/>
  <c r="H86" i="45"/>
  <c r="J86" i="45"/>
  <c r="G91" i="45"/>
  <c r="H91" i="45"/>
  <c r="J91" i="45"/>
  <c r="G108" i="45"/>
  <c r="H108" i="45"/>
  <c r="J108" i="45"/>
  <c r="G17" i="45"/>
  <c r="H17" i="45"/>
  <c r="J17" i="45"/>
  <c r="G18" i="45"/>
  <c r="H18" i="45"/>
  <c r="J18" i="45"/>
  <c r="J40" i="45"/>
  <c r="H40" i="45"/>
  <c r="G40" i="45"/>
  <c r="G139" i="43"/>
  <c r="J2" i="45"/>
  <c r="J3" i="45"/>
  <c r="J4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9" i="45"/>
  <c r="J20" i="45"/>
  <c r="J21" i="45"/>
  <c r="J22" i="45"/>
  <c r="J24" i="45"/>
  <c r="J25" i="45"/>
  <c r="J26" i="45"/>
  <c r="J27" i="45"/>
  <c r="J28" i="45"/>
  <c r="J29" i="45"/>
  <c r="J30" i="45"/>
  <c r="J31" i="45"/>
  <c r="J37" i="45"/>
  <c r="J38" i="45"/>
  <c r="J39" i="45"/>
  <c r="J48" i="45"/>
  <c r="J49" i="45"/>
  <c r="J50" i="45"/>
  <c r="J51" i="45"/>
  <c r="J52" i="45"/>
  <c r="J53" i="45"/>
  <c r="J54" i="45"/>
  <c r="J55" i="45"/>
  <c r="J56" i="45"/>
  <c r="J57" i="45"/>
  <c r="J58" i="45"/>
  <c r="J59" i="45"/>
  <c r="J60" i="45"/>
  <c r="J61" i="45"/>
  <c r="J66" i="45"/>
  <c r="J67" i="45"/>
  <c r="J42" i="45"/>
  <c r="J44" i="45"/>
  <c r="J68" i="45"/>
  <c r="J69" i="45"/>
  <c r="J70" i="45"/>
  <c r="J71" i="45"/>
  <c r="J72" i="45"/>
  <c r="J73" i="45"/>
  <c r="J74" i="45"/>
  <c r="J75" i="45"/>
  <c r="J76" i="45"/>
  <c r="J78" i="45"/>
  <c r="J79" i="45"/>
  <c r="J80" i="45"/>
  <c r="J81" i="45"/>
  <c r="J82" i="45"/>
  <c r="J83" i="45"/>
  <c r="J84" i="45"/>
  <c r="J94" i="45"/>
  <c r="J95" i="45"/>
  <c r="J96" i="45"/>
  <c r="J97" i="45"/>
  <c r="J98" i="45"/>
  <c r="J99" i="45"/>
  <c r="J100" i="45"/>
  <c r="J101" i="45"/>
  <c r="J102" i="45"/>
  <c r="J103" i="45"/>
  <c r="J104" i="45"/>
  <c r="J105" i="45"/>
  <c r="J106" i="45"/>
  <c r="J107" i="45"/>
  <c r="J45" i="45"/>
  <c r="J46" i="45"/>
  <c r="J47" i="45"/>
  <c r="J110" i="45"/>
  <c r="J111" i="45"/>
  <c r="H45" i="45"/>
  <c r="G45" i="45"/>
  <c r="H46" i="45"/>
  <c r="G46" i="45"/>
  <c r="H47" i="45"/>
  <c r="G47" i="45"/>
  <c r="G29" i="45"/>
  <c r="H29" i="45"/>
  <c r="G56" i="43"/>
  <c r="N14" i="45"/>
  <c r="G135" i="43"/>
  <c r="G31" i="43"/>
  <c r="G28" i="43"/>
  <c r="G30" i="43"/>
  <c r="G22" i="43"/>
  <c r="G24" i="43"/>
  <c r="G25" i="43"/>
  <c r="G26" i="43"/>
  <c r="G17" i="43"/>
  <c r="G20" i="43"/>
  <c r="G21" i="43"/>
  <c r="G19" i="43"/>
  <c r="G18" i="43"/>
  <c r="G15" i="43"/>
  <c r="G133" i="43"/>
  <c r="G99" i="43"/>
  <c r="G157" i="43"/>
  <c r="G111" i="45"/>
  <c r="H111" i="45"/>
  <c r="G110" i="45"/>
  <c r="H110" i="45"/>
  <c r="G155" i="43"/>
  <c r="G57" i="43"/>
  <c r="G34" i="43"/>
  <c r="G142" i="43"/>
  <c r="G52" i="43"/>
  <c r="G104" i="43"/>
  <c r="G35" i="43"/>
  <c r="G42" i="43"/>
  <c r="G16" i="43"/>
  <c r="G41" i="43"/>
  <c r="M14" i="45"/>
  <c r="M12" i="45"/>
  <c r="M11" i="45"/>
  <c r="H2" i="45"/>
  <c r="H3" i="45"/>
  <c r="H4" i="45"/>
  <c r="H5" i="45"/>
  <c r="H6" i="45"/>
  <c r="H7" i="45"/>
  <c r="H8" i="45"/>
  <c r="H9" i="45"/>
  <c r="H10" i="45"/>
  <c r="H11" i="45"/>
  <c r="H12" i="45"/>
  <c r="H13" i="45"/>
  <c r="H14" i="45"/>
  <c r="H15" i="45"/>
  <c r="H16" i="45"/>
  <c r="H19" i="45"/>
  <c r="H20" i="45"/>
  <c r="H21" i="45"/>
  <c r="H22" i="45"/>
  <c r="H24" i="45"/>
  <c r="H25" i="45"/>
  <c r="H26" i="45"/>
  <c r="H27" i="45"/>
  <c r="H28" i="45"/>
  <c r="H30" i="45"/>
  <c r="H31" i="45"/>
  <c r="H37" i="45"/>
  <c r="H38" i="45"/>
  <c r="H39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6" i="45"/>
  <c r="H67" i="45"/>
  <c r="H42" i="45"/>
  <c r="H44" i="45"/>
  <c r="H68" i="45"/>
  <c r="H69" i="45"/>
  <c r="H70" i="45"/>
  <c r="H71" i="45"/>
  <c r="H72" i="45"/>
  <c r="H73" i="45"/>
  <c r="H74" i="45"/>
  <c r="H75" i="45"/>
  <c r="H76" i="45"/>
  <c r="H78" i="45"/>
  <c r="H79" i="45"/>
  <c r="H80" i="45"/>
  <c r="H81" i="45"/>
  <c r="H82" i="45"/>
  <c r="H83" i="45"/>
  <c r="H84" i="45"/>
  <c r="H94" i="45"/>
  <c r="H95" i="45"/>
  <c r="H96" i="45"/>
  <c r="H97" i="45"/>
  <c r="H98" i="45"/>
  <c r="H99" i="45"/>
  <c r="H100" i="45"/>
  <c r="H101" i="45"/>
  <c r="H102" i="45"/>
  <c r="H103" i="45"/>
  <c r="H104" i="45"/>
  <c r="H105" i="45"/>
  <c r="H106" i="45"/>
  <c r="H107" i="45"/>
  <c r="G2" i="45"/>
  <c r="G3" i="45"/>
  <c r="G4" i="45"/>
  <c r="G5" i="45"/>
  <c r="G6" i="45"/>
  <c r="G7" i="45"/>
  <c r="G48" i="45"/>
  <c r="G20" i="45"/>
  <c r="G21" i="45"/>
  <c r="G22" i="45"/>
  <c r="G24" i="45"/>
  <c r="G26" i="45"/>
  <c r="G73" i="45"/>
  <c r="G27" i="45"/>
  <c r="G28" i="45"/>
  <c r="G30" i="45"/>
  <c r="G31" i="45"/>
  <c r="G37" i="45"/>
  <c r="G51" i="45"/>
  <c r="G52" i="45"/>
  <c r="G53" i="45"/>
  <c r="G54" i="45"/>
  <c r="G55" i="45"/>
  <c r="G56" i="45"/>
  <c r="G57" i="45"/>
  <c r="G58" i="45"/>
  <c r="G59" i="45"/>
  <c r="G74" i="45"/>
  <c r="G38" i="45"/>
  <c r="G78" i="45"/>
  <c r="G60" i="45"/>
  <c r="G61" i="45"/>
  <c r="G66" i="45"/>
  <c r="G67" i="45"/>
  <c r="G8" i="45"/>
  <c r="G9" i="45"/>
  <c r="F95" i="45"/>
  <c r="G96" i="45"/>
  <c r="G42" i="45"/>
  <c r="G44" i="45"/>
  <c r="G39" i="45"/>
  <c r="G10" i="45"/>
  <c r="G11" i="45"/>
  <c r="G12" i="45"/>
  <c r="G13" i="45"/>
  <c r="G75" i="45"/>
  <c r="G76" i="45"/>
  <c r="G14" i="45"/>
  <c r="G15" i="45"/>
  <c r="G68" i="45"/>
  <c r="G81" i="45"/>
  <c r="G69" i="45"/>
  <c r="G70" i="45"/>
  <c r="G82" i="45"/>
  <c r="G84" i="45"/>
  <c r="G71" i="45"/>
  <c r="G72" i="45"/>
  <c r="G16" i="45"/>
  <c r="G19" i="45"/>
  <c r="G97" i="45"/>
  <c r="G98" i="45"/>
  <c r="G99" i="45"/>
  <c r="G100" i="45"/>
  <c r="G101" i="45"/>
  <c r="G104" i="45"/>
  <c r="G105" i="45"/>
  <c r="G106" i="45"/>
  <c r="G107" i="45"/>
  <c r="I112" i="45"/>
  <c r="E112" i="45"/>
  <c r="G151" i="43"/>
  <c r="G108" i="43"/>
  <c r="G47" i="43"/>
  <c r="G48" i="43"/>
  <c r="G49" i="43"/>
  <c r="G50" i="43"/>
  <c r="G134" i="43"/>
  <c r="G105" i="43"/>
  <c r="G44" i="43"/>
  <c r="G11" i="43"/>
  <c r="G43" i="43"/>
  <c r="G51" i="43"/>
  <c r="G40" i="43"/>
  <c r="G23" i="43"/>
  <c r="G27" i="43"/>
  <c r="G29" i="43"/>
  <c r="G37" i="43"/>
  <c r="G38" i="43"/>
  <c r="G39" i="43"/>
  <c r="G32" i="43"/>
  <c r="G33" i="43"/>
  <c r="G36" i="43"/>
  <c r="G78" i="43"/>
  <c r="G55" i="43"/>
  <c r="G158" i="43"/>
  <c r="G154" i="43"/>
  <c r="G156" i="43"/>
  <c r="G60" i="43"/>
  <c r="G88" i="43"/>
  <c r="G77" i="43"/>
  <c r="G67" i="43"/>
  <c r="G146" i="43"/>
  <c r="G64" i="43"/>
  <c r="G63" i="43"/>
  <c r="G61" i="43"/>
  <c r="G145" i="43"/>
  <c r="G144" i="43"/>
  <c r="G143" i="43"/>
  <c r="G141" i="43"/>
  <c r="G140" i="43"/>
  <c r="G94" i="43"/>
  <c r="G93" i="43"/>
  <c r="G92" i="43"/>
  <c r="G91" i="43"/>
  <c r="G90" i="43"/>
  <c r="G89" i="43"/>
  <c r="G84" i="43"/>
  <c r="G83" i="43"/>
  <c r="G82" i="43"/>
  <c r="G81" i="43"/>
  <c r="G80" i="43"/>
  <c r="G79" i="43"/>
  <c r="G74" i="43"/>
  <c r="G73" i="43"/>
  <c r="G72" i="43"/>
  <c r="G71" i="43"/>
  <c r="G70" i="43"/>
  <c r="G69" i="43"/>
  <c r="G68" i="43"/>
  <c r="G129" i="43"/>
  <c r="G128" i="43"/>
  <c r="G127" i="43"/>
  <c r="G125" i="43"/>
  <c r="G124" i="43"/>
  <c r="G123" i="43"/>
  <c r="G130" i="43"/>
  <c r="G126" i="43"/>
  <c r="G122" i="43"/>
  <c r="G121" i="43"/>
  <c r="G112" i="43"/>
  <c r="G117" i="43"/>
  <c r="G115" i="43"/>
  <c r="G118" i="43"/>
  <c r="G58" i="43"/>
  <c r="G116" i="43"/>
  <c r="G111" i="43"/>
  <c r="G132" i="43"/>
  <c r="G131" i="43"/>
  <c r="G87" i="43"/>
  <c r="G85" i="43"/>
  <c r="G86" i="43"/>
  <c r="G76" i="43"/>
  <c r="G75" i="43"/>
  <c r="G65" i="43"/>
  <c r="G66" i="43"/>
  <c r="G153" i="43"/>
  <c r="G152" i="43"/>
  <c r="G110" i="43"/>
  <c r="G109" i="43"/>
  <c r="G107" i="43"/>
  <c r="G102" i="43"/>
  <c r="G100" i="43"/>
  <c r="G101" i="43"/>
  <c r="G103" i="43"/>
  <c r="G148" i="43"/>
  <c r="G147" i="43"/>
  <c r="G14" i="43"/>
  <c r="G106" i="43"/>
  <c r="G98" i="43"/>
  <c r="G97" i="43"/>
  <c r="G46" i="43"/>
  <c r="G45" i="43"/>
  <c r="G59" i="43"/>
  <c r="G13" i="43"/>
  <c r="G12" i="43"/>
  <c r="G96" i="43"/>
  <c r="G62" i="43"/>
  <c r="G10" i="43"/>
  <c r="G9" i="43"/>
  <c r="G8" i="43"/>
  <c r="G7" i="43"/>
  <c r="G4" i="43"/>
  <c r="G2" i="43"/>
  <c r="G6" i="43"/>
  <c r="G5" i="43"/>
  <c r="G3" i="43"/>
  <c r="N89" i="43" l="1"/>
  <c r="O89" i="43" s="1"/>
  <c r="F112" i="45"/>
  <c r="J112" i="45"/>
  <c r="G112" i="45"/>
  <c r="H112" i="45"/>
  <c r="G159" i="4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F2974-0214-4531-BD32-D580B83F6686}" keepAlive="1" name="Query - config" description="Connection to the 'config' query in the workbook." type="5" refreshedVersion="8" background="1" saveData="1">
    <dbPr connection="Provider=Microsoft.Mashup.OleDb.1;Data Source=$Workbook$;Location=config;Extended Properties=&quot;&quot;" command="SELECT * FROM [config]"/>
  </connection>
</connections>
</file>

<file path=xl/sharedStrings.xml><?xml version="1.0" encoding="utf-8"?>
<sst xmlns="http://schemas.openxmlformats.org/spreadsheetml/2006/main" count="3708" uniqueCount="1793">
  <si>
    <t>BULD ORDER RECOMMENDATION</t>
  </si>
  <si>
    <t>-</t>
  </si>
  <si>
    <t>COMPLETE PARTS LIST</t>
  </si>
  <si>
    <t>FRAME BOM</t>
  </si>
  <si>
    <t>AB GANTRY BOM</t>
  </si>
  <si>
    <t>Z SYSTEM BOM</t>
  </si>
  <si>
    <t>TOOLHEAD BOM</t>
  </si>
  <si>
    <t>ELECTRONICS BOM</t>
  </si>
  <si>
    <t>COOLING BOM</t>
  </si>
  <si>
    <t>DRYBOX BOM</t>
  </si>
  <si>
    <t>ENCLOSURE BOM</t>
  </si>
  <si>
    <t>MAINS WIRING TABLE</t>
  </si>
  <si>
    <t>LIST OF PRINTED PARTS</t>
  </si>
  <si>
    <t>DUET 3 6HC CONFIGURATION</t>
  </si>
  <si>
    <t>DUET 3 6HC CONNECTION TABLE</t>
  </si>
  <si>
    <t>RRF MACRO AND SYSTEM FILES</t>
  </si>
  <si>
    <t>FILAMENT MATERIAL GUIDE</t>
  </si>
  <si>
    <t>V2 UPGRADE LIST</t>
  </si>
  <si>
    <t>HIGH TEMP INDUSTRIAL PRINTERS COMPARISON TABLE</t>
  </si>
  <si>
    <t>RECOMMENDED SPARES</t>
  </si>
  <si>
    <t>ROADMAP</t>
  </si>
  <si>
    <t>Type</t>
  </si>
  <si>
    <t>Part</t>
  </si>
  <si>
    <t>BOM Qty Required</t>
  </si>
  <si>
    <t>Pack Order Qty</t>
  </si>
  <si>
    <t>Pack Price $USD</t>
  </si>
  <si>
    <t>*Cost Price $USD</t>
  </si>
  <si>
    <t>Order Link</t>
  </si>
  <si>
    <t>Supplier</t>
  </si>
  <si>
    <t>Pack Size</t>
  </si>
  <si>
    <t>DIN / ISO</t>
  </si>
  <si>
    <t>Shaft</t>
  </si>
  <si>
    <t>03x06 Dowel aligning Pin</t>
  </si>
  <si>
    <t>M3x10pcs - 6mm</t>
  </si>
  <si>
    <t>Victor HW</t>
  </si>
  <si>
    <t>03x25 Bearing Shaft</t>
  </si>
  <si>
    <t>M3x10pcs - 25mm</t>
  </si>
  <si>
    <t>220VAC</t>
  </si>
  <si>
    <t>Bearing</t>
  </si>
  <si>
    <t>04.5 mm Bearing Ball Mothend</t>
  </si>
  <si>
    <t>OD: 4.5mm G100 - N: 10PCS</t>
  </si>
  <si>
    <t>Gosenballs</t>
  </si>
  <si>
    <t>110VAC</t>
  </si>
  <si>
    <t>Fastener</t>
  </si>
  <si>
    <t>05x08x1 Precision Shim</t>
  </si>
  <si>
    <t>ID: M5x8x50PCS OD: 1mm</t>
  </si>
  <si>
    <t>TINGOO HS</t>
  </si>
  <si>
    <t>05x10 D5 Shaft Collar DIN 705</t>
  </si>
  <si>
    <t>ID: 5x10x6xM3</t>
  </si>
  <si>
    <t>Hui Xing HW</t>
  </si>
  <si>
    <t>05x16x5 Bearing 625ZZ</t>
  </si>
  <si>
    <t>625ZZ - 10PCS</t>
  </si>
  <si>
    <t>APE</t>
  </si>
  <si>
    <t>05x40 Bearing Shaft</t>
  </si>
  <si>
    <t>M5x40 (20pcs)</t>
  </si>
  <si>
    <t>HGKL</t>
  </si>
  <si>
    <t>05x50 Bearing Shaft</t>
  </si>
  <si>
    <t>M5x50 (20pcs)</t>
  </si>
  <si>
    <t>06x12x1 Precision Shim</t>
  </si>
  <si>
    <t>ID: M6x12x50PCS OD: 1mm</t>
  </si>
  <si>
    <t>06x17x6 Bearing F606ZZ</t>
  </si>
  <si>
    <t>F606ZZ - 10PCS</t>
  </si>
  <si>
    <t>06x30 Bearing Shaft</t>
  </si>
  <si>
    <t>M6x30 (20pcs)</t>
  </si>
  <si>
    <t>06x40 Bearing Shaft</t>
  </si>
  <si>
    <t>M6x40 (20pcs)</t>
  </si>
  <si>
    <t>Spring</t>
  </si>
  <si>
    <t>07x10 Spring 0.4 WD</t>
  </si>
  <si>
    <t>L: 10mm(10pcs) - WD: 0.4 - OD: 7mm</t>
  </si>
  <si>
    <t>AZ-hw</t>
  </si>
  <si>
    <t>https://www.aliexpress.com/item/1005010179517976.html?</t>
  </si>
  <si>
    <t>08x12x1 Precision Shim</t>
  </si>
  <si>
    <t>ID: M8x12x50PCS OD: 1mm</t>
  </si>
  <si>
    <t>08x16x5 Bearing 688ZZ</t>
  </si>
  <si>
    <t>688ZZ - 10PCS</t>
  </si>
  <si>
    <t>08x400 Steel Rod - Door Link</t>
  </si>
  <si>
    <t>L: 400 D: 8mm</t>
  </si>
  <si>
    <t>YUNSHUO</t>
  </si>
  <si>
    <t>Profile</t>
  </si>
  <si>
    <t>15x15x1 Aluminum Tube L: 230mm</t>
  </si>
  <si>
    <t>L: 500mm - S: 15x15x1mm</t>
  </si>
  <si>
    <t>18th Gw</t>
  </si>
  <si>
    <t>16x400 Draw Slides Drybox</t>
  </si>
  <si>
    <t>C: Buffer 16in - 40cm</t>
  </si>
  <si>
    <t>Naierdi</t>
  </si>
  <si>
    <t>2020 Joining Plate 90 Deg</t>
  </si>
  <si>
    <t>Color: Silver L - Size: 2020 (4pcs)</t>
  </si>
  <si>
    <t>BULK-MAN</t>
  </si>
  <si>
    <t>2020 T-Slot X Profile Top Rear</t>
  </si>
  <si>
    <t>Color: L 420mm - 2020</t>
  </si>
  <si>
    <t>HighQ Store</t>
  </si>
  <si>
    <t>2020 T-Slot Z Center Rear</t>
  </si>
  <si>
    <t>Color: L 368mm - 2020</t>
  </si>
  <si>
    <t>2020 T-Slot Z Center Rear Top</t>
  </si>
  <si>
    <t>Color: L 172mm - 2020</t>
  </si>
  <si>
    <t>2028 T-Slot L-Bracket</t>
  </si>
  <si>
    <t>Color: 10PCS 2028 Silver</t>
  </si>
  <si>
    <t>HTCC Store</t>
  </si>
  <si>
    <t>2040 T-Slot X Length Profile</t>
  </si>
  <si>
    <t>Color: L 420mm - 2040</t>
  </si>
  <si>
    <t>2040 T-Slot Y Length Profile</t>
  </si>
  <si>
    <t>Color: L 480mm - 2040</t>
  </si>
  <si>
    <t>2040 T-Slot Z Height Profile</t>
  </si>
  <si>
    <t>Color: L 750mm - 2040</t>
  </si>
  <si>
    <t>20x20x1 Aluminum Tube L: 410mm</t>
  </si>
  <si>
    <t>L: 500mm - S: 20x20x1mm</t>
  </si>
  <si>
    <t>300x300x3mm - PC Sheet</t>
  </si>
  <si>
    <t>S: 300x300x3mm2</t>
  </si>
  <si>
    <t>Shop110</t>
  </si>
  <si>
    <t>Brush 40 x12.5 x 9.5mm</t>
  </si>
  <si>
    <t>Nozzle Cleaning Brush</t>
  </si>
  <si>
    <t>FYSETC</t>
  </si>
  <si>
    <t>Electrical</t>
  </si>
  <si>
    <t>Buffer - LLL Plus Filament Buffer</t>
  </si>
  <si>
    <t>Color: LLL Plus Buffer</t>
  </si>
  <si>
    <t>Mellow 3D</t>
  </si>
  <si>
    <t>Buildplate Cast AL 5083 8mm</t>
  </si>
  <si>
    <t>Source locally or ask MELLOW</t>
  </si>
  <si>
    <t>Local</t>
  </si>
  <si>
    <t>Buildplate Print Surface Sheet</t>
  </si>
  <si>
    <t>Size: 330x330mm</t>
  </si>
  <si>
    <t>3D Printing MS</t>
  </si>
  <si>
    <t xml:space="preserve">Cable 14AWG Black </t>
  </si>
  <si>
    <t>Black - 2M - AWG 14</t>
  </si>
  <si>
    <t>Mechatrix Store</t>
  </si>
  <si>
    <t>Cable 14AWG Red</t>
  </si>
  <si>
    <t>Red - 2M - AWG 14</t>
  </si>
  <si>
    <t>Cable 18AWG Black</t>
  </si>
  <si>
    <t>Black - 5M - 18AWG</t>
  </si>
  <si>
    <t>Cable 18AWG Blue</t>
  </si>
  <si>
    <t>Blue - 2M - 18AWG</t>
  </si>
  <si>
    <t>Cable 18AWG Green</t>
  </si>
  <si>
    <t>Green - 2M - 18AWG</t>
  </si>
  <si>
    <t>Cable 18AWG Red</t>
  </si>
  <si>
    <t>Red - 5M - 18AWG</t>
  </si>
  <si>
    <t>Cable 18AWG White</t>
  </si>
  <si>
    <t>White - 2M - 18AWG</t>
  </si>
  <si>
    <t>Cable 22AWG Black</t>
  </si>
  <si>
    <t>Black - 10M - 22AWG</t>
  </si>
  <si>
    <t>Cable 22AWG Blue</t>
  </si>
  <si>
    <t>Blue - 10M - 22AWG</t>
  </si>
  <si>
    <t>Cable 22AWG Red</t>
  </si>
  <si>
    <t>Red - 10M - 22AWG</t>
  </si>
  <si>
    <t>Cable 22AWG White</t>
  </si>
  <si>
    <t>White - 5M - 22AWG</t>
  </si>
  <si>
    <t>Cable 22AWG Yellow</t>
  </si>
  <si>
    <t>Yellow - 5M - 22AWG</t>
  </si>
  <si>
    <t>Cable 24AWG Black</t>
  </si>
  <si>
    <t>Black - 5M - 24AWG</t>
  </si>
  <si>
    <t>Cable 24AWG Blue</t>
  </si>
  <si>
    <t>Blue - 5M - 24AWG</t>
  </si>
  <si>
    <t>Cable 24AWG Green</t>
  </si>
  <si>
    <t>Green - 5M - 24AWG</t>
  </si>
  <si>
    <t>Cable 24AWG White</t>
  </si>
  <si>
    <t>White - 5M - 24AWG</t>
  </si>
  <si>
    <t>Cable AC 18AWG Blue 600V 200C</t>
  </si>
  <si>
    <t>Blue - 5M - 18AWG</t>
  </si>
  <si>
    <t>Cable AC 18AWG Brown 600V 200C</t>
  </si>
  <si>
    <t>Brown - 5M - 18AWG</t>
  </si>
  <si>
    <t>Cable AC 18AWG Green 600V 200C</t>
  </si>
  <si>
    <t>Green - 5M - 18AWG</t>
  </si>
  <si>
    <t>Cable Connector JST PH 2-Pin</t>
  </si>
  <si>
    <t>C: Straight pin socket PQ: 10set Pins: 2P</t>
  </si>
  <si>
    <t>ZSDZFYLLK</t>
  </si>
  <si>
    <t>Cable Connector JST PH 4-Pin</t>
  </si>
  <si>
    <t>C: Straight pin socket PQ: 10set Pins: 4P</t>
  </si>
  <si>
    <t>Cable Connector JST PH 6-Pin</t>
  </si>
  <si>
    <t>C: Straight pin socket PQ: 10set Pins: 6P</t>
  </si>
  <si>
    <t>Cable Heat Shrink Tube 2:1 3mm</t>
  </si>
  <si>
    <t>Color: black - ID: 3mm - L: 1M</t>
  </si>
  <si>
    <t>Cable Heat Shrink Tube 2:1 4mm</t>
  </si>
  <si>
    <t>Color: black - ID: 4mm - L: 1M</t>
  </si>
  <si>
    <t>Cable Heat Shrink Tube 2:1 8mm</t>
  </si>
  <si>
    <t>Color: black - ID: 8mm - L: 1M</t>
  </si>
  <si>
    <t>Cable Sleeve Braided PET 8mm</t>
  </si>
  <si>
    <t>Inner Diameter: 8mm x 5meters</t>
  </si>
  <si>
    <t>Cable tie 80 x 2.5mm 150C rated</t>
  </si>
  <si>
    <t>Color: Duet 3 6HC</t>
  </si>
  <si>
    <t>XJW TECH</t>
  </si>
  <si>
    <t>DC 5.5x2.1mm Power Jack 1M 22AWG</t>
  </si>
  <si>
    <t>Color: Black 22AWG Pins: 0.5m</t>
  </si>
  <si>
    <t>ACPOWERCORD</t>
  </si>
  <si>
    <t>DHT 22 temp/humid sensor</t>
  </si>
  <si>
    <t>C: 1PC DHT22 AM2302</t>
  </si>
  <si>
    <t>Wxinko ES</t>
  </si>
  <si>
    <t>DIN Rail + terminal block kit UK2.5</t>
  </si>
  <si>
    <t>Din Rail Terminal Block</t>
  </si>
  <si>
    <t>ESP32 + Expansion Board</t>
  </si>
  <si>
    <t>ESP32 + Expansion Board Combo</t>
  </si>
  <si>
    <t>EZ-Electro</t>
  </si>
  <si>
    <t>Extruder - BIQU H2 V2X</t>
  </si>
  <si>
    <t>BTT H2 V2X Extruder</t>
  </si>
  <si>
    <t>BIGTREETECH</t>
  </si>
  <si>
    <t>Fan 12V 06025 Drybox</t>
  </si>
  <si>
    <t>SXDOOL</t>
  </si>
  <si>
    <t>Fan 12V 09238 Chamber</t>
  </si>
  <si>
    <t>Sunon PSD1209PMB1-A</t>
  </si>
  <si>
    <t>Fan 12V 12025 Radiator LC</t>
  </si>
  <si>
    <t>Color: RGB Rainbow-B</t>
  </si>
  <si>
    <t>Manmu</t>
  </si>
  <si>
    <t>Fan 12V CPAP Blower ROBO</t>
  </si>
  <si>
    <t>Color: 20N704V170</t>
  </si>
  <si>
    <t>VCR Store</t>
  </si>
  <si>
    <t>Fan 24V 04010 MB CPU Cooler</t>
  </si>
  <si>
    <t>Size: 24V</t>
  </si>
  <si>
    <t>Fan Tube CPAP for part air</t>
  </si>
  <si>
    <t>C: Black Closed - ID 17xAD 21.2 - L:1m</t>
  </si>
  <si>
    <t>ORIGWOOD</t>
  </si>
  <si>
    <t>Kinematics</t>
  </si>
  <si>
    <t>GT2 Gear 20T(5mm)-80T(5mm)-W:6-200</t>
  </si>
  <si>
    <t>BD:20T(5mm)-80T(5mm)-W:6mm-200</t>
  </si>
  <si>
    <t>POWGE</t>
  </si>
  <si>
    <t>GT2 Pulley 20T 11mm</t>
  </si>
  <si>
    <t>BD: 5mm BW: 10mm N: 10PCS</t>
  </si>
  <si>
    <t>GT2 Timing Belt Z EPDM 9mm</t>
  </si>
  <si>
    <t>W: Red 9mm-EPDM L: 10M</t>
  </si>
  <si>
    <t>GT2 Timing Pulley 16T 11mm</t>
  </si>
  <si>
    <t>BD: 5mm BW: 10mm PCS: 2</t>
  </si>
  <si>
    <t>GT2 Timing Pulley 16T 7mm</t>
  </si>
  <si>
    <t>BD: 5mm BW: 6mm PCS: 3</t>
  </si>
  <si>
    <t>GX20 flange mount &amp; Plug 10pin</t>
  </si>
  <si>
    <t>Color: 10Pin</t>
  </si>
  <si>
    <t>MannHwa</t>
  </si>
  <si>
    <t>1set</t>
  </si>
  <si>
    <t>GX20 flange mount &amp; Plug 6pin</t>
  </si>
  <si>
    <t>Color: 6Pin</t>
  </si>
  <si>
    <t>HDC-HE-10core HD connector female</t>
  </si>
  <si>
    <t>Color: 10 female core</t>
  </si>
  <si>
    <t>Shop4055013</t>
  </si>
  <si>
    <t>HDC-HE-10core HD connector male</t>
  </si>
  <si>
    <t>Color: 10 male core</t>
  </si>
  <si>
    <t>HDC-HE-6core HD connector female</t>
  </si>
  <si>
    <t>Color: 6 female core</t>
  </si>
  <si>
    <t>HDC-HE-6core HD connector male</t>
  </si>
  <si>
    <t>Color: 6 male core</t>
  </si>
  <si>
    <t>Heater - Buildplate 750w Silicon Heater</t>
  </si>
  <si>
    <t>310 220V 750W NO 3M!</t>
  </si>
  <si>
    <t>3D-Future Store</t>
  </si>
  <si>
    <t>Heater - Nozzle Heater 24v 70W</t>
  </si>
  <si>
    <t>Heater - PTC 220V 350W Drybox</t>
  </si>
  <si>
    <t>Color: 220V 24V 350W</t>
  </si>
  <si>
    <t>Tony Tang Store</t>
  </si>
  <si>
    <t>W</t>
  </si>
  <si>
    <t>Heater - PTC 220V 750W Chamber</t>
  </si>
  <si>
    <t>220V 750W Electric Heater PTC</t>
  </si>
  <si>
    <t>LC - 04mm ID Barb 1/4"</t>
  </si>
  <si>
    <t>S: 4mm Barb - TS: 1/4"</t>
  </si>
  <si>
    <t>EES Store</t>
  </si>
  <si>
    <t>220V</t>
  </si>
  <si>
    <t>Amps</t>
  </si>
  <si>
    <t>LC - M5-4ID Elbow Fitting</t>
  </si>
  <si>
    <t>Color: WX-KPL6-M5</t>
  </si>
  <si>
    <t>ZGUA Store</t>
  </si>
  <si>
    <t>110V</t>
  </si>
  <si>
    <t>LC - Quick Connect Couplings Female</t>
  </si>
  <si>
    <t>Color: SFVH0108</t>
  </si>
  <si>
    <t>XinOzone Store</t>
  </si>
  <si>
    <t>LC - Quick Connect Couplings Male</t>
  </si>
  <si>
    <t>Color: SMVP0108</t>
  </si>
  <si>
    <t>LC - Radiator 120mm</t>
  </si>
  <si>
    <t>AS120-T 120mm radiator 22mm</t>
  </si>
  <si>
    <t>SysCooling</t>
  </si>
  <si>
    <t>LC - Radiator Extruder 30x30x9.5</t>
  </si>
  <si>
    <t>Color: 30x30</t>
  </si>
  <si>
    <t>Cynzo</t>
  </si>
  <si>
    <t>LC - Tubing 4x6 mm IDxOD 5M</t>
  </si>
  <si>
    <t>Color: 4x6mm - L: 5M</t>
  </si>
  <si>
    <t>ANHI Store</t>
  </si>
  <si>
    <t>LC - Waterpump</t>
  </si>
  <si>
    <t>C: 65mm-Black</t>
  </si>
  <si>
    <t>Lighting - 24v led strip 5M</t>
  </si>
  <si>
    <t>Color: DC 24V - L: 5M</t>
  </si>
  <si>
    <t>Dengsum</t>
  </si>
  <si>
    <t>Load Cell 5kg</t>
  </si>
  <si>
    <t>Color: 5kg</t>
  </si>
  <si>
    <t>Load cell amplifier HX711</t>
  </si>
  <si>
    <t>1pcs HX711</t>
  </si>
  <si>
    <t>Shenzhen MS</t>
  </si>
  <si>
    <t>M3 Nut DIN 934</t>
  </si>
  <si>
    <t>Size: M3 50pcs</t>
  </si>
  <si>
    <t>NINDEJIN</t>
  </si>
  <si>
    <t>M3 Nut Hammer</t>
  </si>
  <si>
    <t>Size M3-20 30Pcs</t>
  </si>
  <si>
    <t>M3 Washer DIN 125</t>
  </si>
  <si>
    <t>ID: M3x7x0.5 100pcs</t>
  </si>
  <si>
    <t>M3x05 Set Screw DIN 913</t>
  </si>
  <si>
    <t>Size: M3 50pcs - Length: 5mm</t>
  </si>
  <si>
    <t>M3x08 BH ISO 7380</t>
  </si>
  <si>
    <t>Size: M3 50pcs - Length: 8mm</t>
  </si>
  <si>
    <t>M3x08 FH DIN 7991</t>
  </si>
  <si>
    <t>Size: M3 20pcs - Length: 8mm</t>
  </si>
  <si>
    <t>M3x08 SH DIN 912</t>
  </si>
  <si>
    <t>D: M3 30pcs - Length: 8mm</t>
  </si>
  <si>
    <t>M3x10 SH DIN 912</t>
  </si>
  <si>
    <t>D: M3 30pcs - Length: 10mm</t>
  </si>
  <si>
    <t>M3x12 SH DIN 912</t>
  </si>
  <si>
    <t>D: M3 30pcs - Length: 12mm</t>
  </si>
  <si>
    <t>M3x20 SH DIN 912</t>
  </si>
  <si>
    <t>D: M3 30pcs - Length: 20mm</t>
  </si>
  <si>
    <t>M4 Nut DIN 934</t>
  </si>
  <si>
    <t>Size: M4 50pcs</t>
  </si>
  <si>
    <t>M4 Nut Locknut DIN 985</t>
  </si>
  <si>
    <t>S: M4 30pcs - C: 304 ss</t>
  </si>
  <si>
    <t>M4 Washer DIN 125</t>
  </si>
  <si>
    <t>ID: M4x9x0.8 100pcs</t>
  </si>
  <si>
    <t>M4x10mm Ball Bearing tapped</t>
  </si>
  <si>
    <t>M4x10 Ball Bearing - 20PCS</t>
  </si>
  <si>
    <t>M4x12 FH DIN 7991</t>
  </si>
  <si>
    <t>Size: M4 20pcs - Length: 12mm</t>
  </si>
  <si>
    <t>M4x14 SH DIN 912</t>
  </si>
  <si>
    <t>D: M4 20pcs - Length: 14mm</t>
  </si>
  <si>
    <t>M4x16 D5 Shoulder Screw</t>
  </si>
  <si>
    <t>Size: 5Pcs 5-M4 - Length: 16mm</t>
  </si>
  <si>
    <t>M4x25 FH DIN 7991</t>
  </si>
  <si>
    <t>Size: M4 20pcs - Length: 25mm</t>
  </si>
  <si>
    <t>M4x35 HEX DIN 933</t>
  </si>
  <si>
    <t>Size: M4 10pcs - Length: 35mm</t>
  </si>
  <si>
    <t>M4x50 FH DIN 7991</t>
  </si>
  <si>
    <t>Size: M4 20pcs - Length: 50mm</t>
  </si>
  <si>
    <t>M4x55 D5 Shoulder Screw</t>
  </si>
  <si>
    <t>S: 5PCS 5-M4 - L: 55mm</t>
  </si>
  <si>
    <t>M5 Nut DIN 934</t>
  </si>
  <si>
    <t>Size: M5 50pcs</t>
  </si>
  <si>
    <t>M5 Nut Hammer</t>
  </si>
  <si>
    <t>Size M5-20 30Pcs</t>
  </si>
  <si>
    <t>M5 Nut Locknut</t>
  </si>
  <si>
    <t>S: M5 30pcs - C: 304 ss</t>
  </si>
  <si>
    <t>M5 Washer DIN 125</t>
  </si>
  <si>
    <t>ID: M5x9x1 100pcs</t>
  </si>
  <si>
    <t>M5x10 BH ISO 7380</t>
  </si>
  <si>
    <t>Size: M5 10pcs - Length: 10mm</t>
  </si>
  <si>
    <t>M5x25 BH ISO 7380</t>
  </si>
  <si>
    <t>Size: M5 10pcs - Length: 25mm</t>
  </si>
  <si>
    <t>M5x30 HEX DIN 933</t>
  </si>
  <si>
    <t>Size: M5 10pcs - Length: 30mm</t>
  </si>
  <si>
    <t>M5x40 HEX DIN 933</t>
  </si>
  <si>
    <t>Size: M5 10pcs - Length: 40mm</t>
  </si>
  <si>
    <t>M5x55 HEX DIN 933</t>
  </si>
  <si>
    <t>Size: M5 10pcs - Length: 55mm</t>
  </si>
  <si>
    <t>M6x10 BH ISO 7380</t>
  </si>
  <si>
    <t>Size: M6 10pcs - Length: 10mm</t>
  </si>
  <si>
    <t>Magnet</t>
  </si>
  <si>
    <t>Magnet 06x05 Z Probe</t>
  </si>
  <si>
    <t>C: 50pcs 6x5mm</t>
  </si>
  <si>
    <t>HW Store</t>
  </si>
  <si>
    <t>Magnet 15x03 Buildplate</t>
  </si>
  <si>
    <t>Color: 50pcs 15x3mm</t>
  </si>
  <si>
    <t>Magnet 20x05 Doorlift</t>
  </si>
  <si>
    <t>Color: 6PCS S: A20</t>
  </si>
  <si>
    <t>SZ-Ming</t>
  </si>
  <si>
    <t>Magnet Keeper 20x03 Doorlift</t>
  </si>
  <si>
    <t>Size: 5pcs M4</t>
  </si>
  <si>
    <t>MGN 12H 350 Linear Rail</t>
  </si>
  <si>
    <t>C: L350 - MGN12H - PL Light</t>
  </si>
  <si>
    <t>CNA</t>
  </si>
  <si>
    <t>MGN 12H 400 Linear Rail</t>
  </si>
  <si>
    <t>C: L400 - MGN12H - PL Light</t>
  </si>
  <si>
    <t>MGN 9H 400 Linear Rail</t>
  </si>
  <si>
    <t>C: L400 - MGN9H - PL Medium</t>
  </si>
  <si>
    <t>Mothend V2</t>
  </si>
  <si>
    <t>JLC</t>
  </si>
  <si>
    <t>JLC CNC</t>
  </si>
  <si>
    <t>Nema 17 40mm Z motor</t>
  </si>
  <si>
    <t>C: 17HS16 2004S1</t>
  </si>
  <si>
    <t>STEPPERONLINE</t>
  </si>
  <si>
    <t>Nema 17 48 S55 AB motor</t>
  </si>
  <si>
    <t>C: 17HS19-2504S</t>
  </si>
  <si>
    <t>NF Crazy-Heater Block Copper</t>
  </si>
  <si>
    <t>Color: Copper</t>
  </si>
  <si>
    <t>Phaetus SiliconCarbide VolcanoNozzle</t>
  </si>
  <si>
    <t>Size: 0.6MM Volcano</t>
  </si>
  <si>
    <t>Plate - Aluminum for DIN &amp; SSR</t>
  </si>
  <si>
    <t>Color: 200x200mm - S: 3mm 1pc</t>
  </si>
  <si>
    <t>Power Fuse holder 20A + 10A fuse</t>
  </si>
  <si>
    <t>C: RT14-20 Fuse Holder AMP: 10A380V</t>
  </si>
  <si>
    <t>XS MALL</t>
  </si>
  <si>
    <t>Power IEC</t>
  </si>
  <si>
    <t>Color: male Socket</t>
  </si>
  <si>
    <t>ETERNALFAR</t>
  </si>
  <si>
    <t>Power IEC extension lead</t>
  </si>
  <si>
    <t>Color: 1M</t>
  </si>
  <si>
    <t>Power Rocker  switch AC 15A</t>
  </si>
  <si>
    <t>Color: Red light</t>
  </si>
  <si>
    <t xml:space="preserve">	ZSDZFYLLK </t>
  </si>
  <si>
    <t>PSU 12V DC 75W meanwell</t>
  </si>
  <si>
    <t>Power (W): LRS-75-12</t>
  </si>
  <si>
    <t>MEANWELL</t>
  </si>
  <si>
    <t>PSU 24V DC 350W meanwell</t>
  </si>
  <si>
    <t>Output Voltage: 24V Power: LRS-350</t>
  </si>
  <si>
    <t>Rubber Gromet 14mm</t>
  </si>
  <si>
    <t>Inner Diameter: 14mm (40Pcs)</t>
  </si>
  <si>
    <t xml:space="preserve">DMJ Store </t>
  </si>
  <si>
    <t>Solid State Relay SSR</t>
  </si>
  <si>
    <t>DC5-24V Solid State Relay</t>
  </si>
  <si>
    <t>Star Shaped Japanese PTFE Tube</t>
  </si>
  <si>
    <t>Color: 5M W</t>
  </si>
  <si>
    <t>Temp Sensor 140GT-2</t>
  </si>
  <si>
    <t>Thermistor for chamber/extruder</t>
  </si>
  <si>
    <t>Temp Sensor PT 1000</t>
  </si>
  <si>
    <t>HT PT1000 Thermistor</t>
  </si>
  <si>
    <t>Terminal Block Pitch 3.81mm 4p (pair)</t>
  </si>
  <si>
    <t>Pins: 4p</t>
  </si>
  <si>
    <t xml:space="preserve">
ZANHDZBF </t>
  </si>
  <si>
    <t>Terminal Block Pitch 3.81mm 6p (pair)</t>
  </si>
  <si>
    <t>Pins: 6p</t>
  </si>
  <si>
    <t>Thermal Fuse 95C</t>
  </si>
  <si>
    <t>C: Ceramics-10A T: 95C</t>
  </si>
  <si>
    <t>V2 Insulation Drybox</t>
  </si>
  <si>
    <t>10MM Thermal Insulation</t>
  </si>
  <si>
    <t>V6 Bimetal Heatbreak</t>
  </si>
  <si>
    <t>Color: Bi-Metal Short</t>
  </si>
  <si>
    <t>Lerge</t>
  </si>
  <si>
    <t>Price exl Taxes - exl insulation/paneling</t>
  </si>
  <si>
    <t>*shipping cost may vary</t>
  </si>
  <si>
    <t>Cable AC 16AWG Blue 600V 200C</t>
  </si>
  <si>
    <t>Cable AC 16AWG Brown 600V 200C</t>
  </si>
  <si>
    <t>Cable AC 16AWG Green 600V 200C</t>
  </si>
  <si>
    <t>310 110V 750W NO 3M!</t>
  </si>
  <si>
    <t>110V24V 350W</t>
  </si>
  <si>
    <t>Power Fuse holder 20A + 16A fuse</t>
  </si>
  <si>
    <t>C: RT14-20 Fuse Holder AMP: 16A380V</t>
  </si>
  <si>
    <t>https://www.aliexpress.com/item/1005007541095007.html?</t>
  </si>
  <si>
    <t>INDEX</t>
  </si>
  <si>
    <t>Part name</t>
  </si>
  <si>
    <t>Description</t>
  </si>
  <si>
    <t>Length</t>
  </si>
  <si>
    <t>QTY</t>
  </si>
  <si>
    <t>Support Links:</t>
  </si>
  <si>
    <t>2020 T-Slot Profile</t>
  </si>
  <si>
    <t>X Top Rear</t>
  </si>
  <si>
    <t>DEV TEAM</t>
  </si>
  <si>
    <t>Buy Me a Coffee</t>
  </si>
  <si>
    <t>Z Center Rear</t>
  </si>
  <si>
    <t>Roy Berntsen</t>
  </si>
  <si>
    <t>By Patreon</t>
  </si>
  <si>
    <t>Z Center Rear Top</t>
  </si>
  <si>
    <t>Mark Bridgewater</t>
  </si>
  <si>
    <t>By PayPal</t>
  </si>
  <si>
    <t>2040 T-Slot Profile</t>
  </si>
  <si>
    <t>X Length Profile</t>
  </si>
  <si>
    <t>Y Length Profile</t>
  </si>
  <si>
    <t>Z Height Profile</t>
  </si>
  <si>
    <t>2028 L-Bracket</t>
  </si>
  <si>
    <t>Corner Bracket</t>
  </si>
  <si>
    <t>Joining Plate 90 Deg</t>
  </si>
  <si>
    <t>Joining plate 90</t>
  </si>
  <si>
    <t>M5 Nut Hammer Nut</t>
  </si>
  <si>
    <t>YouTube</t>
  </si>
  <si>
    <t>M5 WASHER DIN 125</t>
  </si>
  <si>
    <t>M5x30 BH ISO 7380</t>
  </si>
  <si>
    <t>Printed Parts Link</t>
  </si>
  <si>
    <t>V2 Center Z Support Bracket_1x</t>
  </si>
  <si>
    <t>Print</t>
  </si>
  <si>
    <t>V2 DoorStop_4x</t>
  </si>
  <si>
    <t>Print/Buy</t>
  </si>
  <si>
    <t>V2 Leg Base_4x</t>
  </si>
  <si>
    <t>V2 Leg Nut_4x</t>
  </si>
  <si>
    <t>BOM Quantity</t>
  </si>
  <si>
    <t>06x05 Magnet SmCo</t>
  </si>
  <si>
    <t>GT2 Pulley 16T 11mm</t>
  </si>
  <si>
    <t>GT2 Timing Belt AB</t>
  </si>
  <si>
    <t>M3 Nut Hammer Nut</t>
  </si>
  <si>
    <t>M3 Washer  DIN 125</t>
  </si>
  <si>
    <t>V2 Drawings</t>
  </si>
  <si>
    <t>M5 LOCK NUT</t>
  </si>
  <si>
    <t>M5x30 HEX ISO 4017 DIN 933</t>
  </si>
  <si>
    <t>MGN12H 400</t>
  </si>
  <si>
    <t>Preload - Light</t>
  </si>
  <si>
    <t>MGN9H 400</t>
  </si>
  <si>
    <t>Preload - Medium</t>
  </si>
  <si>
    <t>Nema 17 48 S55</t>
  </si>
  <si>
    <t>V205 AB Brace Bearing Buddy</t>
  </si>
  <si>
    <t>V205 AB Idler Tension Fork</t>
  </si>
  <si>
    <t>V205 AB Idler Tension Tower A</t>
  </si>
  <si>
    <t>V205 AB Idler Tension Tower B</t>
  </si>
  <si>
    <t>V205 AB Motor Brace</t>
  </si>
  <si>
    <t>V205 AB Motor Bracket</t>
  </si>
  <si>
    <t>V205 Idler Bracket Front A</t>
  </si>
  <si>
    <t>V205 Idler Bracket Front B</t>
  </si>
  <si>
    <t>V205 Idler Bracket Rear AB</t>
  </si>
  <si>
    <t>V205 Idler Spacer Rear</t>
  </si>
  <si>
    <t>V205 Nozzle Brushing Bracket</t>
  </si>
  <si>
    <t>V205 Nozzle Brushing Bucket</t>
  </si>
  <si>
    <t>V205 Y Carrier A_1</t>
  </si>
  <si>
    <t>V205 Y Carrier A_2</t>
  </si>
  <si>
    <t>V205 Y Carrier B_1</t>
  </si>
  <si>
    <t>V205 Y Carrier B_2</t>
  </si>
  <si>
    <t>V205 Z Sensor Dock</t>
  </si>
  <si>
    <t>V205 Z Sensor Dock Bracket</t>
  </si>
  <si>
    <t>V206 20x20x1 AL Tube</t>
  </si>
  <si>
    <t>Buy/make</t>
  </si>
  <si>
    <t>V206 Nozzle Brass Brush</t>
  </si>
  <si>
    <t>Buy</t>
  </si>
  <si>
    <t>03x06 Dowel Aligning Pin</t>
  </si>
  <si>
    <t>03x25 Bearing shaft</t>
  </si>
  <si>
    <t>tool sensor</t>
  </si>
  <si>
    <t>bearings</t>
  </si>
  <si>
    <t>05x16x05 625-2ZZ Bearing</t>
  </si>
  <si>
    <t>idlers &amp; gears</t>
  </si>
  <si>
    <t>idlers</t>
  </si>
  <si>
    <t>07x10 Probe Spring</t>
  </si>
  <si>
    <t>Bedplate Cast AL 5083 8mm</t>
  </si>
  <si>
    <t>350x350x8</t>
  </si>
  <si>
    <t>Bedplate Heater - 300x300 750w</t>
  </si>
  <si>
    <t>Bedplate Thermal Fuse 165C</t>
  </si>
  <si>
    <t>Buildplate Print Plate</t>
  </si>
  <si>
    <t>Spring steel</t>
  </si>
  <si>
    <t>Buildplate Sheet Magnet</t>
  </si>
  <si>
    <t>15x3 SmCo</t>
  </si>
  <si>
    <t xml:space="preserve">GT2 EPDM 10mm +135℃ </t>
  </si>
  <si>
    <t>GT2 Gears 20T(5)-80T(5) - W: 6-200</t>
  </si>
  <si>
    <t>GT2 Pulley 16T 7mm</t>
  </si>
  <si>
    <t>GT2 Timing Belt Z</t>
  </si>
  <si>
    <t>9/10 mm</t>
  </si>
  <si>
    <t>M3 Washer DIN 433</t>
  </si>
  <si>
    <t>M4 Nut Nylock DIN 985</t>
  </si>
  <si>
    <t>M4 Ø10 Ball Bearing Tapped</t>
  </si>
  <si>
    <t>M4 Washer DIN 433</t>
  </si>
  <si>
    <t>M4x16 HEX DIN 933</t>
  </si>
  <si>
    <t>M4x25 HEX DIN 933</t>
  </si>
  <si>
    <t>M4x55 D5 L55 Shoulder Screw</t>
  </si>
  <si>
    <t>M5 Nut Nylock DIN 985</t>
  </si>
  <si>
    <t>M5x30 HEX DIN 933 ISO 4017</t>
  </si>
  <si>
    <t>MGN12H 350 Linear Rail</t>
  </si>
  <si>
    <t>Stepper Motor Nema 17-55 LS</t>
  </si>
  <si>
    <t>V2 Bed Strain Relief</t>
  </si>
  <si>
    <t>print</t>
  </si>
  <si>
    <t>V2 Tool Sensor Buddy</t>
  </si>
  <si>
    <t>V2 Tool Sensor Probe</t>
  </si>
  <si>
    <t>V2 Z Belt Clamp AB</t>
  </si>
  <si>
    <t>V2 Z Belt Clamp C</t>
  </si>
  <si>
    <t>V2 Z Carrier A</t>
  </si>
  <si>
    <t>V2 Z Carrier B</t>
  </si>
  <si>
    <t>V2 Z Carrier C</t>
  </si>
  <si>
    <t>V2 Z Gearbox  Bracket A</t>
  </si>
  <si>
    <t>V2 Z Gearbox  Bracket B</t>
  </si>
  <si>
    <t>V2 Z Gearbox  Bracket C</t>
  </si>
  <si>
    <t>V2 Z Gearbox Cover AC</t>
  </si>
  <si>
    <t>V2 Z Gearbox Cover B</t>
  </si>
  <si>
    <t>V2 Z Gearbox Dust Cover</t>
  </si>
  <si>
    <t>V2 Z Idler Tower A</t>
  </si>
  <si>
    <t>V2 Z Idler Tower B</t>
  </si>
  <si>
    <t>V2 Z Idler Tower C</t>
  </si>
  <si>
    <t>V2 Z Idler Tower Pulley Fork</t>
  </si>
  <si>
    <t>07x10 Spring</t>
  </si>
  <si>
    <t>6702-2Z Bearing</t>
  </si>
  <si>
    <t>Extruder radiator 30x30x9.5</t>
  </si>
  <si>
    <t>Fan CPAP Blower Robo</t>
  </si>
  <si>
    <t>Fan blower</t>
  </si>
  <si>
    <t>Fan CPAP Tube</t>
  </si>
  <si>
    <t>Fan blower tube</t>
  </si>
  <si>
    <t>Fan ROBO COOLER 12V 4010 fan</t>
  </si>
  <si>
    <t>Fan axial</t>
  </si>
  <si>
    <t xml:space="preserve">M3 Nut DIN 934 </t>
  </si>
  <si>
    <t>M4 NUT DIN 934</t>
  </si>
  <si>
    <t>M4 WASHER</t>
  </si>
  <si>
    <t>V205 CPAP Fan Duct</t>
  </si>
  <si>
    <t>V205 CPAP ROBO Fan Bracket</t>
  </si>
  <si>
    <t>V205 CPAP Swivel Bearing Spacer</t>
  </si>
  <si>
    <t>V205 CPAP Swivel Chimney</t>
  </si>
  <si>
    <t>V205 CPAP Swivel Clamp</t>
  </si>
  <si>
    <t>V205 CPAP Swivel Tube</t>
  </si>
  <si>
    <t>V205 Tool Head Cable Channel</t>
  </si>
  <si>
    <t>V205 Tool Head Cable Chimney</t>
  </si>
  <si>
    <t>V205 Tool Head Cable Clip</t>
  </si>
  <si>
    <t>V205 Tool Head Cover</t>
  </si>
  <si>
    <t>V205 Tool Head Plate</t>
  </si>
  <si>
    <t>V205 Z Sensor House</t>
  </si>
  <si>
    <t>V205 Z Sensor Probe</t>
  </si>
  <si>
    <t>MOTHEND HOTEND BOM</t>
  </si>
  <si>
    <t>Heater Cartridge 70W</t>
  </si>
  <si>
    <t>M3x03 Set Screw DIN 913</t>
  </si>
  <si>
    <t>M5-6OD Elbow Fitting</t>
  </si>
  <si>
    <t>Mothblock V2</t>
  </si>
  <si>
    <t>Mothend Ball plug Ø4.5</t>
  </si>
  <si>
    <t>NF-Crazy Volcano heat block</t>
  </si>
  <si>
    <t>PT 1000 - 1M</t>
  </si>
  <si>
    <t>Volcano Nozzle V6 Hardened</t>
  </si>
  <si>
    <t>Cable 2:1 Heat Shrink Tube </t>
  </si>
  <si>
    <t>3mm</t>
  </si>
  <si>
    <t>4mm</t>
  </si>
  <si>
    <t>8mm</t>
  </si>
  <si>
    <t>Cable Black</t>
  </si>
  <si>
    <t>AWG 20</t>
  </si>
  <si>
    <t>AWG 24</t>
  </si>
  <si>
    <t>AWG 18</t>
  </si>
  <si>
    <t>AWG 14</t>
  </si>
  <si>
    <t>Cable Blue</t>
  </si>
  <si>
    <t>LLL Buffer</t>
  </si>
  <si>
    <t>ROBO Fan</t>
  </si>
  <si>
    <t>Extruder motor</t>
  </si>
  <si>
    <t>Cable Connector JST XH 3-Pin</t>
  </si>
  <si>
    <t>Cable Connector JST XH 4-Pin</t>
  </si>
  <si>
    <t>Cable Green</t>
  </si>
  <si>
    <t>Cable mains PVC Brown</t>
  </si>
  <si>
    <t>1.5mm^2</t>
  </si>
  <si>
    <t>Cable mains PVC green/yellow</t>
  </si>
  <si>
    <t>Cable mains PVC RED</t>
  </si>
  <si>
    <t xml:space="preserve">Cable PET Braid sleeve </t>
  </si>
  <si>
    <t>Cable Loom</t>
  </si>
  <si>
    <t xml:space="preserve">Cable Red </t>
  </si>
  <si>
    <t>Cable White</t>
  </si>
  <si>
    <t>AWG 16</t>
  </si>
  <si>
    <t>Duet 3 6HC</t>
  </si>
  <si>
    <t>Motherboard</t>
  </si>
  <si>
    <t>Esp32 Shield</t>
  </si>
  <si>
    <t>DIN Rail + terminal block kit  UK2.5</t>
  </si>
  <si>
    <t>Fan 4010 24V</t>
  </si>
  <si>
    <t>MB/Robo Fan</t>
  </si>
  <si>
    <t>Fan 6025 12V</t>
  </si>
  <si>
    <t>Drybox</t>
  </si>
  <si>
    <t>Grommets 12 mm</t>
  </si>
  <si>
    <t>Bed connections</t>
  </si>
  <si>
    <t>LED Lighting - 24v led strip 5M</t>
  </si>
  <si>
    <t>Chamber</t>
  </si>
  <si>
    <t xml:space="preserve">M4 NUT DIN 934 </t>
  </si>
  <si>
    <t>Power Fuse holder 15A + 10A fuse</t>
  </si>
  <si>
    <t>Power Main</t>
  </si>
  <si>
    <t>Power Drybox</t>
  </si>
  <si>
    <t>Power Switch</t>
  </si>
  <si>
    <t>PSU 12V DC  75W meanwell</t>
  </si>
  <si>
    <t>Power 12V</t>
  </si>
  <si>
    <t>Power 24V</t>
  </si>
  <si>
    <t>Resistor 10K</t>
  </si>
  <si>
    <t xml:space="preserve">Resistor 4.7K </t>
  </si>
  <si>
    <t>CPAP Temp</t>
  </si>
  <si>
    <t>Solid State Relay</t>
  </si>
  <si>
    <t>PWM Heaters</t>
  </si>
  <si>
    <t>V2 Duet MB Buddy_1x</t>
  </si>
  <si>
    <t>V2 GX20 Buddy_1x</t>
  </si>
  <si>
    <t>V2 GX20 Cover_1x</t>
  </si>
  <si>
    <t>V2 HDC Buddy_1x</t>
  </si>
  <si>
    <t>V2 HDC Cover 10P_1x</t>
  </si>
  <si>
    <t>V2 HDC Cover 6P_2x</t>
  </si>
  <si>
    <t>V2 Plate_2x - Aluminium  for DIN/SSR</t>
  </si>
  <si>
    <t>180x150x3mm</t>
  </si>
  <si>
    <t>V2 PSU LRS-240 Buddy_1x</t>
  </si>
  <si>
    <t>V2 PSU LRS-75 Buddy_1x</t>
  </si>
  <si>
    <t>LC - 1/4" Barb - 4mm</t>
  </si>
  <si>
    <t>LC - Flowmeter</t>
  </si>
  <si>
    <t>LC - Pump P67D 12VDC</t>
  </si>
  <si>
    <t>LC - Radiator Fan - 120mm</t>
  </si>
  <si>
    <t>LC - Tubing 4x6mm IDxOD</t>
  </si>
  <si>
    <t>V2 Pump Bracket</t>
  </si>
  <si>
    <t>V2 Radiator Bracket</t>
  </si>
  <si>
    <t>Fan 92x38 FAN 12V</t>
  </si>
  <si>
    <t>Heater PTC 750W 220V</t>
  </si>
  <si>
    <t>V205 PTC Heater Buddy</t>
  </si>
  <si>
    <t>Printed</t>
  </si>
  <si>
    <t>V205 PTC Heater Grill Guard</t>
  </si>
  <si>
    <t xml:space="preserve">05x08x1 Precision Shim </t>
  </si>
  <si>
    <t>HW</t>
  </si>
  <si>
    <t xml:space="preserve">05x16x5 Bearing 625ZZ </t>
  </si>
  <si>
    <t xml:space="preserve">07x10 Spring 0.4 WD </t>
  </si>
  <si>
    <t>DBX Drawer Slides 11435A14</t>
  </si>
  <si>
    <t>DHT 22/BME 280 temp/humid sensor</t>
  </si>
  <si>
    <t>Electronics</t>
  </si>
  <si>
    <t>Fan Drybox Heater Fan 12V 4Pin</t>
  </si>
  <si>
    <t xml:space="preserve">GX20 10pin </t>
  </si>
  <si>
    <t>Heater PTC 220V 300W</t>
  </si>
  <si>
    <t xml:space="preserve">IEC connector </t>
  </si>
  <si>
    <t>Loadcell amplifier HX711</t>
  </si>
  <si>
    <t>M3x10 SH DIN 912 ISO 4762</t>
  </si>
  <si>
    <t>M4 NUT DIN 934 v3</t>
  </si>
  <si>
    <t>M4 WASHER v1</t>
  </si>
  <si>
    <t>M4x12 FH DIN 7991 v3</t>
  </si>
  <si>
    <t>M4x14 SH DIN 912 v4</t>
  </si>
  <si>
    <t>M4x25 ST DIN 7981 v2</t>
  </si>
  <si>
    <t>M4x35 HEX DIN 933 v4</t>
  </si>
  <si>
    <t>M4x55 D5 Shoulder Screw v1</t>
  </si>
  <si>
    <t xml:space="preserve">M5 Nut DIN 934 </t>
  </si>
  <si>
    <t xml:space="preserve"> </t>
  </si>
  <si>
    <t>M5x25 BH DIN 7380</t>
  </si>
  <si>
    <t xml:space="preserve">V2 dbx insulation FB_2x </t>
  </si>
  <si>
    <t>V2 dbx insulation side_2x</t>
  </si>
  <si>
    <t>V2 dbx insulation TB_2x</t>
  </si>
  <si>
    <t>V2 dbx Panel FB_2x</t>
  </si>
  <si>
    <t>V2 dbx Panel Side_2x</t>
  </si>
  <si>
    <t>V2 dbx Panel TB_2x</t>
  </si>
  <si>
    <t>V2 Drybox Draw Bracket</t>
  </si>
  <si>
    <t>V2 Drybox Draw Bracket Spacer</t>
  </si>
  <si>
    <t>V2 Friction Pad</t>
  </si>
  <si>
    <t>V2 Loadcell Spacer</t>
  </si>
  <si>
    <t>V203 Carousel Bearing Plate</t>
  </si>
  <si>
    <t>V205 Carousel Inner Ring</t>
  </si>
  <si>
    <t>V205 Carousel Outer Ring</t>
  </si>
  <si>
    <t>V205 Carousel Spool Adapter 54mm</t>
  </si>
  <si>
    <t>V205 Carousel Unspool Ring</t>
  </si>
  <si>
    <t>V205 Drybox Connector Buddy</t>
  </si>
  <si>
    <t>V205 Drybox Desiccant container</t>
  </si>
  <si>
    <t>V205 Drybox Desiccant Lid</t>
  </si>
  <si>
    <t>V205 Drybox Handle</t>
  </si>
  <si>
    <t>V205 Drybox PTC Heater/Fan Buddy</t>
  </si>
  <si>
    <t>V205 ESP32 HX711 Buddy</t>
  </si>
  <si>
    <t>V205 ESP32 HX711 Cover</t>
  </si>
  <si>
    <t>V206 Drybox Draw Front Panel</t>
  </si>
  <si>
    <t>ACM</t>
  </si>
  <si>
    <t xml:space="preserve">08x16x5 Bearing 688ZZ </t>
  </si>
  <si>
    <t>08x400 Doorlink Steel Rod</t>
  </si>
  <si>
    <t>15x15 AL Tube  L: 230mm</t>
  </si>
  <si>
    <t>20x03 Magnet Keepers</t>
  </si>
  <si>
    <t>20x06 Magnet 10kg</t>
  </si>
  <si>
    <t>286x286x3</t>
  </si>
  <si>
    <t>Chamber Fan</t>
  </si>
  <si>
    <t>92x92x38 120CFM</t>
  </si>
  <si>
    <t>Chamber Heater</t>
  </si>
  <si>
    <t>750W PTC 220V</t>
  </si>
  <si>
    <t xml:space="preserve">M3 Washer DIN 125 </t>
  </si>
  <si>
    <t>M4 WASHER DIN 125</t>
  </si>
  <si>
    <t xml:space="preserve">M4x16 D5 Shoulder Screw </t>
  </si>
  <si>
    <t>M5x40 HEX DIN 931</t>
  </si>
  <si>
    <t>M5x55 HEX DIN 931 ISO 4014</t>
  </si>
  <si>
    <t>V2 Base Plate_1x</t>
  </si>
  <si>
    <t>MDF Base Plate 10 mm</t>
  </si>
  <si>
    <t>V2 Insulation Base</t>
  </si>
  <si>
    <t>PIR 30mm</t>
  </si>
  <si>
    <t>V2 Insulation Door</t>
  </si>
  <si>
    <t>V2 Insulation Rear</t>
  </si>
  <si>
    <t>V2 Insulation Side A</t>
  </si>
  <si>
    <t>V2 Insulation Side B</t>
  </si>
  <si>
    <t>V2 Insulation Top</t>
  </si>
  <si>
    <t>V2 Panel Door Front</t>
  </si>
  <si>
    <t>V2 Panel Door Side</t>
  </si>
  <si>
    <t>V2 Panel Door Top</t>
  </si>
  <si>
    <t>V2 Panel Rear Lower</t>
  </si>
  <si>
    <t>V2 Panel Rear Upper</t>
  </si>
  <si>
    <t>V2 Panel Side A Lower</t>
  </si>
  <si>
    <t>V2 Panel Side A Upper</t>
  </si>
  <si>
    <t>V2 Panel Side B Lower</t>
  </si>
  <si>
    <t>V2 Panel Side B Upper</t>
  </si>
  <si>
    <t>V2 Panel Top</t>
  </si>
  <si>
    <t>V205 AB Motor Cover</t>
  </si>
  <si>
    <t>V205 AB Motor Cover Bracket</t>
  </si>
  <si>
    <t>V205 BackPack_1x</t>
  </si>
  <si>
    <t>V205 Cable Gland Nut_1x</t>
  </si>
  <si>
    <t>V205 Cable Gland Tube_1x</t>
  </si>
  <si>
    <t>V205 Door Arm Hand  AB_4x</t>
  </si>
  <si>
    <t>V205 Door Arm Lower Elbow AB_2x</t>
  </si>
  <si>
    <t>V205 Door Arm Upper Elbow A_1x</t>
  </si>
  <si>
    <t>V205 Door Arm Upper Elbow B_1x</t>
  </si>
  <si>
    <t>V205 Door Magnet Bracket Lower_2x</t>
  </si>
  <si>
    <t>V205 Doorhinge Side Bracket A_1x</t>
  </si>
  <si>
    <t>V205 Doorhinge Side Bracket B_1x</t>
  </si>
  <si>
    <t>V205 Doorhinge Upper Bracket A_1x</t>
  </si>
  <si>
    <t>V205 Doorhinge Upper Bracket B_1x</t>
  </si>
  <si>
    <t>V205 Front Door Bracket A_1x</t>
  </si>
  <si>
    <t>V205 Front Door Bracket B_1x</t>
  </si>
  <si>
    <t>V205 Front Door Handle A_1x</t>
  </si>
  <si>
    <t>V205 Front Door Handle B_1x</t>
  </si>
  <si>
    <t>V205 Panel Spacer_6x</t>
  </si>
  <si>
    <t>V205 PTFE Gland</t>
  </si>
  <si>
    <t>V205 PTFE Gland Nut</t>
  </si>
  <si>
    <t>V205 Swivel Cap_1x</t>
  </si>
  <si>
    <t>V205 Swivel Gland_1x</t>
  </si>
  <si>
    <t>V205 Swivel Top_1x</t>
  </si>
  <si>
    <t>V205 Window Frame Inner_2x</t>
  </si>
  <si>
    <t>V205 Window Frame Outer_1x</t>
  </si>
  <si>
    <t>System</t>
  </si>
  <si>
    <t>Filament Type</t>
  </si>
  <si>
    <t>Weight</t>
  </si>
  <si>
    <t>Weight MT</t>
  </si>
  <si>
    <t>Weight HT</t>
  </si>
  <si>
    <t>Cost/part</t>
  </si>
  <si>
    <t>Time/item</t>
  </si>
  <si>
    <t>Time Total</t>
  </si>
  <si>
    <t>Material</t>
  </si>
  <si>
    <t>Cost/Kg</t>
  </si>
  <si>
    <t>Density</t>
  </si>
  <si>
    <t>Speed in mm3/s</t>
  </si>
  <si>
    <t>V2 AB Gantry</t>
  </si>
  <si>
    <t>HT</t>
  </si>
  <si>
    <t>V205 AB Motor Brace_1x</t>
  </si>
  <si>
    <t>Add your price</t>
  </si>
  <si>
    <t>V205 Idler Bracket Rear Spacer_4x</t>
  </si>
  <si>
    <t>PC PBT CF</t>
  </si>
  <si>
    <t>V205 Idler Tension Tower A_1x</t>
  </si>
  <si>
    <t>PPS CF</t>
  </si>
  <si>
    <t>V205 Idler Tension Tower B_1x</t>
  </si>
  <si>
    <t>V205 AB Motor Brace Bearing Support_2x</t>
  </si>
  <si>
    <t>V205 AB Motor Bracket_1x</t>
  </si>
  <si>
    <t>V2 Toolhead</t>
  </si>
  <si>
    <t>V205 Z Probe Docking Bracket_1x</t>
  </si>
  <si>
    <t>Print Settings</t>
  </si>
  <si>
    <t>V205 Z Probe Docking_1x</t>
  </si>
  <si>
    <t>Shell in mm</t>
  </si>
  <si>
    <t>V205 Idler Bracket Front A_1x</t>
  </si>
  <si>
    <t>Layer height</t>
  </si>
  <si>
    <t>V205 Idler Bracket Front B_1x</t>
  </si>
  <si>
    <t>Bottom Layers</t>
  </si>
  <si>
    <t>V205 Idler Bracket Rear AB_2x</t>
  </si>
  <si>
    <t>Top Layers</t>
  </si>
  <si>
    <t>V205 Idler Tension Fork AB_2x</t>
  </si>
  <si>
    <t>Nozzle Size</t>
  </si>
  <si>
    <t>(select)</t>
  </si>
  <si>
    <t>V205 Nozzle Brushing Bracket_1x</t>
  </si>
  <si>
    <t>Perimiters</t>
  </si>
  <si>
    <t>V205 Nozzle Brushing Bucket_1x</t>
  </si>
  <si>
    <t>Infill %</t>
  </si>
  <si>
    <t>V205 Y Carrier A1_1x</t>
  </si>
  <si>
    <t>Infill Type</t>
  </si>
  <si>
    <t>Grid</t>
  </si>
  <si>
    <t>V205 Y Carrier A2_1x</t>
  </si>
  <si>
    <t>V205 Y Carrier B1_1x</t>
  </si>
  <si>
    <t>V205 Y Carrier B2_1x</t>
  </si>
  <si>
    <t>V2 Drybox</t>
  </si>
  <si>
    <t>V205 Carousel Bearing Plate_1x</t>
  </si>
  <si>
    <t>V205 Carousel Inner Ring_1x</t>
  </si>
  <si>
    <t>V205 Carousel Loadcell Spacer_1x</t>
  </si>
  <si>
    <t>MT</t>
  </si>
  <si>
    <t>V205 Drybox Bracket Spacer_4x</t>
  </si>
  <si>
    <t>V205 Carousel Outer Ring_1x</t>
  </si>
  <si>
    <t>HT = Filament with a HDT &gt; than 130C</t>
  </si>
  <si>
    <t>V205 Carousel Unspool Ring_1x</t>
  </si>
  <si>
    <t>MT = filament  with a HDT &gt; 70C</t>
  </si>
  <si>
    <t>V205 Drybox Brackets_4x</t>
  </si>
  <si>
    <t>V205 Drybox Handle_1x</t>
  </si>
  <si>
    <t>Recommended filaments:</t>
  </si>
  <si>
    <t>HDT</t>
  </si>
  <si>
    <t>V205 Drybox PTC Buddy_1x</t>
  </si>
  <si>
    <t>PC PBT CF/GF</t>
  </si>
  <si>
    <t>V205 Drybox desiccant Buddy_1x</t>
  </si>
  <si>
    <t>V205 Drybox desiccant container_1x</t>
  </si>
  <si>
    <t>CPE</t>
  </si>
  <si>
    <t>TPE/TPU</t>
  </si>
  <si>
    <t>V205 Carousel Friction Pad_5x</t>
  </si>
  <si>
    <t>ASA/ABS</t>
  </si>
  <si>
    <t>V2 ELECTRONIC PARTS</t>
  </si>
  <si>
    <t>V205 Duet 3 6HC Buddy_1x</t>
  </si>
  <si>
    <t>V205 HDC 06P Connector Cover_2x</t>
  </si>
  <si>
    <t>V205 HDC 10P Connector Cover_1x</t>
  </si>
  <si>
    <t>V205 HDC Buddy_1x</t>
  </si>
  <si>
    <t>V205 Drybox Desiccant Lid_1x</t>
  </si>
  <si>
    <t>V205 Drybox ESP32 HX711 Buddy_1x</t>
  </si>
  <si>
    <t>V205 Drybox ESP32 HX711 Cover_1x</t>
  </si>
  <si>
    <t>V205 Drybox Connector Buddy_1x</t>
  </si>
  <si>
    <t>V2 Enclosure</t>
  </si>
  <si>
    <t>V205 AB Motor Pocket Cover_1x</t>
  </si>
  <si>
    <t>V205 GX20 Buddy_1x</t>
  </si>
  <si>
    <t>V205 Chamber PTC Heater Grill Guard_1x</t>
  </si>
  <si>
    <t>V205 GX20 Cover_1x</t>
  </si>
  <si>
    <t>V205 LRS-350 Buddy_1x</t>
  </si>
  <si>
    <t>V205 LRS-75 Buddy_1x</t>
  </si>
  <si>
    <t>V205 Chamber PTC Heater Buddy_1x</t>
  </si>
  <si>
    <t>V205 AB Motor Pocket Cover Buddy_2x</t>
  </si>
  <si>
    <t>V205 Cable Gland_1x</t>
  </si>
  <si>
    <t>V2 Enclosure  Door</t>
  </si>
  <si>
    <t>V205 Door Hinge Arm Hand AB_4x</t>
  </si>
  <si>
    <t>V205 Door Hinge Arm Lower Elbow AB_2x</t>
  </si>
  <si>
    <t>V205 Door Hinge Arm Upper Elbow A_1x</t>
  </si>
  <si>
    <t>V205 Door Hinge Arm Upper Elbow B_1x</t>
  </si>
  <si>
    <t>V205 Door Magnet Buddy Lower_2x</t>
  </si>
  <si>
    <t>V205 Door Hinge Arm Side Bracket A_1x</t>
  </si>
  <si>
    <t>V205 Door Hinge Arm Side Bracket B_1x</t>
  </si>
  <si>
    <t>V205 Door Hinge Upper Bracket A_1x</t>
  </si>
  <si>
    <t>V205 Door Bracket A_1x</t>
  </si>
  <si>
    <t>V205 Door Bracket B_1x</t>
  </si>
  <si>
    <t>V205 Duet Cover_1x</t>
  </si>
  <si>
    <t>V205 Door Panel Handle A_1x</t>
  </si>
  <si>
    <t>V205 Door Panel Handle B_1x</t>
  </si>
  <si>
    <t>V205 PTFE Gland_1x</t>
  </si>
  <si>
    <t>V205 PTFE Gland Nut_1x</t>
  </si>
  <si>
    <t>V205 Door Window Frame Inner_2x</t>
  </si>
  <si>
    <t>V205 Door Window Frame Outer_1x</t>
  </si>
  <si>
    <t>V2 Frame</t>
  </si>
  <si>
    <t>V205 Z Support Bracket_1x</t>
  </si>
  <si>
    <t>rubber</t>
  </si>
  <si>
    <t>V205 DoorStop_4x</t>
  </si>
  <si>
    <t>V205 Leg Base_4x</t>
  </si>
  <si>
    <t>V205 Leg Nut_4x</t>
  </si>
  <si>
    <t>V205 Extruder Cable Chimney_1x</t>
  </si>
  <si>
    <t>V205 Extruder Cable Channel_1x</t>
  </si>
  <si>
    <t>V2 FlintZone Probe_1x</t>
  </si>
  <si>
    <t>V205 Z Probe Piston_1x</t>
  </si>
  <si>
    <t>V205 Part Fan Volcano Duct_1x</t>
  </si>
  <si>
    <t>V205 Tool Plate_1x</t>
  </si>
  <si>
    <t>V205 Tool Carrier_1x</t>
  </si>
  <si>
    <t>V205 Tool Cover_1x</t>
  </si>
  <si>
    <t>V205 CPAP ROBO Fan Adapter Tube_1x</t>
  </si>
  <si>
    <t>MT?</t>
  </si>
  <si>
    <t>V205 CPAP ROBO Fan Adapter_1x</t>
  </si>
  <si>
    <t>V205 CPAP ROBO Fan Bracket_1x</t>
  </si>
  <si>
    <t>V205 CPAP Swivel Bearing Spacer_1x</t>
  </si>
  <si>
    <t>V205 CPAP Swivel Chimney_1x</t>
  </si>
  <si>
    <t>V205 CPAP Swivel Clamp_1x</t>
  </si>
  <si>
    <t>V205 CPAP Swivel Tube_1x</t>
  </si>
  <si>
    <t>V2 LC System</t>
  </si>
  <si>
    <t>V205 LC Pump Buddy_1x</t>
  </si>
  <si>
    <t>V205 LC Radiator Buddy_1x</t>
  </si>
  <si>
    <t>V2 Z System</t>
  </si>
  <si>
    <t>V205 Z Gearbox Cover AC_2x</t>
  </si>
  <si>
    <t>V205 Z Gearbox Cover B_1x</t>
  </si>
  <si>
    <t>V205 Z Gearbox Dust Cover_3x</t>
  </si>
  <si>
    <t>V205 Z Belt Clamp AB_2x</t>
  </si>
  <si>
    <t>V205 Z Belt Clamp C_1X</t>
  </si>
  <si>
    <t>V205 Z Carrier A_1x</t>
  </si>
  <si>
    <t>V205 Z Carrier B_1x</t>
  </si>
  <si>
    <t>V205 Z Carrier C_1x</t>
  </si>
  <si>
    <t>V205 Z Gearbox Buddy AC_2x</t>
  </si>
  <si>
    <t>V205 Z Gearbox Buddy B_1x</t>
  </si>
  <si>
    <t>V205 Z Idler Fork_3x</t>
  </si>
  <si>
    <t>V205 Z Idler Tower A_1x</t>
  </si>
  <si>
    <t>V205 Z Idler Tower B_1x</t>
  </si>
  <si>
    <t>V205 Z Idler Tower C_1x</t>
  </si>
  <si>
    <t>V205 Bed Cable Strain Relief_1x</t>
  </si>
  <si>
    <t>V205 Z Bump Stop</t>
  </si>
  <si>
    <t>V205 Tool Sensor_1x</t>
  </si>
  <si>
    <t>V205 Tool Sensor Probe_1x</t>
  </si>
  <si>
    <t>Valkyrie V2</t>
  </si>
  <si>
    <t>Device</t>
  </si>
  <si>
    <t>Ident</t>
  </si>
  <si>
    <t>Connector</t>
  </si>
  <si>
    <t>From Pin</t>
  </si>
  <si>
    <t>Wire size AWG</t>
  </si>
  <si>
    <t>Color</t>
  </si>
  <si>
    <t>Length mm</t>
  </si>
  <si>
    <t>To pin</t>
  </si>
  <si>
    <t>Comment</t>
  </si>
  <si>
    <t>SLEEVE</t>
  </si>
  <si>
    <t>Power</t>
  </si>
  <si>
    <t>12V Output</t>
  </si>
  <si>
    <t>+12V</t>
  </si>
  <si>
    <t>_OUT 0</t>
  </si>
  <si>
    <t>V_OUT0</t>
  </si>
  <si>
    <t>Red</t>
  </si>
  <si>
    <t>DIN/ Yellow</t>
  </si>
  <si>
    <t>SLOT 2/B</t>
  </si>
  <si>
    <t>gnd</t>
  </si>
  <si>
    <t>OUT0-</t>
  </si>
  <si>
    <t>Black</t>
  </si>
  <si>
    <t>DIN/Black</t>
  </si>
  <si>
    <t>12V PSU</t>
  </si>
  <si>
    <t>_OUT 0 POWER IN</t>
  </si>
  <si>
    <t>GND</t>
  </si>
  <si>
    <t>12VPSU/-V</t>
  </si>
  <si>
    <t>12VPSU/+V</t>
  </si>
  <si>
    <t>LED</t>
  </si>
  <si>
    <t>Chamber Lighting</t>
  </si>
  <si>
    <t>_POWER IN</t>
  </si>
  <si>
    <t>500/900</t>
  </si>
  <si>
    <t>24V- PSU/-VIN</t>
  </si>
  <si>
    <t>DIRECT</t>
  </si>
  <si>
    <t>+24V</t>
  </si>
  <si>
    <t>VIN</t>
  </si>
  <si>
    <t>24V+ PSU/+VIN</t>
  </si>
  <si>
    <t>24V PSU</t>
  </si>
  <si>
    <t>24V PSU/-V</t>
  </si>
  <si>
    <t>24V PSU/+V</t>
  </si>
  <si>
    <t>Stepper</t>
  </si>
  <si>
    <t>A-Motor</t>
  </si>
  <si>
    <t>a-</t>
  </si>
  <si>
    <t>DRIVER 0</t>
  </si>
  <si>
    <t>A2</t>
  </si>
  <si>
    <t>supplied</t>
  </si>
  <si>
    <t>Brown</t>
  </si>
  <si>
    <t>stepper motor</t>
  </si>
  <si>
    <t>DUET D</t>
  </si>
  <si>
    <t>a+</t>
  </si>
  <si>
    <t>A1</t>
  </si>
  <si>
    <t>Grey</t>
  </si>
  <si>
    <t>b-</t>
  </si>
  <si>
    <t>B2</t>
  </si>
  <si>
    <t>Yellow</t>
  </si>
  <si>
    <t>b+</t>
  </si>
  <si>
    <t>B1</t>
  </si>
  <si>
    <t>Orange</t>
  </si>
  <si>
    <t>B-Motor</t>
  </si>
  <si>
    <t>DRIVER 1</t>
  </si>
  <si>
    <t>E-Motor</t>
  </si>
  <si>
    <t>DRIVER 2</t>
  </si>
  <si>
    <t>GX20_6Pin_M/3</t>
  </si>
  <si>
    <t>DUET C</t>
  </si>
  <si>
    <t>Green</t>
  </si>
  <si>
    <t>GX20_6Pin_M/4</t>
  </si>
  <si>
    <t>Blue</t>
  </si>
  <si>
    <t>GX20_6Pin_M/5</t>
  </si>
  <si>
    <t>GX20_6Pin_M/6</t>
  </si>
  <si>
    <t>Z-Motor A</t>
  </si>
  <si>
    <t>DRIVER 3</t>
  </si>
  <si>
    <t>1M</t>
  </si>
  <si>
    <t>Z-Motor B</t>
  </si>
  <si>
    <t>DRIVER 4</t>
  </si>
  <si>
    <t>Z-Motor Rear</t>
  </si>
  <si>
    <t>DRIVER 5</t>
  </si>
  <si>
    <t>FREE</t>
  </si>
  <si>
    <t>IO_0_p1</t>
  </si>
  <si>
    <t>3.3V</t>
  </si>
  <si>
    <t>IO_0_p2</t>
  </si>
  <si>
    <t>io0.in</t>
  </si>
  <si>
    <t>IO_0_p3</t>
  </si>
  <si>
    <t>IO_0_p4</t>
  </si>
  <si>
    <t>io0.out</t>
  </si>
  <si>
    <t>IO_0_p5</t>
  </si>
  <si>
    <t>5V_EXT</t>
  </si>
  <si>
    <t>IO_1_p1</t>
  </si>
  <si>
    <t>IO_1_p2</t>
  </si>
  <si>
    <t>io1.in</t>
  </si>
  <si>
    <t>IO_1_p3</t>
  </si>
  <si>
    <t>IO_1_p4</t>
  </si>
  <si>
    <t>io1.out</t>
  </si>
  <si>
    <t>IO_1_p5</t>
  </si>
  <si>
    <t>Sensor</t>
  </si>
  <si>
    <t>dht22 Dry box</t>
  </si>
  <si>
    <t>IO_2_p1</t>
  </si>
  <si>
    <t>GX20_10Pin_FM/1</t>
  </si>
  <si>
    <t>SLOT 1/A</t>
  </si>
  <si>
    <t>IO_2_p2</t>
  </si>
  <si>
    <t>io2.in</t>
  </si>
  <si>
    <t>IO_2_p3</t>
  </si>
  <si>
    <t>GX20_10Pin_FM/2</t>
  </si>
  <si>
    <t>data</t>
  </si>
  <si>
    <t>IO_2_p4</t>
  </si>
  <si>
    <t>io2.out</t>
  </si>
  <si>
    <t>GX20_10Pin_FM/3</t>
  </si>
  <si>
    <t>IO_2_p5</t>
  </si>
  <si>
    <t>IO_3_p1</t>
  </si>
  <si>
    <t>Flint Zone Probe</t>
  </si>
  <si>
    <t>signal</t>
  </si>
  <si>
    <t>IO_3_p2</t>
  </si>
  <si>
    <t>io3.in</t>
  </si>
  <si>
    <t>White</t>
  </si>
  <si>
    <t>GX20_10Pin_M/9</t>
  </si>
  <si>
    <t>IO_3_p3</t>
  </si>
  <si>
    <t>GX20_10Pin_M/10</t>
  </si>
  <si>
    <t>IO_3_p4</t>
  </si>
  <si>
    <t>IO_3_p5</t>
  </si>
  <si>
    <t>IO_4_p1</t>
  </si>
  <si>
    <t>Anvil Nozzle Probe</t>
  </si>
  <si>
    <t>IO_4_p2</t>
  </si>
  <si>
    <t>io4.in</t>
  </si>
  <si>
    <t>HDC3_10_pinP/9</t>
  </si>
  <si>
    <t>IO_4_p3</t>
  </si>
  <si>
    <t>HDC3_10_pinP/10</t>
  </si>
  <si>
    <t>IO_4_p4</t>
  </si>
  <si>
    <t>io4.out</t>
  </si>
  <si>
    <t>IO_4_p5</t>
  </si>
  <si>
    <t>IO_5_p1</t>
  </si>
  <si>
    <t>IO_5_p2</t>
  </si>
  <si>
    <t>io5.in</t>
  </si>
  <si>
    <t>IO_5_p3</t>
  </si>
  <si>
    <t>Fan</t>
  </si>
  <si>
    <t>CPAP Part Fan</t>
  </si>
  <si>
    <t>pwm</t>
  </si>
  <si>
    <t>IO_5_p4</t>
  </si>
  <si>
    <t>io5.out</t>
  </si>
  <si>
    <t>IO_5_p5</t>
  </si>
  <si>
    <t>IO_6_p1</t>
  </si>
  <si>
    <t>Buffer</t>
  </si>
  <si>
    <t>Filament Feed signal</t>
  </si>
  <si>
    <t>IO_6_p2</t>
  </si>
  <si>
    <t>io6.in</t>
  </si>
  <si>
    <t>MellowLLL/Feed Signal</t>
  </si>
  <si>
    <t>IO_6_p3</t>
  </si>
  <si>
    <t>IO_6_p4</t>
  </si>
  <si>
    <t>IO_6_p5</t>
  </si>
  <si>
    <t>IO_7_p1</t>
  </si>
  <si>
    <t>Filament Retract signal</t>
  </si>
  <si>
    <t>IO_7_p2</t>
  </si>
  <si>
    <t>io7.in</t>
  </si>
  <si>
    <t>MellowLLL/ Retract Signal</t>
  </si>
  <si>
    <t>Filament Signal GND</t>
  </si>
  <si>
    <t>IO_7_p3</t>
  </si>
  <si>
    <t>MellowLLL/OV Signal</t>
  </si>
  <si>
    <t>Filament buffer Feed</t>
  </si>
  <si>
    <t>control</t>
  </si>
  <si>
    <t>IO_7_p4</t>
  </si>
  <si>
    <t>io7.out</t>
  </si>
  <si>
    <t>MellowLLL/ Feed Control</t>
  </si>
  <si>
    <t>IO_7_p5</t>
  </si>
  <si>
    <t>IO_8_p1</t>
  </si>
  <si>
    <t>Filament buffer ROS</t>
  </si>
  <si>
    <t>IO_8_p2</t>
  </si>
  <si>
    <t>io8.in</t>
  </si>
  <si>
    <t>MellowLLL/fil-switch</t>
  </si>
  <si>
    <t>IO_8_p3</t>
  </si>
  <si>
    <t>Filament buffer Retract</t>
  </si>
  <si>
    <t>IO_8_p4</t>
  </si>
  <si>
    <t>io8.out</t>
  </si>
  <si>
    <t>MellowLLL/Retract control</t>
  </si>
  <si>
    <t>IO_8_p5</t>
  </si>
  <si>
    <t>Heater</t>
  </si>
  <si>
    <t>Heater Hotend</t>
  </si>
  <si>
    <t>OUT 1_p1</t>
  </si>
  <si>
    <t>out1</t>
  </si>
  <si>
    <t>GX20_6Pin_M/2</t>
  </si>
  <si>
    <t>+</t>
  </si>
  <si>
    <t>OUT 1_p2</t>
  </si>
  <si>
    <t>V_FUSED</t>
  </si>
  <si>
    <t>GX20_6Pin_M/1</t>
  </si>
  <si>
    <t>Fan PCB 24V</t>
  </si>
  <si>
    <t>OUT 2_p1</t>
  </si>
  <si>
    <t>OUT 2_p2</t>
  </si>
  <si>
    <t>OUT 3_p1</t>
  </si>
  <si>
    <t>out3</t>
  </si>
  <si>
    <t>OUT 3_p2</t>
  </si>
  <si>
    <t>0V</t>
  </si>
  <si>
    <t>OUT 4_p1</t>
  </si>
  <si>
    <t>Low Current</t>
  </si>
  <si>
    <t>12V</t>
  </si>
  <si>
    <t>OUT 4_p2</t>
  </si>
  <si>
    <t>Low Current 12V</t>
  </si>
  <si>
    <t>Pump</t>
  </si>
  <si>
    <t>Pump LC 12V</t>
  </si>
  <si>
    <t>tacho</t>
  </si>
  <si>
    <t>OUT 4_p3</t>
  </si>
  <si>
    <t>out5.tach</t>
  </si>
  <si>
    <t>OUT 4_p4</t>
  </si>
  <si>
    <t>out5</t>
  </si>
  <si>
    <t>Fan Drybox 12V</t>
  </si>
  <si>
    <t>OUT 5_p1</t>
  </si>
  <si>
    <t>GX20_10Pin_FM/5</t>
  </si>
  <si>
    <t>roy</t>
  </si>
  <si>
    <t>pin</t>
  </si>
  <si>
    <t>OUT 5_p2</t>
  </si>
  <si>
    <t>GX20_10Pin_FM/4</t>
  </si>
  <si>
    <t>Low Current 12V 360ma</t>
  </si>
  <si>
    <t>OUT 5_p3</t>
  </si>
  <si>
    <t>out4.tach</t>
  </si>
  <si>
    <t>GX20_10Pin_FM/6</t>
  </si>
  <si>
    <t>OUT 5_p4</t>
  </si>
  <si>
    <t>out4</t>
  </si>
  <si>
    <t>GX20_10Pin_FM/7</t>
  </si>
  <si>
    <t>OUT 6_p1</t>
  </si>
  <si>
    <t>OUT 6_p2</t>
  </si>
  <si>
    <t>Fan Chamber 12V</t>
  </si>
  <si>
    <t>OUT 6_p3</t>
  </si>
  <si>
    <t>out6.tach</t>
  </si>
  <si>
    <t>HDC2_6pin_P3</t>
  </si>
  <si>
    <t>OUT 6_p4</t>
  </si>
  <si>
    <t>out6</t>
  </si>
  <si>
    <t>HDC2_6pin_P4</t>
  </si>
  <si>
    <t>SSR</t>
  </si>
  <si>
    <t>SSR dry box heater</t>
  </si>
  <si>
    <t>OUT 7_p1</t>
  </si>
  <si>
    <t>V_OUTLC2</t>
  </si>
  <si>
    <t>SSR_DryBox/3+</t>
  </si>
  <si>
    <t>OUT 7_p2</t>
  </si>
  <si>
    <t>out7</t>
  </si>
  <si>
    <t>SSR_DryBox/4-</t>
  </si>
  <si>
    <t>SSR Chamber heater</t>
  </si>
  <si>
    <t>OUT 8_p1</t>
  </si>
  <si>
    <t>SSR_ChamberHeater/3+</t>
  </si>
  <si>
    <t>OUT 8_p2</t>
  </si>
  <si>
    <t>out8</t>
  </si>
  <si>
    <t>SSR_ChamberHeater/4-</t>
  </si>
  <si>
    <t>SSR Bed heater</t>
  </si>
  <si>
    <t>OUT 9_p1</t>
  </si>
  <si>
    <t>SSR_BedHeater/3+</t>
  </si>
  <si>
    <t>OUT 9_p2</t>
  </si>
  <si>
    <t>out9</t>
  </si>
  <si>
    <t>SSR_BedHeater/4-</t>
  </si>
  <si>
    <t>Temp Nozzle PT1000</t>
  </si>
  <si>
    <t>a</t>
  </si>
  <si>
    <t>TEMP 0</t>
  </si>
  <si>
    <t>VSSA</t>
  </si>
  <si>
    <t>GX20_10Pin_M/3</t>
  </si>
  <si>
    <t>b</t>
  </si>
  <si>
    <t>temp0</t>
  </si>
  <si>
    <t>GX20_10Pin_M/4</t>
  </si>
  <si>
    <t>Temp E-Motor</t>
  </si>
  <si>
    <t>TEMP 1</t>
  </si>
  <si>
    <t>GX20_10Pin_M/5</t>
  </si>
  <si>
    <t>temp1</t>
  </si>
  <si>
    <t>GX20_10Pin_M/6</t>
  </si>
  <si>
    <t>Temp Chamber</t>
  </si>
  <si>
    <t>TEMP 2</t>
  </si>
  <si>
    <t>Placed in Chamber</t>
  </si>
  <si>
    <t>temp2</t>
  </si>
  <si>
    <t>Temp Bed</t>
  </si>
  <si>
    <t>TEMP 3</t>
  </si>
  <si>
    <t>HDC3_10p_P/6</t>
  </si>
  <si>
    <t>temp3</t>
  </si>
  <si>
    <t>HDC3_10p_P/7</t>
  </si>
  <si>
    <t>Fan Duet 6HC</t>
  </si>
  <si>
    <t>24V</t>
  </si>
  <si>
    <t>VFused</t>
  </si>
  <si>
    <t>4010 fan/red</t>
  </si>
  <si>
    <t>4010 fan/black</t>
  </si>
  <si>
    <t>ESP32</t>
  </si>
  <si>
    <t>ESP32 DEV board</t>
  </si>
  <si>
    <t>z_DIN Black</t>
  </si>
  <si>
    <t>DC power jack lead/black</t>
  </si>
  <si>
    <t>DIN RAIL</t>
  </si>
  <si>
    <t>or 12v on Duet ?</t>
  </si>
  <si>
    <t>z_DIN Yellow</t>
  </si>
  <si>
    <t>DC power jack lead/red</t>
  </si>
  <si>
    <t>BME</t>
  </si>
  <si>
    <t>N/A</t>
  </si>
  <si>
    <t>Dauaghter board</t>
  </si>
  <si>
    <t>Temp/Humidity sensor</t>
  </si>
  <si>
    <t>connection details</t>
  </si>
  <si>
    <t>HDC Connections  Chamber side</t>
  </si>
  <si>
    <t>HDC Connections  Buddy side</t>
  </si>
  <si>
    <t>HDC1</t>
  </si>
  <si>
    <t>From</t>
  </si>
  <si>
    <t>Cable colour / size AWG</t>
  </si>
  <si>
    <t>To Pin</t>
  </si>
  <si>
    <t>From pin</t>
  </si>
  <si>
    <t>Cable colour/size AWG</t>
  </si>
  <si>
    <t>To</t>
  </si>
  <si>
    <t>Chamber Heater L</t>
  </si>
  <si>
    <t>Brown Silicone 600V /18</t>
  </si>
  <si>
    <t>Brown Silicone 600V / 18</t>
  </si>
  <si>
    <t>SSR Terminal 2</t>
  </si>
  <si>
    <t>Chamber Heater N</t>
  </si>
  <si>
    <t>Blue Silicone 600V /18</t>
  </si>
  <si>
    <t>Blue Silicone 600V / 18</t>
  </si>
  <si>
    <t>Blue Terminal Block</t>
  </si>
  <si>
    <t>Chamber Heater E</t>
  </si>
  <si>
    <t>Green Silicone 600V /18</t>
  </si>
  <si>
    <t>Green Silicone 600V / 18</t>
  </si>
  <si>
    <t>Earth Terminal Block</t>
  </si>
  <si>
    <t>N/C</t>
  </si>
  <si>
    <t>HDC2</t>
  </si>
  <si>
    <t>Fan Chamber Tacho</t>
  </si>
  <si>
    <t>yellow/22</t>
  </si>
  <si>
    <t>Fan Chamber PWM</t>
  </si>
  <si>
    <t>Blue/ 22</t>
  </si>
  <si>
    <t>out6_out</t>
  </si>
  <si>
    <t>Fan Chamber +12</t>
  </si>
  <si>
    <t>Red /18</t>
  </si>
  <si>
    <t>Yellow Terminal Block</t>
  </si>
  <si>
    <t>Fan Chamber gnd</t>
  </si>
  <si>
    <t>Black/18</t>
  </si>
  <si>
    <t>Black Terminal Block</t>
  </si>
  <si>
    <t>HDC3</t>
  </si>
  <si>
    <t>Heated Bed L</t>
  </si>
  <si>
    <t>Used Supplied? Via thermal Fuse</t>
  </si>
  <si>
    <t>SSR Terminal 1</t>
  </si>
  <si>
    <t>Heated Bed N</t>
  </si>
  <si>
    <t>Used Supplied</t>
  </si>
  <si>
    <t>Aluminium Bed</t>
  </si>
  <si>
    <t>Green silicion 600V /18</t>
  </si>
  <si>
    <t>Heater Bed Thermistor</t>
  </si>
  <si>
    <t>yellow / 22</t>
  </si>
  <si>
    <t>TEMP 3/VSSA</t>
  </si>
  <si>
    <t>TEMP 3/temp3</t>
  </si>
  <si>
    <t>Tool Sensor</t>
  </si>
  <si>
    <t>white/22</t>
  </si>
  <si>
    <t>white / 22</t>
  </si>
  <si>
    <t>IO_4/io4in</t>
  </si>
  <si>
    <t>IO_4/GND</t>
  </si>
  <si>
    <t>⚠️ DANGER: HIGH VOLTAGE SAFETY DISCLAIMER ⚠️</t>
  </si>
  <si>
    <r>
      <rPr>
        <b/>
        <sz val="12"/>
        <color rgb="FFFF0000"/>
        <rFont val="Calibri"/>
        <scheme val="minor"/>
      </rPr>
      <t>Please read our disclaimer</t>
    </r>
    <r>
      <rPr>
        <sz val="11"/>
        <color rgb="FF000000"/>
        <rFont val="Calibri"/>
        <scheme val="minor"/>
      </rPr>
      <t xml:space="preserve"> </t>
    </r>
  </si>
  <si>
    <t xml:space="preserve">Duet control board connections </t>
  </si>
  <si>
    <t xml:space="preserve">From </t>
  </si>
  <si>
    <t>Component</t>
  </si>
  <si>
    <t>Pin</t>
  </si>
  <si>
    <t>AWG</t>
  </si>
  <si>
    <t>Wire Colour</t>
  </si>
  <si>
    <t>Wire Length mm</t>
  </si>
  <si>
    <t>Device/Pin</t>
  </si>
  <si>
    <t>Mains</t>
  </si>
  <si>
    <t>IEC Power in L</t>
  </si>
  <si>
    <t>L</t>
  </si>
  <si>
    <t>Silicone Brown 200C 600V</t>
  </si>
  <si>
    <t>Fuse holder/in</t>
  </si>
  <si>
    <t>Fuse Holder/out</t>
  </si>
  <si>
    <t>Mains Switch /1</t>
  </si>
  <si>
    <t>Mains Switch 2</t>
  </si>
  <si>
    <t>DinRail_uk2.5/Brown</t>
  </si>
  <si>
    <t>IEC Power in N</t>
  </si>
  <si>
    <t>N</t>
  </si>
  <si>
    <t>Silicone Blue 200C 600V</t>
  </si>
  <si>
    <t>Mains Switch /6</t>
  </si>
  <si>
    <t>Mains Switch 5</t>
  </si>
  <si>
    <t>DinRail_uk2.5/Blue</t>
  </si>
  <si>
    <t>IEC Power in E</t>
  </si>
  <si>
    <t>Earth</t>
  </si>
  <si>
    <t>Silicone Green 200C 600V</t>
  </si>
  <si>
    <t>Earth stud on FRame</t>
  </si>
  <si>
    <t>Earth Bond</t>
  </si>
  <si>
    <t>Aluminium Plate SSR</t>
  </si>
  <si>
    <t>Aluminium Plate Din Rail</t>
  </si>
  <si>
    <t>DinRail_uk2.5/Green</t>
  </si>
  <si>
    <t>PSU 24V</t>
  </si>
  <si>
    <t>PSU 12V</t>
  </si>
  <si>
    <t>DIN-SSR Dry Box/1</t>
  </si>
  <si>
    <t>IEC cable/Brown</t>
  </si>
  <si>
    <t>use cable supplied</t>
  </si>
  <si>
    <t>strip to length</t>
  </si>
  <si>
    <t>DIN-SSR Dry Box/2</t>
  </si>
  <si>
    <t>IEC cable/Blue</t>
  </si>
  <si>
    <t>IEC cable/Green/Yellow</t>
  </si>
  <si>
    <t>DIN-SSR Bed Heater/1</t>
  </si>
  <si>
    <t>DIN-SSR Bed Heater/2</t>
  </si>
  <si>
    <t>HDC3_10PinP/1</t>
  </si>
  <si>
    <t>HDC3_10PinP/2</t>
  </si>
  <si>
    <t>HDC3_10PinP/3</t>
  </si>
  <si>
    <t>DIN-SSR Chamber Heater/1</t>
  </si>
  <si>
    <t>DIN-SSR Chamber Heater/2</t>
  </si>
  <si>
    <t>HDC1_6PinS/1</t>
  </si>
  <si>
    <t>HDC1_6PinS/2</t>
  </si>
  <si>
    <t>HDC1_6PinS/3</t>
  </si>
  <si>
    <t>Macro</t>
  </si>
  <si>
    <t>Function</t>
  </si>
  <si>
    <t>notes</t>
  </si>
  <si>
    <t>chamber_ramp</t>
  </si>
  <si>
    <t>Ramp up chamber temp</t>
  </si>
  <si>
    <t>To avoid heater faults</t>
  </si>
  <si>
    <t>filament_change</t>
  </si>
  <si>
    <t>Change filament</t>
  </si>
  <si>
    <t>Required if  filament need changing while printing</t>
  </si>
  <si>
    <t>home_startup</t>
  </si>
  <si>
    <t>Home YX at startup</t>
  </si>
  <si>
    <t xml:space="preserve">Initial  setup at machine turn on, Home X,Y, ask if you want to home Z  </t>
  </si>
  <si>
    <t>home_z_max</t>
  </si>
  <si>
    <t>Home Z to the bottom</t>
  </si>
  <si>
    <t>Move bed to the Bottom of the Chamber</t>
  </si>
  <si>
    <t>mesh_adaptive</t>
  </si>
  <si>
    <t xml:space="preserve">Adaptive bed mesh </t>
  </si>
  <si>
    <t>Optional - G29 just around the part thats being printed</t>
  </si>
  <si>
    <t>add "adaptive mesh settings" from the  gcode.text  file in config</t>
  </si>
  <si>
    <t>mesh_menu</t>
  </si>
  <si>
    <t>Mesh full or mesh adaptive</t>
  </si>
  <si>
    <t>Creat mesh just around part or the whole bed</t>
  </si>
  <si>
    <t>nozzle_brush</t>
  </si>
  <si>
    <t>Nozzle brush</t>
  </si>
  <si>
    <t>Brush the Nozzle</t>
  </si>
  <si>
    <t>nozzle_park</t>
  </si>
  <si>
    <t>Nozzle move to bucket</t>
  </si>
  <si>
    <t xml:space="preserve">Park nozzle over bucket </t>
  </si>
  <si>
    <t>nozzle_center</t>
  </si>
  <si>
    <t xml:space="preserve">calculates the center </t>
  </si>
  <si>
    <t>places the nozzle at the center of the bed</t>
  </si>
  <si>
    <t>probe_get</t>
  </si>
  <si>
    <t>Z probe get</t>
  </si>
  <si>
    <t>Pick up the flint zone probe</t>
  </si>
  <si>
    <t>probe_leave</t>
  </si>
  <si>
    <t>Z probe leave</t>
  </si>
  <si>
    <t>Drop off the flint zone probe</t>
  </si>
  <si>
    <t>z_offset</t>
  </si>
  <si>
    <t>Z offset calibration</t>
  </si>
  <si>
    <t>Measure the differance between the nozzel tip and the Anvil</t>
  </si>
  <si>
    <t>Gcode</t>
  </si>
  <si>
    <t>bed.g</t>
  </si>
  <si>
    <t>G32</t>
  </si>
  <si>
    <t xml:space="preserve">3 point leveling  of the bed  </t>
  </si>
  <si>
    <t>cancel.g</t>
  </si>
  <si>
    <t>;cancel.g runs when canceling a job midprint</t>
  </si>
  <si>
    <t>config.g</t>
  </si>
  <si>
    <t>Contains all the settings for the printer</t>
  </si>
  <si>
    <t>daemon.g</t>
  </si>
  <si>
    <t xml:space="preserve">Run  custom code and scripts </t>
  </si>
  <si>
    <t>filaments.csv</t>
  </si>
  <si>
    <t>Records last filament loaded in the extruder</t>
  </si>
  <si>
    <t>homeall.g</t>
  </si>
  <si>
    <t>G28</t>
  </si>
  <si>
    <t xml:space="preserve">Set home point for all the axis </t>
  </si>
  <si>
    <t>homex.g</t>
  </si>
  <si>
    <t>Set X  home</t>
  </si>
  <si>
    <t>homey.g</t>
  </si>
  <si>
    <t>Set Y home</t>
  </si>
  <si>
    <t>homez.g</t>
  </si>
  <si>
    <t>Set Z home with Z probe</t>
  </si>
  <si>
    <t>pause.g</t>
  </si>
  <si>
    <t>M600</t>
  </si>
  <si>
    <t>Pause comand  while printing and park  nozzle over bucket  M600  Menu &gt; filament_change</t>
  </si>
  <si>
    <t>resume.g</t>
  </si>
  <si>
    <t xml:space="preserve">Continue printing </t>
  </si>
  <si>
    <t>stop.g</t>
  </si>
  <si>
    <t>This macro is run when a print has "100%"  completed</t>
  </si>
  <si>
    <t>Machine Gcode</t>
  </si>
  <si>
    <t>Machine start gcode</t>
  </si>
  <si>
    <t xml:space="preserve">txt file </t>
  </si>
  <si>
    <t>Machine end  gcode</t>
  </si>
  <si>
    <t>Change filament gcode</t>
  </si>
  <si>
    <t>Pause gcode</t>
  </si>
  <si>
    <t>mark</t>
  </si>
  <si>
    <t xml:space="preserve">Also need  Btn Cmd  json file for scales </t>
  </si>
  <si>
    <t xml:space="preserve">Chris </t>
  </si>
  <si>
    <t xml:space="preserve">need program for ESP 32  </t>
  </si>
  <si>
    <t>Filaments</t>
  </si>
  <si>
    <t>ABS</t>
  </si>
  <si>
    <t>PA6</t>
  </si>
  <si>
    <t>PC PBT LCF</t>
  </si>
  <si>
    <t xml:space="preserve">txt file  </t>
  </si>
  <si>
    <t>PC-CF</t>
  </si>
  <si>
    <t>PET-CF</t>
  </si>
  <si>
    <t>PETG</t>
  </si>
  <si>
    <t>PLA</t>
  </si>
  <si>
    <t>PPA-CF</t>
  </si>
  <si>
    <t>PPS-CF</t>
  </si>
  <si>
    <t>TPU</t>
  </si>
  <si>
    <t>Molecular Structure</t>
  </si>
  <si>
    <t>Glass Transition Temp TG (°C)</t>
  </si>
  <si>
    <t>Rec Nozzle Temp (°C)</t>
  </si>
  <si>
    <t>Rec Bed Temp (°C)</t>
  </si>
  <si>
    <t>Rec Chamber Temp (°C)</t>
  </si>
  <si>
    <t>Drying Temp (°C)</t>
  </si>
  <si>
    <t>Drying Time</t>
  </si>
  <si>
    <t>Density (g/cm³)</t>
  </si>
  <si>
    <t>HDT @ 1.82 MPa (°C)</t>
  </si>
  <si>
    <t>HDT @ 0.45 MPa (°C)</t>
  </si>
  <si>
    <t>Amorphous</t>
  </si>
  <si>
    <t>220-250</t>
  </si>
  <si>
    <t>90-110</t>
  </si>
  <si>
    <t>60-80</t>
  </si>
  <si>
    <t>70-80</t>
  </si>
  <si>
    <t>ASA</t>
  </si>
  <si>
    <t>240-260</t>
  </si>
  <si>
    <t>50-70</t>
  </si>
  <si>
    <t>BVOH / PVOH</t>
  </si>
  <si>
    <t>Semi-Crystalline</t>
  </si>
  <si>
    <t>190-220</t>
  </si>
  <si>
    <t>45-60</t>
  </si>
  <si>
    <t>50-60</t>
  </si>
  <si>
    <t>250-270</t>
  </si>
  <si>
    <t>70-85</t>
  </si>
  <si>
    <t>60-65</t>
  </si>
  <si>
    <t>HIPS</t>
  </si>
  <si>
    <t>230-245</t>
  </si>
  <si>
    <t>60-70</t>
  </si>
  <si>
    <t xml:space="preserve">PA 12 </t>
  </si>
  <si>
    <t>240-270</t>
  </si>
  <si>
    <t>70-90</t>
  </si>
  <si>
    <t>40-50</t>
  </si>
  <si>
    <t>75-85</t>
  </si>
  <si>
    <t xml:space="preserve">PA 6 </t>
  </si>
  <si>
    <t>80-100</t>
  </si>
  <si>
    <t>80-90</t>
  </si>
  <si>
    <t>PA 6-CF</t>
  </si>
  <si>
    <t>260-290</t>
  </si>
  <si>
    <t>PC</t>
  </si>
  <si>
    <t>260-310</t>
  </si>
  <si>
    <t>110-130</t>
  </si>
  <si>
    <t>100-120</t>
  </si>
  <si>
    <t>110-120</t>
  </si>
  <si>
    <t>PCTG</t>
  </si>
  <si>
    <t>PEEK</t>
  </si>
  <si>
    <t>380-430</t>
  </si>
  <si>
    <t>130-160</t>
  </si>
  <si>
    <t>150-180</t>
  </si>
  <si>
    <t>120-130</t>
  </si>
  <si>
    <t>PEKK (A / C)</t>
  </si>
  <si>
    <t>Hybrid</t>
  </si>
  <si>
    <t>340-400</t>
  </si>
  <si>
    <t>120-150</t>
  </si>
  <si>
    <t>PES</t>
  </si>
  <si>
    <t>360-390</t>
  </si>
  <si>
    <t>140-160</t>
  </si>
  <si>
    <t>160-190</t>
  </si>
  <si>
    <t>130-150</t>
  </si>
  <si>
    <t xml:space="preserve">PET </t>
  </si>
  <si>
    <t>255-275</t>
  </si>
  <si>
    <t>65-75</t>
  </si>
  <si>
    <t>230-250</t>
  </si>
  <si>
    <t>40-60</t>
  </si>
  <si>
    <t>45-50</t>
  </si>
  <si>
    <t>POM</t>
  </si>
  <si>
    <t>210-230</t>
  </si>
  <si>
    <t>PPA</t>
  </si>
  <si>
    <t>280-320</t>
  </si>
  <si>
    <t>90-120</t>
  </si>
  <si>
    <t>50-80</t>
  </si>
  <si>
    <t xml:space="preserve">PPS </t>
  </si>
  <si>
    <t>330-370</t>
  </si>
  <si>
    <t>120-140</t>
  </si>
  <si>
    <t>340-380</t>
  </si>
  <si>
    <t>PPSU</t>
  </si>
  <si>
    <t>360-400</t>
  </si>
  <si>
    <t>170-200</t>
  </si>
  <si>
    <t>PSU</t>
  </si>
  <si>
    <t>340-390</t>
  </si>
  <si>
    <t>PVDF</t>
  </si>
  <si>
    <t>60-90</t>
  </si>
  <si>
    <t>70-100</t>
  </si>
  <si>
    <t>TPE / TPC</t>
  </si>
  <si>
    <t>Block Copolymer</t>
  </si>
  <si>
    <t>210-240</t>
  </si>
  <si>
    <t>Ultem 1010</t>
  </si>
  <si>
    <t>360-410</t>
  </si>
  <si>
    <t>170-190</t>
  </si>
  <si>
    <t>Ultem 9085</t>
  </si>
  <si>
    <t>350-380</t>
  </si>
  <si>
    <t>150-170</t>
  </si>
  <si>
    <t>Note: Thise are generic values. Check the values for your specific brand</t>
  </si>
  <si>
    <t>NOTE:</t>
  </si>
  <si>
    <t>Abrasive Protection:</t>
  </si>
  <si>
    <t>Glass Fiber (GF) and Carbon Fiber (CF) will destroy brass nozzles.</t>
  </si>
  <si>
    <t>A hardened steel or tungsten carbide nozzle is mandatory</t>
  </si>
  <si>
    <t>Thermal Treatment:</t>
  </si>
  <si>
    <t>Semi-crystalline polymers like PPS-CF and PPA-CF often require annealing to reach their maximum rated HDT</t>
  </si>
  <si>
    <t>Active Drying:</t>
  </si>
  <si>
    <t>These materials must be dried at 80°C–120°C for 8+ hours before printing to prevent structural defects</t>
  </si>
  <si>
    <t>Amorphous Materials (PC, ABS, ASA, PETG, ULTEM):</t>
  </si>
  <si>
    <t>These materials generally do not benefit from annealing in terms of HDT.</t>
  </si>
  <si>
    <t>Annealing is used here primarily to reduce internal stresses and prevent warping later on. </t>
  </si>
  <si>
    <t xml:space="preserve">Semi-Crystalline Materials (PLA, PPS, Nylon, PEEK): </t>
  </si>
  <si>
    <t xml:space="preserve">Annealing is required to reach the high HDT values listed. </t>
  </si>
  <si>
    <t>Without annealing, these parts will soften significantly at much lower temperatures.</t>
  </si>
  <si>
    <t>Specifications</t>
  </si>
  <si>
    <t>BNC3D Epsilon</t>
  </si>
  <si>
    <t>22 Idex V3</t>
  </si>
  <si>
    <t>Prusa CoreOne+</t>
  </si>
  <si>
    <t>Prusa CoreOne L</t>
  </si>
  <si>
    <t>number of extruders</t>
  </si>
  <si>
    <t>2</t>
  </si>
  <si>
    <t>1</t>
  </si>
  <si>
    <t>Build Volume</t>
  </si>
  <si>
    <t>300 x 300 x 330 mm | 11.8 x 11.8 x 12.99 in</t>
  </si>
  <si>
    <t>Max print speed</t>
  </si>
  <si>
    <t>500 mm/s</t>
  </si>
  <si>
    <t>500mm/s</t>
  </si>
  <si>
    <t>Filament diameter</t>
  </si>
  <si>
    <t>1.75 mm</t>
  </si>
  <si>
    <t>Max extruder Tempreature</t>
  </si>
  <si>
    <t>500C</t>
  </si>
  <si>
    <t>Max nozzle temperature290 °C / 554 °F</t>
  </si>
  <si>
    <t>0.05-0.30 mm</t>
  </si>
  <si>
    <t>Max Bed Tempreature deg C</t>
  </si>
  <si>
    <t>150C</t>
  </si>
  <si>
    <t>250C</t>
  </si>
  <si>
    <t>Max heatbed temperature120 °C / 248 °F</t>
  </si>
  <si>
    <t>Printer dimensions</t>
  </si>
  <si>
    <t>21,9 kg, 469×521×635 mm; 18.5×20.5×25 in (W×D×H)</t>
  </si>
  <si>
    <t>Max chamber Temperatue</t>
  </si>
  <si>
    <t>100</t>
  </si>
  <si>
    <t>Max chamber temperature55 °C / 131 °F</t>
  </si>
  <si>
    <t>Print Volume X,Y,Z</t>
  </si>
  <si>
    <t>~max338x300x300</t>
  </si>
  <si>
    <t>420*300*400</t>
  </si>
  <si>
    <t>350 x350 x450</t>
  </si>
  <si>
    <t>Build Volume250 × 220 × 270 mm | 9.8 × 8.6 × 10.6 in</t>
  </si>
  <si>
    <t>Mainboard</t>
  </si>
  <si>
    <t>Custom 32-bit xBuddy electronics with STM32</t>
  </si>
  <si>
    <t>self leving bed</t>
  </si>
  <si>
    <t>yes</t>
  </si>
  <si>
    <t>NON</t>
  </si>
  <si>
    <t>3 point lead screw</t>
  </si>
  <si>
    <t>Stepper Drivers</t>
  </si>
  <si>
    <t>Trinamic 2130</t>
  </si>
  <si>
    <t>Bed</t>
  </si>
  <si>
    <t>8mm Aluminium cast 8053 with SmCo magnets</t>
  </si>
  <si>
    <t>Glass Build Plate</t>
  </si>
  <si>
    <t>build surface screw fasteners</t>
  </si>
  <si>
    <t>Stepper motors</t>
  </si>
  <si>
    <t>1.8° Stepper motors</t>
  </si>
  <si>
    <t>bed probe</t>
  </si>
  <si>
    <t>custom</t>
  </si>
  <si>
    <t>Extruder</t>
  </si>
  <si>
    <t>Tool Probe</t>
  </si>
  <si>
    <t>Non</t>
  </si>
  <si>
    <t>Loadcell sensorYes</t>
  </si>
  <si>
    <t>Nextruder, Direct Drive, E3D V6 compatible (with adapter)</t>
  </si>
  <si>
    <t>control board</t>
  </si>
  <si>
    <t>Duet 6HC</t>
  </si>
  <si>
    <t>Duet 3, 3HC Expansion Board</t>
  </si>
  <si>
    <t>MainboardCustom 32-bit xBuddy electronics with STM32</t>
  </si>
  <si>
    <t>Extruder electronics</t>
  </si>
  <si>
    <t>Custom breakout board for connecting fans, thermistors and other parts.</t>
  </si>
  <si>
    <t>Voltage AC</t>
  </si>
  <si>
    <t>110/230</t>
  </si>
  <si>
    <t>84 to 240</t>
  </si>
  <si>
    <t>Power consumptionPLA: 90W / ABS: 110W</t>
  </si>
  <si>
    <t>Filament path</t>
  </si>
  <si>
    <t>Aluminum heatsink, all-metal hotend</t>
  </si>
  <si>
    <t>Enclosure type</t>
  </si>
  <si>
    <t>PIR skined in ACM</t>
  </si>
  <si>
    <t>steel and acrylic</t>
  </si>
  <si>
    <t>insulation and steel</t>
  </si>
  <si>
    <t>Drive system</t>
  </si>
  <si>
    <t>Nextruder Planetary Gear System, 10:1 gearbox ratio</t>
  </si>
  <si>
    <t>Filament Runout Sensor</t>
  </si>
  <si>
    <t>Filament SensorYes (2 sensors)</t>
  </si>
  <si>
    <t>Cooling fan</t>
  </si>
  <si>
    <t>High-performance turbine, 360° cooling system</t>
  </si>
  <si>
    <t>Part cooling</t>
  </si>
  <si>
    <t>air/Robo fan 26CFM</t>
  </si>
  <si>
    <t>air 5015</t>
  </si>
  <si>
    <t>Cooling fanHigh-performance turbine, 360° cooling system</t>
  </si>
  <si>
    <t>Nozzle</t>
  </si>
  <si>
    <t>High-flow Prusa Nozzle brass CHT - 0.4 mm + Abrasive-Resistant 0.4mm nozzle in the box</t>
  </si>
  <si>
    <t>extruder cooling</t>
  </si>
  <si>
    <t>Water</t>
  </si>
  <si>
    <t>air</t>
  </si>
  <si>
    <t>Max. operating temperature</t>
  </si>
  <si>
    <t>Belt size A/B</t>
  </si>
  <si>
    <t>9mm/2.0mm pitch</t>
  </si>
  <si>
    <t>12mm kevlar</t>
  </si>
  <si>
    <t>Max nozzle temperature</t>
  </si>
  <si>
    <t>290 °C / 554 °F</t>
  </si>
  <si>
    <t>Z Axis</t>
  </si>
  <si>
    <t>9mm belts</t>
  </si>
  <si>
    <t>lead screw</t>
  </si>
  <si>
    <t>Max heatbed temperature</t>
  </si>
  <si>
    <t>120 °C / 248 °F</t>
  </si>
  <si>
    <t>Position Accuracy/resolution</t>
  </si>
  <si>
    <t>X/Y:10.0 μm, Z: 2.5 μm</t>
  </si>
  <si>
    <t>X/Y: 1.25µm Z: 1µm</t>
  </si>
  <si>
    <t>X/Y: 10 μm, Z: 7 μm</t>
  </si>
  <si>
    <t>Max chamber temperature</t>
  </si>
  <si>
    <t>60 °C / 140 °F</t>
  </si>
  <si>
    <t>Filter</t>
  </si>
  <si>
    <t>H13 HEPA filter, Active Carbon filter</t>
  </si>
  <si>
    <t>Optional HEPA + Active Carbon Filter System (sold separately)</t>
  </si>
  <si>
    <t>HEPA filtrationOptional addon</t>
  </si>
  <si>
    <t>Controls</t>
  </si>
  <si>
    <t>Filament Box</t>
  </si>
  <si>
    <t>humidity &amp; tempreature 1kg roll 90C</t>
  </si>
  <si>
    <t>humidity control 5 rolls</t>
  </si>
  <si>
    <t>extra</t>
  </si>
  <si>
    <t>LCD screen</t>
  </si>
  <si>
    <t>3.5″ graphic 65k color screen</t>
  </si>
  <si>
    <t>Built in UPS</t>
  </si>
  <si>
    <t>YES</t>
  </si>
  <si>
    <t>Touch control</t>
  </si>
  <si>
    <t>Yes</t>
  </si>
  <si>
    <t>Raspberry Pi</t>
  </si>
  <si>
    <t>Firmware update interface</t>
  </si>
  <si>
    <t>USB drive, Prusa Connect, Prusa Mobile App</t>
  </si>
  <si>
    <t>Print Resoloution layer height</t>
  </si>
  <si>
    <t>Prusa Connect support</t>
  </si>
  <si>
    <t>Screen</t>
  </si>
  <si>
    <t>option , new Duet release soon</t>
  </si>
  <si>
    <t>touch 5"</t>
  </si>
  <si>
    <t>Prusa App for iOS and Android support</t>
  </si>
  <si>
    <t>Controller Firmware</t>
  </si>
  <si>
    <t>REPRAP</t>
  </si>
  <si>
    <t>Quick-Swap nozzle system</t>
  </si>
  <si>
    <t>Slicer</t>
  </si>
  <si>
    <t>Any</t>
  </si>
  <si>
    <t>CURA</t>
  </si>
  <si>
    <t>Lighting</t>
  </si>
  <si>
    <t>Bodum or direct drive</t>
  </si>
  <si>
    <t>Direct plus Filament buffer</t>
  </si>
  <si>
    <t>bodun</t>
  </si>
  <si>
    <t>Direct</t>
  </si>
  <si>
    <t>Drive systemNextruder Planetary Gear System, 10:1 gearbox ratio</t>
  </si>
  <si>
    <t>Accessories</t>
  </si>
  <si>
    <t>BTT H2V2</t>
  </si>
  <si>
    <t>LGX Pro High-Temp</t>
  </si>
  <si>
    <t>ExtruderNextruder, Direct Drive, E3D V6 compatible (with adapter)</t>
  </si>
  <si>
    <t>Internal camera</t>
  </si>
  <si>
    <t>Included in the box, installation optional</t>
  </si>
  <si>
    <t>connectivity WIFI USB</t>
  </si>
  <si>
    <t>wifi/LAN</t>
  </si>
  <si>
    <t>Wifi &amp; LAN</t>
  </si>
  <si>
    <t>ConnectivityEthernet, Wi-Fi (NFC receiver, optional Wi-Fi module)</t>
  </si>
  <si>
    <t>MMU3 support</t>
  </si>
  <si>
    <t>Yes. MMU3 (available Jan 2026)</t>
  </si>
  <si>
    <t>internal light</t>
  </si>
  <si>
    <t>Blue LED</t>
  </si>
  <si>
    <t>RGB</t>
  </si>
  <si>
    <t>Advanced Filtration System</t>
  </si>
  <si>
    <t>optional addon</t>
  </si>
  <si>
    <t>Hot end</t>
  </si>
  <si>
    <t>Solid Copper</t>
  </si>
  <si>
    <t>e3D</t>
  </si>
  <si>
    <t>Slice Engineering Copperhead</t>
  </si>
  <si>
    <t>NozzleHigh-flow Prusa Nozzle brass CHT - 0.4 mm</t>
  </si>
  <si>
    <t>GPIO Board compatibility</t>
  </si>
  <si>
    <t>Price Approximately USA $</t>
  </si>
  <si>
    <t>~2400</t>
  </si>
  <si>
    <t>Accelerometer compatibility</t>
  </si>
  <si>
    <t>Yes, built-in</t>
  </si>
  <si>
    <t>filament Dia</t>
  </si>
  <si>
    <t>1.75</t>
  </si>
  <si>
    <t>Connectivity</t>
  </si>
  <si>
    <t>Ethernet connection</t>
  </si>
  <si>
    <t>Other connectivity</t>
  </si>
  <si>
    <t>NFC receiver</t>
  </si>
  <si>
    <t>Sensors</t>
  </si>
  <si>
    <t>Filament Sensor</t>
  </si>
  <si>
    <t>Yes (2 sensors)</t>
  </si>
  <si>
    <t>Loadcell sensor</t>
  </si>
  <si>
    <t>Thermistors</t>
  </si>
  <si>
    <t>5 high-precision thermistors (genuine Semitec)</t>
  </si>
  <si>
    <t>Fan motors monitoring</t>
  </si>
  <si>
    <t>Door sensor</t>
  </si>
  <si>
    <t>Printing</t>
  </si>
  <si>
    <t>Print medium</t>
  </si>
  <si>
    <t>USB drive / LAN / internet via Prusa Connect or mobile Prusa App</t>
  </si>
  <si>
    <t>Print surface</t>
  </si>
  <si>
    <t>Magnetic heatbed with removable PEI spring steel sheets</t>
  </si>
  <si>
    <t>First layer calibration</t>
  </si>
  <si>
    <t>Fully automatic (thanks to the Load Cell sensor)</t>
  </si>
  <si>
    <t>Bed calibration</t>
  </si>
  <si>
    <t>Automatic, Mesh Bed Leveling (only on print area)</t>
  </si>
  <si>
    <t>Input shaper</t>
  </si>
  <si>
    <t>Supported materials</t>
  </si>
  <si>
    <t>PLA, PETG, Flex, PVA, PC, PP, CPE, PVB and when using the optional Advanced Filtration System ABS, ASA, HIPS, PA</t>
  </si>
  <si>
    <t>Phase Stepping</t>
  </si>
  <si>
    <t>Power consumption</t>
  </si>
  <si>
    <t>Standby</t>
  </si>
  <si>
    <t>16W</t>
  </si>
  <si>
    <t>Preheating</t>
  </si>
  <si>
    <t>630W</t>
  </si>
  <si>
    <t>Printing PLA/PETG/ASA</t>
  </si>
  <si>
    <t>90W/155W/215W</t>
  </si>
  <si>
    <t>Hevort</t>
  </si>
  <si>
    <t>Voron 2.4</t>
  </si>
  <si>
    <t>RatRig V3</t>
  </si>
  <si>
    <t>?</t>
  </si>
  <si>
    <t>245 std, 290 HT</t>
  </si>
  <si>
    <t>300 to 500 cubed</t>
  </si>
  <si>
    <t>3 sizes, 250,300,350 cubed</t>
  </si>
  <si>
    <t>3 sizes, 300,400,500 cubed</t>
  </si>
  <si>
    <t>build plate</t>
  </si>
  <si>
    <t>builders choice</t>
  </si>
  <si>
    <t xml:space="preserve">builder choice </t>
  </si>
  <si>
    <t>energetic PEI magnectic</t>
  </si>
  <si>
    <t>FlexPlate Set - Powder Coated PEI</t>
  </si>
  <si>
    <t>builders choiice</t>
  </si>
  <si>
    <t>aluminium plate Rolled / uninsulated</t>
  </si>
  <si>
    <t>6mm cast aluminium tooling plate</t>
  </si>
  <si>
    <t>Bltouch</t>
  </si>
  <si>
    <t>inductive</t>
  </si>
  <si>
    <t>BL touch</t>
  </si>
  <si>
    <t>DuetWifi + Duex5</t>
  </si>
  <si>
    <t>SKR1.4/Spider</t>
  </si>
  <si>
    <t>Duet3mini + Mini2+ or Duet3 6ch or SK pro 1.2</t>
  </si>
  <si>
    <t>115 or 230</t>
  </si>
  <si>
    <t>DiBond</t>
  </si>
  <si>
    <t>acrylic</t>
  </si>
  <si>
    <t>4mm polycarbonate</t>
  </si>
  <si>
    <t>compressor</t>
  </si>
  <si>
    <t>fan</t>
  </si>
  <si>
    <t>water</t>
  </si>
  <si>
    <t>6mm std ,9mm HT(mellow)</t>
  </si>
  <si>
    <t>9mm</t>
  </si>
  <si>
    <t>9mm Belts</t>
  </si>
  <si>
    <t>Belt 6 or 9mm</t>
  </si>
  <si>
    <t>lead screw T8 x8</t>
  </si>
  <si>
    <t>non</t>
  </si>
  <si>
    <t>yes type?</t>
  </si>
  <si>
    <t>klipper/Marrlin</t>
  </si>
  <si>
    <t>any</t>
  </si>
  <si>
    <t>builder choice</t>
  </si>
  <si>
    <t>direct</t>
  </si>
  <si>
    <t>Std E3D clone</t>
  </si>
  <si>
    <t>Quantity M</t>
  </si>
  <si>
    <t>Column2</t>
  </si>
  <si>
    <t>Tools</t>
  </si>
  <si>
    <t>Drill bits mm  6,5,4,3,4.2,1 mm</t>
  </si>
  <si>
    <t xml:space="preserve">Taps M3,M6 </t>
  </si>
  <si>
    <t>Allen keys 2,3,4,mm 2.5mm ball ended</t>
  </si>
  <si>
    <t>Allen Key short shank 2.5mmfor moth end</t>
  </si>
  <si>
    <t>used on screws on moth end</t>
  </si>
  <si>
    <t>https://s.click.aliexpress.com/e/_c3k139ft</t>
  </si>
  <si>
    <t>Caliper</t>
  </si>
  <si>
    <t xml:space="preserve">Recomend Shahe </t>
  </si>
  <si>
    <t>https://s.click.aliexpress.com/e/_c3oXGPZ9</t>
  </si>
  <si>
    <t>Nut Driver 3mm (5.5mm AF)</t>
  </si>
  <si>
    <t>https://s.click.aliexpress.com/e/_c41P5wR5</t>
  </si>
  <si>
    <t>Spanner 7mm AF,</t>
  </si>
  <si>
    <t>Crimp tool for control board connector crimps</t>
  </si>
  <si>
    <t>SN01Bm</t>
  </si>
  <si>
    <t>https://s.click.aliexpress.com/e/_c35mWG7N</t>
  </si>
  <si>
    <t>Optional crimp tool</t>
  </si>
  <si>
    <t>IWISS 2820M</t>
  </si>
  <si>
    <t>https://s.click.aliexpress.com/e/_c3sz25Sr</t>
  </si>
  <si>
    <t xml:space="preserve">steel Rule or  Equiverlant </t>
  </si>
  <si>
    <t xml:space="preserve">solder iron and solder </t>
  </si>
  <si>
    <t xml:space="preserve">G or F clamp </t>
  </si>
  <si>
    <t xml:space="preserve">gust for putting the frame together </t>
  </si>
  <si>
    <t xml:space="preserve">Square </t>
  </si>
  <si>
    <t>Engineers square</t>
  </si>
  <si>
    <t>Philips No. 2   ( screws in GX20)</t>
  </si>
  <si>
    <t xml:space="preserve">Good wire strippers  for the High temperature cable </t>
  </si>
  <si>
    <t>Unclog Pin Specially Design </t>
  </si>
  <si>
    <t>https://s.click.aliexpress.com/e/_c3NdxPAf</t>
  </si>
  <si>
    <t>Adhishives/ Miscellaneous</t>
  </si>
  <si>
    <t xml:space="preserve">Lead/Tin Sloder 60/40 </t>
  </si>
  <si>
    <t xml:space="preserve">This will make the soldering much easier </t>
  </si>
  <si>
    <t xml:space="preserve">Adhisive Heat sink compound </t>
  </si>
  <si>
    <t>https://s.click.aliexpress.com/e/_c4mggO9D</t>
  </si>
  <si>
    <t xml:space="preserve">Bambu Skewer or simular 2.5 to 3mm Dia  (alternative 3mm set screw) </t>
  </si>
  <si>
    <t>36mm length (3mm x 8mm)</t>
  </si>
  <si>
    <t xml:space="preserve">Misc </t>
  </si>
  <si>
    <t xml:space="preserve">EPDM foam </t>
  </si>
  <si>
    <t>5M</t>
  </si>
  <si>
    <t>Door seal / Dry Box</t>
  </si>
  <si>
    <t xml:space="preserve">local hardware store </t>
  </si>
  <si>
    <t>EPDM profile</t>
  </si>
  <si>
    <t>J-B Weld Hi-Temp Red RTV Silicone</t>
  </si>
  <si>
    <t>to stick silicon heater  to aluminium bed</t>
  </si>
  <si>
    <t>Spare Files</t>
  </si>
  <si>
    <t>Hardware</t>
  </si>
  <si>
    <t>Cable</t>
  </si>
  <si>
    <t>Board</t>
  </si>
  <si>
    <t>Duet 3 6HC Motherboard</t>
  </si>
  <si>
    <t>Loadcell</t>
  </si>
  <si>
    <t>Steppermotor</t>
  </si>
  <si>
    <t>Switch</t>
  </si>
  <si>
    <t>Powersupply</t>
  </si>
  <si>
    <t>Grommet</t>
  </si>
  <si>
    <t>Fitting</t>
  </si>
  <si>
    <t>Radiator</t>
  </si>
  <si>
    <t>Tubing</t>
  </si>
  <si>
    <t>Tube</t>
  </si>
  <si>
    <t>Brush</t>
  </si>
  <si>
    <t>Toolhead</t>
  </si>
  <si>
    <t>SUNON 6025 12V 4wire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</si>
</sst>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[$$-409]* #,##0.00_ ;_-[$$-409]* \-#,##0.00\ ;_-[$$-409]* &quot;-&quot;??_ ;_-@_ "/>
    <numFmt numFmtId="165" formatCode="_-[$$-409]* #,##0_ ;_-[$$-409]* \-#,##0\ ;_-[$$-409]* &quot;-&quot;_ ;_-@_ "/>
    <numFmt numFmtId="166" formatCode="&quot;$&quot;#,##0.00"/>
    <numFmt numFmtId="167" formatCode="_-[$$-409]* #,##0_ ;_-[$$-409]* \-#,##0.00\ ;_-[$$-409]* &quot;-&quot;??_ ;_-@_ "/>
    <numFmt numFmtId="168" formatCode="_([$$-409]* #,##0_);_([$$-409]* \(#,##0\);_([$$-409]* &quot;-&quot;_);_(@_)"/>
    <numFmt numFmtId="169" formatCode="[$]hh:mm;@" x16r2:formatCode16="[$-en-150,1]hh:mm;@"/>
    <numFmt numFmtId="170" formatCode="[h]:mm:ss;@"/>
  </numFmts>
  <fonts count="7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2"/>
      <color rgb="FF0070C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B050"/>
      <name val="Calibri"/>
      <family val="2"/>
    </font>
    <font>
      <u/>
      <sz val="11"/>
      <color rgb="FF00B0F0"/>
      <name val="Calibri"/>
      <family val="2"/>
    </font>
    <font>
      <b/>
      <u/>
      <sz val="11"/>
      <color rgb="FF00B0F0"/>
      <name val="Calibri"/>
      <family val="2"/>
    </font>
    <font>
      <sz val="14"/>
      <color theme="1"/>
      <name val="Aptos Black"/>
      <family val="2"/>
    </font>
    <font>
      <sz val="8"/>
      <name val="Calibri"/>
      <family val="2"/>
    </font>
    <font>
      <sz val="11"/>
      <color rgb="FF191919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onsolas"/>
      <family val="3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8"/>
      <name val="Calibri"/>
      <family val="2"/>
      <scheme val="minor"/>
    </font>
    <font>
      <sz val="12"/>
      <color rgb="FF333D4C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55555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5"/>
      <color rgb="FF001D35"/>
      <name val="Google Sans"/>
      <charset val="1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1"/>
      <color rgb="FF222222"/>
      <name val="TT Norms Pro"/>
      <charset val="1"/>
    </font>
    <font>
      <b/>
      <u/>
      <sz val="11"/>
      <color rgb="FF00B050"/>
      <name val="Calibri"/>
      <family val="2"/>
    </font>
    <font>
      <sz val="11"/>
      <color rgb="FF569CD6"/>
      <name val="Consolas"/>
      <family val="3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5E00"/>
      <name val="Calibri"/>
      <family val="2"/>
    </font>
    <font>
      <b/>
      <u/>
      <sz val="11"/>
      <color rgb="FF005E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2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191919"/>
      <name val="TT Norms Pro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277CD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5">
    <xf numFmtId="0" fontId="0" fillId="0" borderId="0"/>
    <xf numFmtId="0" fontId="17" fillId="0" borderId="0" applyNumberForma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6" fillId="0" borderId="0"/>
    <xf numFmtId="0" fontId="42" fillId="0" borderId="0"/>
    <xf numFmtId="0" fontId="4" fillId="0" borderId="0"/>
    <xf numFmtId="0" fontId="51" fillId="0" borderId="0" applyNumberFormat="0" applyFill="0" applyBorder="0" applyAlignment="0" applyProtection="0"/>
  </cellStyleXfs>
  <cellXfs count="491">
    <xf numFmtId="0" fontId="0" fillId="0" borderId="0" xfId="0"/>
    <xf numFmtId="0" fontId="16" fillId="0" borderId="0" xfId="0" applyFont="1"/>
    <xf numFmtId="0" fontId="14" fillId="0" borderId="0" xfId="2"/>
    <xf numFmtId="0" fontId="23" fillId="0" borderId="8" xfId="5" applyFont="1" applyBorder="1"/>
    <xf numFmtId="0" fontId="0" fillId="0" borderId="0" xfId="0" applyAlignment="1">
      <alignment wrapText="1"/>
    </xf>
    <xf numFmtId="0" fontId="26" fillId="0" borderId="0" xfId="0" applyFont="1"/>
    <xf numFmtId="0" fontId="16" fillId="0" borderId="0" xfId="0" applyFont="1" applyAlignment="1">
      <alignment vertical="top"/>
    </xf>
    <xf numFmtId="1" fontId="14" fillId="0" borderId="0" xfId="2" applyNumberFormat="1"/>
    <xf numFmtId="0" fontId="0" fillId="0" borderId="4" xfId="0" applyBorder="1"/>
    <xf numFmtId="49" fontId="14" fillId="0" borderId="1" xfId="2" applyNumberFormat="1" applyBorder="1" applyAlignment="1">
      <alignment wrapText="1"/>
    </xf>
    <xf numFmtId="0" fontId="16" fillId="0" borderId="4" xfId="0" applyFont="1" applyBorder="1"/>
    <xf numFmtId="0" fontId="14" fillId="0" borderId="4" xfId="2" applyBorder="1"/>
    <xf numFmtId="0" fontId="0" fillId="0" borderId="0" xfId="2" applyFont="1"/>
    <xf numFmtId="0" fontId="0" fillId="0" borderId="4" xfId="2" applyFont="1" applyBorder="1"/>
    <xf numFmtId="0" fontId="25" fillId="0" borderId="4" xfId="0" applyFont="1" applyBorder="1"/>
    <xf numFmtId="0" fontId="16" fillId="0" borderId="0" xfId="2" applyFont="1"/>
    <xf numFmtId="0" fontId="24" fillId="0" borderId="0" xfId="0" applyFont="1" applyAlignment="1">
      <alignment wrapText="1"/>
    </xf>
    <xf numFmtId="0" fontId="16" fillId="0" borderId="6" xfId="0" applyFont="1" applyBorder="1"/>
    <xf numFmtId="0" fontId="16" fillId="0" borderId="0" xfId="9" applyFont="1" applyAlignment="1">
      <alignment vertical="top"/>
    </xf>
    <xf numFmtId="0" fontId="0" fillId="0" borderId="6" xfId="0" applyBorder="1"/>
    <xf numFmtId="0" fontId="14" fillId="0" borderId="3" xfId="2" applyBorder="1"/>
    <xf numFmtId="0" fontId="28" fillId="0" borderId="4" xfId="1" applyFont="1" applyBorder="1"/>
    <xf numFmtId="0" fontId="14" fillId="0" borderId="6" xfId="2" applyBorder="1"/>
    <xf numFmtId="0" fontId="15" fillId="0" borderId="4" xfId="0" applyFont="1" applyBorder="1"/>
    <xf numFmtId="0" fontId="23" fillId="0" borderId="5" xfId="8" applyFont="1" applyBorder="1"/>
    <xf numFmtId="0" fontId="14" fillId="0" borderId="5" xfId="2" applyBorder="1"/>
    <xf numFmtId="0" fontId="34" fillId="0" borderId="0" xfId="0" applyFont="1"/>
    <xf numFmtId="0" fontId="14" fillId="0" borderId="9" xfId="2" applyBorder="1"/>
    <xf numFmtId="1" fontId="14" fillId="0" borderId="6" xfId="2" applyNumberFormat="1" applyBorder="1"/>
    <xf numFmtId="0" fontId="14" fillId="0" borderId="7" xfId="2" applyBorder="1"/>
    <xf numFmtId="0" fontId="15" fillId="0" borderId="0" xfId="0" applyFont="1"/>
    <xf numFmtId="49" fontId="14" fillId="0" borderId="2" xfId="2" applyNumberFormat="1" applyBorder="1" applyAlignment="1">
      <alignment wrapText="1"/>
    </xf>
    <xf numFmtId="0" fontId="16" fillId="0" borderId="0" xfId="7" applyFont="1"/>
    <xf numFmtId="0" fontId="29" fillId="0" borderId="0" xfId="1" applyFont="1" applyBorder="1"/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169" fontId="16" fillId="0" borderId="0" xfId="0" applyNumberFormat="1" applyFont="1"/>
    <xf numFmtId="1" fontId="0" fillId="0" borderId="0" xfId="0" applyNumberFormat="1" applyAlignment="1">
      <alignment horizontal="right"/>
    </xf>
    <xf numFmtId="1" fontId="16" fillId="0" borderId="0" xfId="2" applyNumberFormat="1" applyFont="1"/>
    <xf numFmtId="1" fontId="16" fillId="0" borderId="0" xfId="0" applyNumberFormat="1" applyFont="1"/>
    <xf numFmtId="1" fontId="16" fillId="0" borderId="0" xfId="7" applyNumberFormat="1" applyFont="1"/>
    <xf numFmtId="170" fontId="0" fillId="0" borderId="0" xfId="0" applyNumberFormat="1"/>
    <xf numFmtId="1" fontId="0" fillId="0" borderId="0" xfId="0" applyNumberFormat="1"/>
    <xf numFmtId="0" fontId="17" fillId="0" borderId="0" xfId="1"/>
    <xf numFmtId="0" fontId="39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23" fillId="0" borderId="0" xfId="5" applyFont="1"/>
    <xf numFmtId="0" fontId="0" fillId="0" borderId="0" xfId="0" applyAlignment="1">
      <alignment vertical="top"/>
    </xf>
    <xf numFmtId="0" fontId="45" fillId="0" borderId="0" xfId="0" applyFont="1"/>
    <xf numFmtId="0" fontId="45" fillId="0" borderId="0" xfId="0" applyFont="1" applyAlignment="1">
      <alignment wrapText="1"/>
    </xf>
    <xf numFmtId="0" fontId="46" fillId="0" borderId="0" xfId="0" applyFont="1"/>
    <xf numFmtId="0" fontId="30" fillId="0" borderId="0" xfId="1" applyFont="1" applyFill="1" applyBorder="1" applyAlignment="1">
      <alignment vertical="top"/>
    </xf>
    <xf numFmtId="0" fontId="29" fillId="0" borderId="0" xfId="1" applyFont="1" applyFill="1" applyBorder="1" applyAlignment="1">
      <alignment vertical="top"/>
    </xf>
    <xf numFmtId="0" fontId="30" fillId="0" borderId="0" xfId="1" applyFont="1" applyFill="1" applyBorder="1"/>
    <xf numFmtId="0" fontId="37" fillId="0" borderId="0" xfId="1" applyFont="1" applyFill="1" applyBorder="1"/>
    <xf numFmtId="0" fontId="48" fillId="0" borderId="0" xfId="12" applyFont="1"/>
    <xf numFmtId="0" fontId="40" fillId="0" borderId="1" xfId="12" applyFont="1" applyBorder="1" applyAlignment="1">
      <alignment horizontal="left"/>
    </xf>
    <xf numFmtId="0" fontId="25" fillId="0" borderId="13" xfId="12" applyFont="1" applyBorder="1" applyAlignment="1">
      <alignment horizontal="left"/>
    </xf>
    <xf numFmtId="0" fontId="25" fillId="0" borderId="4" xfId="12" applyFont="1" applyBorder="1" applyAlignment="1">
      <alignment horizontal="left"/>
    </xf>
    <xf numFmtId="0" fontId="25" fillId="0" borderId="15" xfId="12" applyFont="1" applyBorder="1" applyAlignment="1">
      <alignment horizontal="left"/>
    </xf>
    <xf numFmtId="0" fontId="25" fillId="0" borderId="9" xfId="12" applyFont="1" applyBorder="1" applyAlignment="1">
      <alignment horizontal="left"/>
    </xf>
    <xf numFmtId="1" fontId="14" fillId="0" borderId="2" xfId="2" applyNumberFormat="1" applyBorder="1"/>
    <xf numFmtId="1" fontId="30" fillId="0" borderId="0" xfId="1" applyNumberFormat="1" applyFont="1" applyFill="1" applyBorder="1" applyAlignment="1">
      <alignment horizontal="left" vertical="top"/>
    </xf>
    <xf numFmtId="0" fontId="25" fillId="0" borderId="0" xfId="0" applyFont="1"/>
    <xf numFmtId="0" fontId="0" fillId="0" borderId="6" xfId="2" applyFont="1" applyBorder="1"/>
    <xf numFmtId="0" fontId="17" fillId="0" borderId="5" xfId="1" applyBorder="1"/>
    <xf numFmtId="0" fontId="36" fillId="0" borderId="0" xfId="0" applyFont="1"/>
    <xf numFmtId="49" fontId="35" fillId="0" borderId="0" xfId="11" applyNumberFormat="1" applyFont="1" applyAlignment="1">
      <alignment horizontal="center"/>
    </xf>
    <xf numFmtId="49" fontId="5" fillId="0" borderId="0" xfId="11" applyNumberFormat="1" applyFont="1"/>
    <xf numFmtId="49" fontId="35" fillId="0" borderId="0" xfId="11" applyNumberFormat="1" applyFont="1" applyAlignment="1">
      <alignment horizontal="right"/>
    </xf>
    <xf numFmtId="49" fontId="47" fillId="0" borderId="0" xfId="11" applyNumberFormat="1" applyFont="1" applyAlignment="1">
      <alignment horizontal="right"/>
    </xf>
    <xf numFmtId="49" fontId="41" fillId="0" borderId="0" xfId="11" applyNumberFormat="1" applyFont="1" applyAlignment="1">
      <alignment horizontal="right" vertical="center"/>
    </xf>
    <xf numFmtId="49" fontId="47" fillId="0" borderId="0" xfId="11" applyNumberFormat="1" applyFont="1" applyAlignment="1">
      <alignment horizontal="right" vertical="center"/>
    </xf>
    <xf numFmtId="49" fontId="35" fillId="0" borderId="0" xfId="11" applyNumberFormat="1" applyFont="1" applyAlignment="1">
      <alignment horizontal="left"/>
    </xf>
    <xf numFmtId="49" fontId="41" fillId="0" borderId="0" xfId="11" applyNumberFormat="1" applyFont="1" applyAlignment="1">
      <alignment horizontal="right"/>
    </xf>
    <xf numFmtId="49" fontId="5" fillId="0" borderId="0" xfId="11" applyNumberFormat="1" applyFont="1" applyAlignment="1">
      <alignment horizontal="left"/>
    </xf>
    <xf numFmtId="49" fontId="5" fillId="0" borderId="0" xfId="11" applyNumberFormat="1" applyFont="1" applyAlignment="1">
      <alignment horizontal="right"/>
    </xf>
    <xf numFmtId="49" fontId="16" fillId="0" borderId="0" xfId="0" applyNumberFormat="1" applyFont="1"/>
    <xf numFmtId="0" fontId="4" fillId="0" borderId="0" xfId="13"/>
    <xf numFmtId="0" fontId="4" fillId="0" borderId="0" xfId="13" applyAlignment="1">
      <alignment horizontal="left"/>
    </xf>
    <xf numFmtId="0" fontId="4" fillId="0" borderId="0" xfId="13" applyAlignment="1">
      <alignment horizontal="center"/>
    </xf>
    <xf numFmtId="49" fontId="0" fillId="0" borderId="0" xfId="0" applyNumberFormat="1"/>
    <xf numFmtId="49" fontId="17" fillId="0" borderId="0" xfId="1" applyNumberFormat="1"/>
    <xf numFmtId="0" fontId="4" fillId="0" borderId="0" xfId="13" applyAlignment="1">
      <alignment horizontal="right"/>
    </xf>
    <xf numFmtId="0" fontId="17" fillId="0" borderId="0" xfId="1" applyBorder="1"/>
    <xf numFmtId="0" fontId="58" fillId="0" borderId="0" xfId="0" applyFont="1" applyAlignment="1">
      <alignment vertical="center"/>
    </xf>
    <xf numFmtId="49" fontId="16" fillId="0" borderId="0" xfId="0" applyNumberFormat="1" applyFont="1" applyAlignment="1">
      <alignment wrapText="1"/>
    </xf>
    <xf numFmtId="169" fontId="0" fillId="0" borderId="0" xfId="0" applyNumberFormat="1"/>
    <xf numFmtId="0" fontId="15" fillId="0" borderId="16" xfId="0" applyFont="1" applyBorder="1"/>
    <xf numFmtId="0" fontId="16" fillId="0" borderId="11" xfId="0" applyFont="1" applyBorder="1"/>
    <xf numFmtId="0" fontId="16" fillId="0" borderId="17" xfId="0" applyFont="1" applyBorder="1" applyAlignment="1">
      <alignment horizontal="right"/>
    </xf>
    <xf numFmtId="0" fontId="16" fillId="0" borderId="18" xfId="0" applyFont="1" applyBorder="1"/>
    <xf numFmtId="0" fontId="16" fillId="0" borderId="19" xfId="0" applyFont="1" applyBorder="1"/>
    <xf numFmtId="0" fontId="0" fillId="0" borderId="19" xfId="0" applyBorder="1"/>
    <xf numFmtId="0" fontId="16" fillId="0" borderId="20" xfId="0" applyFont="1" applyBorder="1"/>
    <xf numFmtId="0" fontId="16" fillId="0" borderId="12" xfId="0" applyFont="1" applyBorder="1"/>
    <xf numFmtId="0" fontId="0" fillId="0" borderId="21" xfId="0" applyBorder="1"/>
    <xf numFmtId="0" fontId="16" fillId="0" borderId="16" xfId="0" applyFont="1" applyBorder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16" fillId="3" borderId="18" xfId="0" applyFont="1" applyFill="1" applyBorder="1"/>
    <xf numFmtId="0" fontId="15" fillId="0" borderId="18" xfId="0" applyFont="1" applyBorder="1"/>
    <xf numFmtId="0" fontId="38" fillId="0" borderId="18" xfId="0" applyFont="1" applyBorder="1"/>
    <xf numFmtId="0" fontId="38" fillId="0" borderId="0" xfId="0" applyFont="1"/>
    <xf numFmtId="0" fontId="16" fillId="2" borderId="18" xfId="0" applyFont="1" applyFill="1" applyBorder="1"/>
    <xf numFmtId="0" fontId="0" fillId="2" borderId="0" xfId="0" applyFill="1"/>
    <xf numFmtId="0" fontId="0" fillId="5" borderId="0" xfId="0" applyFill="1"/>
    <xf numFmtId="1" fontId="0" fillId="2" borderId="0" xfId="0" applyNumberFormat="1" applyFill="1"/>
    <xf numFmtId="9" fontId="0" fillId="0" borderId="0" xfId="0" applyNumberFormat="1"/>
    <xf numFmtId="0" fontId="16" fillId="0" borderId="11" xfId="0" applyFont="1" applyBorder="1" applyAlignment="1">
      <alignment horizontal="right"/>
    </xf>
    <xf numFmtId="0" fontId="16" fillId="0" borderId="17" xfId="0" applyFont="1" applyBorder="1" applyAlignment="1">
      <alignment horizontal="left" indent="1"/>
    </xf>
    <xf numFmtId="49" fontId="15" fillId="0" borderId="0" xfId="0" applyNumberFormat="1" applyFont="1"/>
    <xf numFmtId="0" fontId="26" fillId="0" borderId="22" xfId="0" applyFont="1" applyBorder="1"/>
    <xf numFmtId="0" fontId="26" fillId="0" borderId="23" xfId="0" applyFont="1" applyBorder="1"/>
    <xf numFmtId="0" fontId="24" fillId="0" borderId="24" xfId="0" applyFont="1" applyBorder="1"/>
    <xf numFmtId="0" fontId="24" fillId="0" borderId="25" xfId="0" applyFont="1" applyBorder="1"/>
    <xf numFmtId="0" fontId="59" fillId="0" borderId="0" xfId="0" applyFont="1"/>
    <xf numFmtId="0" fontId="26" fillId="0" borderId="26" xfId="0" applyFont="1" applyBorder="1"/>
    <xf numFmtId="0" fontId="26" fillId="0" borderId="27" xfId="0" applyFont="1" applyBorder="1"/>
    <xf numFmtId="0" fontId="24" fillId="0" borderId="28" xfId="0" applyFont="1" applyBorder="1"/>
    <xf numFmtId="0" fontId="24" fillId="0" borderId="21" xfId="0" applyFont="1" applyBorder="1"/>
    <xf numFmtId="0" fontId="60" fillId="0" borderId="21" xfId="0" applyFont="1" applyBorder="1"/>
    <xf numFmtId="0" fontId="36" fillId="0" borderId="0" xfId="2" applyFont="1"/>
    <xf numFmtId="0" fontId="29" fillId="0" borderId="5" xfId="1" applyFont="1" applyBorder="1"/>
    <xf numFmtId="0" fontId="15" fillId="0" borderId="9" xfId="2" applyFont="1" applyBorder="1" applyAlignment="1">
      <alignment horizontal="center"/>
    </xf>
    <xf numFmtId="0" fontId="16" fillId="0" borderId="6" xfId="2" applyFont="1" applyBorder="1"/>
    <xf numFmtId="0" fontId="15" fillId="0" borderId="7" xfId="2" applyFont="1" applyBorder="1" applyAlignment="1">
      <alignment horizontal="center"/>
    </xf>
    <xf numFmtId="0" fontId="10" fillId="0" borderId="0" xfId="7"/>
    <xf numFmtId="0" fontId="0" fillId="0" borderId="0" xfId="7" applyFont="1"/>
    <xf numFmtId="0" fontId="14" fillId="0" borderId="1" xfId="2" applyBorder="1"/>
    <xf numFmtId="0" fontId="16" fillId="0" borderId="6" xfId="7" applyFont="1" applyBorder="1"/>
    <xf numFmtId="0" fontId="16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0" fontId="14" fillId="0" borderId="0" xfId="2" applyAlignment="1">
      <alignment horizontal="right"/>
    </xf>
    <xf numFmtId="0" fontId="25" fillId="0" borderId="0" xfId="2" applyFont="1"/>
    <xf numFmtId="0" fontId="24" fillId="0" borderId="0" xfId="2" applyFont="1"/>
    <xf numFmtId="1" fontId="25" fillId="0" borderId="0" xfId="2" applyNumberFormat="1" applyFont="1"/>
    <xf numFmtId="0" fontId="25" fillId="0" borderId="0" xfId="0" applyFont="1" applyAlignment="1">
      <alignment wrapText="1"/>
    </xf>
    <xf numFmtId="0" fontId="16" fillId="0" borderId="0" xfId="7" applyFont="1" applyAlignment="1">
      <alignment vertical="top"/>
    </xf>
    <xf numFmtId="0" fontId="0" fillId="0" borderId="0" xfId="7" applyFont="1" applyAlignment="1">
      <alignment vertical="top"/>
    </xf>
    <xf numFmtId="0" fontId="0" fillId="0" borderId="0" xfId="6" applyFont="1" applyAlignment="1">
      <alignment vertical="top"/>
    </xf>
    <xf numFmtId="49" fontId="14" fillId="0" borderId="3" xfId="2" applyNumberFormat="1" applyBorder="1"/>
    <xf numFmtId="0" fontId="7" fillId="0" borderId="0" xfId="8" applyFont="1"/>
    <xf numFmtId="0" fontId="16" fillId="0" borderId="0" xfId="8" applyFont="1"/>
    <xf numFmtId="49" fontId="14" fillId="0" borderId="5" xfId="2" applyNumberFormat="1" applyBorder="1"/>
    <xf numFmtId="0" fontId="29" fillId="0" borderId="5" xfId="1" applyFont="1" applyFill="1" applyBorder="1" applyAlignment="1">
      <alignment horizontal="center"/>
    </xf>
    <xf numFmtId="49" fontId="0" fillId="0" borderId="5" xfId="2" applyNumberFormat="1" applyFont="1" applyBorder="1"/>
    <xf numFmtId="0" fontId="29" fillId="0" borderId="4" xfId="1" applyFont="1" applyBorder="1" applyAlignment="1">
      <alignment horizontal="left"/>
    </xf>
    <xf numFmtId="49" fontId="14" fillId="0" borderId="7" xfId="2" applyNumberFormat="1" applyBorder="1"/>
    <xf numFmtId="1" fontId="20" fillId="0" borderId="0" xfId="1" applyNumberFormat="1" applyFont="1" applyFill="1" applyBorder="1" applyAlignment="1">
      <alignment horizontal="right" vertical="top"/>
    </xf>
    <xf numFmtId="1" fontId="35" fillId="0" borderId="0" xfId="1" applyNumberFormat="1" applyFont="1" applyFill="1" applyBorder="1" applyAlignment="1">
      <alignment horizontal="right" vertical="top"/>
    </xf>
    <xf numFmtId="1" fontId="24" fillId="0" borderId="0" xfId="1" applyNumberFormat="1" applyFont="1" applyFill="1" applyBorder="1" applyAlignment="1">
      <alignment horizontal="right" vertical="top"/>
    </xf>
    <xf numFmtId="0" fontId="24" fillId="0" borderId="0" xfId="0" applyFont="1"/>
    <xf numFmtId="0" fontId="24" fillId="0" borderId="0" xfId="7" applyFont="1"/>
    <xf numFmtId="0" fontId="61" fillId="0" borderId="4" xfId="1" applyFont="1" applyBorder="1"/>
    <xf numFmtId="0" fontId="62" fillId="0" borderId="1" xfId="1" applyFont="1" applyBorder="1"/>
    <xf numFmtId="0" fontId="61" fillId="0" borderId="4" xfId="1" applyFont="1" applyFill="1" applyBorder="1"/>
    <xf numFmtId="0" fontId="62" fillId="0" borderId="1" xfId="1" applyFont="1" applyFill="1" applyBorder="1"/>
    <xf numFmtId="0" fontId="61" fillId="0" borderId="9" xfId="1" applyFont="1" applyBorder="1"/>
    <xf numFmtId="49" fontId="62" fillId="0" borderId="1" xfId="1" applyNumberFormat="1" applyFont="1" applyBorder="1"/>
    <xf numFmtId="0" fontId="62" fillId="0" borderId="0" xfId="1" applyFont="1" applyBorder="1"/>
    <xf numFmtId="0" fontId="62" fillId="0" borderId="10" xfId="1" applyFont="1" applyBorder="1"/>
    <xf numFmtId="0" fontId="0" fillId="0" borderId="0" xfId="0" applyAlignment="1">
      <alignment horizontal="right"/>
    </xf>
    <xf numFmtId="1" fontId="0" fillId="0" borderId="29" xfId="0" applyNumberFormat="1" applyBorder="1"/>
    <xf numFmtId="1" fontId="0" fillId="0" borderId="30" xfId="0" applyNumberFormat="1" applyBorder="1"/>
    <xf numFmtId="1" fontId="16" fillId="0" borderId="30" xfId="0" applyNumberFormat="1" applyFont="1" applyBorder="1"/>
    <xf numFmtId="1" fontId="0" fillId="0" borderId="31" xfId="0" applyNumberFormat="1" applyBorder="1"/>
    <xf numFmtId="0" fontId="0" fillId="0" borderId="29" xfId="0" applyBorder="1" applyAlignment="1">
      <alignment wrapText="1"/>
    </xf>
    <xf numFmtId="0" fontId="0" fillId="0" borderId="32" xfId="0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16" fillId="0" borderId="30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3" xfId="0" applyBorder="1" applyAlignment="1">
      <alignment horizontal="right"/>
    </xf>
    <xf numFmtId="0" fontId="16" fillId="0" borderId="1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16" fillId="0" borderId="5" xfId="0" applyFont="1" applyBorder="1" applyAlignment="1">
      <alignment horizontal="right"/>
    </xf>
    <xf numFmtId="0" fontId="0" fillId="0" borderId="9" xfId="0" applyBorder="1" applyAlignment="1">
      <alignment horizontal="right"/>
    </xf>
    <xf numFmtId="0" fontId="16" fillId="0" borderId="7" xfId="0" applyFont="1" applyBorder="1" applyAlignment="1">
      <alignment horizontal="right"/>
    </xf>
    <xf numFmtId="0" fontId="51" fillId="0" borderId="0" xfId="14" applyFill="1" applyBorder="1"/>
    <xf numFmtId="0" fontId="17" fillId="0" borderId="0" xfId="1" applyFill="1" applyBorder="1"/>
    <xf numFmtId="49" fontId="4" fillId="0" borderId="0" xfId="13" applyNumberFormat="1"/>
    <xf numFmtId="49" fontId="53" fillId="0" borderId="0" xfId="13" applyNumberFormat="1" applyFont="1"/>
    <xf numFmtId="49" fontId="54" fillId="0" borderId="0" xfId="13" applyNumberFormat="1" applyFont="1"/>
    <xf numFmtId="49" fontId="55" fillId="0" borderId="0" xfId="13" applyNumberFormat="1" applyFont="1" applyAlignment="1">
      <alignment wrapText="1"/>
    </xf>
    <xf numFmtId="49" fontId="53" fillId="0" borderId="0" xfId="13" applyNumberFormat="1" applyFont="1" applyAlignment="1">
      <alignment horizontal="left"/>
    </xf>
    <xf numFmtId="49" fontId="53" fillId="0" borderId="0" xfId="13" applyNumberFormat="1" applyFont="1" applyAlignment="1">
      <alignment horizontal="center"/>
    </xf>
    <xf numFmtId="0" fontId="63" fillId="0" borderId="36" xfId="13" applyFont="1" applyBorder="1"/>
    <xf numFmtId="0" fontId="65" fillId="0" borderId="37" xfId="13" applyFont="1" applyBorder="1"/>
    <xf numFmtId="0" fontId="63" fillId="0" borderId="37" xfId="13" applyFont="1" applyBorder="1"/>
    <xf numFmtId="0" fontId="63" fillId="0" borderId="38" xfId="13" applyFont="1" applyBorder="1"/>
    <xf numFmtId="0" fontId="63" fillId="0" borderId="39" xfId="13" applyFont="1" applyBorder="1"/>
    <xf numFmtId="49" fontId="63" fillId="0" borderId="39" xfId="13" applyNumberFormat="1" applyFont="1" applyBorder="1"/>
    <xf numFmtId="0" fontId="63" fillId="0" borderId="39" xfId="13" applyFont="1" applyBorder="1" applyAlignment="1">
      <alignment horizontal="right"/>
    </xf>
    <xf numFmtId="0" fontId="63" fillId="0" borderId="39" xfId="13" applyFont="1" applyBorder="1" applyAlignment="1">
      <alignment horizontal="left"/>
    </xf>
    <xf numFmtId="0" fontId="63" fillId="0" borderId="33" xfId="13" applyFont="1" applyBorder="1"/>
    <xf numFmtId="0" fontId="63" fillId="0" borderId="34" xfId="13" applyFont="1" applyBorder="1"/>
    <xf numFmtId="49" fontId="63" fillId="0" borderId="34" xfId="13" applyNumberFormat="1" applyFont="1" applyBorder="1"/>
    <xf numFmtId="0" fontId="63" fillId="0" borderId="34" xfId="13" applyFont="1" applyBorder="1" applyAlignment="1">
      <alignment horizontal="left"/>
    </xf>
    <xf numFmtId="0" fontId="63" fillId="0" borderId="34" xfId="13" applyFont="1" applyBorder="1" applyAlignment="1">
      <alignment horizontal="right"/>
    </xf>
    <xf numFmtId="0" fontId="64" fillId="0" borderId="34" xfId="13" applyFont="1" applyBorder="1" applyAlignment="1">
      <alignment horizontal="left"/>
    </xf>
    <xf numFmtId="0" fontId="65" fillId="0" borderId="35" xfId="13" applyFont="1" applyBorder="1"/>
    <xf numFmtId="0" fontId="63" fillId="0" borderId="40" xfId="13" applyFont="1" applyBorder="1"/>
    <xf numFmtId="0" fontId="67" fillId="0" borderId="0" xfId="13" applyFont="1"/>
    <xf numFmtId="0" fontId="4" fillId="0" borderId="19" xfId="13" applyBorder="1" applyAlignment="1">
      <alignment horizontal="left"/>
    </xf>
    <xf numFmtId="0" fontId="4" fillId="0" borderId="16" xfId="13" applyBorder="1"/>
    <xf numFmtId="0" fontId="4" fillId="0" borderId="11" xfId="13" applyBorder="1"/>
    <xf numFmtId="49" fontId="4" fillId="0" borderId="11" xfId="13" applyNumberFormat="1" applyBorder="1"/>
    <xf numFmtId="0" fontId="4" fillId="0" borderId="11" xfId="13" applyBorder="1" applyAlignment="1">
      <alignment horizontal="left"/>
    </xf>
    <xf numFmtId="0" fontId="4" fillId="0" borderId="11" xfId="13" applyBorder="1" applyAlignment="1">
      <alignment horizontal="right"/>
    </xf>
    <xf numFmtId="0" fontId="4" fillId="0" borderId="17" xfId="13" applyBorder="1"/>
    <xf numFmtId="0" fontId="4" fillId="0" borderId="18" xfId="13" applyBorder="1"/>
    <xf numFmtId="0" fontId="4" fillId="0" borderId="19" xfId="13" applyBorder="1"/>
    <xf numFmtId="0" fontId="4" fillId="0" borderId="20" xfId="13" applyBorder="1"/>
    <xf numFmtId="0" fontId="4" fillId="0" borderId="12" xfId="13" applyBorder="1"/>
    <xf numFmtId="49" fontId="4" fillId="0" borderId="12" xfId="13" applyNumberFormat="1" applyBorder="1"/>
    <xf numFmtId="0" fontId="4" fillId="0" borderId="12" xfId="13" applyBorder="1" applyAlignment="1">
      <alignment horizontal="left"/>
    </xf>
    <xf numFmtId="0" fontId="4" fillId="0" borderId="12" xfId="13" applyBorder="1" applyAlignment="1">
      <alignment horizontal="right"/>
    </xf>
    <xf numFmtId="0" fontId="4" fillId="0" borderId="21" xfId="13" applyBorder="1"/>
    <xf numFmtId="0" fontId="4" fillId="0" borderId="11" xfId="13" applyBorder="1" applyAlignment="1">
      <alignment horizontal="center"/>
    </xf>
    <xf numFmtId="0" fontId="4" fillId="0" borderId="12" xfId="13" applyBorder="1" applyAlignment="1">
      <alignment horizontal="center"/>
    </xf>
    <xf numFmtId="0" fontId="25" fillId="0" borderId="11" xfId="13" applyFont="1" applyBorder="1" applyAlignment="1">
      <alignment horizontal="left"/>
    </xf>
    <xf numFmtId="0" fontId="25" fillId="0" borderId="0" xfId="13" applyFont="1" applyAlignment="1">
      <alignment horizontal="left"/>
    </xf>
    <xf numFmtId="0" fontId="25" fillId="0" borderId="18" xfId="13" applyFont="1" applyBorder="1"/>
    <xf numFmtId="0" fontId="25" fillId="0" borderId="0" xfId="13" applyFont="1"/>
    <xf numFmtId="49" fontId="25" fillId="0" borderId="0" xfId="13" applyNumberFormat="1" applyFont="1"/>
    <xf numFmtId="0" fontId="25" fillId="0" borderId="0" xfId="13" applyFont="1" applyAlignment="1">
      <alignment horizontal="right"/>
    </xf>
    <xf numFmtId="0" fontId="25" fillId="0" borderId="0" xfId="13" applyFont="1" applyAlignment="1">
      <alignment horizontal="center"/>
    </xf>
    <xf numFmtId="0" fontId="25" fillId="0" borderId="20" xfId="13" applyFont="1" applyBorder="1"/>
    <xf numFmtId="0" fontId="25" fillId="0" borderId="12" xfId="13" applyFont="1" applyBorder="1"/>
    <xf numFmtId="49" fontId="25" fillId="0" borderId="12" xfId="13" applyNumberFormat="1" applyFont="1" applyBorder="1"/>
    <xf numFmtId="0" fontId="25" fillId="0" borderId="12" xfId="13" applyFont="1" applyBorder="1" applyAlignment="1">
      <alignment horizontal="left"/>
    </xf>
    <xf numFmtId="0" fontId="25" fillId="0" borderId="12" xfId="13" applyFont="1" applyBorder="1" applyAlignment="1">
      <alignment horizontal="right"/>
    </xf>
    <xf numFmtId="0" fontId="25" fillId="0" borderId="12" xfId="13" applyFont="1" applyBorder="1" applyAlignment="1">
      <alignment horizontal="center"/>
    </xf>
    <xf numFmtId="0" fontId="25" fillId="0" borderId="16" xfId="13" applyFont="1" applyBorder="1"/>
    <xf numFmtId="0" fontId="25" fillId="0" borderId="11" xfId="13" applyFont="1" applyBorder="1"/>
    <xf numFmtId="49" fontId="25" fillId="0" borderId="11" xfId="13" applyNumberFormat="1" applyFont="1" applyBorder="1"/>
    <xf numFmtId="0" fontId="25" fillId="0" borderId="11" xfId="13" applyFont="1" applyBorder="1" applyAlignment="1">
      <alignment horizontal="right"/>
    </xf>
    <xf numFmtId="0" fontId="25" fillId="0" borderId="11" xfId="13" applyFont="1" applyBorder="1" applyAlignment="1">
      <alignment horizontal="center"/>
    </xf>
    <xf numFmtId="0" fontId="67" fillId="0" borderId="19" xfId="13" applyFont="1" applyBorder="1"/>
    <xf numFmtId="0" fontId="66" fillId="0" borderId="16" xfId="13" applyFont="1" applyBorder="1"/>
    <xf numFmtId="0" fontId="66" fillId="0" borderId="11" xfId="13" applyFont="1" applyBorder="1"/>
    <xf numFmtId="0" fontId="66" fillId="0" borderId="18" xfId="13" applyFont="1" applyBorder="1"/>
    <xf numFmtId="0" fontId="66" fillId="0" borderId="0" xfId="13" applyFont="1"/>
    <xf numFmtId="0" fontId="66" fillId="0" borderId="20" xfId="13" applyFont="1" applyBorder="1"/>
    <xf numFmtId="0" fontId="66" fillId="0" borderId="12" xfId="13" applyFont="1" applyBorder="1"/>
    <xf numFmtId="0" fontId="50" fillId="0" borderId="12" xfId="13" applyFont="1" applyBorder="1" applyAlignment="1">
      <alignment horizontal="left"/>
    </xf>
    <xf numFmtId="0" fontId="52" fillId="0" borderId="0" xfId="13" applyFont="1"/>
    <xf numFmtId="0" fontId="49" fillId="0" borderId="0" xfId="13" applyFont="1"/>
    <xf numFmtId="0" fontId="62" fillId="0" borderId="0" xfId="1" applyFont="1" applyFill="1" applyBorder="1"/>
    <xf numFmtId="0" fontId="49" fillId="0" borderId="0" xfId="13" applyFont="1" applyAlignment="1">
      <alignment horizontal="right"/>
    </xf>
    <xf numFmtId="0" fontId="49" fillId="0" borderId="0" xfId="13" applyFont="1" applyAlignment="1">
      <alignment horizontal="center"/>
    </xf>
    <xf numFmtId="0" fontId="49" fillId="0" borderId="0" xfId="13" applyFont="1" applyAlignment="1">
      <alignment horizontal="left"/>
    </xf>
    <xf numFmtId="0" fontId="4" fillId="0" borderId="0" xfId="13" applyAlignment="1">
      <alignment wrapText="1"/>
    </xf>
    <xf numFmtId="0" fontId="24" fillId="0" borderId="0" xfId="13" applyFont="1"/>
    <xf numFmtId="0" fontId="4" fillId="0" borderId="0" xfId="13" applyAlignment="1">
      <alignment horizontal="left" wrapText="1"/>
    </xf>
    <xf numFmtId="0" fontId="4" fillId="0" borderId="0" xfId="13" applyAlignment="1">
      <alignment horizontal="center" wrapText="1"/>
    </xf>
    <xf numFmtId="0" fontId="57" fillId="0" borderId="0" xfId="1" applyFont="1" applyFill="1" applyBorder="1"/>
    <xf numFmtId="0" fontId="63" fillId="0" borderId="0" xfId="13" applyFont="1"/>
    <xf numFmtId="49" fontId="63" fillId="0" borderId="0" xfId="13" applyNumberFormat="1" applyFont="1"/>
    <xf numFmtId="0" fontId="63" fillId="0" borderId="0" xfId="13" applyFont="1" applyAlignment="1">
      <alignment horizontal="left"/>
    </xf>
    <xf numFmtId="0" fontId="63" fillId="0" borderId="0" xfId="13" applyFont="1" applyAlignment="1">
      <alignment horizontal="right"/>
    </xf>
    <xf numFmtId="0" fontId="63" fillId="0" borderId="0" xfId="13" applyFont="1" applyAlignment="1">
      <alignment horizontal="center"/>
    </xf>
    <xf numFmtId="0" fontId="65" fillId="0" borderId="0" xfId="13" applyFont="1"/>
    <xf numFmtId="0" fontId="64" fillId="0" borderId="0" xfId="13" applyFont="1" applyAlignment="1">
      <alignment horizontal="left"/>
    </xf>
    <xf numFmtId="0" fontId="63" fillId="0" borderId="34" xfId="13" applyFont="1" applyBorder="1" applyAlignment="1">
      <alignment horizontal="center"/>
    </xf>
    <xf numFmtId="0" fontId="64" fillId="0" borderId="39" xfId="13" applyFont="1" applyBorder="1" applyAlignment="1">
      <alignment horizontal="left"/>
    </xf>
    <xf numFmtId="49" fontId="3" fillId="0" borderId="0" xfId="13" applyNumberFormat="1" applyFont="1"/>
    <xf numFmtId="0" fontId="24" fillId="3" borderId="0" xfId="0" applyFont="1" applyFill="1" applyAlignment="1">
      <alignment wrapText="1"/>
    </xf>
    <xf numFmtId="0" fontId="30" fillId="3" borderId="0" xfId="1" applyFont="1" applyFill="1" applyBorder="1" applyAlignment="1">
      <alignment vertical="top"/>
    </xf>
    <xf numFmtId="1" fontId="20" fillId="3" borderId="0" xfId="1" applyNumberFormat="1" applyFont="1" applyFill="1" applyBorder="1" applyAlignment="1">
      <alignment horizontal="right" vertical="top"/>
    </xf>
    <xf numFmtId="0" fontId="17" fillId="3" borderId="0" xfId="1" applyFill="1" applyBorder="1" applyAlignment="1">
      <alignment vertical="top"/>
    </xf>
    <xf numFmtId="1" fontId="35" fillId="3" borderId="0" xfId="1" applyNumberFormat="1" applyFont="1" applyFill="1" applyBorder="1" applyAlignment="1">
      <alignment horizontal="right" vertical="top"/>
    </xf>
    <xf numFmtId="1" fontId="24" fillId="3" borderId="0" xfId="1" applyNumberFormat="1" applyFont="1" applyFill="1" applyBorder="1" applyAlignment="1">
      <alignment horizontal="right" vertical="top"/>
    </xf>
    <xf numFmtId="0" fontId="0" fillId="3" borderId="0" xfId="0" applyFill="1"/>
    <xf numFmtId="0" fontId="24" fillId="5" borderId="0" xfId="0" applyFont="1" applyFill="1" applyAlignment="1">
      <alignment wrapText="1"/>
    </xf>
    <xf numFmtId="0" fontId="4" fillId="3" borderId="16" xfId="13" applyFill="1" applyBorder="1"/>
    <xf numFmtId="0" fontId="4" fillId="3" borderId="11" xfId="13" applyFill="1" applyBorder="1"/>
    <xf numFmtId="49" fontId="4" fillId="3" borderId="11" xfId="13" applyNumberFormat="1" applyFill="1" applyBorder="1"/>
    <xf numFmtId="0" fontId="4" fillId="3" borderId="11" xfId="13" applyFill="1" applyBorder="1" applyAlignment="1">
      <alignment horizontal="left"/>
    </xf>
    <xf numFmtId="0" fontId="4" fillId="3" borderId="17" xfId="13" applyFill="1" applyBorder="1"/>
    <xf numFmtId="49" fontId="3" fillId="3" borderId="0" xfId="13" applyNumberFormat="1" applyFont="1" applyFill="1"/>
    <xf numFmtId="0" fontId="4" fillId="3" borderId="20" xfId="13" applyFill="1" applyBorder="1"/>
    <xf numFmtId="0" fontId="4" fillId="3" borderId="12" xfId="13" applyFill="1" applyBorder="1"/>
    <xf numFmtId="49" fontId="4" fillId="3" borderId="12" xfId="13" applyNumberFormat="1" applyFill="1" applyBorder="1"/>
    <xf numFmtId="0" fontId="4" fillId="3" borderId="12" xfId="13" applyFill="1" applyBorder="1" applyAlignment="1">
      <alignment horizontal="left"/>
    </xf>
    <xf numFmtId="0" fontId="4" fillId="3" borderId="21" xfId="13" applyFill="1" applyBorder="1"/>
    <xf numFmtId="49" fontId="3" fillId="0" borderId="2" xfId="2" applyNumberFormat="1" applyFont="1" applyBorder="1" applyAlignment="1">
      <alignment wrapText="1"/>
    </xf>
    <xf numFmtId="0" fontId="3" fillId="0" borderId="2" xfId="2" applyFont="1" applyBorder="1"/>
    <xf numFmtId="49" fontId="3" fillId="0" borderId="0" xfId="2" applyNumberFormat="1" applyFont="1" applyAlignment="1">
      <alignment wrapText="1"/>
    </xf>
    <xf numFmtId="0" fontId="3" fillId="0" borderId="0" xfId="2" applyFont="1" applyAlignment="1">
      <alignment wrapText="1"/>
    </xf>
    <xf numFmtId="0" fontId="3" fillId="0" borderId="0" xfId="2" applyFont="1"/>
    <xf numFmtId="0" fontId="3" fillId="0" borderId="0" xfId="7" applyFont="1" applyAlignment="1">
      <alignment vertical="top"/>
    </xf>
    <xf numFmtId="1" fontId="3" fillId="0" borderId="0" xfId="2" applyNumberFormat="1" applyFont="1"/>
    <xf numFmtId="0" fontId="3" fillId="0" borderId="0" xfId="5" applyFont="1" applyAlignment="1">
      <alignment vertical="top"/>
    </xf>
    <xf numFmtId="0" fontId="3" fillId="0" borderId="0" xfId="6" applyFont="1" applyAlignment="1">
      <alignment vertical="top"/>
    </xf>
    <xf numFmtId="0" fontId="3" fillId="0" borderId="0" xfId="9" applyFont="1" applyAlignment="1">
      <alignment vertical="top"/>
    </xf>
    <xf numFmtId="0" fontId="3" fillId="0" borderId="0" xfId="8" applyFont="1" applyAlignment="1">
      <alignment horizontal="right"/>
    </xf>
    <xf numFmtId="0" fontId="3" fillId="0" borderId="0" xfId="8" applyFont="1"/>
    <xf numFmtId="0" fontId="3" fillId="0" borderId="5" xfId="8" applyFont="1" applyBorder="1"/>
    <xf numFmtId="0" fontId="3" fillId="0" borderId="6" xfId="8" applyFont="1" applyBorder="1" applyAlignment="1">
      <alignment horizontal="right"/>
    </xf>
    <xf numFmtId="0" fontId="3" fillId="0" borderId="6" xfId="2" applyFont="1" applyBorder="1"/>
    <xf numFmtId="0" fontId="3" fillId="0" borderId="0" xfId="7" applyFont="1"/>
    <xf numFmtId="1" fontId="3" fillId="0" borderId="6" xfId="2" applyNumberFormat="1" applyFont="1" applyBorder="1"/>
    <xf numFmtId="0" fontId="3" fillId="0" borderId="4" xfId="2" applyFont="1" applyBorder="1"/>
    <xf numFmtId="0" fontId="3" fillId="0" borderId="5" xfId="2" applyFont="1" applyBorder="1"/>
    <xf numFmtId="0" fontId="3" fillId="0" borderId="4" xfId="6" applyFont="1" applyBorder="1" applyAlignment="1">
      <alignment vertical="top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left"/>
    </xf>
    <xf numFmtId="0" fontId="3" fillId="0" borderId="0" xfId="0" applyFont="1" applyAlignment="1">
      <alignment wrapText="1"/>
    </xf>
    <xf numFmtId="0" fontId="3" fillId="0" borderId="11" xfId="13" applyFont="1" applyBorder="1" applyAlignment="1">
      <alignment wrapText="1"/>
    </xf>
    <xf numFmtId="0" fontId="3" fillId="0" borderId="11" xfId="13" applyFont="1" applyBorder="1" applyAlignment="1">
      <alignment horizontal="left"/>
    </xf>
    <xf numFmtId="0" fontId="3" fillId="0" borderId="12" xfId="13" applyFont="1" applyBorder="1" applyAlignment="1">
      <alignment wrapText="1"/>
    </xf>
    <xf numFmtId="49" fontId="3" fillId="0" borderId="12" xfId="13" applyNumberFormat="1" applyFont="1" applyBorder="1"/>
    <xf numFmtId="0" fontId="3" fillId="0" borderId="12" xfId="13" applyFont="1" applyBorder="1" applyAlignment="1">
      <alignment horizontal="left"/>
    </xf>
    <xf numFmtId="0" fontId="3" fillId="0" borderId="16" xfId="13" applyFont="1" applyBorder="1"/>
    <xf numFmtId="0" fontId="3" fillId="0" borderId="11" xfId="13" applyFont="1" applyBorder="1"/>
    <xf numFmtId="0" fontId="3" fillId="0" borderId="20" xfId="13" applyFont="1" applyBorder="1"/>
    <xf numFmtId="0" fontId="3" fillId="0" borderId="12" xfId="13" applyFont="1" applyBorder="1"/>
    <xf numFmtId="0" fontId="3" fillId="0" borderId="11" xfId="13" applyFont="1" applyBorder="1" applyAlignment="1">
      <alignment horizontal="right"/>
    </xf>
    <xf numFmtId="0" fontId="3" fillId="0" borderId="0" xfId="13" applyFont="1" applyAlignment="1">
      <alignment horizontal="left"/>
    </xf>
    <xf numFmtId="0" fontId="3" fillId="0" borderId="17" xfId="13" applyFont="1" applyBorder="1"/>
    <xf numFmtId="0" fontId="3" fillId="0" borderId="18" xfId="13" applyFont="1" applyBorder="1"/>
    <xf numFmtId="0" fontId="3" fillId="0" borderId="0" xfId="13" applyFont="1"/>
    <xf numFmtId="0" fontId="3" fillId="0" borderId="0" xfId="13" applyFont="1" applyAlignment="1">
      <alignment horizontal="right"/>
    </xf>
    <xf numFmtId="0" fontId="3" fillId="0" borderId="19" xfId="13" applyFont="1" applyBorder="1"/>
    <xf numFmtId="0" fontId="3" fillId="0" borderId="12" xfId="13" applyFont="1" applyBorder="1" applyAlignment="1">
      <alignment horizontal="right"/>
    </xf>
    <xf numFmtId="49" fontId="3" fillId="0" borderId="11" xfId="13" applyNumberFormat="1" applyFont="1" applyBorder="1"/>
    <xf numFmtId="0" fontId="3" fillId="0" borderId="21" xfId="13" applyFont="1" applyBorder="1"/>
    <xf numFmtId="0" fontId="3" fillId="3" borderId="11" xfId="13" applyFont="1" applyFill="1" applyBorder="1" applyAlignment="1">
      <alignment horizontal="left"/>
    </xf>
    <xf numFmtId="0" fontId="3" fillId="3" borderId="11" xfId="13" applyFont="1" applyFill="1" applyBorder="1" applyAlignment="1">
      <alignment horizontal="right"/>
    </xf>
    <xf numFmtId="0" fontId="3" fillId="3" borderId="12" xfId="13" applyFont="1" applyFill="1" applyBorder="1" applyAlignment="1">
      <alignment horizontal="left"/>
    </xf>
    <xf numFmtId="0" fontId="3" fillId="3" borderId="12" xfId="13" applyFont="1" applyFill="1" applyBorder="1" applyAlignment="1">
      <alignment horizontal="right"/>
    </xf>
    <xf numFmtId="0" fontId="2" fillId="0" borderId="0" xfId="13" applyFont="1"/>
    <xf numFmtId="0" fontId="3" fillId="0" borderId="0" xfId="13" applyFont="1" applyAlignment="1">
      <alignment horizontal="center"/>
    </xf>
    <xf numFmtId="0" fontId="3" fillId="0" borderId="0" xfId="13" applyFont="1" applyAlignment="1">
      <alignment wrapText="1"/>
    </xf>
    <xf numFmtId="0" fontId="3" fillId="0" borderId="0" xfId="13" applyFont="1" applyAlignment="1">
      <alignment horizontal="center" wrapText="1"/>
    </xf>
    <xf numFmtId="0" fontId="3" fillId="0" borderId="0" xfId="13" applyFont="1" applyAlignment="1">
      <alignment horizontal="left" wrapText="1"/>
    </xf>
    <xf numFmtId="0" fontId="3" fillId="4" borderId="0" xfId="13" applyFont="1" applyFill="1"/>
    <xf numFmtId="49" fontId="3" fillId="0" borderId="0" xfId="11" applyNumberFormat="1" applyFont="1" applyAlignment="1">
      <alignment horizontal="left"/>
    </xf>
    <xf numFmtId="49" fontId="3" fillId="0" borderId="0" xfId="11" applyNumberFormat="1" applyFont="1" applyAlignment="1">
      <alignment horizontal="center"/>
    </xf>
    <xf numFmtId="49" fontId="3" fillId="0" borderId="0" xfId="11" applyNumberFormat="1" applyFont="1"/>
    <xf numFmtId="49" fontId="3" fillId="0" borderId="0" xfId="11" applyNumberFormat="1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0" borderId="0" xfId="11" applyNumberFormat="1" applyFont="1" applyAlignment="1">
      <alignment horizontal="right" vertical="center"/>
    </xf>
    <xf numFmtId="49" fontId="3" fillId="0" borderId="0" xfId="11" applyNumberFormat="1" applyFont="1" applyAlignment="1">
      <alignment horizontal="left" vertical="center"/>
    </xf>
    <xf numFmtId="0" fontId="31" fillId="0" borderId="0" xfId="2" applyFont="1" applyAlignment="1">
      <alignment horizontal="center"/>
    </xf>
    <xf numFmtId="49" fontId="16" fillId="0" borderId="0" xfId="2" applyNumberFormat="1" applyFont="1" applyBorder="1" applyAlignment="1">
      <alignment wrapText="1"/>
    </xf>
    <xf numFmtId="49" fontId="0" fillId="0" borderId="0" xfId="2" applyNumberFormat="1" applyFont="1" applyBorder="1" applyAlignment="1">
      <alignment wrapText="1"/>
    </xf>
    <xf numFmtId="49" fontId="3" fillId="0" borderId="0" xfId="2" applyNumberFormat="1" applyFont="1" applyBorder="1" applyAlignment="1">
      <alignment wrapText="1"/>
    </xf>
    <xf numFmtId="0" fontId="3" fillId="0" borderId="0" xfId="2" applyFont="1" applyBorder="1"/>
    <xf numFmtId="0" fontId="3" fillId="0" borderId="0" xfId="0" applyFont="1" applyBorder="1"/>
    <xf numFmtId="0" fontId="14" fillId="0" borderId="0" xfId="2" applyBorder="1"/>
    <xf numFmtId="1" fontId="3" fillId="0" borderId="0" xfId="2" applyNumberFormat="1" applyFont="1" applyBorder="1" applyAlignment="1">
      <alignment wrapText="1"/>
    </xf>
    <xf numFmtId="165" fontId="0" fillId="0" borderId="0" xfId="0" applyNumberFormat="1" applyBorder="1" applyAlignment="1">
      <alignment vertical="top"/>
    </xf>
    <xf numFmtId="0" fontId="3" fillId="0" borderId="0" xfId="2" applyFont="1" applyBorder="1" applyAlignment="1">
      <alignment wrapText="1"/>
    </xf>
    <xf numFmtId="0" fontId="16" fillId="0" borderId="0" xfId="0" applyFont="1" applyBorder="1" applyAlignment="1">
      <alignment vertical="top"/>
    </xf>
    <xf numFmtId="1" fontId="0" fillId="0" borderId="0" xfId="0" applyNumberFormat="1" applyBorder="1" applyAlignment="1">
      <alignment vertical="top"/>
    </xf>
    <xf numFmtId="49" fontId="19" fillId="0" borderId="0" xfId="0" applyNumberFormat="1" applyFont="1" applyBorder="1" applyAlignment="1">
      <alignment vertical="top"/>
    </xf>
    <xf numFmtId="1" fontId="0" fillId="0" borderId="0" xfId="0" applyNumberFormat="1" applyBorder="1" applyAlignment="1">
      <alignment horizontal="right"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  <xf numFmtId="0" fontId="16" fillId="0" borderId="0" xfId="7" applyFont="1" applyBorder="1" applyAlignment="1">
      <alignment vertical="top"/>
    </xf>
    <xf numFmtId="1" fontId="10" fillId="0" borderId="0" xfId="7" applyNumberFormat="1" applyBorder="1" applyAlignment="1">
      <alignment vertical="top"/>
    </xf>
    <xf numFmtId="0" fontId="0" fillId="0" borderId="0" xfId="0" applyBorder="1" applyAlignment="1">
      <alignment horizontal="right" vertical="top"/>
    </xf>
    <xf numFmtId="0" fontId="0" fillId="6" borderId="0" xfId="0" applyFill="1" applyBorder="1" applyAlignment="1">
      <alignment vertical="top"/>
    </xf>
    <xf numFmtId="0" fontId="22" fillId="0" borderId="0" xfId="0" applyFont="1" applyBorder="1" applyAlignment="1">
      <alignment vertical="top"/>
    </xf>
    <xf numFmtId="0" fontId="3" fillId="0" borderId="0" xfId="2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25" fillId="0" borderId="0" xfId="0" applyNumberFormat="1" applyFont="1" applyBorder="1"/>
    <xf numFmtId="0" fontId="19" fillId="0" borderId="0" xfId="0" applyFont="1" applyBorder="1" applyAlignment="1">
      <alignment horizontal="right" vertical="top"/>
    </xf>
    <xf numFmtId="0" fontId="17" fillId="0" borderId="0" xfId="1" applyBorder="1" applyAlignment="1">
      <alignment vertical="top"/>
    </xf>
    <xf numFmtId="0" fontId="3" fillId="0" borderId="0" xfId="4" applyFont="1" applyBorder="1" applyAlignment="1">
      <alignment vertical="top"/>
    </xf>
    <xf numFmtId="1" fontId="12" fillId="0" borderId="0" xfId="4" applyNumberFormat="1" applyBorder="1" applyAlignment="1">
      <alignment vertical="top"/>
    </xf>
    <xf numFmtId="0" fontId="20" fillId="0" borderId="0" xfId="0" applyFont="1" applyBorder="1" applyAlignment="1">
      <alignment vertical="top"/>
    </xf>
    <xf numFmtId="1" fontId="25" fillId="0" borderId="0" xfId="7" applyNumberFormat="1" applyFont="1" applyBorder="1" applyAlignment="1">
      <alignment vertical="top"/>
    </xf>
    <xf numFmtId="1" fontId="14" fillId="0" borderId="0" xfId="2" applyNumberFormat="1" applyBorder="1" applyAlignment="1">
      <alignment vertical="top"/>
    </xf>
    <xf numFmtId="0" fontId="3" fillId="0" borderId="0" xfId="7" applyFont="1" applyBorder="1" applyAlignment="1">
      <alignment vertical="top"/>
    </xf>
    <xf numFmtId="1" fontId="0" fillId="0" borderId="0" xfId="7" applyNumberFormat="1" applyFont="1" applyBorder="1" applyAlignment="1">
      <alignment vertical="top"/>
    </xf>
    <xf numFmtId="0" fontId="16" fillId="0" borderId="0" xfId="9" applyFont="1" applyBorder="1" applyAlignment="1">
      <alignment vertical="top"/>
    </xf>
    <xf numFmtId="168" fontId="0" fillId="0" borderId="0" xfId="0" applyNumberFormat="1" applyBorder="1" applyAlignment="1">
      <alignment vertical="top"/>
    </xf>
    <xf numFmtId="0" fontId="0" fillId="0" borderId="0" xfId="6" applyFont="1" applyBorder="1" applyAlignment="1">
      <alignment vertical="top"/>
    </xf>
    <xf numFmtId="1" fontId="3" fillId="0" borderId="0" xfId="2" applyNumberFormat="1" applyFont="1" applyBorder="1"/>
    <xf numFmtId="0" fontId="33" fillId="0" borderId="0" xfId="0" applyFont="1" applyBorder="1" applyAlignment="1">
      <alignment wrapText="1"/>
    </xf>
    <xf numFmtId="1" fontId="14" fillId="0" borderId="0" xfId="2" applyNumberFormat="1" applyBorder="1"/>
    <xf numFmtId="0" fontId="0" fillId="0" borderId="0" xfId="2" applyFont="1" applyBorder="1"/>
    <xf numFmtId="0" fontId="16" fillId="0" borderId="0" xfId="2" applyFont="1" applyBorder="1"/>
    <xf numFmtId="0" fontId="16" fillId="0" borderId="0" xfId="0" applyFont="1" applyBorder="1"/>
    <xf numFmtId="0" fontId="0" fillId="0" borderId="0" xfId="0" applyBorder="1"/>
    <xf numFmtId="0" fontId="24" fillId="3" borderId="0" xfId="0" applyFont="1" applyFill="1" applyBorder="1" applyAlignment="1">
      <alignment wrapText="1"/>
    </xf>
    <xf numFmtId="1" fontId="0" fillId="3" borderId="0" xfId="7" applyNumberFormat="1" applyFont="1" applyFill="1" applyBorder="1" applyAlignment="1">
      <alignment vertical="top"/>
    </xf>
    <xf numFmtId="1" fontId="0" fillId="3" borderId="0" xfId="0" applyNumberFormat="1" applyFill="1" applyBorder="1" applyAlignment="1">
      <alignment vertical="top"/>
    </xf>
    <xf numFmtId="165" fontId="0" fillId="3" borderId="0" xfId="0" applyNumberFormat="1" applyFill="1" applyBorder="1" applyAlignment="1">
      <alignment vertical="top"/>
    </xf>
    <xf numFmtId="0" fontId="33" fillId="3" borderId="0" xfId="0" applyFont="1" applyFill="1" applyBorder="1" applyAlignment="1">
      <alignment wrapText="1"/>
    </xf>
    <xf numFmtId="0" fontId="0" fillId="3" borderId="0" xfId="0" applyFill="1" applyBorder="1" applyAlignment="1">
      <alignment horizontal="right" vertical="top"/>
    </xf>
    <xf numFmtId="0" fontId="25" fillId="0" borderId="0" xfId="0" applyFont="1" applyBorder="1"/>
    <xf numFmtId="0" fontId="11" fillId="0" borderId="0" xfId="5" applyBorder="1" applyAlignment="1">
      <alignment vertical="top"/>
    </xf>
    <xf numFmtId="0" fontId="17" fillId="0" borderId="0" xfId="1" applyFill="1" applyBorder="1" applyAlignment="1">
      <alignment vertical="top"/>
    </xf>
    <xf numFmtId="0" fontId="3" fillId="0" borderId="0" xfId="5" applyFont="1" applyBorder="1" applyAlignment="1">
      <alignment vertical="top"/>
    </xf>
    <xf numFmtId="1" fontId="16" fillId="0" borderId="0" xfId="2" applyNumberFormat="1" applyFont="1" applyBorder="1"/>
    <xf numFmtId="0" fontId="3" fillId="0" borderId="0" xfId="6" applyFont="1" applyBorder="1" applyAlignment="1">
      <alignment vertical="top"/>
    </xf>
    <xf numFmtId="1" fontId="10" fillId="0" borderId="0" xfId="6" applyNumberFormat="1" applyBorder="1" applyAlignment="1">
      <alignment vertical="top"/>
    </xf>
    <xf numFmtId="1" fontId="0" fillId="0" borderId="0" xfId="0" applyNumberFormat="1" applyBorder="1"/>
    <xf numFmtId="49" fontId="3" fillId="0" borderId="0" xfId="0" applyNumberFormat="1" applyFont="1" applyBorder="1"/>
    <xf numFmtId="0" fontId="0" fillId="0" borderId="0" xfId="0" applyBorder="1" applyAlignment="1">
      <alignment horizontal="right"/>
    </xf>
    <xf numFmtId="0" fontId="24" fillId="0" borderId="0" xfId="0" applyFont="1" applyBorder="1" applyAlignment="1">
      <alignment vertical="top"/>
    </xf>
    <xf numFmtId="0" fontId="25" fillId="0" borderId="0" xfId="7" applyFont="1" applyBorder="1" applyAlignment="1">
      <alignment vertical="top"/>
    </xf>
    <xf numFmtId="1" fontId="24" fillId="0" borderId="0" xfId="0" applyNumberFormat="1" applyFont="1" applyBorder="1" applyAlignment="1">
      <alignment vertical="top"/>
    </xf>
    <xf numFmtId="165" fontId="24" fillId="0" borderId="0" xfId="0" applyNumberFormat="1" applyFont="1" applyBorder="1" applyAlignment="1">
      <alignment vertical="top"/>
    </xf>
    <xf numFmtId="49" fontId="33" fillId="0" borderId="0" xfId="0" applyNumberFormat="1" applyFont="1" applyBorder="1"/>
    <xf numFmtId="0" fontId="24" fillId="0" borderId="0" xfId="0" applyFont="1" applyBorder="1" applyAlignment="1">
      <alignment horizontal="right" vertical="top"/>
    </xf>
    <xf numFmtId="0" fontId="20" fillId="0" borderId="0" xfId="2" applyFont="1" applyBorder="1" applyAlignment="1">
      <alignment vertical="top"/>
    </xf>
    <xf numFmtId="1" fontId="20" fillId="0" borderId="0" xfId="0" applyNumberFormat="1" applyFont="1" applyBorder="1" applyAlignment="1">
      <alignment vertical="top"/>
    </xf>
    <xf numFmtId="165" fontId="20" fillId="0" borderId="0" xfId="0" applyNumberFormat="1" applyFont="1" applyBorder="1" applyAlignment="1">
      <alignment vertical="top"/>
    </xf>
    <xf numFmtId="49" fontId="35" fillId="0" borderId="0" xfId="0" applyNumberFormat="1" applyFont="1" applyBorder="1" applyAlignment="1">
      <alignment vertical="top"/>
    </xf>
    <xf numFmtId="0" fontId="20" fillId="0" borderId="0" xfId="0" applyFont="1" applyBorder="1" applyAlignment="1">
      <alignment horizontal="right" vertical="top"/>
    </xf>
    <xf numFmtId="0" fontId="14" fillId="0" borderId="0" xfId="2" applyBorder="1" applyAlignment="1">
      <alignment vertical="top"/>
    </xf>
    <xf numFmtId="0" fontId="25" fillId="0" borderId="0" xfId="0" applyFont="1" applyBorder="1" applyAlignment="1">
      <alignment vertical="top"/>
    </xf>
    <xf numFmtId="49" fontId="33" fillId="0" borderId="0" xfId="0" applyNumberFormat="1" applyFont="1" applyBorder="1" applyAlignment="1">
      <alignment vertical="top"/>
    </xf>
    <xf numFmtId="0" fontId="25" fillId="0" borderId="0" xfId="0" applyFont="1" applyBorder="1" applyAlignment="1">
      <alignment wrapText="1"/>
    </xf>
    <xf numFmtId="0" fontId="19" fillId="0" borderId="0" xfId="0" applyFont="1" applyBorder="1"/>
    <xf numFmtId="0" fontId="3" fillId="3" borderId="0" xfId="9" applyFont="1" applyFill="1" applyBorder="1" applyAlignment="1">
      <alignment vertical="top"/>
    </xf>
    <xf numFmtId="49" fontId="3" fillId="3" borderId="0" xfId="0" applyNumberFormat="1" applyFont="1" applyFill="1" applyBorder="1" applyAlignment="1">
      <alignment vertical="top"/>
    </xf>
    <xf numFmtId="0" fontId="16" fillId="3" borderId="0" xfId="0" applyFont="1" applyFill="1" applyBorder="1" applyAlignment="1">
      <alignment vertical="top"/>
    </xf>
    <xf numFmtId="0" fontId="16" fillId="3" borderId="0" xfId="2" applyFont="1" applyFill="1" applyBorder="1"/>
    <xf numFmtId="1" fontId="3" fillId="3" borderId="0" xfId="2" applyNumberFormat="1" applyFont="1" applyFill="1" applyBorder="1"/>
    <xf numFmtId="0" fontId="16" fillId="0" borderId="0" xfId="6" applyFont="1" applyBorder="1" applyAlignment="1">
      <alignment vertical="top"/>
    </xf>
    <xf numFmtId="1" fontId="24" fillId="0" borderId="0" xfId="7" applyNumberFormat="1" applyFont="1" applyBorder="1" applyAlignment="1">
      <alignment vertical="top"/>
    </xf>
    <xf numFmtId="1" fontId="3" fillId="0" borderId="0" xfId="5" applyNumberFormat="1" applyFont="1" applyBorder="1" applyAlignment="1">
      <alignment vertical="top"/>
    </xf>
    <xf numFmtId="0" fontId="3" fillId="0" borderId="0" xfId="9" applyFont="1" applyBorder="1" applyAlignment="1">
      <alignment vertical="top"/>
    </xf>
    <xf numFmtId="1" fontId="9" fillId="0" borderId="0" xfId="9" applyNumberFormat="1" applyBorder="1" applyAlignment="1">
      <alignment vertical="top"/>
    </xf>
    <xf numFmtId="49" fontId="25" fillId="0" borderId="0" xfId="0" applyNumberFormat="1" applyFont="1" applyBorder="1" applyAlignment="1">
      <alignment vertical="top"/>
    </xf>
    <xf numFmtId="0" fontId="35" fillId="3" borderId="0" xfId="2" applyFont="1" applyFill="1" applyBorder="1"/>
    <xf numFmtId="1" fontId="35" fillId="3" borderId="0" xfId="2" applyNumberFormat="1" applyFont="1" applyFill="1" applyBorder="1"/>
    <xf numFmtId="1" fontId="20" fillId="3" borderId="0" xfId="0" applyNumberFormat="1" applyFont="1" applyFill="1" applyBorder="1" applyAlignment="1">
      <alignment vertical="top"/>
    </xf>
    <xf numFmtId="165" fontId="20" fillId="3" borderId="0" xfId="0" applyNumberFormat="1" applyFont="1" applyFill="1" applyBorder="1" applyAlignment="1">
      <alignment vertical="top"/>
    </xf>
    <xf numFmtId="0" fontId="35" fillId="3" borderId="0" xfId="2" applyFont="1" applyFill="1" applyBorder="1" applyAlignment="1">
      <alignment wrapText="1"/>
    </xf>
    <xf numFmtId="0" fontId="20" fillId="3" borderId="0" xfId="0" applyFont="1" applyFill="1" applyBorder="1" applyAlignment="1">
      <alignment horizontal="right" vertical="top"/>
    </xf>
    <xf numFmtId="0" fontId="34" fillId="3" borderId="0" xfId="0" applyFont="1" applyFill="1" applyBorder="1"/>
    <xf numFmtId="1" fontId="14" fillId="3" borderId="0" xfId="2" applyNumberFormat="1" applyFill="1" applyBorder="1" applyAlignment="1">
      <alignment vertical="top"/>
    </xf>
    <xf numFmtId="0" fontId="56" fillId="3" borderId="0" xfId="0" applyFont="1" applyFill="1" applyBorder="1"/>
    <xf numFmtId="0" fontId="25" fillId="3" borderId="0" xfId="2" applyFont="1" applyFill="1" applyBorder="1"/>
    <xf numFmtId="1" fontId="25" fillId="3" borderId="0" xfId="2" applyNumberFormat="1" applyFont="1" applyFill="1" applyBorder="1"/>
    <xf numFmtId="1" fontId="24" fillId="3" borderId="0" xfId="0" applyNumberFormat="1" applyFont="1" applyFill="1" applyBorder="1" applyAlignment="1">
      <alignment vertical="top"/>
    </xf>
    <xf numFmtId="165" fontId="24" fillId="3" borderId="0" xfId="0" applyNumberFormat="1" applyFont="1" applyFill="1" applyBorder="1" applyAlignment="1">
      <alignment vertical="top"/>
    </xf>
    <xf numFmtId="0" fontId="19" fillId="3" borderId="0" xfId="0" applyFont="1" applyFill="1" applyBorder="1" applyAlignment="1">
      <alignment vertical="top" wrapText="1"/>
    </xf>
    <xf numFmtId="0" fontId="24" fillId="3" borderId="0" xfId="0" applyFont="1" applyFill="1" applyBorder="1" applyAlignment="1">
      <alignment horizontal="right" vertical="top"/>
    </xf>
    <xf numFmtId="0" fontId="3" fillId="0" borderId="0" xfId="2" applyFont="1" applyBorder="1" applyAlignment="1">
      <alignment vertical="top" wrapText="1"/>
    </xf>
    <xf numFmtId="0" fontId="18" fillId="0" borderId="0" xfId="0" applyFont="1" applyBorder="1" applyAlignment="1">
      <alignment vertical="top"/>
    </xf>
    <xf numFmtId="0" fontId="33" fillId="0" borderId="0" xfId="0" applyFont="1" applyBorder="1"/>
    <xf numFmtId="165" fontId="16" fillId="0" borderId="0" xfId="0" applyNumberFormat="1" applyFont="1" applyBorder="1" applyAlignment="1">
      <alignment vertical="top"/>
    </xf>
    <xf numFmtId="49" fontId="3" fillId="0" borderId="0" xfId="2" applyNumberFormat="1" applyFont="1" applyBorder="1" applyAlignment="1">
      <alignment vertical="top"/>
    </xf>
    <xf numFmtId="0" fontId="56" fillId="0" borderId="0" xfId="0" applyFont="1" applyBorder="1"/>
    <xf numFmtId="1" fontId="0" fillId="0" borderId="0" xfId="2" applyNumberFormat="1" applyFont="1" applyBorder="1"/>
    <xf numFmtId="0" fontId="21" fillId="0" borderId="0" xfId="0" applyFont="1" applyBorder="1" applyAlignment="1">
      <alignment vertical="top"/>
    </xf>
    <xf numFmtId="0" fontId="21" fillId="0" borderId="0" xfId="0" applyFont="1" applyBorder="1" applyAlignment="1">
      <alignment horizontal="left" vertical="top"/>
    </xf>
    <xf numFmtId="166" fontId="21" fillId="0" borderId="0" xfId="0" applyNumberFormat="1" applyFont="1" applyBorder="1" applyAlignment="1">
      <alignment vertical="top"/>
    </xf>
    <xf numFmtId="167" fontId="21" fillId="0" borderId="0" xfId="0" applyNumberFormat="1" applyFont="1" applyBorder="1" applyAlignment="1">
      <alignment vertical="top"/>
    </xf>
    <xf numFmtId="166" fontId="0" fillId="0" borderId="0" xfId="0" applyNumberFormat="1" applyBorder="1" applyAlignment="1">
      <alignment vertical="top"/>
    </xf>
    <xf numFmtId="164" fontId="21" fillId="0" borderId="0" xfId="0" applyNumberFormat="1" applyFont="1" applyBorder="1" applyAlignment="1">
      <alignment vertical="top"/>
    </xf>
    <xf numFmtId="0" fontId="0" fillId="6" borderId="0" xfId="0" applyFill="1" applyBorder="1"/>
    <xf numFmtId="0" fontId="18" fillId="6" borderId="0" xfId="0" applyFont="1" applyFill="1" applyBorder="1" applyAlignment="1">
      <alignment vertical="top"/>
    </xf>
    <xf numFmtId="166" fontId="0" fillId="6" borderId="0" xfId="0" applyNumberFormat="1" applyFill="1" applyBorder="1" applyAlignment="1">
      <alignment vertical="top"/>
    </xf>
    <xf numFmtId="0" fontId="24" fillId="6" borderId="0" xfId="0" applyFont="1" applyFill="1" applyBorder="1" applyAlignment="1">
      <alignment wrapText="1"/>
    </xf>
    <xf numFmtId="1" fontId="0" fillId="6" borderId="0" xfId="7" applyNumberFormat="1" applyFont="1" applyFill="1" applyBorder="1" applyAlignment="1">
      <alignment vertical="top"/>
    </xf>
    <xf numFmtId="1" fontId="0" fillId="6" borderId="0" xfId="0" applyNumberFormat="1" applyFill="1" applyBorder="1" applyAlignment="1">
      <alignment vertical="top"/>
    </xf>
    <xf numFmtId="165" fontId="0" fillId="6" borderId="0" xfId="0" applyNumberFormat="1" applyFill="1" applyBorder="1" applyAlignment="1">
      <alignment vertical="top"/>
    </xf>
    <xf numFmtId="0" fontId="30" fillId="6" borderId="0" xfId="1" applyFont="1" applyFill="1" applyBorder="1" applyAlignment="1">
      <alignment vertical="top"/>
    </xf>
    <xf numFmtId="0" fontId="33" fillId="6" borderId="0" xfId="0" applyFont="1" applyFill="1" applyBorder="1" applyAlignment="1">
      <alignment wrapText="1"/>
    </xf>
    <xf numFmtId="1" fontId="20" fillId="6" borderId="0" xfId="1" applyNumberFormat="1" applyFont="1" applyFill="1" applyBorder="1" applyAlignment="1">
      <alignment horizontal="right" vertical="top"/>
    </xf>
    <xf numFmtId="0" fontId="0" fillId="6" borderId="0" xfId="0" applyFill="1" applyBorder="1" applyAlignment="1">
      <alignment horizontal="right" vertical="top"/>
    </xf>
    <xf numFmtId="0" fontId="3" fillId="6" borderId="0" xfId="9" applyFont="1" applyFill="1" applyBorder="1" applyAlignment="1">
      <alignment vertical="top"/>
    </xf>
    <xf numFmtId="0" fontId="17" fillId="6" borderId="0" xfId="1" applyFill="1" applyBorder="1" applyAlignment="1">
      <alignment vertical="top"/>
    </xf>
    <xf numFmtId="49" fontId="3" fillId="6" borderId="0" xfId="0" applyNumberFormat="1" applyFont="1" applyFill="1" applyBorder="1" applyAlignment="1">
      <alignment vertical="top"/>
    </xf>
    <xf numFmtId="0" fontId="70" fillId="0" borderId="0" xfId="0" applyFont="1" applyBorder="1"/>
    <xf numFmtId="0" fontId="35" fillId="6" borderId="0" xfId="2" applyFont="1" applyFill="1" applyBorder="1"/>
    <xf numFmtId="1" fontId="35" fillId="6" borderId="0" xfId="2" applyNumberFormat="1" applyFont="1" applyFill="1" applyBorder="1"/>
    <xf numFmtId="1" fontId="20" fillId="6" borderId="0" xfId="0" applyNumberFormat="1" applyFont="1" applyFill="1" applyBorder="1" applyAlignment="1">
      <alignment vertical="top"/>
    </xf>
    <xf numFmtId="165" fontId="20" fillId="6" borderId="0" xfId="0" applyNumberFormat="1" applyFont="1" applyFill="1" applyBorder="1" applyAlignment="1">
      <alignment vertical="top"/>
    </xf>
    <xf numFmtId="0" fontId="35" fillId="6" borderId="0" xfId="2" applyFont="1" applyFill="1" applyBorder="1" applyAlignment="1">
      <alignment wrapText="1"/>
    </xf>
    <xf numFmtId="0" fontId="20" fillId="6" borderId="0" xfId="0" applyFont="1" applyFill="1" applyBorder="1" applyAlignment="1">
      <alignment horizontal="right" vertical="top"/>
    </xf>
    <xf numFmtId="0" fontId="1" fillId="0" borderId="0" xfId="2" applyFont="1" applyFill="1" applyBorder="1"/>
    <xf numFmtId="49" fontId="16" fillId="0" borderId="0" xfId="0" applyNumberFormat="1" applyFont="1" applyFill="1" applyBorder="1" applyAlignment="1">
      <alignment vertical="top"/>
    </xf>
    <xf numFmtId="0" fontId="1" fillId="0" borderId="0" xfId="2" applyFont="1" applyBorder="1"/>
    <xf numFmtId="49" fontId="16" fillId="0" borderId="0" xfId="2" applyNumberFormat="1" applyFont="1" applyFill="1" applyBorder="1" applyAlignment="1">
      <alignment vertical="top"/>
    </xf>
    <xf numFmtId="49" fontId="24" fillId="0" borderId="0" xfId="0" applyNumberFormat="1" applyFont="1" applyFill="1" applyBorder="1" applyAlignment="1">
      <alignment vertical="top"/>
    </xf>
  </cellXfs>
  <cellStyles count="15">
    <cellStyle name="Hyperlink" xfId="1" builtinId="8"/>
    <cellStyle name="Hyperlink 2" xfId="14" xr:uid="{3B2A3191-E458-46F6-8F24-E58211D29926}"/>
    <cellStyle name="Normal" xfId="0" builtinId="0"/>
    <cellStyle name="Normal 10" xfId="10" xr:uid="{CF8359E4-5FF1-4D32-B3AA-B6BC6191B6C0}"/>
    <cellStyle name="Normal 11" xfId="11" xr:uid="{C337A965-2E9B-4D05-8509-B2B059740503}"/>
    <cellStyle name="Normal 12" xfId="12" xr:uid="{6DBAFC6B-F393-4C20-B0F9-FA3087FE6564}"/>
    <cellStyle name="Normal 13" xfId="13" xr:uid="{BDBC3764-1549-4975-B88C-7B305CE27648}"/>
    <cellStyle name="Normal 2" xfId="2" xr:uid="{1DC3D77C-7AFF-4F90-B2B7-3E13075D82B8}"/>
    <cellStyle name="Normal 3" xfId="3" xr:uid="{F3AE2A3A-6C07-4199-9658-1CFC5CDAAF07}"/>
    <cellStyle name="Normal 4" xfId="4" xr:uid="{84FFD53C-FD2B-42EA-87CA-AFD206ABEB12}"/>
    <cellStyle name="Normal 5" xfId="5" xr:uid="{0A8D205A-C2DA-4517-9B41-5FB46052F1B9}"/>
    <cellStyle name="Normal 6" xfId="6" xr:uid="{267FDCE9-DF9D-48AF-AA74-50193FB104B5}"/>
    <cellStyle name="Normal 7" xfId="7" xr:uid="{E067CCC3-37E1-4AF4-8448-FC5769A3ADF1}"/>
    <cellStyle name="Normal 8" xfId="8" xr:uid="{081623DE-E46D-4C5A-9B4A-C0DC2A05C210}"/>
    <cellStyle name="Normal 9" xfId="9" xr:uid="{40B67649-AC0A-4FC1-B41E-42AB5C2B58C9}"/>
  </cellStyles>
  <dxfs count="155">
    <dxf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u/>
        <sz val="12"/>
        <color rgb="FF0000FF"/>
        <family val="2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u/>
        <color rgb="FF00B0F0"/>
        <family val="2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>
        <bottom style="medium">
          <color rgb="FF00000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numFmt numFmtId="30" formatCode="@"/>
      <fill>
        <patternFill patternType="none">
          <fgColor indexed="64"/>
          <bgColor auto="1"/>
        </patternFill>
      </fill>
    </dxf>
    <dxf>
      <numFmt numFmtId="170" formatCode="[h]:mm:ss;@"/>
    </dxf>
    <dxf>
      <numFmt numFmtId="169" formatCode="[$]hh:mm;@" x16r2:formatCode16="[$-en-150,1]hh:mm;@"/>
    </dxf>
    <dxf>
      <numFmt numFmtId="170" formatCode="[h]:mm:ss;@"/>
    </dxf>
    <dxf>
      <numFmt numFmtId="169" formatCode="[$]hh:mm;@" x16r2:formatCode16="[$-en-150,1]hh:mm;@"/>
    </dxf>
    <dxf>
      <numFmt numFmtId="165" formatCode="_-[$$-409]* #,##0_ ;_-[$$-409]* \-#,##0\ ;_-[$$-409]* &quot;-&quot;_ ;_-@_ "/>
    </dxf>
    <dxf>
      <numFmt numFmtId="165" formatCode="_-[$$-409]* #,##0_ ;_-[$$-409]* \-#,##0\ ;_-[$$-409]* &quot;-&quot;_ ;_-@_ 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4CF6298A-4B6C-4443-B77E-42C67F0C3BC0}">
      <tableStyleElement type="wholeTable" dxfId="154"/>
    </tableStyle>
  </tableStyles>
  <colors>
    <mruColors>
      <color rgb="FFDDB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customschemas.google.com/relationships/workbookmetadata" Target="metadata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treon.com/pro3d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ypal.com/donate/?hosted_button_id=LZ7RAQGSE4SS8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00070-50F2-4721-BCA5-514169E4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6</xdr:row>
      <xdr:rowOff>47625</xdr:rowOff>
    </xdr:from>
    <xdr:to>
      <xdr:col>5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91042-E9F9-4C05-BB9A-980A502F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65785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19050</xdr:rowOff>
    </xdr:from>
    <xdr:to>
      <xdr:col>5</xdr:col>
      <xdr:colOff>970970</xdr:colOff>
      <xdr:row>42</xdr:row>
      <xdr:rowOff>152400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E085B437-2473-1DB9-1100-70AD5E7E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19550"/>
          <a:ext cx="6676445" cy="413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8F944-8B5F-46E8-A66E-6F141E64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4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8144D-496F-4EFF-935E-7B00F7D7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0006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152400</xdr:rowOff>
    </xdr:from>
    <xdr:to>
      <xdr:col>4</xdr:col>
      <xdr:colOff>433678</xdr:colOff>
      <xdr:row>97</xdr:row>
      <xdr:rowOff>153093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ECD681-AD8F-5147-9D7B-C18E435E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-1255120" y="11513545"/>
          <a:ext cx="8573193" cy="60629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740FD-F0E1-4532-9AA9-EEF8B374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7C34C-632B-480C-9FF8-274B3B60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591175" y="1457325"/>
          <a:ext cx="719086" cy="7190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A174E-1A74-430E-8639-7EF27DAF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F036-623E-4693-BFD1-894FE6E3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1530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152399</xdr:rowOff>
    </xdr:from>
    <xdr:to>
      <xdr:col>4</xdr:col>
      <xdr:colOff>727918</xdr:colOff>
      <xdr:row>68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2EC04F-A59C-2081-825E-3823F560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72599"/>
          <a:ext cx="6357193" cy="44958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F7D21-0FF2-46F6-B00A-4F6BDDCD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DB0E5-1EC9-445A-920F-B4650B01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8640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28B94-B297-419B-B13B-C7551E64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906DC-FB4B-49FF-82FF-B9130E0F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3435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175057</xdr:rowOff>
    </xdr:from>
    <xdr:to>
      <xdr:col>4</xdr:col>
      <xdr:colOff>971551</xdr:colOff>
      <xdr:row>36</xdr:row>
      <xdr:rowOff>100862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584319-2F71-8180-6862-038985D74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2851582"/>
          <a:ext cx="6629400" cy="46883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672F1-0E88-4D3E-8EF4-A92334B3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906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13BB0-9703-4B2C-BF04-95BEEF332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96000" y="11906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13</xdr:row>
      <xdr:rowOff>47625</xdr:rowOff>
    </xdr:from>
    <xdr:to>
      <xdr:col>4</xdr:col>
      <xdr:colOff>1047750</xdr:colOff>
      <xdr:row>36</xdr:row>
      <xdr:rowOff>17626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06845A-878F-7CE2-143F-504625B6A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724150"/>
          <a:ext cx="6553200" cy="43515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46384-2C89-4048-8B3A-C35599EC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E3AB2-B311-4228-A89B-0DFD494C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23875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50D46-7991-4AD9-BA16-D8E9BD1C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2FE51-7548-4E4A-9941-AA8D8BA7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60293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118</xdr:row>
      <xdr:rowOff>66675</xdr:rowOff>
    </xdr:from>
    <xdr:to>
      <xdr:col>9</xdr:col>
      <xdr:colOff>1247775</xdr:colOff>
      <xdr:row>190</xdr:row>
      <xdr:rowOff>104775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C787F6E-221D-45F1-872B-F8CE965E9D09}"/>
            </a:ext>
            <a:ext uri="{147F2762-F138-4A5C-976F-8EAC2B608ADB}">
              <a16:predDERef xmlns:a16="http://schemas.microsoft.com/office/drawing/2014/main" pred="{00E85027-049F-A91C-FE48-877D85F6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-1919287" y="25465087"/>
          <a:ext cx="13754100" cy="9915525"/>
        </a:xfrm>
        <a:prstGeom prst="rect">
          <a:avLst/>
        </a:prstGeom>
      </xdr:spPr>
    </xdr:pic>
    <xdr:clientData/>
  </xdr:twoCellAnchor>
  <xdr:twoCellAnchor editAs="oneCell">
    <xdr:from>
      <xdr:col>11</xdr:col>
      <xdr:colOff>120919</xdr:colOff>
      <xdr:row>83</xdr:row>
      <xdr:rowOff>1657</xdr:rowOff>
    </xdr:from>
    <xdr:to>
      <xdr:col>18</xdr:col>
      <xdr:colOff>250037</xdr:colOff>
      <xdr:row>96</xdr:row>
      <xdr:rowOff>115130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C2CFE-62F5-63D4-BB77-2E1EFB380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49" t="4282" r="13189" b="4599"/>
        <a:stretch>
          <a:fillRect/>
        </a:stretch>
      </xdr:blipFill>
      <xdr:spPr>
        <a:xfrm>
          <a:off x="10903219" y="16022707"/>
          <a:ext cx="4396317" cy="262807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11</xdr:col>
      <xdr:colOff>247650</xdr:colOff>
      <xdr:row>1</xdr:row>
      <xdr:rowOff>57150</xdr:rowOff>
    </xdr:from>
    <xdr:to>
      <xdr:col>18</xdr:col>
      <xdr:colOff>342900</xdr:colOff>
      <xdr:row>19</xdr:row>
      <xdr:rowOff>133350</xdr:rowOff>
    </xdr:to>
    <xdr:pic>
      <xdr:nvPicPr>
        <xdr:cNvPr id="10" name="Picture 14">
          <a:extLst>
            <a:ext uri="{FF2B5EF4-FFF2-40B4-BE49-F238E27FC236}">
              <a16:creationId xmlns:a16="http://schemas.microsoft.com/office/drawing/2014/main" id="{D8660BF4-FF54-4B13-EA71-36D0D2177591}"/>
            </a:ext>
            <a:ext uri="{147F2762-F138-4A5C-976F-8EAC2B608ADB}">
              <a16:predDERef xmlns:a16="http://schemas.microsoft.com/office/drawing/2014/main" pred="{537C2CFE-62F5-63D4-BB77-2E1EFB38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49025" y="466725"/>
          <a:ext cx="4362450" cy="350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219075</xdr:colOff>
      <xdr:row>2</xdr:row>
      <xdr:rowOff>200025</xdr:rowOff>
    </xdr:from>
    <xdr:to>
      <xdr:col>9</xdr:col>
      <xdr:colOff>323850</xdr:colOff>
      <xdr:row>13</xdr:row>
      <xdr:rowOff>76200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CBA49D77-4BFE-5909-7338-A21146519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1675" y="771525"/>
          <a:ext cx="1323975" cy="2019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4743450</xdr:colOff>
      <xdr:row>28</xdr:row>
      <xdr:rowOff>28575</xdr:rowOff>
    </xdr:from>
    <xdr:to>
      <xdr:col>7</xdr:col>
      <xdr:colOff>409575</xdr:colOff>
      <xdr:row>35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E7E6-B909-3563-C8D7-20BE8E8C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0675" y="4248150"/>
          <a:ext cx="1676400" cy="13716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F7A75C-E459-4D9D-9A0C-6BE28065E6EE}">
    <nsvFilter filterId="{00000000-000C-0000-FFFF-FFFF00000000}" ref="A1:K158" tableId="20">
      <sortRules>
        <sortRule colId="1" id="{E596F2F7-CDFF-486E-86F5-053FDD2A2A5C}">
          <sortCondition ref="B1:B158"/>
        </sortRule>
      </sortRules>
    </nsvFilter>
  </namedSheetView>
  <namedSheetView name="View2" id="{691FBDBE-F5E7-40EF-BEDE-449439764C7B}">
    <nsvFilter filterId="{00000000-000C-0000-FFFF-FFFF00000000}" ref="A1:K158" tableId="20">
      <sortRules>
        <sortRule colId="1" id="{E596F2F7-CDFF-486E-86F5-053FDD2A2A5C}">
          <sortCondition ref="B1:B158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E5977A-0070-4907-B3F1-83B3E9D3EAF9}" name="Table1321" displayName="Table1321" ref="A1:K158" totalsRowShown="0" headerRowDxfId="14" dataDxfId="13" headerRowBorderDxfId="11" tableBorderDxfId="12" headerRowCellStyle="Normal 2">
  <autoFilter ref="A1:K158" xr:uid="{00000000-000C-0000-FFFF-FFFF00000000}"/>
  <sortState xmlns:xlrd2="http://schemas.microsoft.com/office/spreadsheetml/2017/richdata2" ref="A2:K158">
    <sortCondition ref="B1:B158"/>
  </sortState>
  <tableColumns count="11">
    <tableColumn id="1" xr3:uid="{77DCE71B-3CE1-4BD2-A093-665533FAC4B8}" name="System" dataDxfId="10"/>
    <tableColumn id="3" xr3:uid="{E596F2F7-CDFF-486E-86F5-053FDD2A2A5C}" name="Type" dataDxfId="9"/>
    <tableColumn id="4" xr3:uid="{21BB2F02-45DC-4E39-9123-FC046A8DFC11}" name="Part" dataDxfId="8"/>
    <tableColumn id="7" xr3:uid="{47852F97-FC81-4943-BFF5-71D7E867A237}" name="BOM Qty Required" dataDxfId="7" dataCellStyle="Normal 7"/>
    <tableColumn id="5" xr3:uid="{5C2A44A8-DE4F-4B5A-930C-443716E7E898}" name="Pack Order Qty" dataDxfId="6"/>
    <tableColumn id="8" xr3:uid="{07FAA242-B582-4790-9720-A5DC124D6B2D}" name="Pack Price $USD" dataDxfId="5"/>
    <tableColumn id="10" xr3:uid="{B3F33643-2531-4917-B84D-BE4983A99A8C}" name="*Cost Price $USD" dataDxfId="4">
      <calculatedColumnFormula>E2*F2</calculatedColumnFormula>
    </tableColumn>
    <tableColumn id="2" xr3:uid="{2B3304EF-95F3-4EA3-9A24-E520BCF247B0}" name="Order Link" dataDxfId="3" dataCellStyle="Hyperlink"/>
    <tableColumn id="12" xr3:uid="{53A14610-D497-4DD1-8CFF-F20E191D3317}" name="Supplier" dataDxfId="2"/>
    <tableColumn id="11" xr3:uid="{A7F10A10-A127-43E0-B65C-9F538B8DD15E}" name="Pack Size" dataDxfId="1" dataCellStyle="Hyperlink"/>
    <tableColumn id="13" xr3:uid="{DE4564AA-6825-49A5-B67A-A550AFECDCA7}" name="DIN / ISO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CF4A79-156B-41FF-A555-9328C94776F1}" name="Table112" displayName="Table112" ref="B1:E19" totalsRowShown="0" headerRowDxfId="143" dataDxfId="142" tableBorderDxfId="141" headerRowCellStyle="Normal 2">
  <autoFilter ref="B1:E19" xr:uid="{9FCF4A79-156B-41FF-A555-9328C94776F1}"/>
  <sortState xmlns:xlrd2="http://schemas.microsoft.com/office/spreadsheetml/2017/richdata2" ref="B2:E19">
    <sortCondition ref="B1:B19"/>
  </sortState>
  <tableColumns count="4">
    <tableColumn id="1" xr3:uid="{12342F44-8220-45C2-AC30-328741D516AB}" name="Part name" dataDxfId="140"/>
    <tableColumn id="3" xr3:uid="{2385B826-F8C8-4362-89A6-95A38D685D6B}" name="Description" dataDxfId="139"/>
    <tableColumn id="4" xr3:uid="{0FBBE615-D864-4E30-B741-3BE35C30458E}" name="Length" dataDxfId="138" dataCellStyle="Normal 8"/>
    <tableColumn id="2" xr3:uid="{59176566-F320-409F-9AA9-17486015A49A}" name="QTY" dataDxfId="1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D2131D-41B2-42EA-A67B-FBB781AD12E7}" name="Table9" displayName="Table9" ref="B1:D47" totalsRowShown="0" headerRowDxfId="136" tableBorderDxfId="135" headerRowCellStyle="Normal 2" dataCellStyle="Normal 2">
  <autoFilter ref="B1:D47" xr:uid="{BAD2131D-41B2-42EA-A67B-FBB781AD12E7}"/>
  <sortState xmlns:xlrd2="http://schemas.microsoft.com/office/spreadsheetml/2017/richdata2" ref="B2:D47">
    <sortCondition ref="B1:B47"/>
  </sortState>
  <tableColumns count="3">
    <tableColumn id="1" xr3:uid="{C5533925-B810-4F05-9221-5D5DC08A3846}" name="Part name" totalsRowDxfId="134" dataCellStyle="Normal 2" totalsRowCellStyle="Normal 2"/>
    <tableColumn id="7" xr3:uid="{13C33B91-92BB-4F0B-8B89-D7D5416E5479}" name="Description" totalsRowDxfId="133" dataCellStyle="Normal 2" totalsRowCellStyle="Normal 2"/>
    <tableColumn id="2" xr3:uid="{684CEE11-8A68-45FD-871F-FFCFA808FEBD}" name="BOM Quantity" dataDxfId="132" totalsRowDxfId="131" dataCellStyle="Normal 2" totalsRowCellStyle="Normal 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85C34-0DBE-4411-B49C-86BFD99B3F62}" name="Table913" displayName="Table913" ref="B1:D59" totalsRowShown="0" headerRowDxfId="130" dataDxfId="129" tableBorderDxfId="128" headerRowCellStyle="Normal 2" dataCellStyle="Normal 2">
  <autoFilter ref="B1:D59" xr:uid="{BAD2131D-41B2-42EA-A67B-FBB781AD12E7}"/>
  <sortState xmlns:xlrd2="http://schemas.microsoft.com/office/spreadsheetml/2017/richdata2" ref="B2:D59">
    <sortCondition ref="B1:B59"/>
  </sortState>
  <tableColumns count="3">
    <tableColumn id="1" xr3:uid="{1CE47076-A60D-4220-8B3D-C6D4BAFB1164}" name="Part name" dataDxfId="127" totalsRowDxfId="126" dataCellStyle="Normal 2" totalsRowCellStyle="Normal 2"/>
    <tableColumn id="7" xr3:uid="{D41EBA7C-1A32-4553-871C-D0C5C96C9E90}" name="Description" dataDxfId="125" totalsRowDxfId="124" dataCellStyle="Normal 2" totalsRowCellStyle="Normal 2"/>
    <tableColumn id="2" xr3:uid="{1A8F0BE6-05F1-4339-9CFB-0F9B7B4E13D4}" name="BOM Quantity" dataDxfId="123" totalsRowDxfId="122" dataCellStyle="Normal 2" totalsRowCellStyle="Normal 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081A3B-5ADC-4D38-A88B-EBE88E8EC051}" name="Table916" displayName="Table916" ref="B1:D33" totalsRowShown="0" headerRowDxfId="121" dataDxfId="120" tableBorderDxfId="119" headerRowCellStyle="Normal 2" dataCellStyle="Normal 2">
  <autoFilter ref="B1:D33" xr:uid="{BAD2131D-41B2-42EA-A67B-FBB781AD12E7}"/>
  <sortState xmlns:xlrd2="http://schemas.microsoft.com/office/spreadsheetml/2017/richdata2" ref="B2:D33">
    <sortCondition ref="B1:B33"/>
  </sortState>
  <tableColumns count="3">
    <tableColumn id="1" xr3:uid="{0F292740-142C-4538-B6E0-04426284E315}" name="Part name" dataDxfId="118" totalsRowDxfId="117" dataCellStyle="Normal 2" totalsRowCellStyle="Normal 2"/>
    <tableColumn id="7" xr3:uid="{150C9F57-34E9-40EB-9D7E-4F2F4DC1A13F}" name="Description" dataDxfId="116" totalsRowDxfId="115" totalsRowCellStyle="Normal 2"/>
    <tableColumn id="2" xr3:uid="{A7D6434D-4498-49EB-9D73-D244744029D3}" name="BOM Quantity" dataDxfId="114" totalsRowDxfId="113" dataCellStyle="Normal 2" totalsRowCellStyle="Normal 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56747-D398-4471-8B86-AB700DA339AD}" name="Table91629" displayName="Table91629" ref="B35:D44" totalsRowShown="0" headerRowDxfId="112" dataDxfId="111" tableBorderDxfId="110" headerRowCellStyle="Normal 2" dataCellStyle="Normal 2">
  <autoFilter ref="B35:D44" xr:uid="{DA456747-D398-4471-8B86-AB700DA339AD}"/>
  <sortState xmlns:xlrd2="http://schemas.microsoft.com/office/spreadsheetml/2017/richdata2" ref="B36:D44">
    <sortCondition ref="B35:B44"/>
  </sortState>
  <tableColumns count="3">
    <tableColumn id="1" xr3:uid="{B397B237-34CC-4F05-A03A-172D9B10CC01}" name="Part name" dataDxfId="109" totalsRowDxfId="108" dataCellStyle="Normal 2" totalsRowCellStyle="Normal 2"/>
    <tableColumn id="7" xr3:uid="{A1AF3E5A-9878-43E6-8325-6EA13891B687}" name="Description" dataDxfId="107" totalsRowDxfId="106" totalsRowCellStyle="Normal 2"/>
    <tableColumn id="2" xr3:uid="{1585E650-1008-4DC9-8D1C-8F6E78001D58}" name="BOM Quantity" dataDxfId="105" totalsRowDxfId="104" dataCellStyle="Normal 2" totalsRowCellStyle="Normal 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4B429D-E2E1-4265-83DF-FBAD19483C12}" name="Table91317181920" displayName="Table91317181920" ref="B1:D68" totalsRowShown="0" headerRowDxfId="103" tableBorderDxfId="102" headerRowCellStyle="Normal 2" dataCellStyle="Normal 2">
  <autoFilter ref="B1:D68" xr:uid="{BAD2131D-41B2-42EA-A67B-FBB781AD12E7}"/>
  <sortState xmlns:xlrd2="http://schemas.microsoft.com/office/spreadsheetml/2017/richdata2" ref="B2:D68">
    <sortCondition ref="B1:B68"/>
  </sortState>
  <tableColumns count="3">
    <tableColumn id="1" xr3:uid="{E0A0C165-2589-4FA7-A356-93EEE88B2095}" name="Part name" totalsRowDxfId="101" dataCellStyle="Normal 2" totalsRowCellStyle="Normal 2"/>
    <tableColumn id="7" xr3:uid="{49376C16-406D-4D5F-8B92-3BFE5FB962B9}" name="Description" totalsRowDxfId="100" dataCellStyle="Normal 2" totalsRowCellStyle="Normal 2"/>
    <tableColumn id="2" xr3:uid="{6252F354-5A67-4DD7-A1AA-3DADB5EF6BF7}" name="BOM Quantity" dataDxfId="99" totalsRowDxfId="98" dataCellStyle="Normal 2" totalsRowCellStyle="Normal 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1348F-CB75-44A7-A48C-4BBEA19837B3}" name="Table913171819" displayName="Table913171819" ref="B1:D11" totalsRowShown="0" headerRowDxfId="97" tableBorderDxfId="96" headerRowCellStyle="Normal 2" dataCellStyle="Normal 2">
  <autoFilter ref="B1:D11" xr:uid="{BAD2131D-41B2-42EA-A67B-FBB781AD12E7}"/>
  <sortState xmlns:xlrd2="http://schemas.microsoft.com/office/spreadsheetml/2017/richdata2" ref="B2:D11">
    <sortCondition ref="B1:B11"/>
  </sortState>
  <tableColumns count="3">
    <tableColumn id="1" xr3:uid="{D7153C23-8479-4254-BF69-2A4089CB71C0}" name="Part name" totalsRowDxfId="95" dataCellStyle="Normal 2" totalsRowCellStyle="Normal 2"/>
    <tableColumn id="7" xr3:uid="{5CF4E952-095C-46AE-A57F-99A26E57C478}" name="Description" totalsRowDxfId="94" dataCellStyle="Normal 2" totalsRowCellStyle="Normal 2"/>
    <tableColumn id="2" xr3:uid="{8AE4D1C0-7F70-4D1E-B6EC-42038CE642DF}" name="BOM Quantity" dataDxfId="93" totalsRowDxfId="92" dataCellStyle="Normal 2" totalsRowCellStyle="Normal 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7720F7C-DDE4-480A-9200-E1A2AB06F106}" name="Table9131718192024" displayName="Table9131718192024" ref="B1:D12" totalsRowShown="0" headerRowDxfId="91" tableBorderDxfId="90" headerRowCellStyle="Normal 2" dataCellStyle="Normal 2">
  <autoFilter ref="B1:D12" xr:uid="{BAD2131D-41B2-42EA-A67B-FBB781AD12E7}"/>
  <sortState xmlns:xlrd2="http://schemas.microsoft.com/office/spreadsheetml/2017/richdata2" ref="B2:D12">
    <sortCondition ref="B1:B12"/>
  </sortState>
  <tableColumns count="3">
    <tableColumn id="1" xr3:uid="{DE5B6A3D-F02B-442F-8F0E-2D97466E9D55}" name="Part name" totalsRowDxfId="89" dataCellStyle="Normal 2" totalsRowCellStyle="Normal 2"/>
    <tableColumn id="7" xr3:uid="{CD84E571-7957-4B8F-9F34-DA3FA6BF0E23}" name="Description" totalsRowDxfId="88" dataCellStyle="Normal 2" totalsRowCellStyle="Normal 2"/>
    <tableColumn id="2" xr3:uid="{52F63DEF-0CA0-45D5-85B8-E41A21AD2000}" name="BOM Quantity" dataDxfId="87" totalsRowDxfId="86" dataCellStyle="Normal 2" totalsRowCellStyle="Normal 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146AFF-010D-476D-80AD-DFB7130CCD89}" name="Table9131718" displayName="Table9131718" ref="B1:D54" totalsRowShown="0" headerRowDxfId="85" tableBorderDxfId="84" headerRowCellStyle="Normal 2" dataCellStyle="Normal 2">
  <autoFilter ref="B1:D54" xr:uid="{BAD2131D-41B2-42EA-A67B-FBB781AD12E7}"/>
  <sortState xmlns:xlrd2="http://schemas.microsoft.com/office/spreadsheetml/2017/richdata2" ref="B2:D54">
    <sortCondition ref="B1:B54"/>
  </sortState>
  <tableColumns count="3">
    <tableColumn id="1" xr3:uid="{3C370705-9D71-4B07-907E-72DEACEAFBA2}" name="Part name" totalsRowDxfId="83" dataCellStyle="Normal 2" totalsRowCellStyle="Normal 2"/>
    <tableColumn id="7" xr3:uid="{D11DB86B-2519-40CE-A3B1-2DFF1E8D8BAF}" name="Description" totalsRowDxfId="82" dataCellStyle="Normal 2" totalsRowCellStyle="Normal 2"/>
    <tableColumn id="2" xr3:uid="{030B0BC7-E7B6-43C0-9200-DE84B404D5FA}" name="BOM Quantity" dataDxfId="81" totalsRowDxfId="80" dataCellStyle="Normal 2" totalsRowCellStyle="Normal 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E0A99-CDD4-4F70-BA5B-784249346C24}" name="Table91317" displayName="Table91317" ref="B1:D76" totalsRowShown="0" headerRowDxfId="79" tableBorderDxfId="78" headerRowCellStyle="Normal 2" dataCellStyle="Normal 2">
  <autoFilter ref="B1:D76" xr:uid="{BAD2131D-41B2-42EA-A67B-FBB781AD12E7}"/>
  <sortState xmlns:xlrd2="http://schemas.microsoft.com/office/spreadsheetml/2017/richdata2" ref="B2:D76">
    <sortCondition ref="B1:B76"/>
  </sortState>
  <tableColumns count="3">
    <tableColumn id="1" xr3:uid="{FEDEBDB4-D2A0-4044-865C-6B89D3CC7592}" name="Part name" totalsRowDxfId="77" dataCellStyle="Normal 2" totalsRowCellStyle="Normal 2"/>
    <tableColumn id="7" xr3:uid="{4C265877-F081-4975-80F2-6B962EBD7F5B}" name="Description" totalsRowDxfId="76" dataCellStyle="Normal 2" totalsRowCellStyle="Normal 2"/>
    <tableColumn id="2" xr3:uid="{C58356B1-645B-4209-9365-0DE732AD7AAF}" name="BOM Quantity" dataDxfId="75" totalsRowDxfId="74" dataCellStyle="Normal 2" totalsRowCellStyle="Normal 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4D57F-6E20-42C2-A7CF-65378FC03170}" name="Table6" displayName="Table6" ref="A1:J112" totalsRowCount="1" headerRowDxfId="73">
  <autoFilter ref="A1:J111" xr:uid="{02B4D57F-6E20-42C2-A7CF-65378FC03170}"/>
  <sortState xmlns:xlrd2="http://schemas.microsoft.com/office/spreadsheetml/2017/richdata2" ref="A2:J111">
    <sortCondition ref="A1:A111"/>
  </sortState>
  <tableColumns count="10">
    <tableColumn id="1" xr3:uid="{C89F3025-C91C-4D89-A5CC-8772042DE324}" name="System" totalsRowLabel="Valkyrie V2" dataDxfId="72" totalsRowDxfId="71"/>
    <tableColumn id="3" xr3:uid="{AE4E9077-B04D-4FB7-A226-807DE24B3CEE}" name="Filament Type" dataDxfId="70" totalsRowDxfId="69"/>
    <tableColumn id="2" xr3:uid="{FCE9DC81-99C5-4DE1-AE60-3B3DE0EE8421}" name="Part" dataDxfId="68" totalsRowDxfId="67"/>
    <tableColumn id="6" xr3:uid="{672D19F0-1E84-4954-AA80-1A756FF64B85}" name="Weight" dataDxfId="66"/>
    <tableColumn id="11" xr3:uid="{B345B84F-64A2-4E92-BB95-3C9B14E2A5EA}" name="QTY" totalsRowFunction="sum" dataDxfId="65" totalsRowDxfId="64" dataCellStyle="Normal 7"/>
    <tableColumn id="7" xr3:uid="{D9E1579D-2958-49E6-9023-57D43052F87F}" name="Weight MT" totalsRowFunction="custom" dataDxfId="63" totalsRowDxfId="62" dataCellStyle="Normal 7">
      <totalsRowFormula>SUBTOTAL(109,Table6[Weight MT])&amp;"g"</totalsRowFormula>
    </tableColumn>
    <tableColumn id="4" xr3:uid="{8A449E36-4741-4576-8011-21C1B3D5DB29}" name="Weight HT" totalsRowFunction="custom" dataDxfId="61" totalsRowDxfId="60" dataCellStyle="Normal 7">
      <calculatedColumnFormula>SUM(Table6[[#This Row],[Weight]]*Table6[[#This Row],[QTY]])</calculatedColumnFormula>
      <totalsRowFormula>SUBTOTAL(109,Table6[Weight HT])&amp;"g"</totalsRowFormula>
    </tableColumn>
    <tableColumn id="9" xr3:uid="{DF7CF065-4550-4DB7-B341-EF87320D0C8E}" name="Cost/part" totalsRowFunction="sum" dataDxfId="59" totalsRowDxfId="58">
      <calculatedColumnFormula>$M$2/1000*Table6[[#This Row],[Weight]]*Table6[[#This Row],[QTY]]</calculatedColumnFormula>
    </tableColumn>
    <tableColumn id="10" xr3:uid="{84F519DD-FB90-4299-8700-857D723260B1}" name="Time/item" totalsRowFunction="sum" dataDxfId="57" totalsRowDxfId="56"/>
    <tableColumn id="5" xr3:uid="{CBC7571F-19BC-4246-AB6F-92AD07297E48}" name="Time Total" totalsRowFunction="sum" dataDxfId="55" totalsRowDxfId="54">
      <calculatedColumnFormula>Table6[[#This Row],[Time/item]]*Table6[[#This Row],[QTY]]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F7ACA6-2A91-46C9-BFD2-3A02E58BAA06}" name="Table21" displayName="Table21" ref="A1:K115" totalsRowShown="0" headerRowDxfId="53" dataDxfId="52">
  <autoFilter ref="A1:K115" xr:uid="{0CF7ACA6-2A91-46C9-BFD2-3A02E58BAA06}"/>
  <sortState xmlns:xlrd2="http://schemas.microsoft.com/office/spreadsheetml/2017/richdata2" ref="A2:J115">
    <sortCondition ref="D1:D115"/>
  </sortState>
  <tableColumns count="11">
    <tableColumn id="1" xr3:uid="{07401D67-326A-456C-83EE-6254807B759D}" name="Type" dataDxfId="51" dataCellStyle="Normal 13"/>
    <tableColumn id="2" xr3:uid="{01841385-7AF0-4832-AD07-D9B6A289B738}" name="Device" dataDxfId="50" dataCellStyle="Normal 13"/>
    <tableColumn id="3" xr3:uid="{4EBC60AB-DBDA-46AD-8145-0260DB456AC9}" name="Ident" dataDxfId="49" dataCellStyle="Normal 13"/>
    <tableColumn id="4" xr3:uid="{27974694-306B-43D4-9D9F-3BC67D1A167D}" name="Connector" dataDxfId="48" dataCellStyle="Normal 13"/>
    <tableColumn id="5" xr3:uid="{247A2715-9549-43E9-BC8D-C5AF905911E6}" name="From Pin" dataDxfId="47" dataCellStyle="Normal 13"/>
    <tableColumn id="6" xr3:uid="{CAED148B-51FF-46DC-A56B-A5F88498E2F4}" name="Wire size AWG" dataDxfId="46" dataCellStyle="Normal 13"/>
    <tableColumn id="7" xr3:uid="{A8E15565-9D43-4F89-9D4B-714FAEED327C}" name="Color" dataDxfId="45" dataCellStyle="Normal 13"/>
    <tableColumn id="8" xr3:uid="{EF11CEA0-492E-4C41-811D-955E5C409484}" name="Length mm" dataDxfId="44" dataCellStyle="Normal 13"/>
    <tableColumn id="9" xr3:uid="{B64154E3-1929-4FEB-B7E7-B1FCB2AE49D2}" name="To pin" dataDxfId="43" dataCellStyle="Normal 13"/>
    <tableColumn id="10" xr3:uid="{1768166D-BE53-4B2E-9459-10942122F8E6}" name="Comment" dataDxfId="42" dataCellStyle="Normal 13"/>
    <tableColumn id="11" xr3:uid="{05B1D6FD-1EF2-4ED9-B65F-34786822ECAB}" name="SLEEVE" dataDxfId="41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DC2E7-B869-4223-8CA0-8BB231246BE6}" name="Table43" displayName="Table43" ref="A4:G31" totalsRowShown="0" headerRowDxfId="40" dataDxfId="38" headerRowBorderDxfId="39">
  <autoFilter ref="A4:G31" xr:uid="{9F2F2CC6-19FD-46E3-8A6D-884FD4A96CE0}"/>
  <tableColumns count="7">
    <tableColumn id="1" xr3:uid="{AE39532B-D989-4297-B014-612247804D38}" name="Type" dataDxfId="37"/>
    <tableColumn id="2" xr3:uid="{299576E6-0ACD-495A-89C7-26F593973C04}" name="Component" dataDxfId="36"/>
    <tableColumn id="5" xr3:uid="{25D583BA-BC0F-45C1-8195-BA00EEE7001D}" name="Pin" dataDxfId="35"/>
    <tableColumn id="6" xr3:uid="{07FBDE4D-2555-4C8A-8314-D8A735D09CA9}" name="AWG" dataDxfId="34"/>
    <tableColumn id="7" xr3:uid="{C8C1F170-B800-45DE-8C38-42F23A1A89F1}" name="Wire Colour" dataDxfId="33"/>
    <tableColumn id="8" xr3:uid="{7E640059-24DB-480D-83B2-FC35DE245721}" name="Wire Length mm" dataDxfId="32"/>
    <tableColumn id="9" xr3:uid="{7C27CE98-27C4-49E7-9D13-ADA6DCAD2043}" name="Device/Pin" dataDxfId="31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74962-DE02-40B7-84D1-EBA03C7907E7}" name="Table3" displayName="Table3" ref="A1:C13" totalsRowShown="0">
  <autoFilter ref="A1:C13" xr:uid="{08A74962-DE02-40B7-84D1-EBA03C7907E7}"/>
  <sortState xmlns:xlrd2="http://schemas.microsoft.com/office/spreadsheetml/2017/richdata2" ref="A2:C13">
    <sortCondition ref="A1:A13"/>
  </sortState>
  <tableColumns count="3">
    <tableColumn id="5" xr3:uid="{8D8B2F09-EE52-45AA-BAA6-D22E0DE184E9}" name="Macro" dataDxfId="30"/>
    <tableColumn id="1" xr3:uid="{E1FF070C-6993-4332-802B-B4D29E1606E7}" name="Function"/>
    <tableColumn id="3" xr3:uid="{8FBB1689-4854-43C5-AC93-F6E571CF242D}" name="Descriptio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C0901-A1E8-42BF-83D2-CD8909D9E84D}" name="Table4" displayName="Table4" ref="A16:C30" totalsRowShown="0">
  <autoFilter ref="A16:C30" xr:uid="{22CC0901-A1E8-42BF-83D2-CD8909D9E84D}"/>
  <sortState xmlns:xlrd2="http://schemas.microsoft.com/office/spreadsheetml/2017/richdata2" ref="A17:C30">
    <sortCondition ref="A16:A30"/>
  </sortState>
  <tableColumns count="3">
    <tableColumn id="2" xr3:uid="{72E39D2F-151A-44B2-BA84-B7F34C14C282}" name="System" dataDxfId="29"/>
    <tableColumn id="6" xr3:uid="{A5B4F8F7-1DD2-464C-B2BB-DB18FF666977}" name="Gcode" dataDxfId="28"/>
    <tableColumn id="3" xr3:uid="{5B376876-1002-41A2-9B1B-97FBB74534E9}" name="Description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AB1FE-3FF5-4932-83DF-59F4C29F97F6}" name="Table5" displayName="Table5" ref="A32:B36" totalsRowShown="0">
  <autoFilter ref="A32:B36" xr:uid="{65AAB1FE-3FF5-4932-83DF-59F4C29F97F6}"/>
  <tableColumns count="2">
    <tableColumn id="2" xr3:uid="{9B5CA5FD-9D48-460B-8000-5A3DECA0A58C}" name="Machine Gcode"/>
    <tableColumn id="3" xr3:uid="{122CB247-7719-4458-B0BE-E37243F62675}" name="Description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5B9BA2-9874-4909-AB93-96FB850EFBDB}" name="Table58" displayName="Table58" ref="A41:B51" totalsRowShown="0">
  <autoFilter ref="A41:B51" xr:uid="{255B9BA2-9874-4909-AB93-96FB850EFBDB}"/>
  <sortState xmlns:xlrd2="http://schemas.microsoft.com/office/spreadsheetml/2017/richdata2" ref="A42:B51">
    <sortCondition ref="A41:A51"/>
  </sortState>
  <tableColumns count="2">
    <tableColumn id="2" xr3:uid="{646EABC4-F408-4AD0-8ED9-44B19D7B9F30}" name="Filaments"/>
    <tableColumn id="3" xr3:uid="{3A0D9E05-1841-4C78-AF52-AADA952E6277}" name="Description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27AA7E7-4B6F-49B8-9DC6-E235BC0A0D08}" name="Table24" displayName="Table24" ref="A1:K28" totalsRowShown="0" headerRowDxfId="153" tableBorderDxfId="152">
  <autoFilter ref="A1:K28" xr:uid="{427AA7E7-4B6F-49B8-9DC6-E235BC0A0D08}"/>
  <sortState xmlns:xlrd2="http://schemas.microsoft.com/office/spreadsheetml/2017/richdata2" ref="A2:K28">
    <sortCondition ref="A1:A28"/>
  </sortState>
  <tableColumns count="11">
    <tableColumn id="1" xr3:uid="{0AC7D7D1-3190-41C5-9975-24147A54C056}" name="Filament Type"/>
    <tableColumn id="2" xr3:uid="{D66FB001-1FEC-40AF-949E-BB59CCC75E2E}" name="Molecular Structure"/>
    <tableColumn id="3" xr3:uid="{A44746CA-A486-4625-A4CC-A4E89629782E}" name="Glass Transition Temp TG (°C)" dataDxfId="151"/>
    <tableColumn id="5" xr3:uid="{C6A806F7-B772-4828-BD95-E901C555F863}" name="Rec Nozzle Temp (°C)" dataDxfId="150"/>
    <tableColumn id="7" xr3:uid="{DAC70B55-849D-492E-9A23-0C7F6D7110B2}" name="Rec Bed Temp (°C)" dataDxfId="149"/>
    <tableColumn id="6" xr3:uid="{6F076EC0-EAA1-4A79-B345-5220FDBDB46C}" name="Rec Chamber Temp (°C)" dataDxfId="148"/>
    <tableColumn id="8" xr3:uid="{3E379A13-7EC9-410A-82E9-4A6F2F0B7AFD}" name="Drying Temp (°C)" dataDxfId="147"/>
    <tableColumn id="9" xr3:uid="{D68119B6-45F8-4815-9604-9BA3D3A92BDE}" name="Drying Time" dataDxfId="146"/>
    <tableColumn id="10" xr3:uid="{B1E70FD4-ACF1-4077-9522-368B3634FFFA}" name="Density (g/cm³)"/>
    <tableColumn id="11" xr3:uid="{D6022B5B-D011-40B5-B8ED-B637E41F532E}" name="HDT @ 1.82 MPa (°C)" dataDxfId="145"/>
    <tableColumn id="12" xr3:uid="{C5CB8044-3259-41D9-9397-59316D1AFD81}" name="HDT @ 0.45 MPa (°C)" dataDxfId="144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9F8394B-1B62-4BEB-A334-6062DEDDDBA5}" name="Table123" displayName="Table123" ref="A1:D35" totalsRowShown="0" headerRowDxfId="27" dataDxfId="26" headerRowCellStyle="Normal 11" dataCellStyle="Normal 11">
  <autoFilter ref="A1:D35" xr:uid="{38BAB44D-6344-4462-B6CF-4425327389D2}"/>
  <tableColumns count="4">
    <tableColumn id="1" xr3:uid="{36E8D78F-CA45-4D9B-919D-2E47181ACCD1}" name="Specifications" dataDxfId="25" dataCellStyle="Normal 11"/>
    <tableColumn id="3" xr3:uid="{88A0399B-7F60-46B2-B934-CEA97414F015}" name="Valkyrie V2" dataDxfId="24" dataCellStyle="Normal 11"/>
    <tableColumn id="7" xr3:uid="{93940A86-4E51-46CD-A0F3-59BF366154DD}" name="BNC3D Epsilon" dataDxfId="23" dataCellStyle="Normal 11"/>
    <tableColumn id="8" xr3:uid="{3F1776C0-4EBB-4F42-9FC4-8D5F10306432}" name="22 Idex V3" dataDxfId="22" dataCellStyle="Normal 11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AB44D-6344-4462-B6CF-4425327389D2}" name="Table1" displayName="Table1" ref="A1:E35" totalsRowShown="0" headerRowDxfId="21" dataDxfId="20" headerRowCellStyle="Normal 11" dataCellStyle="Normal 11">
  <autoFilter ref="A1:E35" xr:uid="{38BAB44D-6344-4462-B6CF-4425327389D2}"/>
  <tableColumns count="5">
    <tableColumn id="1" xr3:uid="{9DD46C98-7270-4D40-85B0-564C1B03A5A4}" name="Specifications" dataDxfId="19" dataCellStyle="Normal 11"/>
    <tableColumn id="3" xr3:uid="{940A67A0-059D-4D5A-9618-9FCF1D2C1CC2}" name="Valkyrie V2" dataDxfId="18" dataCellStyle="Normal 11"/>
    <tableColumn id="4" xr3:uid="{6B92122F-701E-46B1-8344-9B3555981CE9}" name="Hevort" dataDxfId="17" dataCellStyle="Normal 11"/>
    <tableColumn id="5" xr3:uid="{F6EAF2DA-D52C-4BDC-9928-641779055403}" name="Voron 2.4" dataDxfId="16" dataCellStyle="Normal 11"/>
    <tableColumn id="6" xr3:uid="{FA9F67FD-C9D7-4C39-8C62-BAB502105479}" name="RatRig V3" dataDxfId="15" dataCellStyle="Normal 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3sBWy35" TargetMode="External"/><Relationship Id="rId21" Type="http://schemas.openxmlformats.org/officeDocument/2006/relationships/hyperlink" Target="https://s.click.aliexpress.com/e/_c3DzwoAD" TargetMode="External"/><Relationship Id="rId42" Type="http://schemas.openxmlformats.org/officeDocument/2006/relationships/hyperlink" Target="https://s.click.aliexpress.com/e/_c3ucCn4R" TargetMode="External"/><Relationship Id="rId63" Type="http://schemas.openxmlformats.org/officeDocument/2006/relationships/hyperlink" Target="https://s.click.aliexpress.com/e/_c4dxXCIr" TargetMode="External"/><Relationship Id="rId84" Type="http://schemas.openxmlformats.org/officeDocument/2006/relationships/hyperlink" Target="https://s.click.aliexpress.com/e/_c4mdY2jp" TargetMode="External"/><Relationship Id="rId138" Type="http://schemas.openxmlformats.org/officeDocument/2006/relationships/hyperlink" Target="https://s.click.aliexpress.com/e/_c4dxXCIr" TargetMode="External"/><Relationship Id="rId159" Type="http://schemas.openxmlformats.org/officeDocument/2006/relationships/hyperlink" Target="https://www.aliexpress.com/item/1005010179517976.html" TargetMode="External"/><Relationship Id="rId107" Type="http://schemas.openxmlformats.org/officeDocument/2006/relationships/hyperlink" Target="https://s.click.aliexpress.com/e/_c3LX9DB9" TargetMode="External"/><Relationship Id="rId11" Type="http://schemas.openxmlformats.org/officeDocument/2006/relationships/hyperlink" Target="https://s.click.aliexpress.com/e/_c4LSWWWD" TargetMode="External"/><Relationship Id="rId32" Type="http://schemas.openxmlformats.org/officeDocument/2006/relationships/hyperlink" Target="https://s.click.aliexpress.com/e/_c3Fj3Z4D" TargetMode="External"/><Relationship Id="rId53" Type="http://schemas.openxmlformats.org/officeDocument/2006/relationships/hyperlink" Target="https://s.click.aliexpress.com/e/_c3h7Zh5j" TargetMode="External"/><Relationship Id="rId74" Type="http://schemas.openxmlformats.org/officeDocument/2006/relationships/hyperlink" Target="https://s.click.aliexpress.com/e/_c38RQspz" TargetMode="External"/><Relationship Id="rId128" Type="http://schemas.openxmlformats.org/officeDocument/2006/relationships/hyperlink" Target="https://s.click.aliexpress.com/e/_c3qrCpN5" TargetMode="External"/><Relationship Id="rId149" Type="http://schemas.openxmlformats.org/officeDocument/2006/relationships/hyperlink" Target="https://s.click.aliexpress.com/e/_c3kqXzMt" TargetMode="External"/><Relationship Id="rId5" Type="http://schemas.openxmlformats.org/officeDocument/2006/relationships/hyperlink" Target="https://s.click.aliexpress.com/e/_c39y0zzF" TargetMode="External"/><Relationship Id="rId95" Type="http://schemas.openxmlformats.org/officeDocument/2006/relationships/hyperlink" Target="https://s.click.aliexpress.com/e/_c3RABFfV" TargetMode="External"/><Relationship Id="rId160" Type="http://schemas.openxmlformats.org/officeDocument/2006/relationships/hyperlink" Target="https://www.aliexpress.com/item/1005011529515063.html" TargetMode="External"/><Relationship Id="rId22" Type="http://schemas.openxmlformats.org/officeDocument/2006/relationships/hyperlink" Target="https://s.click.aliexpress.com/e/_c4CALJIH" TargetMode="External"/><Relationship Id="rId43" Type="http://schemas.openxmlformats.org/officeDocument/2006/relationships/hyperlink" Target="https://s.click.aliexpress.com/e/_c3WyUNHL" TargetMode="External"/><Relationship Id="rId64" Type="http://schemas.openxmlformats.org/officeDocument/2006/relationships/hyperlink" Target="https://www.aliexpress.com/item/1005003952536698.html" TargetMode="External"/><Relationship Id="rId118" Type="http://schemas.openxmlformats.org/officeDocument/2006/relationships/hyperlink" Target="https://s.click.aliexpress.com/e/_c3Fw0Knb" TargetMode="External"/><Relationship Id="rId139" Type="http://schemas.openxmlformats.org/officeDocument/2006/relationships/hyperlink" Target="https://s.click.aliexpress.com/e/_c4dxXCIr" TargetMode="External"/><Relationship Id="rId85" Type="http://schemas.openxmlformats.org/officeDocument/2006/relationships/hyperlink" Target="https://s.click.aliexpress.com/e/_c2QiBj4r" TargetMode="External"/><Relationship Id="rId150" Type="http://schemas.openxmlformats.org/officeDocument/2006/relationships/hyperlink" Target="https://s.click.aliexpress.com/e/_c4WcaXiB" TargetMode="External"/><Relationship Id="rId12" Type="http://schemas.openxmlformats.org/officeDocument/2006/relationships/hyperlink" Target="https://s.click.aliexpress.com/e/_c3pEjVRB" TargetMode="External"/><Relationship Id="rId17" Type="http://schemas.openxmlformats.org/officeDocument/2006/relationships/hyperlink" Target="https://s.click.aliexpress.com/e/_c4NTrrnn" TargetMode="External"/><Relationship Id="rId33" Type="http://schemas.openxmlformats.org/officeDocument/2006/relationships/hyperlink" Target="https://s.click.aliexpress.com/e/_c3SWMl29" TargetMode="External"/><Relationship Id="rId38" Type="http://schemas.openxmlformats.org/officeDocument/2006/relationships/hyperlink" Target="https://s.click.aliexpress.com/e/_c4rtJlUD" TargetMode="External"/><Relationship Id="rId59" Type="http://schemas.openxmlformats.org/officeDocument/2006/relationships/hyperlink" Target="https://s.click.aliexpress.com/e/_c3fEINlt" TargetMode="External"/><Relationship Id="rId103" Type="http://schemas.openxmlformats.org/officeDocument/2006/relationships/hyperlink" Target="https://s.click.aliexpress.com/e/_c3FJZ5th" TargetMode="External"/><Relationship Id="rId108" Type="http://schemas.openxmlformats.org/officeDocument/2006/relationships/hyperlink" Target="https://s.click.aliexpress.com/e/_c3FJZ5th" TargetMode="External"/><Relationship Id="rId124" Type="http://schemas.openxmlformats.org/officeDocument/2006/relationships/hyperlink" Target="https://s.click.aliexpress.com/e/_c3YBJ7iN" TargetMode="External"/><Relationship Id="rId129" Type="http://schemas.openxmlformats.org/officeDocument/2006/relationships/hyperlink" Target="https://s.click.aliexpress.com/e/_c3YBJ7iN" TargetMode="External"/><Relationship Id="rId54" Type="http://schemas.openxmlformats.org/officeDocument/2006/relationships/hyperlink" Target="https://jlccnc.com/" TargetMode="External"/><Relationship Id="rId70" Type="http://schemas.openxmlformats.org/officeDocument/2006/relationships/hyperlink" Target="https://s.click.aliexpress.com/e/_c2uZPf8t" TargetMode="External"/><Relationship Id="rId75" Type="http://schemas.openxmlformats.org/officeDocument/2006/relationships/hyperlink" Target="https://s.click.aliexpress.com/e/_c38RQspz" TargetMode="External"/><Relationship Id="rId91" Type="http://schemas.openxmlformats.org/officeDocument/2006/relationships/hyperlink" Target="https://s.click.aliexpress.com/e/_c3uaTngr" TargetMode="External"/><Relationship Id="rId96" Type="http://schemas.openxmlformats.org/officeDocument/2006/relationships/hyperlink" Target="https://s.click.aliexpress.com/e/_c3xJuayx" TargetMode="External"/><Relationship Id="rId140" Type="http://schemas.openxmlformats.org/officeDocument/2006/relationships/hyperlink" Target="https://s.click.aliexpress.com/e/_c4dxXCIr" TargetMode="External"/><Relationship Id="rId145" Type="http://schemas.openxmlformats.org/officeDocument/2006/relationships/hyperlink" Target="https://s.click.aliexpress.com/e/_c3SeE1nf" TargetMode="External"/><Relationship Id="rId161" Type="http://schemas.openxmlformats.org/officeDocument/2006/relationships/hyperlink" Target="https://www.aliexpress.com/item/1005011529515063.html" TargetMode="External"/><Relationship Id="rId1" Type="http://schemas.openxmlformats.org/officeDocument/2006/relationships/hyperlink" Target="https://s.click.aliexpress.com/e/_9gB9LL" TargetMode="External"/><Relationship Id="rId6" Type="http://schemas.openxmlformats.org/officeDocument/2006/relationships/hyperlink" Target="https://s.click.aliexpress.com/e/_c4sg0aCl" TargetMode="External"/><Relationship Id="rId23" Type="http://schemas.openxmlformats.org/officeDocument/2006/relationships/hyperlink" Target="https://s.click.aliexpress.com/e/_c4050O4H" TargetMode="External"/><Relationship Id="rId28" Type="http://schemas.openxmlformats.org/officeDocument/2006/relationships/hyperlink" Target="https://s.click.aliexpress.com/e/_c3b4Davl" TargetMode="External"/><Relationship Id="rId49" Type="http://schemas.openxmlformats.org/officeDocument/2006/relationships/hyperlink" Target="https://s.click.aliexpress.com/e/_c2zvHf0p" TargetMode="External"/><Relationship Id="rId114" Type="http://schemas.openxmlformats.org/officeDocument/2006/relationships/hyperlink" Target="https://s.click.aliexpress.com/e/_c3AWAu37" TargetMode="External"/><Relationship Id="rId119" Type="http://schemas.openxmlformats.org/officeDocument/2006/relationships/hyperlink" Target="https://s.click.aliexpress.com/e/_c2ygycYl" TargetMode="External"/><Relationship Id="rId44" Type="http://schemas.openxmlformats.org/officeDocument/2006/relationships/hyperlink" Target="https://s.click.aliexpress.com/e/_c3WyUNHL" TargetMode="External"/><Relationship Id="rId60" Type="http://schemas.openxmlformats.org/officeDocument/2006/relationships/hyperlink" Target="https://s.click.aliexpress.com/e/_c3p4OtLd" TargetMode="External"/><Relationship Id="rId65" Type="http://schemas.openxmlformats.org/officeDocument/2006/relationships/hyperlink" Target="https://s.click.aliexpress.com/e/_c3Ou6gqJ" TargetMode="External"/><Relationship Id="rId81" Type="http://schemas.openxmlformats.org/officeDocument/2006/relationships/hyperlink" Target="https://s.click.aliexpress.com/e/_c3BBmwdR" TargetMode="External"/><Relationship Id="rId86" Type="http://schemas.openxmlformats.org/officeDocument/2006/relationships/hyperlink" Target="https://s.click.aliexpress.com/e/_c44T4XP5" TargetMode="External"/><Relationship Id="rId130" Type="http://schemas.openxmlformats.org/officeDocument/2006/relationships/hyperlink" Target="https://s.click.aliexpress.com/e/_c4dxXCIr" TargetMode="External"/><Relationship Id="rId135" Type="http://schemas.openxmlformats.org/officeDocument/2006/relationships/hyperlink" Target="https://s.click.aliexpress.com/e/_c4dxXCIr" TargetMode="External"/><Relationship Id="rId151" Type="http://schemas.openxmlformats.org/officeDocument/2006/relationships/hyperlink" Target="https://s.click.aliexpress.com/e/_c37vEskn" TargetMode="External"/><Relationship Id="rId156" Type="http://schemas.openxmlformats.org/officeDocument/2006/relationships/hyperlink" Target="https://s.click.aliexpress.com/e/_c3ucCn4R" TargetMode="External"/><Relationship Id="rId13" Type="http://schemas.openxmlformats.org/officeDocument/2006/relationships/hyperlink" Target="https://s.click.aliexpress.com/e/_c4PHjpil" TargetMode="External"/><Relationship Id="rId18" Type="http://schemas.openxmlformats.org/officeDocument/2006/relationships/hyperlink" Target="https://s.click.aliexpress.com/e/_c3WYOqRb" TargetMode="External"/><Relationship Id="rId39" Type="http://schemas.openxmlformats.org/officeDocument/2006/relationships/hyperlink" Target="https://s.click.aliexpress.com/e/_c4rtJlUD" TargetMode="External"/><Relationship Id="rId109" Type="http://schemas.openxmlformats.org/officeDocument/2006/relationships/hyperlink" Target="https://s.click.aliexpress.com/e/_c4s1l6ox" TargetMode="External"/><Relationship Id="rId34" Type="http://schemas.openxmlformats.org/officeDocument/2006/relationships/hyperlink" Target="https://s.click.aliexpress.com/e/_c4rtJlUD" TargetMode="External"/><Relationship Id="rId50" Type="http://schemas.openxmlformats.org/officeDocument/2006/relationships/hyperlink" Target="https://s.click.aliexpress.com/e/_c3bbKMFL" TargetMode="External"/><Relationship Id="rId55" Type="http://schemas.openxmlformats.org/officeDocument/2006/relationships/hyperlink" Target="https://s.click.aliexpress.com/e/_c42QxBlt" TargetMode="External"/><Relationship Id="rId76" Type="http://schemas.openxmlformats.org/officeDocument/2006/relationships/hyperlink" Target="https://s.click.aliexpress.com/e/_c38RQspz" TargetMode="External"/><Relationship Id="rId97" Type="http://schemas.openxmlformats.org/officeDocument/2006/relationships/hyperlink" Target="https://s.click.aliexpress.com/e/_c3dDPoZd" TargetMode="External"/><Relationship Id="rId104" Type="http://schemas.openxmlformats.org/officeDocument/2006/relationships/hyperlink" Target="https://s.click.aliexpress.com/e/_c3cQ78oF" TargetMode="External"/><Relationship Id="rId120" Type="http://schemas.openxmlformats.org/officeDocument/2006/relationships/hyperlink" Target="https://s.click.aliexpress.com/e/_c4Lh5ETb" TargetMode="External"/><Relationship Id="rId125" Type="http://schemas.openxmlformats.org/officeDocument/2006/relationships/hyperlink" Target="https://s.click.aliexpress.com/e/_c3ISQAPh" TargetMode="External"/><Relationship Id="rId141" Type="http://schemas.openxmlformats.org/officeDocument/2006/relationships/hyperlink" Target="https://s.click.aliexpress.com/e/_c3ISQAPh" TargetMode="External"/><Relationship Id="rId146" Type="http://schemas.openxmlformats.org/officeDocument/2006/relationships/hyperlink" Target="https://s.click.aliexpress.com/e/_c3SeE1nf" TargetMode="External"/><Relationship Id="rId7" Type="http://schemas.openxmlformats.org/officeDocument/2006/relationships/hyperlink" Target="https://www.aliexpress.com/item/4001085251691.html" TargetMode="External"/><Relationship Id="rId71" Type="http://schemas.openxmlformats.org/officeDocument/2006/relationships/hyperlink" Target="https://s.click.aliexpress.com/e/_c381BjXN" TargetMode="External"/><Relationship Id="rId92" Type="http://schemas.openxmlformats.org/officeDocument/2006/relationships/hyperlink" Target="https://s.click.aliexpress.com/e/_c3uaTngr" TargetMode="External"/><Relationship Id="rId162" Type="http://schemas.openxmlformats.org/officeDocument/2006/relationships/printerSettings" Target="../printerSettings/printerSettings1.bin"/><Relationship Id="rId2" Type="http://schemas.openxmlformats.org/officeDocument/2006/relationships/hyperlink" Target="https://s.click.aliexpress.com/e/_c3L3d1ir" TargetMode="External"/><Relationship Id="rId29" Type="http://schemas.openxmlformats.org/officeDocument/2006/relationships/hyperlink" Target="https://s.click.aliexpress.com/e/_c3seEKjb" TargetMode="External"/><Relationship Id="rId24" Type="http://schemas.openxmlformats.org/officeDocument/2006/relationships/hyperlink" Target="https://s.click.aliexpress.com/e/_c42ABeod" TargetMode="External"/><Relationship Id="rId40" Type="http://schemas.openxmlformats.org/officeDocument/2006/relationships/hyperlink" Target="https://s.click.aliexpress.com/e/_c4E1qB2Z" TargetMode="External"/><Relationship Id="rId45" Type="http://schemas.openxmlformats.org/officeDocument/2006/relationships/hyperlink" Target="https://s.click.aliexpress.com/e/_c4kNyBWv" TargetMode="External"/><Relationship Id="rId66" Type="http://schemas.openxmlformats.org/officeDocument/2006/relationships/hyperlink" Target="https://s.click.aliexpress.com/e/_c3hqcXl3" TargetMode="External"/><Relationship Id="rId87" Type="http://schemas.openxmlformats.org/officeDocument/2006/relationships/hyperlink" Target="https://s.click.aliexpress.com/e/_c3cQ78oF" TargetMode="External"/><Relationship Id="rId110" Type="http://schemas.openxmlformats.org/officeDocument/2006/relationships/hyperlink" Target="https://s.click.aliexpress.com/e/_c3LX9DB9" TargetMode="External"/><Relationship Id="rId115" Type="http://schemas.openxmlformats.org/officeDocument/2006/relationships/hyperlink" Target="https://www.aliexpress.com/item/1005010202912335.html?spm=a2g0o.order_list.order_list_main.5.59881802OSxFjg" TargetMode="External"/><Relationship Id="rId131" Type="http://schemas.openxmlformats.org/officeDocument/2006/relationships/hyperlink" Target="https://s.click.aliexpress.com/e/_c4dxXCIr" TargetMode="External"/><Relationship Id="rId136" Type="http://schemas.openxmlformats.org/officeDocument/2006/relationships/hyperlink" Target="https://s.click.aliexpress.com/e/_c4dxXCIr" TargetMode="External"/><Relationship Id="rId157" Type="http://schemas.openxmlformats.org/officeDocument/2006/relationships/hyperlink" Target="https://www.aliexpress.com/item/1005007541095007.html" TargetMode="External"/><Relationship Id="rId61" Type="http://schemas.openxmlformats.org/officeDocument/2006/relationships/hyperlink" Target="https://s.click.aliexpress.com/e/_c3p4OtLd" TargetMode="External"/><Relationship Id="rId82" Type="http://schemas.openxmlformats.org/officeDocument/2006/relationships/hyperlink" Target="https://s.click.aliexpress.com/e/_c2wfnsB3" TargetMode="External"/><Relationship Id="rId152" Type="http://schemas.openxmlformats.org/officeDocument/2006/relationships/hyperlink" Target="https://s.click.aliexpress.com/e/_c3ki5eBH" TargetMode="External"/><Relationship Id="rId19" Type="http://schemas.openxmlformats.org/officeDocument/2006/relationships/hyperlink" Target="https://s.click.aliexpress.com/e/_c3WYOqRb" TargetMode="External"/><Relationship Id="rId14" Type="http://schemas.openxmlformats.org/officeDocument/2006/relationships/hyperlink" Target="https://s.click.aliexpress.com/e/_c2QW6ybb" TargetMode="External"/><Relationship Id="rId30" Type="http://schemas.openxmlformats.org/officeDocument/2006/relationships/hyperlink" Target="https://s.click.aliexpress.com/e/_c3mGH8Fj" TargetMode="External"/><Relationship Id="rId35" Type="http://schemas.openxmlformats.org/officeDocument/2006/relationships/hyperlink" Target="https://s.click.aliexpress.com/e/_c4rtJlUD" TargetMode="External"/><Relationship Id="rId56" Type="http://schemas.openxmlformats.org/officeDocument/2006/relationships/hyperlink" Target="https://s.click.aliexpress.com/e/_c31WIyQR" TargetMode="External"/><Relationship Id="rId77" Type="http://schemas.openxmlformats.org/officeDocument/2006/relationships/hyperlink" Target="https://s.click.aliexpress.com/e/_c3DVJucF" TargetMode="External"/><Relationship Id="rId100" Type="http://schemas.openxmlformats.org/officeDocument/2006/relationships/hyperlink" Target="https://s.click.aliexpress.com/e/_c4EKwdYX" TargetMode="External"/><Relationship Id="rId105" Type="http://schemas.openxmlformats.org/officeDocument/2006/relationships/hyperlink" Target="https://s.click.aliexpress.com/e/_c3LX9DB9" TargetMode="External"/><Relationship Id="rId126" Type="http://schemas.openxmlformats.org/officeDocument/2006/relationships/hyperlink" Target="https://s.click.aliexpress.com/e/_c33Nzeup" TargetMode="External"/><Relationship Id="rId147" Type="http://schemas.openxmlformats.org/officeDocument/2006/relationships/hyperlink" Target="https://s.click.aliexpress.com/e/_c3SeE1nf" TargetMode="External"/><Relationship Id="rId8" Type="http://schemas.openxmlformats.org/officeDocument/2006/relationships/hyperlink" Target="https://s.click.aliexpress.com/e/_c42ABeod" TargetMode="External"/><Relationship Id="rId51" Type="http://schemas.openxmlformats.org/officeDocument/2006/relationships/hyperlink" Target="https://s.click.aliexpress.com/e/_c3LzJrff" TargetMode="External"/><Relationship Id="rId72" Type="http://schemas.openxmlformats.org/officeDocument/2006/relationships/hyperlink" Target="https://s.click.aliexpress.com/e/_c4nPpAD9" TargetMode="External"/><Relationship Id="rId93" Type="http://schemas.openxmlformats.org/officeDocument/2006/relationships/hyperlink" Target="https://s.click.aliexpress.com/e/_c4EKwdYX" TargetMode="External"/><Relationship Id="rId98" Type="http://schemas.openxmlformats.org/officeDocument/2006/relationships/hyperlink" Target="https://s.click.aliexpress.com/e/_c3I5Vat9" TargetMode="External"/><Relationship Id="rId121" Type="http://schemas.openxmlformats.org/officeDocument/2006/relationships/hyperlink" Target="https://s.click.aliexpress.com/e/_c4XlsLcd" TargetMode="External"/><Relationship Id="rId142" Type="http://schemas.openxmlformats.org/officeDocument/2006/relationships/hyperlink" Target="https://s.click.aliexpress.com/e/_c3ISQAPh" TargetMode="External"/><Relationship Id="rId163" Type="http://schemas.openxmlformats.org/officeDocument/2006/relationships/table" Target="../tables/table1.xml"/><Relationship Id="rId3" Type="http://schemas.openxmlformats.org/officeDocument/2006/relationships/hyperlink" Target="https://s.click.aliexpress.com/e/_c3PsUJcZ" TargetMode="External"/><Relationship Id="rId25" Type="http://schemas.openxmlformats.org/officeDocument/2006/relationships/hyperlink" Target="https://s.click.aliexpress.com/e/_c3cRHpi9" TargetMode="External"/><Relationship Id="rId46" Type="http://schemas.openxmlformats.org/officeDocument/2006/relationships/hyperlink" Target="https://s.click.aliexpress.com/e/_c30wfREH" TargetMode="External"/><Relationship Id="rId67" Type="http://schemas.openxmlformats.org/officeDocument/2006/relationships/hyperlink" Target="https://www.aliexpress.com/item/1005007567533885.html" TargetMode="External"/><Relationship Id="rId116" Type="http://schemas.openxmlformats.org/officeDocument/2006/relationships/hyperlink" Target="https://s.click.aliexpress.com/e/_c3C2Pacd" TargetMode="External"/><Relationship Id="rId137" Type="http://schemas.openxmlformats.org/officeDocument/2006/relationships/hyperlink" Target="https://s.click.aliexpress.com/e/_c4dxXCIr" TargetMode="External"/><Relationship Id="rId158" Type="http://schemas.openxmlformats.org/officeDocument/2006/relationships/hyperlink" Target="https://s.click.aliexpress.com/e/_c3hqcXl3" TargetMode="External"/><Relationship Id="rId20" Type="http://schemas.openxmlformats.org/officeDocument/2006/relationships/hyperlink" Target="https://s.click.aliexpress.com/e/_c3WYOqRb" TargetMode="External"/><Relationship Id="rId41" Type="http://schemas.openxmlformats.org/officeDocument/2006/relationships/hyperlink" Target="https://s.click.aliexpress.com/e/_c2wZSX8N" TargetMode="External"/><Relationship Id="rId62" Type="http://schemas.openxmlformats.org/officeDocument/2006/relationships/hyperlink" Target="https://s.click.aliexpress.com/e/_c3p4OtLd" TargetMode="External"/><Relationship Id="rId83" Type="http://schemas.openxmlformats.org/officeDocument/2006/relationships/hyperlink" Target="https://s.click.aliexpress.com/e/_c3b4Davl" TargetMode="External"/><Relationship Id="rId88" Type="http://schemas.openxmlformats.org/officeDocument/2006/relationships/hyperlink" Target="https://s.click.aliexpress.com/e/_c4DakQer" TargetMode="External"/><Relationship Id="rId111" Type="http://schemas.openxmlformats.org/officeDocument/2006/relationships/hyperlink" Target="https://s.click.aliexpress.com/e/_c3FXGdA3" TargetMode="External"/><Relationship Id="rId132" Type="http://schemas.openxmlformats.org/officeDocument/2006/relationships/hyperlink" Target="https://s.click.aliexpress.com/e/_c4dxXCIr" TargetMode="External"/><Relationship Id="rId153" Type="http://schemas.openxmlformats.org/officeDocument/2006/relationships/hyperlink" Target="https://s.click.aliexpress.com/e/_c4pio0X5" TargetMode="External"/><Relationship Id="rId15" Type="http://schemas.openxmlformats.org/officeDocument/2006/relationships/hyperlink" Target="https://s.click.aliexpress.com/e/_c3suoWc5" TargetMode="External"/><Relationship Id="rId36" Type="http://schemas.openxmlformats.org/officeDocument/2006/relationships/hyperlink" Target="https://s.click.aliexpress.com/e/_c4rtJlUD" TargetMode="External"/><Relationship Id="rId57" Type="http://schemas.openxmlformats.org/officeDocument/2006/relationships/hyperlink" Target="https://s.click.aliexpress.com/e/_c313FTTJ" TargetMode="External"/><Relationship Id="rId106" Type="http://schemas.openxmlformats.org/officeDocument/2006/relationships/hyperlink" Target="https://s.click.aliexpress.com/e/_c3LX9DB9" TargetMode="External"/><Relationship Id="rId127" Type="http://schemas.openxmlformats.org/officeDocument/2006/relationships/hyperlink" Target="https://s.click.aliexpress.com/e/_c3xzfLHX" TargetMode="External"/><Relationship Id="rId10" Type="http://schemas.openxmlformats.org/officeDocument/2006/relationships/hyperlink" Target="https://s.click.aliexpress.com/e/_c2wVuKPT" TargetMode="External"/><Relationship Id="rId31" Type="http://schemas.openxmlformats.org/officeDocument/2006/relationships/hyperlink" Target="https://s.click.aliexpress.com/e/_c3TqIw33" TargetMode="External"/><Relationship Id="rId52" Type="http://schemas.openxmlformats.org/officeDocument/2006/relationships/hyperlink" Target="https://s.click.aliexpress.com/e/_c3GrYLJR" TargetMode="External"/><Relationship Id="rId73" Type="http://schemas.openxmlformats.org/officeDocument/2006/relationships/hyperlink" Target="https://s.click.aliexpress.com/e/_c38RQspz" TargetMode="External"/><Relationship Id="rId78" Type="http://schemas.openxmlformats.org/officeDocument/2006/relationships/hyperlink" Target="https://s.click.aliexpress.com/e/_c4TkoBx1" TargetMode="External"/><Relationship Id="rId94" Type="http://schemas.openxmlformats.org/officeDocument/2006/relationships/hyperlink" Target="https://s.click.aliexpress.com/e/_c3nvXY3Z" TargetMode="External"/><Relationship Id="rId99" Type="http://schemas.openxmlformats.org/officeDocument/2006/relationships/hyperlink" Target="https://s.click.aliexpress.com/e/_c4s1l6ox" TargetMode="External"/><Relationship Id="rId101" Type="http://schemas.openxmlformats.org/officeDocument/2006/relationships/hyperlink" Target="https://s.click.aliexpress.com/e/_c3nvXY3Z" TargetMode="External"/><Relationship Id="rId122" Type="http://schemas.openxmlformats.org/officeDocument/2006/relationships/hyperlink" Target="https://s.click.aliexpress.com/e/_c4dxXCIr" TargetMode="External"/><Relationship Id="rId143" Type="http://schemas.openxmlformats.org/officeDocument/2006/relationships/hyperlink" Target="https://s.click.aliexpress.com/e/_c3kqXzMt" TargetMode="External"/><Relationship Id="rId148" Type="http://schemas.openxmlformats.org/officeDocument/2006/relationships/hyperlink" Target="https://s.click.aliexpress.com/e/_c4050O4H" TargetMode="External"/><Relationship Id="rId164" Type="http://schemas.microsoft.com/office/2019/04/relationships/namedSheetView" Target="../namedSheetViews/namedSheetView1.xml"/><Relationship Id="rId4" Type="http://schemas.openxmlformats.org/officeDocument/2006/relationships/hyperlink" Target="https://s.click.aliexpress.com/e/_c3xSGcev" TargetMode="External"/><Relationship Id="rId9" Type="http://schemas.openxmlformats.org/officeDocument/2006/relationships/hyperlink" Target="https://s.click.aliexpress.com/e/_c3NPtXxJ" TargetMode="External"/><Relationship Id="rId26" Type="http://schemas.openxmlformats.org/officeDocument/2006/relationships/hyperlink" Target="https://s.click.aliexpress.com/e/_c3mGH8Fj" TargetMode="External"/><Relationship Id="rId47" Type="http://schemas.openxmlformats.org/officeDocument/2006/relationships/hyperlink" Target="https://s.click.aliexpress.com/e/_c44XY1Gx" TargetMode="External"/><Relationship Id="rId68" Type="http://schemas.openxmlformats.org/officeDocument/2006/relationships/hyperlink" Target="https://s.click.aliexpress.com/e/_c4SPo8x7" TargetMode="External"/><Relationship Id="rId89" Type="http://schemas.openxmlformats.org/officeDocument/2006/relationships/hyperlink" Target="https://s.click.aliexpress.com/e/_c3uaTngr" TargetMode="External"/><Relationship Id="rId112" Type="http://schemas.openxmlformats.org/officeDocument/2006/relationships/hyperlink" Target="https://s.click.aliexpress.com/e/_c4nPpAD9" TargetMode="External"/><Relationship Id="rId133" Type="http://schemas.openxmlformats.org/officeDocument/2006/relationships/hyperlink" Target="https://s.click.aliexpress.com/e/_c4dxXCIr" TargetMode="External"/><Relationship Id="rId154" Type="http://schemas.openxmlformats.org/officeDocument/2006/relationships/hyperlink" Target="https://s.click.aliexpress.com/e/_c3km0DKP" TargetMode="External"/><Relationship Id="rId16" Type="http://schemas.openxmlformats.org/officeDocument/2006/relationships/hyperlink" Target="https://www.aliexpress.com/item/1005003339030118.html" TargetMode="External"/><Relationship Id="rId37" Type="http://schemas.openxmlformats.org/officeDocument/2006/relationships/hyperlink" Target="https://s.click.aliexpress.com/e/_c4rtJlUD" TargetMode="External"/><Relationship Id="rId58" Type="http://schemas.openxmlformats.org/officeDocument/2006/relationships/hyperlink" Target="https://s.click.aliexpress.com/e/_c3mx73QL" TargetMode="External"/><Relationship Id="rId79" Type="http://schemas.openxmlformats.org/officeDocument/2006/relationships/hyperlink" Target="https://s.click.aliexpress.com/e/_c3gyR3k7" TargetMode="External"/><Relationship Id="rId102" Type="http://schemas.openxmlformats.org/officeDocument/2006/relationships/hyperlink" Target="https://s.click.aliexpress.com/e/_c3RABFfV" TargetMode="External"/><Relationship Id="rId123" Type="http://schemas.openxmlformats.org/officeDocument/2006/relationships/hyperlink" Target="https://s.click.aliexpress.com/e/_c4dxXCIr" TargetMode="External"/><Relationship Id="rId144" Type="http://schemas.openxmlformats.org/officeDocument/2006/relationships/hyperlink" Target="https://s.click.aliexpress.com/e/_c3SeE1nf" TargetMode="External"/><Relationship Id="rId90" Type="http://schemas.openxmlformats.org/officeDocument/2006/relationships/hyperlink" Target="https://s.click.aliexpress.com/e/_c3uaTngr" TargetMode="External"/><Relationship Id="rId27" Type="http://schemas.openxmlformats.org/officeDocument/2006/relationships/hyperlink" Target="https://s.click.aliexpress.com/e/_c2wfnsB3" TargetMode="External"/><Relationship Id="rId48" Type="http://schemas.openxmlformats.org/officeDocument/2006/relationships/hyperlink" Target="https://s.click.aliexpress.com/e/_c4050O4H" TargetMode="External"/><Relationship Id="rId69" Type="http://schemas.openxmlformats.org/officeDocument/2006/relationships/hyperlink" Target="https://s.click.aliexpress.com/e/_c43Ypp7z" TargetMode="External"/><Relationship Id="rId113" Type="http://schemas.openxmlformats.org/officeDocument/2006/relationships/hyperlink" Target="https://s.click.aliexpress.com/e/_c3bsP885" TargetMode="External"/><Relationship Id="rId134" Type="http://schemas.openxmlformats.org/officeDocument/2006/relationships/hyperlink" Target="https://s.click.aliexpress.com/e/_c4dxXCIr" TargetMode="External"/><Relationship Id="rId80" Type="http://schemas.openxmlformats.org/officeDocument/2006/relationships/hyperlink" Target="https://s.click.aliexpress.com/e/_c4nPpAD9" TargetMode="External"/><Relationship Id="rId155" Type="http://schemas.openxmlformats.org/officeDocument/2006/relationships/hyperlink" Target="https://s.click.aliexpress.com/e/_c3km0DK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4XP5DpL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s.click.aliexpress.com/e/_c4XP5DpL" TargetMode="External"/><Relationship Id="rId12" Type="http://schemas.openxmlformats.org/officeDocument/2006/relationships/hyperlink" Target="https://s.click.aliexpress.com/e/_c4XP5DpL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FRAME%20PARTS" TargetMode="External"/><Relationship Id="rId11" Type="http://schemas.openxmlformats.org/officeDocument/2006/relationships/hyperlink" Target="https://s.click.aliexpress.com/e/_c4XP5DpL" TargetMode="External"/><Relationship Id="rId5" Type="http://schemas.openxmlformats.org/officeDocument/2006/relationships/hyperlink" Target="https://www.youtube.com/@PRO3DESIGN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https://s.click.aliexpress.com/e/_c4XP5DpL" TargetMode="External"/><Relationship Id="rId4" Type="http://schemas.openxmlformats.org/officeDocument/2006/relationships/hyperlink" Target="https://s.click.aliexpress.com/e/_c3waEF0B" TargetMode="External"/><Relationship Id="rId9" Type="http://schemas.openxmlformats.org/officeDocument/2006/relationships/hyperlink" Target="https://s.click.aliexpress.com/e/_c4XP5DpL" TargetMode="Externa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github.com/RoyBerntsenDesign/Project-Valkyrie/tree/main/V2%20BETA/PART%20FILES/AB%20SYSTEM%20PARTS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DRAWINGS/AB%20Gantry%20Drawings" TargetMode="External"/><Relationship Id="rId5" Type="http://schemas.openxmlformats.org/officeDocument/2006/relationships/hyperlink" Target="https://github.com/RoyBerntsenDesign/Project-Valkyrie/tree/main/V2%20BETA/PART%20FILES/AB%20SYSTEM%20PARTS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www.youtube.com/@PRO3DESIGN" TargetMode="Externa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youtube.com/@PRO3DESIG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youtube.com/@PRO3DESIG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youtube.com/@PRO3DESIG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8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youtube.com/@PRO3DESIG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youtube.com/@PRO3DESIG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s.click.aliexpress.com/e/_c33Nzeup" TargetMode="External"/><Relationship Id="rId5" Type="http://schemas.openxmlformats.org/officeDocument/2006/relationships/hyperlink" Target="https://s.click.aliexpress.com/e/_c3xzfLHX" TargetMode="External"/><Relationship Id="rId4" Type="http://schemas.openxmlformats.org/officeDocument/2006/relationships/hyperlink" Target="https://www.youtube.com/@PRO3DESIGN" TargetMode="External"/><Relationship Id="rId9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11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www.youtube.com/@PRO3DESIG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0.xml"/><Relationship Id="rId1" Type="http://schemas.openxmlformats.org/officeDocument/2006/relationships/hyperlink" Target="https://docs.duet3d.com/en/User_manual/Connecting_hardware/Temperature_connecting_DHT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4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BF6C-99B8-48F7-B32D-3FEA25C98A8E}">
  <dimension ref="A2:B24"/>
  <sheetViews>
    <sheetView workbookViewId="0"/>
  </sheetViews>
  <sheetFormatPr defaultRowHeight="15"/>
  <cols>
    <col min="1" max="1" width="9.140625" style="84"/>
    <col min="2" max="2" width="49.42578125" style="84" bestFit="1" customWidth="1"/>
    <col min="3" max="16384" width="9.140625" style="84"/>
  </cols>
  <sheetData>
    <row r="2" spans="1:2">
      <c r="A2" s="115" t="s">
        <v>0</v>
      </c>
    </row>
    <row r="3" spans="1:2">
      <c r="A3" s="80" t="s">
        <v>1</v>
      </c>
      <c r="B3" s="85" t="s">
        <v>2</v>
      </c>
    </row>
    <row r="4" spans="1:2">
      <c r="A4" s="84">
        <v>0</v>
      </c>
      <c r="B4" s="85" t="s">
        <v>3</v>
      </c>
    </row>
    <row r="5" spans="1:2">
      <c r="A5" s="84">
        <v>1</v>
      </c>
      <c r="B5" s="85" t="s">
        <v>4</v>
      </c>
    </row>
    <row r="6" spans="1:2">
      <c r="A6" s="84">
        <v>2</v>
      </c>
      <c r="B6" s="85" t="s">
        <v>5</v>
      </c>
    </row>
    <row r="7" spans="1:2">
      <c r="A7" s="84">
        <v>3</v>
      </c>
      <c r="B7" s="85" t="s">
        <v>6</v>
      </c>
    </row>
    <row r="8" spans="1:2">
      <c r="A8" s="84">
        <v>4</v>
      </c>
      <c r="B8" s="85" t="s">
        <v>7</v>
      </c>
    </row>
    <row r="9" spans="1:2">
      <c r="A9" s="84">
        <v>5</v>
      </c>
      <c r="B9" s="85" t="s">
        <v>8</v>
      </c>
    </row>
    <row r="10" spans="1:2">
      <c r="A10" s="84">
        <v>6</v>
      </c>
      <c r="B10" s="85" t="s">
        <v>9</v>
      </c>
    </row>
    <row r="11" spans="1:2">
      <c r="A11" s="84">
        <v>7</v>
      </c>
      <c r="B11" s="85" t="s">
        <v>10</v>
      </c>
    </row>
    <row r="13" spans="1:2">
      <c r="B13" s="85" t="s">
        <v>11</v>
      </c>
    </row>
    <row r="14" spans="1:2">
      <c r="B14" s="85" t="s">
        <v>12</v>
      </c>
    </row>
    <row r="15" spans="1:2">
      <c r="B15" s="85" t="s">
        <v>13</v>
      </c>
    </row>
    <row r="16" spans="1:2">
      <c r="B16" s="85" t="s">
        <v>14</v>
      </c>
    </row>
    <row r="17" spans="2:2">
      <c r="B17" s="85" t="s">
        <v>15</v>
      </c>
    </row>
    <row r="18" spans="2:2">
      <c r="B18" s="85" t="s">
        <v>16</v>
      </c>
    </row>
    <row r="19" spans="2:2">
      <c r="B19" s="85" t="s">
        <v>17</v>
      </c>
    </row>
    <row r="20" spans="2:2">
      <c r="B20" s="85" t="s">
        <v>18</v>
      </c>
    </row>
    <row r="21" spans="2:2">
      <c r="B21" s="45" t="s">
        <v>19</v>
      </c>
    </row>
    <row r="23" spans="2:2">
      <c r="B23" s="80" t="s">
        <v>20</v>
      </c>
    </row>
    <row r="24" spans="2:2">
      <c r="B24" s="80"/>
    </row>
  </sheetData>
  <hyperlinks>
    <hyperlink ref="B3" location="'COMPLETE PARTS LIST'!A1" display="COMPLETE PARTS LIST" xr:uid="{B5D5EF51-4A2B-4D7F-95D4-7AE519AF0197}"/>
    <hyperlink ref="B4" location="'V2 Frame BOM'!A1" display="FRAME BOM" xr:uid="{08776095-F69B-477F-8191-45BB0F170BB6}"/>
    <hyperlink ref="B5" location="'V2 AB Gantry BOM'!A1" display="AB GANTRY BOM" xr:uid="{4EDB76ED-CF64-462B-8B23-04F6D814DDC4}"/>
    <hyperlink ref="B7" location="'V2 Toolhead BOM'!A1" display="TOOLHEAD BOM" xr:uid="{82BF9EBD-C723-491B-8E70-C4307186FF2D}"/>
    <hyperlink ref="B6" location="'V2 Z System BOM'!A1" display="Z SYSTEM BOM" xr:uid="{6F422FFF-9884-415E-83CE-A38D7E760435}"/>
    <hyperlink ref="B10" location="'V2 Drybox BOM'!A1" display="DRYBOX BOM" xr:uid="{E94DC9BE-AE12-47E1-A2EB-FFD3D381978E}"/>
    <hyperlink ref="B9" location="'V2 Liquid Cooling BOM'!A1" display="COOLING BOM" xr:uid="{34A357BC-D877-468E-A633-69C25CE4F67A}"/>
    <hyperlink ref="B11" location="'V2 Enclosure BOM'!A1" display="ENCLOSURE BOM" xr:uid="{F8197EF0-623B-4EAF-A12A-816584B88FC0}"/>
    <hyperlink ref="B8" location="'V2 Electronics BOM'!A1" display="ELECTRONICS BOM" xr:uid="{8F23E9FB-B3F2-4DE2-8898-BBCC88A9A286}"/>
    <hyperlink ref="B14" location="'V2 Printed Parts'!A1" display="LIST OF PRINTED PARTS" xr:uid="{D69F151F-9D50-4DF4-BF70-91A99348CD66}"/>
    <hyperlink ref="B15" location="'Duet 3 6HC Configuration'!A1" display="DUET 3 6HC CONFIGURATION" xr:uid="{ED5DE91A-7A5A-4656-A1EB-D37C8CAA890E}"/>
    <hyperlink ref="B16" location="'Duet 3 6HC connections'!A1" display="DUET 3 6HC CONFIGURATION" xr:uid="{1118D9C1-98EE-4404-8A13-8F0E8E9786D0}"/>
    <hyperlink ref="B17" location="'Macro &amp; system names '!A1" display="RRF MACRO AND SYSTEM FILES" xr:uid="{78710194-95FA-4893-9959-A6052C292ED0}"/>
    <hyperlink ref="B18" location="'Filament Material Guide'!A1" display="FILAMENT MATERIAL GUIDE" xr:uid="{E4F34F6D-28F0-405F-AC7C-7F85ECFCEE0E}"/>
    <hyperlink ref="B13" location="'Mains Wiring C'!A1" display="MAINS WIRING TABLE" xr:uid="{16525E06-2B98-489B-A5E0-807BC2B7B285}"/>
    <hyperlink ref="B19" location="'V2 NEW FEATURES'!A1" display="V2 UPGRADE LIST" xr:uid="{8F4947B1-F14A-476D-BD88-827DDD20076B}"/>
    <hyperlink ref="B20" location="'Industrial 3DP Comparison Table'!A1" display="HIGH TEMP INDUSTRIAL PRINTERS COMPARISON TABLE" xr:uid="{E5124397-6111-4803-B4C3-30547774296A}"/>
    <hyperlink ref="B21" location="'Recomended spares '!A1" display="RECOMMENDED SPARES" xr:uid="{313F4198-0601-4402-BCBC-729C3FA95A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7A4-7298-4D7B-A802-BED263A933C7}">
  <sheetPr>
    <tabColor rgb="FFFFC000"/>
    <pageSetUpPr fitToPage="1"/>
  </sheetPr>
  <dimension ref="A1:O187"/>
  <sheetViews>
    <sheetView tabSelected="1" topLeftCell="A38" zoomScaleNormal="100" workbookViewId="0">
      <selection activeCell="H56" sqref="H56"/>
    </sheetView>
  </sheetViews>
  <sheetFormatPr defaultColWidth="8.7109375" defaultRowHeight="15"/>
  <cols>
    <col min="1" max="1" width="9.85546875" style="365" bestFit="1" customWidth="1"/>
    <col min="2" max="2" width="15.7109375" style="365" customWidth="1"/>
    <col min="3" max="3" width="30.7109375" style="393" customWidth="1"/>
    <col min="4" max="4" width="11.42578125" style="393" bestFit="1" customWidth="1"/>
    <col min="5" max="5" width="12.85546875" style="365" bestFit="1" customWidth="1"/>
    <col min="6" max="6" width="12.140625" style="463" bestFit="1" customWidth="1"/>
    <col min="7" max="7" width="10" style="365" customWidth="1"/>
    <col min="8" max="8" width="36.28515625" style="393" bestFit="1" customWidth="1"/>
    <col min="9" max="9" width="15.28515625" style="393" bestFit="1" customWidth="1"/>
    <col min="10" max="11" width="11.28515625" style="365" bestFit="1" customWidth="1"/>
    <col min="12" max="13" width="55.5703125" style="365" bestFit="1" customWidth="1"/>
    <col min="14" max="15" width="12" style="365" bestFit="1" customWidth="1"/>
    <col min="16" max="16384" width="8.7109375" style="365"/>
  </cols>
  <sheetData>
    <row r="1" spans="1:14" s="357" customFormat="1" ht="30">
      <c r="A1" s="486" t="s">
        <v>757</v>
      </c>
      <c r="B1" s="353" t="s">
        <v>21</v>
      </c>
      <c r="C1" s="354" t="s">
        <v>22</v>
      </c>
      <c r="D1" s="354" t="s">
        <v>23</v>
      </c>
      <c r="E1" s="354" t="s">
        <v>24</v>
      </c>
      <c r="F1" s="354" t="s">
        <v>25</v>
      </c>
      <c r="G1" s="354" t="s">
        <v>26</v>
      </c>
      <c r="H1" s="355" t="s">
        <v>27</v>
      </c>
      <c r="I1" s="356" t="s">
        <v>28</v>
      </c>
      <c r="J1" s="354" t="s">
        <v>29</v>
      </c>
      <c r="K1" s="354" t="s">
        <v>30</v>
      </c>
    </row>
    <row r="2" spans="1:14" s="357" customFormat="1">
      <c r="A2" s="487" t="s">
        <v>1791</v>
      </c>
      <c r="B2" s="361" t="s">
        <v>38</v>
      </c>
      <c r="C2" s="367" t="s">
        <v>39</v>
      </c>
      <c r="D2" s="368">
        <v>1</v>
      </c>
      <c r="E2" s="362">
        <v>1</v>
      </c>
      <c r="F2" s="359">
        <v>4.0999999999999996</v>
      </c>
      <c r="G2" s="359">
        <f>E2*F2</f>
        <v>4.0999999999999996</v>
      </c>
      <c r="H2" s="54" t="s">
        <v>40</v>
      </c>
      <c r="I2" s="363" t="s">
        <v>41</v>
      </c>
      <c r="J2" s="153">
        <v>10</v>
      </c>
      <c r="K2" s="369"/>
    </row>
    <row r="3" spans="1:14">
      <c r="A3" s="487" t="s">
        <v>1777</v>
      </c>
      <c r="B3" s="361" t="s">
        <v>38</v>
      </c>
      <c r="C3" s="361" t="s">
        <v>50</v>
      </c>
      <c r="D3" s="362">
        <v>31</v>
      </c>
      <c r="E3" s="362">
        <v>4</v>
      </c>
      <c r="F3" s="359">
        <v>4.95</v>
      </c>
      <c r="G3" s="359">
        <f>E3*F3</f>
        <v>19.8</v>
      </c>
      <c r="H3" s="54" t="s">
        <v>51</v>
      </c>
      <c r="I3" s="363" t="s">
        <v>52</v>
      </c>
      <c r="J3" s="153">
        <v>10</v>
      </c>
      <c r="K3" s="369"/>
      <c r="M3" s="366" t="s">
        <v>37</v>
      </c>
      <c r="N3" s="366"/>
    </row>
    <row r="4" spans="1:14">
      <c r="A4" s="487" t="s">
        <v>1777</v>
      </c>
      <c r="B4" s="361" t="s">
        <v>38</v>
      </c>
      <c r="C4" s="371" t="s">
        <v>60</v>
      </c>
      <c r="D4" s="362">
        <v>24</v>
      </c>
      <c r="E4" s="362">
        <v>3</v>
      </c>
      <c r="F4" s="359">
        <v>7.84</v>
      </c>
      <c r="G4" s="359">
        <f>E4*F4</f>
        <v>23.52</v>
      </c>
      <c r="H4" s="54" t="s">
        <v>61</v>
      </c>
      <c r="I4" s="363" t="s">
        <v>52</v>
      </c>
      <c r="J4" s="153">
        <v>10</v>
      </c>
      <c r="K4" s="369"/>
      <c r="M4" s="370" t="s">
        <v>42</v>
      </c>
      <c r="N4" s="370"/>
    </row>
    <row r="5" spans="1:14">
      <c r="A5" s="487" t="s">
        <v>1777</v>
      </c>
      <c r="B5" s="361" t="s">
        <v>38</v>
      </c>
      <c r="C5" s="361" t="s">
        <v>73</v>
      </c>
      <c r="D5" s="362">
        <v>2</v>
      </c>
      <c r="E5" s="362">
        <v>1</v>
      </c>
      <c r="F5" s="359">
        <v>4.7300000000000004</v>
      </c>
      <c r="G5" s="359">
        <f>E5*F5</f>
        <v>4.7300000000000004</v>
      </c>
      <c r="H5" s="54" t="s">
        <v>74</v>
      </c>
      <c r="I5" s="363" t="s">
        <v>52</v>
      </c>
      <c r="J5" s="153">
        <v>10</v>
      </c>
      <c r="K5" s="364"/>
    </row>
    <row r="6" spans="1:14">
      <c r="A6" s="487" t="s">
        <v>1777</v>
      </c>
      <c r="B6" s="361" t="s">
        <v>38</v>
      </c>
      <c r="C6" s="361" t="s">
        <v>82</v>
      </c>
      <c r="D6" s="362">
        <v>2</v>
      </c>
      <c r="E6" s="362">
        <v>1</v>
      </c>
      <c r="F6" s="359">
        <v>18.27</v>
      </c>
      <c r="G6" s="359">
        <f>E6*F6</f>
        <v>18.27</v>
      </c>
      <c r="H6" s="54" t="s">
        <v>83</v>
      </c>
      <c r="I6" s="373" t="s">
        <v>84</v>
      </c>
      <c r="J6" s="153">
        <v>2</v>
      </c>
      <c r="K6" s="364"/>
    </row>
    <row r="7" spans="1:14">
      <c r="A7" s="487" t="s">
        <v>1777</v>
      </c>
      <c r="B7" s="361" t="s">
        <v>38</v>
      </c>
      <c r="C7" s="434" t="s">
        <v>305</v>
      </c>
      <c r="D7" s="368">
        <v>3</v>
      </c>
      <c r="E7" s="362">
        <v>1</v>
      </c>
      <c r="F7" s="359">
        <v>5.4</v>
      </c>
      <c r="G7" s="359">
        <f>E7*F7</f>
        <v>5.4</v>
      </c>
      <c r="H7" s="54" t="s">
        <v>306</v>
      </c>
      <c r="I7" s="373" t="s">
        <v>115</v>
      </c>
      <c r="J7" s="153">
        <v>20</v>
      </c>
      <c r="K7" s="369"/>
    </row>
    <row r="8" spans="1:14">
      <c r="A8" s="487" t="s">
        <v>1777</v>
      </c>
      <c r="B8" s="361" t="s">
        <v>38</v>
      </c>
      <c r="C8" s="434" t="s">
        <v>352</v>
      </c>
      <c r="D8" s="435">
        <v>3</v>
      </c>
      <c r="E8" s="362">
        <v>3</v>
      </c>
      <c r="F8" s="359">
        <v>42</v>
      </c>
      <c r="G8" s="359">
        <f>E8*F8</f>
        <v>126</v>
      </c>
      <c r="H8" s="54" t="s">
        <v>353</v>
      </c>
      <c r="I8" s="436" t="s">
        <v>354</v>
      </c>
      <c r="J8" s="153">
        <v>1</v>
      </c>
      <c r="K8" s="369"/>
    </row>
    <row r="9" spans="1:14">
      <c r="A9" s="487" t="s">
        <v>1777</v>
      </c>
      <c r="B9" s="361" t="s">
        <v>38</v>
      </c>
      <c r="C9" s="372" t="s">
        <v>355</v>
      </c>
      <c r="D9" s="381">
        <v>2</v>
      </c>
      <c r="E9" s="362">
        <v>2</v>
      </c>
      <c r="F9" s="359">
        <v>38</v>
      </c>
      <c r="G9" s="359">
        <f>E9*F9</f>
        <v>76</v>
      </c>
      <c r="H9" s="54" t="s">
        <v>356</v>
      </c>
      <c r="I9" s="436" t="s">
        <v>354</v>
      </c>
      <c r="J9" s="153">
        <v>1</v>
      </c>
      <c r="K9" s="369"/>
    </row>
    <row r="10" spans="1:14">
      <c r="A10" s="487" t="s">
        <v>1777</v>
      </c>
      <c r="B10" s="361" t="s">
        <v>38</v>
      </c>
      <c r="C10" s="372" t="s">
        <v>357</v>
      </c>
      <c r="D10" s="381">
        <v>1</v>
      </c>
      <c r="E10" s="362">
        <v>1</v>
      </c>
      <c r="F10" s="359">
        <v>36</v>
      </c>
      <c r="G10" s="359">
        <f>E10*F10</f>
        <v>36</v>
      </c>
      <c r="H10" s="54" t="s">
        <v>358</v>
      </c>
      <c r="I10" s="436" t="s">
        <v>354</v>
      </c>
      <c r="J10" s="153">
        <v>1</v>
      </c>
      <c r="K10" s="369"/>
    </row>
    <row r="11" spans="1:14">
      <c r="A11" s="487" t="s">
        <v>112</v>
      </c>
      <c r="B11" s="361" t="s">
        <v>1779</v>
      </c>
      <c r="C11" s="488" t="s">
        <v>1780</v>
      </c>
      <c r="D11" s="387">
        <v>1</v>
      </c>
      <c r="E11" s="362">
        <v>1</v>
      </c>
      <c r="F11" s="359">
        <v>148</v>
      </c>
      <c r="G11" s="359">
        <f>E11*F11</f>
        <v>148</v>
      </c>
      <c r="H11" s="54" t="s">
        <v>177</v>
      </c>
      <c r="I11" s="355" t="s">
        <v>178</v>
      </c>
      <c r="J11" s="153">
        <v>1</v>
      </c>
      <c r="K11" s="369"/>
    </row>
    <row r="12" spans="1:14">
      <c r="A12" s="487" t="s">
        <v>112</v>
      </c>
      <c r="B12" s="361" t="s">
        <v>1779</v>
      </c>
      <c r="C12" s="401" t="s">
        <v>182</v>
      </c>
      <c r="D12" s="383">
        <v>1</v>
      </c>
      <c r="E12" s="362">
        <v>1</v>
      </c>
      <c r="F12" s="359">
        <v>12.07</v>
      </c>
      <c r="G12" s="359">
        <f>E12*F12</f>
        <v>12.07</v>
      </c>
      <c r="H12" s="54" t="s">
        <v>183</v>
      </c>
      <c r="I12" s="373" t="s">
        <v>184</v>
      </c>
      <c r="J12" s="153">
        <v>1</v>
      </c>
      <c r="K12" s="369"/>
    </row>
    <row r="13" spans="1:14">
      <c r="A13" s="487" t="s">
        <v>112</v>
      </c>
      <c r="B13" s="361" t="s">
        <v>1779</v>
      </c>
      <c r="C13" s="403" t="s">
        <v>187</v>
      </c>
      <c r="D13" s="383">
        <v>1</v>
      </c>
      <c r="E13" s="362">
        <v>1</v>
      </c>
      <c r="F13" s="359">
        <v>16.82</v>
      </c>
      <c r="G13" s="359">
        <f>E13*F13</f>
        <v>16.82</v>
      </c>
      <c r="H13" s="54" t="s">
        <v>188</v>
      </c>
      <c r="I13" s="373" t="s">
        <v>189</v>
      </c>
      <c r="J13" s="153">
        <v>1</v>
      </c>
      <c r="K13" s="369"/>
    </row>
    <row r="14" spans="1:14">
      <c r="A14" s="487" t="s">
        <v>112</v>
      </c>
      <c r="B14" s="361" t="s">
        <v>1779</v>
      </c>
      <c r="C14" s="401" t="s">
        <v>275</v>
      </c>
      <c r="D14" s="433">
        <v>1</v>
      </c>
      <c r="E14" s="362">
        <v>1</v>
      </c>
      <c r="F14" s="359">
        <v>11.5</v>
      </c>
      <c r="G14" s="359">
        <f>E14*F14</f>
        <v>11.5</v>
      </c>
      <c r="H14" s="54" t="s">
        <v>276</v>
      </c>
      <c r="I14" s="373" t="s">
        <v>277</v>
      </c>
      <c r="J14" s="153">
        <v>1</v>
      </c>
      <c r="K14" s="369"/>
      <c r="M14" s="376" t="s">
        <v>70</v>
      </c>
    </row>
    <row r="15" spans="1:14">
      <c r="A15" s="487" t="s">
        <v>112</v>
      </c>
      <c r="B15" s="361" t="s">
        <v>1778</v>
      </c>
      <c r="C15" s="386" t="s">
        <v>122</v>
      </c>
      <c r="D15" s="387">
        <v>2</v>
      </c>
      <c r="E15" s="362">
        <v>1</v>
      </c>
      <c r="F15" s="359">
        <v>3</v>
      </c>
      <c r="G15" s="359">
        <f>E15*F15</f>
        <v>3</v>
      </c>
      <c r="H15" s="54" t="s">
        <v>123</v>
      </c>
      <c r="I15" s="388" t="s">
        <v>124</v>
      </c>
      <c r="J15" s="154">
        <v>2</v>
      </c>
      <c r="K15" s="369"/>
    </row>
    <row r="16" spans="1:14">
      <c r="A16" s="487" t="s">
        <v>112</v>
      </c>
      <c r="B16" s="361" t="s">
        <v>1778</v>
      </c>
      <c r="C16" s="386" t="s">
        <v>125</v>
      </c>
      <c r="D16" s="389">
        <v>2</v>
      </c>
      <c r="E16" s="362">
        <v>1</v>
      </c>
      <c r="F16" s="359">
        <v>3</v>
      </c>
      <c r="G16" s="359">
        <f>E16*F16</f>
        <v>3</v>
      </c>
      <c r="H16" s="54" t="s">
        <v>126</v>
      </c>
      <c r="I16" s="388" t="s">
        <v>124</v>
      </c>
      <c r="J16" s="154">
        <v>2</v>
      </c>
      <c r="K16" s="369"/>
    </row>
    <row r="17" spans="1:11">
      <c r="A17" s="487" t="s">
        <v>112</v>
      </c>
      <c r="B17" s="361" t="s">
        <v>1778</v>
      </c>
      <c r="C17" s="390" t="s">
        <v>127</v>
      </c>
      <c r="D17" s="387">
        <v>5</v>
      </c>
      <c r="E17" s="362">
        <v>1</v>
      </c>
      <c r="F17" s="359">
        <v>0.86</v>
      </c>
      <c r="G17" s="359">
        <f>E17*F17</f>
        <v>0.86</v>
      </c>
      <c r="H17" s="54" t="s">
        <v>128</v>
      </c>
      <c r="I17" s="388" t="s">
        <v>124</v>
      </c>
      <c r="J17" s="153">
        <v>5</v>
      </c>
      <c r="K17" s="369"/>
    </row>
    <row r="18" spans="1:11" s="379" customFormat="1">
      <c r="A18" s="487" t="s">
        <v>112</v>
      </c>
      <c r="B18" s="361" t="s">
        <v>1778</v>
      </c>
      <c r="C18" s="390" t="s">
        <v>129</v>
      </c>
      <c r="D18" s="387">
        <v>2</v>
      </c>
      <c r="E18" s="362">
        <v>1</v>
      </c>
      <c r="F18" s="359">
        <v>0.86</v>
      </c>
      <c r="G18" s="359">
        <f>E18*F18</f>
        <v>0.86</v>
      </c>
      <c r="H18" s="54" t="s">
        <v>130</v>
      </c>
      <c r="I18" s="388" t="s">
        <v>124</v>
      </c>
      <c r="J18" s="153">
        <v>2</v>
      </c>
      <c r="K18" s="369"/>
    </row>
    <row r="19" spans="1:11">
      <c r="A19" s="487" t="s">
        <v>112</v>
      </c>
      <c r="B19" s="361" t="s">
        <v>1778</v>
      </c>
      <c r="C19" s="390" t="s">
        <v>131</v>
      </c>
      <c r="D19" s="387">
        <v>2</v>
      </c>
      <c r="E19" s="362">
        <v>1</v>
      </c>
      <c r="F19" s="359">
        <v>0.86</v>
      </c>
      <c r="G19" s="359">
        <f>E19*F19</f>
        <v>0.86</v>
      </c>
      <c r="H19" s="54" t="s">
        <v>132</v>
      </c>
      <c r="I19" s="388" t="s">
        <v>124</v>
      </c>
      <c r="J19" s="153">
        <v>2</v>
      </c>
      <c r="K19" s="369"/>
    </row>
    <row r="20" spans="1:11">
      <c r="A20" s="487" t="s">
        <v>112</v>
      </c>
      <c r="B20" s="361" t="s">
        <v>1778</v>
      </c>
      <c r="C20" s="390" t="s">
        <v>133</v>
      </c>
      <c r="D20" s="387">
        <v>5</v>
      </c>
      <c r="E20" s="362">
        <v>1</v>
      </c>
      <c r="F20" s="359">
        <v>0.86</v>
      </c>
      <c r="G20" s="359">
        <f>E20*F20</f>
        <v>0.86</v>
      </c>
      <c r="H20" s="54" t="s">
        <v>134</v>
      </c>
      <c r="I20" s="388" t="s">
        <v>124</v>
      </c>
      <c r="J20" s="153">
        <v>5</v>
      </c>
      <c r="K20" s="369"/>
    </row>
    <row r="21" spans="1:11">
      <c r="A21" s="487" t="s">
        <v>112</v>
      </c>
      <c r="B21" s="361" t="s">
        <v>1778</v>
      </c>
      <c r="C21" s="390" t="s">
        <v>135</v>
      </c>
      <c r="D21" s="387">
        <v>2</v>
      </c>
      <c r="E21" s="362">
        <v>1</v>
      </c>
      <c r="F21" s="359">
        <v>0.86</v>
      </c>
      <c r="G21" s="359">
        <f>E21*F21</f>
        <v>0.86</v>
      </c>
      <c r="H21" s="54" t="s">
        <v>136</v>
      </c>
      <c r="I21" s="388" t="s">
        <v>124</v>
      </c>
      <c r="J21" s="153">
        <v>2</v>
      </c>
      <c r="K21" s="369"/>
    </row>
    <row r="22" spans="1:11">
      <c r="A22" s="487" t="s">
        <v>112</v>
      </c>
      <c r="B22" s="361" t="s">
        <v>1778</v>
      </c>
      <c r="C22" s="391" t="s">
        <v>137</v>
      </c>
      <c r="D22" s="387">
        <v>7</v>
      </c>
      <c r="E22" s="362">
        <v>1</v>
      </c>
      <c r="F22" s="359">
        <v>1.45</v>
      </c>
      <c r="G22" s="359">
        <f>E22*F22</f>
        <v>1.45</v>
      </c>
      <c r="H22" s="54" t="s">
        <v>138</v>
      </c>
      <c r="I22" s="388" t="s">
        <v>124</v>
      </c>
      <c r="J22" s="153">
        <v>10</v>
      </c>
      <c r="K22" s="369"/>
    </row>
    <row r="23" spans="1:11">
      <c r="A23" s="487" t="s">
        <v>112</v>
      </c>
      <c r="B23" s="361" t="s">
        <v>1778</v>
      </c>
      <c r="C23" s="392" t="s">
        <v>139</v>
      </c>
      <c r="D23" s="387">
        <v>7</v>
      </c>
      <c r="E23" s="362">
        <v>1</v>
      </c>
      <c r="F23" s="359">
        <v>1.45</v>
      </c>
      <c r="G23" s="359">
        <f>E23*F23</f>
        <v>1.45</v>
      </c>
      <c r="H23" s="54" t="s">
        <v>140</v>
      </c>
      <c r="I23" s="388" t="s">
        <v>124</v>
      </c>
      <c r="J23" s="153">
        <v>10</v>
      </c>
      <c r="K23" s="369"/>
    </row>
    <row r="24" spans="1:11">
      <c r="A24" s="487" t="s">
        <v>112</v>
      </c>
      <c r="B24" s="361" t="s">
        <v>1778</v>
      </c>
      <c r="C24" s="391" t="s">
        <v>141</v>
      </c>
      <c r="D24" s="387">
        <v>7</v>
      </c>
      <c r="E24" s="362">
        <v>1</v>
      </c>
      <c r="F24" s="359">
        <v>1.45</v>
      </c>
      <c r="G24" s="359">
        <f>E24*F24</f>
        <v>1.45</v>
      </c>
      <c r="H24" s="54" t="s">
        <v>142</v>
      </c>
      <c r="I24" s="388" t="s">
        <v>124</v>
      </c>
      <c r="J24" s="153">
        <v>10</v>
      </c>
      <c r="K24" s="369"/>
    </row>
    <row r="25" spans="1:11">
      <c r="A25" s="487" t="s">
        <v>112</v>
      </c>
      <c r="B25" s="361" t="s">
        <v>1778</v>
      </c>
      <c r="C25" s="390" t="s">
        <v>143</v>
      </c>
      <c r="D25" s="387">
        <v>5</v>
      </c>
      <c r="E25" s="362">
        <v>1</v>
      </c>
      <c r="F25" s="359">
        <v>0.86</v>
      </c>
      <c r="G25" s="359">
        <f>E25*F25</f>
        <v>0.86</v>
      </c>
      <c r="H25" s="54" t="s">
        <v>144</v>
      </c>
      <c r="I25" s="388" t="s">
        <v>124</v>
      </c>
      <c r="J25" s="153">
        <v>5</v>
      </c>
      <c r="K25" s="369"/>
    </row>
    <row r="26" spans="1:11">
      <c r="A26" s="487" t="s">
        <v>112</v>
      </c>
      <c r="B26" s="361" t="s">
        <v>1778</v>
      </c>
      <c r="C26" s="390" t="s">
        <v>145</v>
      </c>
      <c r="D26" s="387">
        <v>5</v>
      </c>
      <c r="E26" s="362">
        <v>1</v>
      </c>
      <c r="F26" s="359">
        <v>0.86</v>
      </c>
      <c r="G26" s="359">
        <f>E26*F26</f>
        <v>0.86</v>
      </c>
      <c r="H26" s="54" t="s">
        <v>146</v>
      </c>
      <c r="I26" s="388" t="s">
        <v>124</v>
      </c>
      <c r="J26" s="153">
        <v>5</v>
      </c>
      <c r="K26" s="369"/>
    </row>
    <row r="27" spans="1:11">
      <c r="A27" s="487" t="s">
        <v>112</v>
      </c>
      <c r="B27" s="361" t="s">
        <v>1778</v>
      </c>
      <c r="C27" s="386" t="s">
        <v>147</v>
      </c>
      <c r="D27" s="387">
        <v>2</v>
      </c>
      <c r="E27" s="362">
        <v>1</v>
      </c>
      <c r="F27" s="359">
        <v>0.86</v>
      </c>
      <c r="G27" s="359">
        <f>E27*F27</f>
        <v>0.86</v>
      </c>
      <c r="H27" s="54" t="s">
        <v>148</v>
      </c>
      <c r="I27" s="388" t="s">
        <v>124</v>
      </c>
      <c r="J27" s="153">
        <v>5</v>
      </c>
      <c r="K27" s="369"/>
    </row>
    <row r="28" spans="1:11">
      <c r="A28" s="487" t="s">
        <v>112</v>
      </c>
      <c r="B28" s="361" t="s">
        <v>1778</v>
      </c>
      <c r="C28" s="393" t="s">
        <v>149</v>
      </c>
      <c r="D28" s="387">
        <v>2</v>
      </c>
      <c r="E28" s="362">
        <v>1</v>
      </c>
      <c r="F28" s="359">
        <v>0.86</v>
      </c>
      <c r="G28" s="359">
        <f>E28*F28</f>
        <v>0.86</v>
      </c>
      <c r="H28" s="54" t="s">
        <v>150</v>
      </c>
      <c r="I28" s="388" t="s">
        <v>124</v>
      </c>
      <c r="J28" s="153">
        <v>5</v>
      </c>
      <c r="K28" s="369"/>
    </row>
    <row r="29" spans="1:11">
      <c r="A29" s="487" t="s">
        <v>112</v>
      </c>
      <c r="B29" s="361" t="s">
        <v>1778</v>
      </c>
      <c r="C29" s="391" t="s">
        <v>151</v>
      </c>
      <c r="D29" s="389">
        <v>2</v>
      </c>
      <c r="E29" s="362">
        <v>1</v>
      </c>
      <c r="F29" s="359">
        <v>0.86</v>
      </c>
      <c r="G29" s="359">
        <f>E29*F29</f>
        <v>0.86</v>
      </c>
      <c r="H29" s="54" t="s">
        <v>152</v>
      </c>
      <c r="I29" s="388" t="s">
        <v>124</v>
      </c>
      <c r="J29" s="153">
        <v>5</v>
      </c>
      <c r="K29" s="369"/>
    </row>
    <row r="30" spans="1:11">
      <c r="A30" s="487" t="s">
        <v>112</v>
      </c>
      <c r="B30" s="361" t="s">
        <v>1778</v>
      </c>
      <c r="C30" s="390" t="s">
        <v>153</v>
      </c>
      <c r="D30" s="387">
        <v>2</v>
      </c>
      <c r="E30" s="362">
        <v>1</v>
      </c>
      <c r="F30" s="359">
        <v>0.86</v>
      </c>
      <c r="G30" s="359">
        <f>E30*F30</f>
        <v>0.86</v>
      </c>
      <c r="H30" s="54" t="s">
        <v>154</v>
      </c>
      <c r="I30" s="388" t="s">
        <v>124</v>
      </c>
      <c r="J30" s="153">
        <v>5</v>
      </c>
      <c r="K30" s="369"/>
    </row>
    <row r="31" spans="1:11">
      <c r="A31" s="487" t="s">
        <v>112</v>
      </c>
      <c r="B31" s="361" t="s">
        <v>1778</v>
      </c>
      <c r="C31" s="394" t="s">
        <v>155</v>
      </c>
      <c r="D31" s="395">
        <v>2</v>
      </c>
      <c r="E31" s="396">
        <v>1</v>
      </c>
      <c r="F31" s="397">
        <v>5</v>
      </c>
      <c r="G31" s="397">
        <f>E31*F31</f>
        <v>5</v>
      </c>
      <c r="H31" s="274" t="s">
        <v>156</v>
      </c>
      <c r="I31" s="398" t="s">
        <v>124</v>
      </c>
      <c r="J31" s="275">
        <v>1</v>
      </c>
      <c r="K31" s="399"/>
    </row>
    <row r="32" spans="1:11">
      <c r="A32" s="487" t="s">
        <v>112</v>
      </c>
      <c r="B32" s="361" t="s">
        <v>1778</v>
      </c>
      <c r="C32" s="394" t="s">
        <v>157</v>
      </c>
      <c r="D32" s="395">
        <v>2</v>
      </c>
      <c r="E32" s="396">
        <v>1</v>
      </c>
      <c r="F32" s="397">
        <v>5</v>
      </c>
      <c r="G32" s="397">
        <f>E32*F32</f>
        <v>5</v>
      </c>
      <c r="H32" s="274" t="s">
        <v>158</v>
      </c>
      <c r="I32" s="398" t="s">
        <v>124</v>
      </c>
      <c r="J32" s="275">
        <v>1</v>
      </c>
      <c r="K32" s="399"/>
    </row>
    <row r="33" spans="1:13">
      <c r="A33" s="487" t="s">
        <v>112</v>
      </c>
      <c r="B33" s="361" t="s">
        <v>1778</v>
      </c>
      <c r="C33" s="394" t="s">
        <v>159</v>
      </c>
      <c r="D33" s="395">
        <v>2</v>
      </c>
      <c r="E33" s="396">
        <v>1</v>
      </c>
      <c r="F33" s="397">
        <v>5</v>
      </c>
      <c r="G33" s="397">
        <f>E33*F33</f>
        <v>5</v>
      </c>
      <c r="H33" s="274" t="s">
        <v>160</v>
      </c>
      <c r="I33" s="398" t="s">
        <v>124</v>
      </c>
      <c r="J33" s="275">
        <v>1</v>
      </c>
      <c r="K33" s="399"/>
    </row>
    <row r="34" spans="1:13">
      <c r="A34" s="487" t="s">
        <v>112</v>
      </c>
      <c r="B34" s="361" t="s">
        <v>1778</v>
      </c>
      <c r="C34" s="372" t="s">
        <v>161</v>
      </c>
      <c r="D34" s="383">
        <v>2</v>
      </c>
      <c r="E34" s="362">
        <v>1</v>
      </c>
      <c r="F34" s="359">
        <v>2</v>
      </c>
      <c r="G34" s="359">
        <f>E34*F34</f>
        <v>2</v>
      </c>
      <c r="H34" s="54" t="s">
        <v>162</v>
      </c>
      <c r="I34" s="355" t="s">
        <v>163</v>
      </c>
      <c r="J34" s="154">
        <v>10</v>
      </c>
      <c r="K34" s="369"/>
    </row>
    <row r="35" spans="1:13">
      <c r="A35" s="487" t="s">
        <v>112</v>
      </c>
      <c r="B35" s="361" t="s">
        <v>1778</v>
      </c>
      <c r="C35" s="372" t="s">
        <v>164</v>
      </c>
      <c r="D35" s="383">
        <v>1</v>
      </c>
      <c r="E35" s="362">
        <v>1</v>
      </c>
      <c r="F35" s="359">
        <v>2</v>
      </c>
      <c r="G35" s="359">
        <f>E35*F35</f>
        <v>2</v>
      </c>
      <c r="H35" s="54" t="s">
        <v>165</v>
      </c>
      <c r="I35" s="355" t="s">
        <v>163</v>
      </c>
      <c r="J35" s="154">
        <v>10</v>
      </c>
      <c r="K35" s="369"/>
    </row>
    <row r="36" spans="1:13">
      <c r="A36" s="487" t="s">
        <v>112</v>
      </c>
      <c r="B36" s="361" t="s">
        <v>1778</v>
      </c>
      <c r="C36" s="372" t="s">
        <v>166</v>
      </c>
      <c r="D36" s="383">
        <v>1</v>
      </c>
      <c r="E36" s="362">
        <v>1</v>
      </c>
      <c r="F36" s="359">
        <v>2.35</v>
      </c>
      <c r="G36" s="359">
        <f>E36*F36</f>
        <v>2.35</v>
      </c>
      <c r="H36" s="54" t="s">
        <v>167</v>
      </c>
      <c r="I36" s="355" t="s">
        <v>163</v>
      </c>
      <c r="J36" s="153">
        <v>10</v>
      </c>
      <c r="K36" s="369"/>
    </row>
    <row r="37" spans="1:13">
      <c r="A37" s="487" t="s">
        <v>112</v>
      </c>
      <c r="B37" s="361" t="s">
        <v>1778</v>
      </c>
      <c r="C37" s="400" t="s">
        <v>168</v>
      </c>
      <c r="D37" s="389">
        <v>1</v>
      </c>
      <c r="E37" s="362">
        <v>1</v>
      </c>
      <c r="F37" s="359">
        <v>0.54</v>
      </c>
      <c r="G37" s="359">
        <f>E37*F37</f>
        <v>0.54</v>
      </c>
      <c r="H37" s="54" t="s">
        <v>169</v>
      </c>
      <c r="I37" s="388" t="s">
        <v>124</v>
      </c>
      <c r="J37" s="153">
        <v>1</v>
      </c>
      <c r="K37" s="369"/>
      <c r="M37" s="376"/>
    </row>
    <row r="38" spans="1:13">
      <c r="A38" s="487" t="s">
        <v>112</v>
      </c>
      <c r="B38" s="361" t="s">
        <v>1778</v>
      </c>
      <c r="C38" s="400" t="s">
        <v>170</v>
      </c>
      <c r="D38" s="389">
        <v>1</v>
      </c>
      <c r="E38" s="362">
        <v>1</v>
      </c>
      <c r="F38" s="359">
        <v>0.54</v>
      </c>
      <c r="G38" s="359">
        <f>E38*F38</f>
        <v>0.54</v>
      </c>
      <c r="H38" s="54" t="s">
        <v>171</v>
      </c>
      <c r="I38" s="388" t="s">
        <v>124</v>
      </c>
      <c r="J38" s="153">
        <v>1</v>
      </c>
      <c r="K38" s="369"/>
    </row>
    <row r="39" spans="1:13">
      <c r="A39" s="487" t="s">
        <v>112</v>
      </c>
      <c r="B39" s="361" t="s">
        <v>1778</v>
      </c>
      <c r="C39" s="400" t="s">
        <v>172</v>
      </c>
      <c r="D39" s="389">
        <v>1</v>
      </c>
      <c r="E39" s="362">
        <v>1</v>
      </c>
      <c r="F39" s="359">
        <v>0.54</v>
      </c>
      <c r="G39" s="359">
        <f>E39*F39</f>
        <v>0.54</v>
      </c>
      <c r="H39" s="54" t="s">
        <v>173</v>
      </c>
      <c r="I39" s="388" t="s">
        <v>124</v>
      </c>
      <c r="J39" s="153">
        <v>1</v>
      </c>
      <c r="K39" s="369"/>
    </row>
    <row r="40" spans="1:13">
      <c r="A40" s="487" t="s">
        <v>112</v>
      </c>
      <c r="B40" s="361" t="s">
        <v>1778</v>
      </c>
      <c r="C40" s="390" t="s">
        <v>174</v>
      </c>
      <c r="D40" s="389">
        <v>10</v>
      </c>
      <c r="E40" s="362">
        <v>2</v>
      </c>
      <c r="F40" s="359">
        <v>7.5</v>
      </c>
      <c r="G40" s="359">
        <f>E40*F40</f>
        <v>15</v>
      </c>
      <c r="H40" s="54" t="s">
        <v>175</v>
      </c>
      <c r="I40" s="388" t="s">
        <v>124</v>
      </c>
      <c r="J40" s="153">
        <v>5</v>
      </c>
      <c r="K40" s="369"/>
    </row>
    <row r="41" spans="1:13">
      <c r="A41" s="487" t="s">
        <v>112</v>
      </c>
      <c r="B41" s="361" t="s">
        <v>1778</v>
      </c>
      <c r="C41" s="401" t="s">
        <v>176</v>
      </c>
      <c r="D41" s="383">
        <v>1</v>
      </c>
      <c r="E41" s="362">
        <v>1</v>
      </c>
      <c r="F41" s="359">
        <v>1.4</v>
      </c>
      <c r="G41" s="359">
        <f>E41*F41</f>
        <v>1.4</v>
      </c>
      <c r="H41" s="54"/>
      <c r="I41" s="373"/>
      <c r="J41" s="154">
        <v>1</v>
      </c>
      <c r="K41" s="369"/>
    </row>
    <row r="42" spans="1:13">
      <c r="A42" s="487" t="s">
        <v>112</v>
      </c>
      <c r="B42" s="361" t="s">
        <v>1778</v>
      </c>
      <c r="C42" s="355" t="s">
        <v>179</v>
      </c>
      <c r="D42" s="387">
        <v>1</v>
      </c>
      <c r="E42" s="362">
        <v>1</v>
      </c>
      <c r="F42" s="359">
        <v>1.47</v>
      </c>
      <c r="G42" s="359">
        <f>E42*F42</f>
        <v>1.47</v>
      </c>
      <c r="H42" s="54" t="s">
        <v>180</v>
      </c>
      <c r="I42" s="355" t="s">
        <v>181</v>
      </c>
      <c r="J42" s="153">
        <v>1</v>
      </c>
      <c r="K42" s="369"/>
    </row>
    <row r="43" spans="1:13">
      <c r="A43" s="487" t="s">
        <v>112</v>
      </c>
      <c r="B43" s="428" t="s">
        <v>1778</v>
      </c>
      <c r="C43" s="446" t="s">
        <v>379</v>
      </c>
      <c r="D43" s="447">
        <v>1</v>
      </c>
      <c r="E43" s="448">
        <v>1</v>
      </c>
      <c r="F43" s="397">
        <v>10</v>
      </c>
      <c r="G43" s="449">
        <f>E43*F43</f>
        <v>10</v>
      </c>
      <c r="H43" s="392" t="s">
        <v>380</v>
      </c>
      <c r="I43" s="450" t="s">
        <v>181</v>
      </c>
      <c r="J43" s="278">
        <v>1</v>
      </c>
      <c r="K43" s="451"/>
    </row>
    <row r="44" spans="1:13">
      <c r="A44" s="487" t="s">
        <v>112</v>
      </c>
      <c r="B44" s="361" t="s">
        <v>910</v>
      </c>
      <c r="C44" s="355" t="s">
        <v>185</v>
      </c>
      <c r="D44" s="389">
        <v>1</v>
      </c>
      <c r="E44" s="362">
        <v>1</v>
      </c>
      <c r="F44" s="359">
        <v>33.590000000000003</v>
      </c>
      <c r="G44" s="359">
        <f>E44*F44</f>
        <v>33.590000000000003</v>
      </c>
      <c r="H44" s="54" t="s">
        <v>186</v>
      </c>
      <c r="I44" s="355" t="s">
        <v>163</v>
      </c>
      <c r="J44" s="153">
        <v>1</v>
      </c>
      <c r="K44" s="369"/>
    </row>
    <row r="45" spans="1:13">
      <c r="A45" s="487" t="s">
        <v>112</v>
      </c>
      <c r="B45" s="361" t="s">
        <v>910</v>
      </c>
      <c r="C45" s="365" t="s">
        <v>220</v>
      </c>
      <c r="D45" s="362">
        <v>2</v>
      </c>
      <c r="E45" s="362">
        <v>1</v>
      </c>
      <c r="F45" s="359">
        <v>3.35</v>
      </c>
      <c r="G45" s="359">
        <f>E45*F45</f>
        <v>3.35</v>
      </c>
      <c r="H45" s="54" t="s">
        <v>221</v>
      </c>
      <c r="I45" s="423" t="s">
        <v>222</v>
      </c>
      <c r="J45" s="153" t="s">
        <v>223</v>
      </c>
      <c r="K45" s="369"/>
    </row>
    <row r="46" spans="1:13">
      <c r="A46" s="487" t="s">
        <v>112</v>
      </c>
      <c r="B46" s="361" t="s">
        <v>910</v>
      </c>
      <c r="C46" s="365" t="s">
        <v>224</v>
      </c>
      <c r="D46" s="362">
        <v>1</v>
      </c>
      <c r="E46" s="362">
        <v>1</v>
      </c>
      <c r="F46" s="359">
        <v>3.25</v>
      </c>
      <c r="G46" s="359">
        <f>E46*F46</f>
        <v>3.25</v>
      </c>
      <c r="H46" s="54" t="s">
        <v>225</v>
      </c>
      <c r="I46" s="423" t="s">
        <v>222</v>
      </c>
      <c r="J46" s="153" t="s">
        <v>223</v>
      </c>
      <c r="K46" s="369"/>
    </row>
    <row r="47" spans="1:13">
      <c r="A47" s="487" t="s">
        <v>112</v>
      </c>
      <c r="B47" s="361" t="s">
        <v>910</v>
      </c>
      <c r="C47" s="424" t="s">
        <v>226</v>
      </c>
      <c r="D47" s="383">
        <v>1</v>
      </c>
      <c r="E47" s="362">
        <v>1</v>
      </c>
      <c r="F47" s="359">
        <v>4.95</v>
      </c>
      <c r="G47" s="359">
        <f>E47*F47</f>
        <v>4.95</v>
      </c>
      <c r="H47" s="54" t="s">
        <v>227</v>
      </c>
      <c r="I47" s="425" t="s">
        <v>228</v>
      </c>
      <c r="J47" s="153">
        <v>1</v>
      </c>
      <c r="K47" s="369"/>
    </row>
    <row r="48" spans="1:13">
      <c r="A48" s="487" t="s">
        <v>112</v>
      </c>
      <c r="B48" s="361" t="s">
        <v>910</v>
      </c>
      <c r="C48" s="424" t="s">
        <v>229</v>
      </c>
      <c r="D48" s="383">
        <v>1</v>
      </c>
      <c r="E48" s="362">
        <v>1</v>
      </c>
      <c r="F48" s="359">
        <v>4.9000000000000004</v>
      </c>
      <c r="G48" s="359">
        <f>E48*F48</f>
        <v>4.9000000000000004</v>
      </c>
      <c r="H48" s="54" t="s">
        <v>230</v>
      </c>
      <c r="I48" s="425" t="s">
        <v>228</v>
      </c>
      <c r="J48" s="153">
        <v>1</v>
      </c>
      <c r="K48" s="369"/>
    </row>
    <row r="49" spans="1:13">
      <c r="A49" s="487" t="s">
        <v>112</v>
      </c>
      <c r="B49" s="361" t="s">
        <v>910</v>
      </c>
      <c r="C49" s="424" t="s">
        <v>231</v>
      </c>
      <c r="D49" s="383">
        <v>2</v>
      </c>
      <c r="E49" s="362">
        <v>2</v>
      </c>
      <c r="F49" s="359">
        <v>4.45</v>
      </c>
      <c r="G49" s="359">
        <f>E49*F49</f>
        <v>8.9</v>
      </c>
      <c r="H49" s="54" t="s">
        <v>232</v>
      </c>
      <c r="I49" s="425" t="s">
        <v>228</v>
      </c>
      <c r="J49" s="153">
        <v>1</v>
      </c>
      <c r="K49" s="369"/>
    </row>
    <row r="50" spans="1:13">
      <c r="A50" s="487" t="s">
        <v>112</v>
      </c>
      <c r="B50" s="361" t="s">
        <v>910</v>
      </c>
      <c r="C50" s="424" t="s">
        <v>233</v>
      </c>
      <c r="D50" s="383">
        <v>2</v>
      </c>
      <c r="E50" s="362">
        <v>2</v>
      </c>
      <c r="F50" s="359">
        <v>4.3499999999999996</v>
      </c>
      <c r="G50" s="359">
        <f>E50*F50</f>
        <v>8.6999999999999993</v>
      </c>
      <c r="H50" s="54" t="s">
        <v>234</v>
      </c>
      <c r="I50" s="425" t="s">
        <v>228</v>
      </c>
      <c r="J50" s="153">
        <v>1</v>
      </c>
      <c r="K50" s="369"/>
    </row>
    <row r="51" spans="1:13">
      <c r="A51" s="487" t="s">
        <v>112</v>
      </c>
      <c r="B51" s="428" t="s">
        <v>910</v>
      </c>
      <c r="C51" s="437" t="s">
        <v>373</v>
      </c>
      <c r="D51" s="438">
        <v>1</v>
      </c>
      <c r="E51" s="439">
        <v>1</v>
      </c>
      <c r="F51" s="397">
        <v>4.82</v>
      </c>
      <c r="G51" s="440">
        <f>E51*F51</f>
        <v>4.82</v>
      </c>
      <c r="H51" s="274" t="s">
        <v>374</v>
      </c>
      <c r="I51" s="441" t="s">
        <v>375</v>
      </c>
      <c r="J51" s="275">
        <v>1</v>
      </c>
      <c r="K51" s="442"/>
    </row>
    <row r="52" spans="1:13">
      <c r="A52" s="487" t="s">
        <v>112</v>
      </c>
      <c r="B52" s="428" t="s">
        <v>910</v>
      </c>
      <c r="C52" s="443" t="s">
        <v>376</v>
      </c>
      <c r="D52" s="444">
        <v>2</v>
      </c>
      <c r="E52" s="396">
        <v>2</v>
      </c>
      <c r="F52" s="397">
        <v>3.9</v>
      </c>
      <c r="G52" s="397">
        <f>E52*F52</f>
        <v>7.8</v>
      </c>
      <c r="H52" s="274" t="s">
        <v>377</v>
      </c>
      <c r="I52" s="445" t="s">
        <v>378</v>
      </c>
      <c r="J52" s="277">
        <v>1</v>
      </c>
      <c r="K52" s="399"/>
    </row>
    <row r="53" spans="1:13">
      <c r="A53" s="487" t="s">
        <v>112</v>
      </c>
      <c r="B53" s="361" t="s">
        <v>910</v>
      </c>
      <c r="C53" s="382" t="s">
        <v>400</v>
      </c>
      <c r="D53" s="383">
        <v>1</v>
      </c>
      <c r="E53" s="362">
        <v>1</v>
      </c>
      <c r="F53" s="359">
        <v>0.99</v>
      </c>
      <c r="G53" s="413">
        <f>E53*F53</f>
        <v>0.99</v>
      </c>
      <c r="H53" s="54" t="s">
        <v>401</v>
      </c>
      <c r="I53" s="373" t="s">
        <v>402</v>
      </c>
      <c r="J53" s="153">
        <v>1</v>
      </c>
      <c r="K53" s="369"/>
    </row>
    <row r="54" spans="1:13">
      <c r="A54" s="487" t="s">
        <v>112</v>
      </c>
      <c r="B54" s="361" t="s">
        <v>910</v>
      </c>
      <c r="C54" s="382" t="s">
        <v>403</v>
      </c>
      <c r="D54" s="383">
        <v>1</v>
      </c>
      <c r="E54" s="362">
        <v>1</v>
      </c>
      <c r="F54" s="359">
        <v>0.99</v>
      </c>
      <c r="G54" s="413">
        <f>E54*F54</f>
        <v>0.99</v>
      </c>
      <c r="H54" s="54" t="s">
        <v>404</v>
      </c>
      <c r="I54" s="373" t="s">
        <v>402</v>
      </c>
      <c r="J54" s="153">
        <v>1</v>
      </c>
      <c r="K54" s="369"/>
    </row>
    <row r="55" spans="1:13">
      <c r="A55" s="487" t="s">
        <v>112</v>
      </c>
      <c r="B55" s="361" t="s">
        <v>1539</v>
      </c>
      <c r="C55" s="361" t="s">
        <v>113</v>
      </c>
      <c r="D55" s="383">
        <v>1</v>
      </c>
      <c r="E55" s="362">
        <v>1</v>
      </c>
      <c r="F55" s="359">
        <v>45</v>
      </c>
      <c r="G55" s="359">
        <f>E55*F55</f>
        <v>45</v>
      </c>
      <c r="H55" s="54" t="s">
        <v>114</v>
      </c>
      <c r="I55" s="373" t="s">
        <v>115</v>
      </c>
      <c r="J55" s="153">
        <v>1</v>
      </c>
      <c r="K55" s="369"/>
    </row>
    <row r="56" spans="1:13">
      <c r="A56" s="487" t="s">
        <v>112</v>
      </c>
      <c r="B56" s="361" t="s">
        <v>1039</v>
      </c>
      <c r="C56" s="361" t="s">
        <v>193</v>
      </c>
      <c r="D56" s="383">
        <v>1</v>
      </c>
      <c r="E56" s="362">
        <v>1</v>
      </c>
      <c r="F56" s="359">
        <v>9</v>
      </c>
      <c r="G56" s="359">
        <f>E56*F56</f>
        <v>9</v>
      </c>
      <c r="H56" s="54" t="s">
        <v>1792</v>
      </c>
      <c r="I56" s="373" t="s">
        <v>194</v>
      </c>
      <c r="J56" s="153">
        <v>1</v>
      </c>
      <c r="K56" s="369"/>
    </row>
    <row r="57" spans="1:13">
      <c r="A57" s="487" t="s">
        <v>112</v>
      </c>
      <c r="B57" s="361" t="s">
        <v>1039</v>
      </c>
      <c r="C57" s="391" t="s">
        <v>195</v>
      </c>
      <c r="D57" s="404">
        <v>1</v>
      </c>
      <c r="E57" s="362">
        <v>1</v>
      </c>
      <c r="F57" s="359">
        <v>11</v>
      </c>
      <c r="G57" s="359">
        <f>E57*F57</f>
        <v>11</v>
      </c>
      <c r="H57" s="54" t="s">
        <v>196</v>
      </c>
      <c r="I57" s="373" t="s">
        <v>194</v>
      </c>
      <c r="J57" s="154">
        <v>1</v>
      </c>
      <c r="K57" s="369"/>
    </row>
    <row r="58" spans="1:13">
      <c r="A58" s="487" t="s">
        <v>112</v>
      </c>
      <c r="B58" s="361" t="s">
        <v>1039</v>
      </c>
      <c r="C58" s="405" t="s">
        <v>197</v>
      </c>
      <c r="D58" s="406">
        <v>1</v>
      </c>
      <c r="E58" s="362">
        <v>1</v>
      </c>
      <c r="F58" s="359">
        <v>8</v>
      </c>
      <c r="G58" s="359">
        <f>E58*F58</f>
        <v>8</v>
      </c>
      <c r="H58" s="56" t="s">
        <v>198</v>
      </c>
      <c r="I58" s="373" t="s">
        <v>199</v>
      </c>
      <c r="J58" s="153">
        <v>1</v>
      </c>
      <c r="K58" s="369"/>
    </row>
    <row r="59" spans="1:13">
      <c r="A59" s="487" t="s">
        <v>112</v>
      </c>
      <c r="B59" s="361" t="s">
        <v>1039</v>
      </c>
      <c r="C59" s="392" t="s">
        <v>200</v>
      </c>
      <c r="D59" s="407">
        <v>1</v>
      </c>
      <c r="E59" s="407">
        <v>1</v>
      </c>
      <c r="F59" s="359">
        <v>11.11</v>
      </c>
      <c r="G59" s="359">
        <f>E59*F59</f>
        <v>11.11</v>
      </c>
      <c r="H59" s="54" t="s">
        <v>201</v>
      </c>
      <c r="I59" s="408" t="s">
        <v>202</v>
      </c>
      <c r="J59" s="153">
        <v>1</v>
      </c>
      <c r="K59" s="409"/>
    </row>
    <row r="60" spans="1:13">
      <c r="A60" s="487" t="s">
        <v>112</v>
      </c>
      <c r="B60" s="361" t="s">
        <v>1039</v>
      </c>
      <c r="C60" s="392" t="s">
        <v>203</v>
      </c>
      <c r="D60" s="362">
        <v>2</v>
      </c>
      <c r="E60" s="362">
        <v>2</v>
      </c>
      <c r="F60" s="359">
        <v>5.07</v>
      </c>
      <c r="G60" s="359">
        <f>E60*F60</f>
        <v>10.14</v>
      </c>
      <c r="H60" s="54" t="s">
        <v>204</v>
      </c>
      <c r="I60" s="373" t="s">
        <v>115</v>
      </c>
      <c r="J60" s="153">
        <v>1</v>
      </c>
      <c r="K60" s="369"/>
      <c r="M60" s="402"/>
    </row>
    <row r="61" spans="1:13">
      <c r="A61" s="487" t="s">
        <v>1777</v>
      </c>
      <c r="B61" s="361" t="s">
        <v>43</v>
      </c>
      <c r="C61" s="371" t="s">
        <v>44</v>
      </c>
      <c r="D61" s="362">
        <v>30</v>
      </c>
      <c r="E61" s="362">
        <v>1</v>
      </c>
      <c r="F61" s="359">
        <v>3.26</v>
      </c>
      <c r="G61" s="359">
        <f>E61*F61</f>
        <v>3.26</v>
      </c>
      <c r="H61" s="55" t="s">
        <v>45</v>
      </c>
      <c r="I61" s="363" t="s">
        <v>46</v>
      </c>
      <c r="J61" s="153">
        <v>50</v>
      </c>
      <c r="K61" s="369">
        <v>988</v>
      </c>
    </row>
    <row r="62" spans="1:13">
      <c r="A62" s="487" t="s">
        <v>1777</v>
      </c>
      <c r="B62" s="361" t="s">
        <v>43</v>
      </c>
      <c r="C62" s="361" t="s">
        <v>47</v>
      </c>
      <c r="D62" s="362">
        <v>1</v>
      </c>
      <c r="E62" s="362">
        <v>1</v>
      </c>
      <c r="F62" s="359">
        <v>4.34</v>
      </c>
      <c r="G62" s="359">
        <f>E62*F62</f>
        <v>4.34</v>
      </c>
      <c r="H62" s="54" t="s">
        <v>48</v>
      </c>
      <c r="I62" s="363" t="s">
        <v>49</v>
      </c>
      <c r="J62" s="153">
        <v>1</v>
      </c>
      <c r="K62" s="369">
        <v>705</v>
      </c>
    </row>
    <row r="63" spans="1:13">
      <c r="A63" s="487" t="s">
        <v>1777</v>
      </c>
      <c r="B63" s="361" t="s">
        <v>43</v>
      </c>
      <c r="C63" s="355" t="s">
        <v>58</v>
      </c>
      <c r="D63" s="362">
        <v>36</v>
      </c>
      <c r="E63" s="362">
        <v>1</v>
      </c>
      <c r="F63" s="359">
        <v>2.87</v>
      </c>
      <c r="G63" s="359">
        <f>E63*F63</f>
        <v>2.87</v>
      </c>
      <c r="H63" s="55" t="s">
        <v>59</v>
      </c>
      <c r="I63" s="363" t="s">
        <v>46</v>
      </c>
      <c r="J63" s="153">
        <v>50</v>
      </c>
      <c r="K63" s="369">
        <v>988</v>
      </c>
    </row>
    <row r="64" spans="1:13">
      <c r="A64" s="487" t="s">
        <v>1777</v>
      </c>
      <c r="B64" s="361" t="s">
        <v>43</v>
      </c>
      <c r="C64" s="361" t="s">
        <v>71</v>
      </c>
      <c r="D64" s="362">
        <v>2</v>
      </c>
      <c r="E64" s="362">
        <v>1</v>
      </c>
      <c r="F64" s="359">
        <v>2.84</v>
      </c>
      <c r="G64" s="359">
        <f>E64*F64</f>
        <v>2.84</v>
      </c>
      <c r="H64" s="55" t="s">
        <v>72</v>
      </c>
      <c r="I64" s="363" t="s">
        <v>46</v>
      </c>
      <c r="J64" s="153">
        <v>50</v>
      </c>
      <c r="K64" s="375">
        <v>988</v>
      </c>
    </row>
    <row r="65" spans="1:13">
      <c r="A65" s="487" t="s">
        <v>1777</v>
      </c>
      <c r="B65" s="365" t="s">
        <v>43</v>
      </c>
      <c r="C65" s="361" t="s">
        <v>278</v>
      </c>
      <c r="D65" s="362">
        <v>64</v>
      </c>
      <c r="E65" s="362">
        <v>2</v>
      </c>
      <c r="F65" s="359">
        <v>2.41</v>
      </c>
      <c r="G65" s="359">
        <f>E65*F65</f>
        <v>4.82</v>
      </c>
      <c r="H65" s="54" t="s">
        <v>279</v>
      </c>
      <c r="I65" s="423" t="s">
        <v>280</v>
      </c>
      <c r="J65" s="153">
        <v>50</v>
      </c>
      <c r="K65" s="369">
        <v>934</v>
      </c>
      <c r="M65" s="402"/>
    </row>
    <row r="66" spans="1:13">
      <c r="A66" s="487" t="s">
        <v>1777</v>
      </c>
      <c r="B66" s="365" t="s">
        <v>43</v>
      </c>
      <c r="C66" s="361" t="s">
        <v>281</v>
      </c>
      <c r="D66" s="362">
        <v>74</v>
      </c>
      <c r="E66" s="362">
        <v>5</v>
      </c>
      <c r="F66" s="359">
        <v>2</v>
      </c>
      <c r="G66" s="359">
        <f>E66*F66</f>
        <v>10</v>
      </c>
      <c r="H66" s="54" t="s">
        <v>282</v>
      </c>
      <c r="I66" s="373" t="s">
        <v>280</v>
      </c>
      <c r="J66" s="153">
        <v>20</v>
      </c>
      <c r="K66" s="369"/>
    </row>
    <row r="67" spans="1:13">
      <c r="A67" s="487" t="s">
        <v>1777</v>
      </c>
      <c r="B67" s="365" t="s">
        <v>43</v>
      </c>
      <c r="C67" s="371" t="s">
        <v>283</v>
      </c>
      <c r="D67" s="362">
        <v>110</v>
      </c>
      <c r="E67" s="362">
        <v>2</v>
      </c>
      <c r="F67" s="359">
        <v>2.13</v>
      </c>
      <c r="G67" s="359">
        <f>E67*F67</f>
        <v>4.26</v>
      </c>
      <c r="H67" s="54" t="s">
        <v>284</v>
      </c>
      <c r="I67" s="423" t="s">
        <v>280</v>
      </c>
      <c r="J67" s="153">
        <v>100</v>
      </c>
      <c r="K67" s="369">
        <v>125</v>
      </c>
      <c r="M67" s="402"/>
    </row>
    <row r="68" spans="1:13">
      <c r="A68" s="487" t="s">
        <v>1777</v>
      </c>
      <c r="B68" s="365" t="s">
        <v>43</v>
      </c>
      <c r="C68" s="361" t="s">
        <v>285</v>
      </c>
      <c r="D68" s="362">
        <v>7</v>
      </c>
      <c r="E68" s="362">
        <v>1</v>
      </c>
      <c r="F68" s="359">
        <v>2</v>
      </c>
      <c r="G68" s="359">
        <f>E68*F68</f>
        <v>2</v>
      </c>
      <c r="H68" s="54" t="s">
        <v>286</v>
      </c>
      <c r="I68" s="423" t="s">
        <v>280</v>
      </c>
      <c r="J68" s="153">
        <v>50</v>
      </c>
      <c r="K68" s="369">
        <v>913</v>
      </c>
    </row>
    <row r="69" spans="1:13">
      <c r="A69" s="487" t="s">
        <v>1777</v>
      </c>
      <c r="B69" s="365" t="s">
        <v>43</v>
      </c>
      <c r="C69" s="371" t="s">
        <v>287</v>
      </c>
      <c r="D69" s="362">
        <v>13</v>
      </c>
      <c r="E69" s="362">
        <v>1</v>
      </c>
      <c r="F69" s="359">
        <v>2.57</v>
      </c>
      <c r="G69" s="359">
        <f>E69*F69</f>
        <v>2.57</v>
      </c>
      <c r="H69" s="54" t="s">
        <v>288</v>
      </c>
      <c r="I69" s="423" t="s">
        <v>280</v>
      </c>
      <c r="J69" s="153">
        <v>50</v>
      </c>
      <c r="K69" s="364">
        <v>912</v>
      </c>
    </row>
    <row r="70" spans="1:13">
      <c r="A70" s="487" t="s">
        <v>1777</v>
      </c>
      <c r="B70" s="361" t="s">
        <v>43</v>
      </c>
      <c r="C70" s="361" t="s">
        <v>289</v>
      </c>
      <c r="D70" s="362">
        <v>6</v>
      </c>
      <c r="E70" s="362">
        <v>1</v>
      </c>
      <c r="F70" s="359">
        <v>1.93</v>
      </c>
      <c r="G70" s="359">
        <f>E70*F70</f>
        <v>1.93</v>
      </c>
      <c r="H70" s="54" t="s">
        <v>290</v>
      </c>
      <c r="I70" s="423" t="s">
        <v>280</v>
      </c>
      <c r="J70" s="153">
        <v>20</v>
      </c>
      <c r="K70" s="369">
        <v>7991</v>
      </c>
    </row>
    <row r="71" spans="1:13">
      <c r="A71" s="487" t="s">
        <v>1777</v>
      </c>
      <c r="B71" s="365" t="s">
        <v>43</v>
      </c>
      <c r="C71" s="371" t="s">
        <v>291</v>
      </c>
      <c r="D71" s="362">
        <v>127</v>
      </c>
      <c r="E71" s="362">
        <v>5</v>
      </c>
      <c r="F71" s="359">
        <v>2.4700000000000002</v>
      </c>
      <c r="G71" s="359">
        <f>E71*F71</f>
        <v>12.350000000000001</v>
      </c>
      <c r="H71" s="54" t="s">
        <v>292</v>
      </c>
      <c r="I71" s="423" t="s">
        <v>280</v>
      </c>
      <c r="J71" s="153">
        <v>30</v>
      </c>
      <c r="K71" s="369">
        <v>912</v>
      </c>
    </row>
    <row r="72" spans="1:13">
      <c r="A72" s="487" t="s">
        <v>1777</v>
      </c>
      <c r="B72" s="361" t="s">
        <v>43</v>
      </c>
      <c r="C72" s="371" t="s">
        <v>293</v>
      </c>
      <c r="D72" s="362">
        <v>55</v>
      </c>
      <c r="E72" s="362">
        <v>2</v>
      </c>
      <c r="F72" s="359">
        <v>2.5099999999999998</v>
      </c>
      <c r="G72" s="359">
        <f>E72*F72</f>
        <v>5.0199999999999996</v>
      </c>
      <c r="H72" s="54" t="s">
        <v>294</v>
      </c>
      <c r="I72" s="423" t="s">
        <v>280</v>
      </c>
      <c r="J72" s="153">
        <v>30</v>
      </c>
      <c r="K72" s="364">
        <v>912</v>
      </c>
    </row>
    <row r="73" spans="1:13">
      <c r="A73" s="487" t="s">
        <v>1777</v>
      </c>
      <c r="B73" s="361" t="s">
        <v>43</v>
      </c>
      <c r="C73" s="361" t="s">
        <v>295</v>
      </c>
      <c r="D73" s="362">
        <v>18</v>
      </c>
      <c r="E73" s="362">
        <v>1</v>
      </c>
      <c r="F73" s="359">
        <v>2.88</v>
      </c>
      <c r="G73" s="359">
        <f>E73*F73</f>
        <v>2.88</v>
      </c>
      <c r="H73" s="54" t="s">
        <v>296</v>
      </c>
      <c r="I73" s="423" t="s">
        <v>280</v>
      </c>
      <c r="J73" s="153">
        <v>30</v>
      </c>
      <c r="K73" s="369">
        <v>912</v>
      </c>
    </row>
    <row r="74" spans="1:13">
      <c r="A74" s="487" t="s">
        <v>1777</v>
      </c>
      <c r="B74" s="361" t="s">
        <v>43</v>
      </c>
      <c r="C74" s="361" t="s">
        <v>297</v>
      </c>
      <c r="D74" s="362">
        <v>13</v>
      </c>
      <c r="E74" s="362">
        <v>1</v>
      </c>
      <c r="F74" s="359">
        <v>2.86</v>
      </c>
      <c r="G74" s="359">
        <f>E74*F74</f>
        <v>2.86</v>
      </c>
      <c r="H74" s="54" t="s">
        <v>298</v>
      </c>
      <c r="I74" s="423" t="s">
        <v>280</v>
      </c>
      <c r="J74" s="153">
        <v>30</v>
      </c>
      <c r="K74" s="369">
        <v>912</v>
      </c>
    </row>
    <row r="75" spans="1:13">
      <c r="A75" s="487" t="s">
        <v>1777</v>
      </c>
      <c r="B75" s="365" t="s">
        <v>43</v>
      </c>
      <c r="C75" s="361" t="s">
        <v>299</v>
      </c>
      <c r="D75" s="362">
        <v>24</v>
      </c>
      <c r="E75" s="362">
        <v>1</v>
      </c>
      <c r="F75" s="359">
        <v>2.68</v>
      </c>
      <c r="G75" s="359">
        <f>E75*F75</f>
        <v>2.68</v>
      </c>
      <c r="H75" s="54" t="s">
        <v>300</v>
      </c>
      <c r="I75" s="423" t="s">
        <v>280</v>
      </c>
      <c r="J75" s="153">
        <v>50</v>
      </c>
      <c r="K75" s="364">
        <v>934</v>
      </c>
    </row>
    <row r="76" spans="1:13">
      <c r="A76" s="487" t="s">
        <v>1777</v>
      </c>
      <c r="B76" s="365" t="s">
        <v>43</v>
      </c>
      <c r="C76" s="361" t="s">
        <v>301</v>
      </c>
      <c r="D76" s="362">
        <v>18</v>
      </c>
      <c r="E76" s="362">
        <v>1</v>
      </c>
      <c r="F76" s="359">
        <v>2.83</v>
      </c>
      <c r="G76" s="359">
        <f>E76*F76</f>
        <v>2.83</v>
      </c>
      <c r="H76" s="54" t="s">
        <v>302</v>
      </c>
      <c r="I76" s="423" t="s">
        <v>280</v>
      </c>
      <c r="J76" s="153">
        <v>30</v>
      </c>
      <c r="K76" s="369">
        <v>985</v>
      </c>
    </row>
    <row r="77" spans="1:13">
      <c r="A77" s="487" t="s">
        <v>1777</v>
      </c>
      <c r="B77" s="365" t="s">
        <v>43</v>
      </c>
      <c r="C77" s="361" t="s">
        <v>303</v>
      </c>
      <c r="D77" s="362">
        <v>41</v>
      </c>
      <c r="E77" s="362">
        <v>1</v>
      </c>
      <c r="F77" s="359">
        <v>2.42</v>
      </c>
      <c r="G77" s="359">
        <f>E77*F77</f>
        <v>2.42</v>
      </c>
      <c r="H77" s="54" t="s">
        <v>304</v>
      </c>
      <c r="I77" s="423" t="s">
        <v>280</v>
      </c>
      <c r="J77" s="153">
        <v>100</v>
      </c>
      <c r="K77" s="364">
        <v>25</v>
      </c>
      <c r="M77" s="402"/>
    </row>
    <row r="78" spans="1:13">
      <c r="A78" s="487" t="s">
        <v>1777</v>
      </c>
      <c r="B78" s="361" t="s">
        <v>43</v>
      </c>
      <c r="C78" s="434" t="s">
        <v>307</v>
      </c>
      <c r="D78" s="362">
        <v>8</v>
      </c>
      <c r="E78" s="362">
        <v>1</v>
      </c>
      <c r="F78" s="359">
        <v>2.2999999999999998</v>
      </c>
      <c r="G78" s="359">
        <f>E78*F78</f>
        <v>2.2999999999999998</v>
      </c>
      <c r="H78" s="54" t="s">
        <v>308</v>
      </c>
      <c r="I78" s="423" t="s">
        <v>280</v>
      </c>
      <c r="J78" s="153">
        <v>20</v>
      </c>
      <c r="K78" s="369">
        <v>7991</v>
      </c>
    </row>
    <row r="79" spans="1:13">
      <c r="A79" s="487" t="s">
        <v>1777</v>
      </c>
      <c r="B79" s="365" t="s">
        <v>43</v>
      </c>
      <c r="C79" s="403" t="s">
        <v>309</v>
      </c>
      <c r="D79" s="362">
        <v>16</v>
      </c>
      <c r="E79" s="362">
        <v>1</v>
      </c>
      <c r="F79" s="359">
        <v>2.84</v>
      </c>
      <c r="G79" s="359">
        <f>E79*F79</f>
        <v>2.84</v>
      </c>
      <c r="H79" s="54" t="s">
        <v>310</v>
      </c>
      <c r="I79" s="423" t="s">
        <v>280</v>
      </c>
      <c r="J79" s="153">
        <v>20</v>
      </c>
      <c r="K79" s="369">
        <v>912</v>
      </c>
    </row>
    <row r="80" spans="1:13">
      <c r="A80" s="487" t="s">
        <v>1777</v>
      </c>
      <c r="B80" s="361" t="s">
        <v>43</v>
      </c>
      <c r="C80" s="361" t="s">
        <v>311</v>
      </c>
      <c r="D80" s="362">
        <v>6</v>
      </c>
      <c r="E80" s="362">
        <v>2</v>
      </c>
      <c r="F80" s="359">
        <v>3.13</v>
      </c>
      <c r="G80" s="359">
        <f>E80*F80</f>
        <v>6.26</v>
      </c>
      <c r="H80" s="55" t="s">
        <v>312</v>
      </c>
      <c r="I80" s="373" t="s">
        <v>46</v>
      </c>
      <c r="J80" s="153">
        <v>5</v>
      </c>
      <c r="K80" s="369">
        <v>7379</v>
      </c>
    </row>
    <row r="81" spans="1:15">
      <c r="A81" s="487" t="s">
        <v>1777</v>
      </c>
      <c r="B81" s="365" t="s">
        <v>43</v>
      </c>
      <c r="C81" s="434" t="s">
        <v>313</v>
      </c>
      <c r="D81" s="362">
        <v>9</v>
      </c>
      <c r="E81" s="362">
        <v>1</v>
      </c>
      <c r="F81" s="359">
        <v>2.5</v>
      </c>
      <c r="G81" s="359">
        <f>E81*F81</f>
        <v>2.5</v>
      </c>
      <c r="H81" s="54" t="s">
        <v>314</v>
      </c>
      <c r="I81" s="423" t="s">
        <v>280</v>
      </c>
      <c r="J81" s="153">
        <v>20</v>
      </c>
      <c r="K81" s="364">
        <v>7991</v>
      </c>
      <c r="N81" s="365">
        <v>300</v>
      </c>
    </row>
    <row r="82" spans="1:15">
      <c r="A82" s="487" t="s">
        <v>1777</v>
      </c>
      <c r="B82" s="365" t="s">
        <v>43</v>
      </c>
      <c r="C82" s="361" t="s">
        <v>315</v>
      </c>
      <c r="D82" s="362">
        <v>5</v>
      </c>
      <c r="E82" s="362">
        <v>1</v>
      </c>
      <c r="F82" s="359">
        <v>1.8</v>
      </c>
      <c r="G82" s="359">
        <f>E82*F82</f>
        <v>1.8</v>
      </c>
      <c r="H82" s="54" t="s">
        <v>316</v>
      </c>
      <c r="I82" s="423" t="s">
        <v>280</v>
      </c>
      <c r="J82" s="153">
        <v>10</v>
      </c>
      <c r="K82" s="364">
        <v>933</v>
      </c>
      <c r="N82" s="365">
        <v>75</v>
      </c>
    </row>
    <row r="83" spans="1:15">
      <c r="A83" s="487" t="s">
        <v>1777</v>
      </c>
      <c r="B83" s="365" t="s">
        <v>43</v>
      </c>
      <c r="C83" s="379" t="s">
        <v>317</v>
      </c>
      <c r="D83" s="362">
        <v>6</v>
      </c>
      <c r="E83" s="362">
        <v>1</v>
      </c>
      <c r="F83" s="359">
        <v>3.08</v>
      </c>
      <c r="G83" s="359">
        <f>E83*F83</f>
        <v>3.08</v>
      </c>
      <c r="H83" s="54" t="s">
        <v>318</v>
      </c>
      <c r="I83" s="423" t="s">
        <v>280</v>
      </c>
      <c r="J83" s="153">
        <v>20</v>
      </c>
      <c r="K83" s="369">
        <v>7991</v>
      </c>
      <c r="N83" s="365">
        <v>750</v>
      </c>
    </row>
    <row r="84" spans="1:15">
      <c r="A84" s="487" t="s">
        <v>1777</v>
      </c>
      <c r="B84" s="365" t="s">
        <v>43</v>
      </c>
      <c r="C84" s="392" t="s">
        <v>319</v>
      </c>
      <c r="D84" s="362">
        <v>4</v>
      </c>
      <c r="E84" s="362">
        <v>1</v>
      </c>
      <c r="F84" s="359">
        <v>5.61</v>
      </c>
      <c r="G84" s="359">
        <f>E84*F84</f>
        <v>5.61</v>
      </c>
      <c r="H84" s="55" t="s">
        <v>320</v>
      </c>
      <c r="I84" s="419" t="s">
        <v>46</v>
      </c>
      <c r="J84" s="153">
        <v>5</v>
      </c>
      <c r="K84" s="369">
        <v>7379</v>
      </c>
      <c r="N84" s="365">
        <v>750</v>
      </c>
    </row>
    <row r="85" spans="1:15">
      <c r="A85" s="487" t="s">
        <v>1777</v>
      </c>
      <c r="B85" s="365" t="s">
        <v>43</v>
      </c>
      <c r="C85" s="371" t="s">
        <v>321</v>
      </c>
      <c r="D85" s="362">
        <v>32</v>
      </c>
      <c r="E85" s="362">
        <v>1</v>
      </c>
      <c r="F85" s="359">
        <v>3.31</v>
      </c>
      <c r="G85" s="359">
        <f>E85*F85</f>
        <v>3.31</v>
      </c>
      <c r="H85" s="54" t="s">
        <v>322</v>
      </c>
      <c r="I85" s="423" t="s">
        <v>280</v>
      </c>
      <c r="J85" s="153">
        <v>50</v>
      </c>
      <c r="K85" s="364">
        <v>934</v>
      </c>
      <c r="N85" s="365">
        <v>350</v>
      </c>
    </row>
    <row r="86" spans="1:15">
      <c r="A86" s="487" t="s">
        <v>1777</v>
      </c>
      <c r="B86" s="365" t="s">
        <v>43</v>
      </c>
      <c r="C86" s="365" t="s">
        <v>323</v>
      </c>
      <c r="D86" s="362">
        <v>200</v>
      </c>
      <c r="E86" s="362">
        <v>7</v>
      </c>
      <c r="F86" s="359">
        <v>2</v>
      </c>
      <c r="G86" s="359">
        <f>E86*F86</f>
        <v>14</v>
      </c>
      <c r="H86" s="54" t="s">
        <v>324</v>
      </c>
      <c r="I86" s="373" t="s">
        <v>280</v>
      </c>
      <c r="J86" s="153">
        <v>30</v>
      </c>
      <c r="K86" s="364"/>
      <c r="N86" s="365">
        <f>SUM(N81:N85)</f>
        <v>2225</v>
      </c>
      <c r="O86" s="365" t="s">
        <v>242</v>
      </c>
    </row>
    <row r="87" spans="1:15">
      <c r="A87" s="487" t="s">
        <v>1777</v>
      </c>
      <c r="B87" s="365" t="s">
        <v>43</v>
      </c>
      <c r="C87" s="365" t="s">
        <v>325</v>
      </c>
      <c r="D87" s="362">
        <v>13</v>
      </c>
      <c r="E87" s="362">
        <v>1</v>
      </c>
      <c r="F87" s="359">
        <v>3.06</v>
      </c>
      <c r="G87" s="359">
        <f>E87*F87</f>
        <v>3.06</v>
      </c>
      <c r="H87" s="54" t="s">
        <v>326</v>
      </c>
      <c r="I87" s="423" t="s">
        <v>280</v>
      </c>
      <c r="J87" s="153">
        <v>30</v>
      </c>
      <c r="K87" s="369">
        <v>985</v>
      </c>
    </row>
    <row r="88" spans="1:15">
      <c r="A88" s="487" t="s">
        <v>1777</v>
      </c>
      <c r="B88" s="365" t="s">
        <v>43</v>
      </c>
      <c r="C88" s="371" t="s">
        <v>327</v>
      </c>
      <c r="D88" s="362">
        <v>188</v>
      </c>
      <c r="E88" s="362">
        <v>2</v>
      </c>
      <c r="F88" s="359">
        <v>1.43</v>
      </c>
      <c r="G88" s="359">
        <f>E88*F88</f>
        <v>2.86</v>
      </c>
      <c r="H88" s="54" t="s">
        <v>328</v>
      </c>
      <c r="I88" s="423" t="s">
        <v>280</v>
      </c>
      <c r="J88" s="153">
        <v>100</v>
      </c>
      <c r="K88" s="369">
        <v>125</v>
      </c>
      <c r="M88" s="365" t="s">
        <v>248</v>
      </c>
      <c r="N88" s="365">
        <f>N86/230</f>
        <v>9.6739130434782616</v>
      </c>
      <c r="O88" s="365" t="s">
        <v>249</v>
      </c>
    </row>
    <row r="89" spans="1:15">
      <c r="A89" s="487" t="s">
        <v>1777</v>
      </c>
      <c r="B89" s="365" t="s">
        <v>43</v>
      </c>
      <c r="C89" s="371" t="s">
        <v>329</v>
      </c>
      <c r="D89" s="362">
        <v>169</v>
      </c>
      <c r="E89" s="362">
        <v>19</v>
      </c>
      <c r="F89" s="359">
        <v>2.4500000000000002</v>
      </c>
      <c r="G89" s="359">
        <f>E89*F89</f>
        <v>46.550000000000004</v>
      </c>
      <c r="H89" s="54" t="s">
        <v>330</v>
      </c>
      <c r="I89" s="423" t="s">
        <v>280</v>
      </c>
      <c r="J89" s="153">
        <v>10</v>
      </c>
      <c r="K89" s="369">
        <v>7380</v>
      </c>
      <c r="M89" s="365" t="s">
        <v>253</v>
      </c>
      <c r="N89" s="365">
        <f>N86/110</f>
        <v>20.227272727272727</v>
      </c>
      <c r="O89" s="365">
        <f>N89*0.8</f>
        <v>16.181818181818183</v>
      </c>
    </row>
    <row r="90" spans="1:15">
      <c r="A90" s="487" t="s">
        <v>1777</v>
      </c>
      <c r="B90" s="365" t="s">
        <v>43</v>
      </c>
      <c r="C90" s="371" t="s">
        <v>331</v>
      </c>
      <c r="D90" s="362">
        <v>14</v>
      </c>
      <c r="E90" s="362">
        <v>2</v>
      </c>
      <c r="F90" s="359">
        <v>3</v>
      </c>
      <c r="G90" s="359">
        <f>E90*F90</f>
        <v>6</v>
      </c>
      <c r="H90" s="54" t="s">
        <v>332</v>
      </c>
      <c r="I90" s="423" t="s">
        <v>280</v>
      </c>
      <c r="J90" s="153">
        <v>10</v>
      </c>
      <c r="K90" s="364">
        <v>7380</v>
      </c>
    </row>
    <row r="91" spans="1:15">
      <c r="A91" s="487" t="s">
        <v>1777</v>
      </c>
      <c r="B91" s="365" t="s">
        <v>43</v>
      </c>
      <c r="C91" s="372" t="s">
        <v>333</v>
      </c>
      <c r="D91" s="381">
        <v>5</v>
      </c>
      <c r="E91" s="362">
        <v>1</v>
      </c>
      <c r="F91" s="359">
        <v>2</v>
      </c>
      <c r="G91" s="359">
        <f>E91*F91</f>
        <v>2</v>
      </c>
      <c r="H91" s="54" t="s">
        <v>334</v>
      </c>
      <c r="I91" s="423" t="s">
        <v>280</v>
      </c>
      <c r="J91" s="153">
        <v>10</v>
      </c>
      <c r="K91" s="369">
        <v>933</v>
      </c>
    </row>
    <row r="92" spans="1:15">
      <c r="A92" s="487" t="s">
        <v>1777</v>
      </c>
      <c r="B92" s="365" t="s">
        <v>43</v>
      </c>
      <c r="C92" s="372" t="s">
        <v>335</v>
      </c>
      <c r="D92" s="381">
        <v>44</v>
      </c>
      <c r="E92" s="362">
        <v>5</v>
      </c>
      <c r="F92" s="359">
        <v>3.21</v>
      </c>
      <c r="G92" s="359">
        <f>E92*F92</f>
        <v>16.05</v>
      </c>
      <c r="H92" s="54" t="s">
        <v>336</v>
      </c>
      <c r="I92" s="423" t="s">
        <v>280</v>
      </c>
      <c r="J92" s="153">
        <v>10</v>
      </c>
      <c r="K92" s="369">
        <v>933</v>
      </c>
    </row>
    <row r="93" spans="1:15">
      <c r="A93" s="487" t="s">
        <v>1777</v>
      </c>
      <c r="B93" s="365" t="s">
        <v>43</v>
      </c>
      <c r="C93" s="372" t="s">
        <v>337</v>
      </c>
      <c r="D93" s="381">
        <v>17</v>
      </c>
      <c r="E93" s="362">
        <v>2</v>
      </c>
      <c r="F93" s="359">
        <v>3</v>
      </c>
      <c r="G93" s="359">
        <f>E93*F93</f>
        <v>6</v>
      </c>
      <c r="H93" s="54" t="s">
        <v>338</v>
      </c>
      <c r="I93" s="423" t="s">
        <v>280</v>
      </c>
      <c r="J93" s="153">
        <v>10</v>
      </c>
      <c r="K93" s="369">
        <v>933</v>
      </c>
    </row>
    <row r="94" spans="1:15">
      <c r="A94" s="487" t="s">
        <v>1777</v>
      </c>
      <c r="B94" s="361" t="s">
        <v>43</v>
      </c>
      <c r="C94" s="379" t="s">
        <v>339</v>
      </c>
      <c r="D94" s="362">
        <v>42</v>
      </c>
      <c r="E94" s="362">
        <v>4</v>
      </c>
      <c r="F94" s="359">
        <v>2</v>
      </c>
      <c r="G94" s="359">
        <f>E94*F94</f>
        <v>8</v>
      </c>
      <c r="H94" s="54" t="s">
        <v>340</v>
      </c>
      <c r="I94" s="423" t="s">
        <v>280</v>
      </c>
      <c r="J94" s="153">
        <v>10</v>
      </c>
      <c r="K94" s="364">
        <v>7380</v>
      </c>
    </row>
    <row r="95" spans="1:15">
      <c r="A95" s="487" t="s">
        <v>112</v>
      </c>
      <c r="B95" s="361" t="s">
        <v>1785</v>
      </c>
      <c r="C95" s="372" t="s">
        <v>389</v>
      </c>
      <c r="D95" s="383">
        <v>6</v>
      </c>
      <c r="E95" s="362">
        <v>1</v>
      </c>
      <c r="F95" s="455">
        <v>5.8</v>
      </c>
      <c r="G95" s="413">
        <f>E95*F95</f>
        <v>5.8</v>
      </c>
      <c r="H95" s="54" t="s">
        <v>390</v>
      </c>
      <c r="I95" s="456" t="s">
        <v>391</v>
      </c>
      <c r="J95" s="154">
        <v>40</v>
      </c>
      <c r="K95" s="369"/>
    </row>
    <row r="96" spans="1:15">
      <c r="A96" s="487" t="s">
        <v>112</v>
      </c>
      <c r="B96" s="428" t="s">
        <v>1079</v>
      </c>
      <c r="C96" s="426" t="s">
        <v>235</v>
      </c>
      <c r="D96" s="396">
        <v>1</v>
      </c>
      <c r="E96" s="396">
        <v>1</v>
      </c>
      <c r="F96" s="397">
        <v>30</v>
      </c>
      <c r="G96" s="397">
        <f>E96*F96</f>
        <v>30</v>
      </c>
      <c r="H96" s="276" t="s">
        <v>236</v>
      </c>
      <c r="I96" s="427" t="s">
        <v>237</v>
      </c>
      <c r="J96" s="275">
        <v>1</v>
      </c>
      <c r="K96" s="399"/>
    </row>
    <row r="97" spans="1:11">
      <c r="A97" s="487" t="s">
        <v>112</v>
      </c>
      <c r="B97" s="361" t="s">
        <v>1079</v>
      </c>
      <c r="C97" s="382" t="s">
        <v>238</v>
      </c>
      <c r="D97" s="368">
        <v>1</v>
      </c>
      <c r="E97" s="362">
        <v>1</v>
      </c>
      <c r="F97" s="359">
        <v>3.92</v>
      </c>
      <c r="G97" s="359">
        <f>E97*F97</f>
        <v>3.92</v>
      </c>
      <c r="H97" s="54" t="s">
        <v>204</v>
      </c>
      <c r="I97" s="373" t="s">
        <v>115</v>
      </c>
      <c r="J97" s="153">
        <v>1</v>
      </c>
      <c r="K97" s="369"/>
    </row>
    <row r="98" spans="1:11">
      <c r="A98" s="487" t="s">
        <v>112</v>
      </c>
      <c r="B98" s="428" t="s">
        <v>1079</v>
      </c>
      <c r="C98" s="428" t="s">
        <v>239</v>
      </c>
      <c r="D98" s="395">
        <v>1</v>
      </c>
      <c r="E98" s="396">
        <v>1</v>
      </c>
      <c r="F98" s="397">
        <v>13.9</v>
      </c>
      <c r="G98" s="397">
        <f>E98*F98</f>
        <v>13.9</v>
      </c>
      <c r="H98" s="274" t="s">
        <v>240</v>
      </c>
      <c r="I98" s="427" t="s">
        <v>241</v>
      </c>
      <c r="J98" s="275">
        <v>1</v>
      </c>
      <c r="K98" s="399"/>
    </row>
    <row r="99" spans="1:11">
      <c r="A99" s="487" t="s">
        <v>112</v>
      </c>
      <c r="B99" s="428" t="s">
        <v>1079</v>
      </c>
      <c r="C99" s="429" t="s">
        <v>243</v>
      </c>
      <c r="D99" s="430">
        <v>1</v>
      </c>
      <c r="E99" s="396">
        <v>1</v>
      </c>
      <c r="F99" s="397">
        <v>18</v>
      </c>
      <c r="G99" s="397">
        <f>E99*F99</f>
        <v>18</v>
      </c>
      <c r="H99" s="274" t="s">
        <v>244</v>
      </c>
      <c r="I99" s="427" t="s">
        <v>241</v>
      </c>
      <c r="J99" s="277">
        <v>1</v>
      </c>
      <c r="K99" s="399"/>
    </row>
    <row r="100" spans="1:11">
      <c r="A100" s="487" t="s">
        <v>1777</v>
      </c>
      <c r="B100" s="379" t="s">
        <v>208</v>
      </c>
      <c r="C100" s="416" t="s">
        <v>209</v>
      </c>
      <c r="D100" s="417">
        <v>3</v>
      </c>
      <c r="E100" s="417">
        <v>3</v>
      </c>
      <c r="F100" s="418">
        <v>16</v>
      </c>
      <c r="G100" s="418">
        <f>E100*F100</f>
        <v>48</v>
      </c>
      <c r="H100" s="55" t="s">
        <v>210</v>
      </c>
      <c r="I100" s="419" t="s">
        <v>211</v>
      </c>
      <c r="J100" s="153">
        <v>1</v>
      </c>
      <c r="K100" s="420"/>
    </row>
    <row r="101" spans="1:11">
      <c r="A101" s="487" t="s">
        <v>1777</v>
      </c>
      <c r="B101" s="361" t="s">
        <v>208</v>
      </c>
      <c r="C101" s="421" t="s">
        <v>212</v>
      </c>
      <c r="D101" s="362">
        <v>6</v>
      </c>
      <c r="E101" s="362">
        <v>1</v>
      </c>
      <c r="F101" s="359">
        <v>20</v>
      </c>
      <c r="G101" s="359">
        <f>E101*F101</f>
        <v>20</v>
      </c>
      <c r="H101" s="55" t="s">
        <v>213</v>
      </c>
      <c r="I101" s="373" t="s">
        <v>211</v>
      </c>
      <c r="J101" s="153">
        <v>10</v>
      </c>
      <c r="K101" s="369"/>
    </row>
    <row r="102" spans="1:11">
      <c r="A102" s="487" t="s">
        <v>1777</v>
      </c>
      <c r="B102" s="361" t="s">
        <v>208</v>
      </c>
      <c r="C102" s="422" t="s">
        <v>214</v>
      </c>
      <c r="D102" s="381">
        <v>10</v>
      </c>
      <c r="E102" s="362">
        <v>1</v>
      </c>
      <c r="F102" s="359">
        <v>40</v>
      </c>
      <c r="G102" s="359">
        <f>E102*F102</f>
        <v>40</v>
      </c>
      <c r="H102" s="55" t="s">
        <v>215</v>
      </c>
      <c r="I102" s="373" t="s">
        <v>211</v>
      </c>
      <c r="J102" s="153">
        <v>5</v>
      </c>
      <c r="K102" s="369"/>
    </row>
    <row r="103" spans="1:11">
      <c r="A103" s="487" t="s">
        <v>1777</v>
      </c>
      <c r="B103" s="361" t="s">
        <v>208</v>
      </c>
      <c r="C103" s="361" t="s">
        <v>216</v>
      </c>
      <c r="D103" s="362">
        <v>2</v>
      </c>
      <c r="E103" s="362">
        <v>1</v>
      </c>
      <c r="F103" s="359">
        <v>7</v>
      </c>
      <c r="G103" s="359">
        <f>E103*F103</f>
        <v>7</v>
      </c>
      <c r="H103" s="55" t="s">
        <v>217</v>
      </c>
      <c r="I103" s="373" t="s">
        <v>211</v>
      </c>
      <c r="J103" s="153">
        <v>2</v>
      </c>
      <c r="K103" s="369"/>
    </row>
    <row r="104" spans="1:11">
      <c r="A104" s="487" t="s">
        <v>1777</v>
      </c>
      <c r="B104" s="361" t="s">
        <v>208</v>
      </c>
      <c r="C104" s="361" t="s">
        <v>218</v>
      </c>
      <c r="D104" s="362">
        <v>3</v>
      </c>
      <c r="E104" s="362">
        <v>1</v>
      </c>
      <c r="F104" s="359">
        <v>6</v>
      </c>
      <c r="G104" s="359">
        <f>E104*F104</f>
        <v>6</v>
      </c>
      <c r="H104" s="55" t="s">
        <v>219</v>
      </c>
      <c r="I104" s="373" t="s">
        <v>211</v>
      </c>
      <c r="J104" s="153">
        <v>3</v>
      </c>
      <c r="K104" s="369"/>
    </row>
    <row r="105" spans="1:11">
      <c r="A105" s="487" t="s">
        <v>112</v>
      </c>
      <c r="B105" s="361" t="s">
        <v>935</v>
      </c>
      <c r="C105" s="405" t="s">
        <v>270</v>
      </c>
      <c r="D105" s="387">
        <v>1</v>
      </c>
      <c r="E105" s="362">
        <v>1</v>
      </c>
      <c r="F105" s="359">
        <v>6.35</v>
      </c>
      <c r="G105" s="359">
        <f>E105*F105</f>
        <v>6.35</v>
      </c>
      <c r="H105" s="54" t="s">
        <v>271</v>
      </c>
      <c r="I105" s="355" t="s">
        <v>272</v>
      </c>
      <c r="J105" s="153">
        <v>1</v>
      </c>
      <c r="K105" s="369"/>
    </row>
    <row r="106" spans="1:11">
      <c r="A106" s="487" t="s">
        <v>112</v>
      </c>
      <c r="B106" s="361" t="s">
        <v>1781</v>
      </c>
      <c r="C106" s="403" t="s">
        <v>273</v>
      </c>
      <c r="D106" s="433">
        <v>1</v>
      </c>
      <c r="E106" s="362">
        <v>1</v>
      </c>
      <c r="F106" s="359">
        <v>3.95</v>
      </c>
      <c r="G106" s="359">
        <f>E106*F106</f>
        <v>3.95</v>
      </c>
      <c r="H106" s="54" t="s">
        <v>274</v>
      </c>
      <c r="I106" s="373"/>
      <c r="J106" s="153">
        <v>1</v>
      </c>
      <c r="K106" s="369"/>
    </row>
    <row r="107" spans="1:11">
      <c r="A107" s="487" t="s">
        <v>1777</v>
      </c>
      <c r="B107" s="361" t="s">
        <v>341</v>
      </c>
      <c r="C107" s="361" t="s">
        <v>342</v>
      </c>
      <c r="D107" s="362">
        <v>6</v>
      </c>
      <c r="E107" s="362">
        <v>1</v>
      </c>
      <c r="F107" s="359">
        <v>9</v>
      </c>
      <c r="G107" s="359">
        <f>E107*F107</f>
        <v>9</v>
      </c>
      <c r="H107" s="56" t="s">
        <v>343</v>
      </c>
      <c r="I107" s="373" t="s">
        <v>344</v>
      </c>
      <c r="J107" s="153">
        <v>50</v>
      </c>
      <c r="K107" s="375"/>
    </row>
    <row r="108" spans="1:11">
      <c r="A108" s="487" t="s">
        <v>1777</v>
      </c>
      <c r="B108" s="361" t="s">
        <v>341</v>
      </c>
      <c r="C108" s="361" t="s">
        <v>345</v>
      </c>
      <c r="D108" s="362">
        <v>36</v>
      </c>
      <c r="E108" s="362">
        <v>1</v>
      </c>
      <c r="F108" s="359">
        <v>60</v>
      </c>
      <c r="G108" s="359">
        <f>E108*F108</f>
        <v>60</v>
      </c>
      <c r="H108" s="56" t="s">
        <v>346</v>
      </c>
      <c r="I108" s="373" t="s">
        <v>344</v>
      </c>
      <c r="J108" s="153">
        <v>50</v>
      </c>
      <c r="K108" s="369"/>
    </row>
    <row r="109" spans="1:11">
      <c r="A109" s="487" t="s">
        <v>1777</v>
      </c>
      <c r="B109" s="361" t="s">
        <v>341</v>
      </c>
      <c r="C109" s="361" t="s">
        <v>347</v>
      </c>
      <c r="D109" s="362">
        <v>6</v>
      </c>
      <c r="E109" s="362">
        <v>1</v>
      </c>
      <c r="F109" s="359">
        <v>10.23</v>
      </c>
      <c r="G109" s="359">
        <f>E109*F109</f>
        <v>10.23</v>
      </c>
      <c r="H109" s="56" t="s">
        <v>348</v>
      </c>
      <c r="I109" s="363" t="s">
        <v>349</v>
      </c>
      <c r="J109" s="153">
        <v>6</v>
      </c>
      <c r="K109" s="375"/>
    </row>
    <row r="110" spans="1:11">
      <c r="A110" s="487" t="s">
        <v>1777</v>
      </c>
      <c r="B110" s="361" t="s">
        <v>341</v>
      </c>
      <c r="C110" s="361" t="s">
        <v>350</v>
      </c>
      <c r="D110" s="362">
        <v>6</v>
      </c>
      <c r="E110" s="362">
        <v>2</v>
      </c>
      <c r="F110" s="359">
        <v>2.04</v>
      </c>
      <c r="G110" s="359">
        <f>E110*F110</f>
        <v>4.08</v>
      </c>
      <c r="H110" s="55" t="s">
        <v>351</v>
      </c>
      <c r="I110" s="373" t="s">
        <v>46</v>
      </c>
      <c r="J110" s="153">
        <v>5</v>
      </c>
      <c r="K110" s="369"/>
    </row>
    <row r="111" spans="1:11">
      <c r="A111" s="487" t="s">
        <v>1777</v>
      </c>
      <c r="B111" s="361" t="s">
        <v>1786</v>
      </c>
      <c r="C111" s="431" t="s">
        <v>245</v>
      </c>
      <c r="D111" s="406">
        <v>4</v>
      </c>
      <c r="E111" s="362">
        <v>4</v>
      </c>
      <c r="F111" s="359">
        <v>2.23</v>
      </c>
      <c r="G111" s="359">
        <f>E111*F111</f>
        <v>8.92</v>
      </c>
      <c r="H111" s="56" t="s">
        <v>246</v>
      </c>
      <c r="I111" s="363" t="s">
        <v>247</v>
      </c>
      <c r="J111" s="153">
        <v>1</v>
      </c>
      <c r="K111" s="369"/>
    </row>
    <row r="112" spans="1:11">
      <c r="A112" s="487" t="s">
        <v>1777</v>
      </c>
      <c r="B112" s="361" t="s">
        <v>1786</v>
      </c>
      <c r="C112" s="382" t="s">
        <v>250</v>
      </c>
      <c r="D112" s="432">
        <v>2</v>
      </c>
      <c r="E112" s="362">
        <v>1</v>
      </c>
      <c r="F112" s="359">
        <v>3.49</v>
      </c>
      <c r="G112" s="359">
        <f>E112*F112</f>
        <v>3.49</v>
      </c>
      <c r="H112" s="56" t="s">
        <v>251</v>
      </c>
      <c r="I112" s="373" t="s">
        <v>252</v>
      </c>
      <c r="J112" s="153">
        <v>5</v>
      </c>
      <c r="K112" s="369"/>
    </row>
    <row r="113" spans="1:11">
      <c r="A113" s="487" t="s">
        <v>1777</v>
      </c>
      <c r="B113" s="361" t="s">
        <v>1786</v>
      </c>
      <c r="C113" s="431" t="s">
        <v>254</v>
      </c>
      <c r="D113" s="406">
        <v>2</v>
      </c>
      <c r="E113" s="362">
        <v>2</v>
      </c>
      <c r="F113" s="359">
        <v>3</v>
      </c>
      <c r="G113" s="359">
        <f>E113*F113</f>
        <v>6</v>
      </c>
      <c r="H113" s="54" t="s">
        <v>255</v>
      </c>
      <c r="I113" s="373" t="s">
        <v>256</v>
      </c>
      <c r="J113" s="153">
        <v>1</v>
      </c>
      <c r="K113" s="369"/>
    </row>
    <row r="114" spans="1:11">
      <c r="A114" s="487" t="s">
        <v>1777</v>
      </c>
      <c r="B114" s="361" t="s">
        <v>1786</v>
      </c>
      <c r="C114" s="431" t="s">
        <v>257</v>
      </c>
      <c r="D114" s="406">
        <v>2</v>
      </c>
      <c r="E114" s="362">
        <v>2</v>
      </c>
      <c r="F114" s="359">
        <v>3</v>
      </c>
      <c r="G114" s="359">
        <f>E114*F114</f>
        <v>6</v>
      </c>
      <c r="H114" s="54" t="s">
        <v>258</v>
      </c>
      <c r="I114" s="373" t="s">
        <v>256</v>
      </c>
      <c r="J114" s="153">
        <v>1</v>
      </c>
      <c r="K114" s="369"/>
    </row>
    <row r="115" spans="1:11">
      <c r="A115" s="487" t="s">
        <v>1777</v>
      </c>
      <c r="B115" s="361" t="s">
        <v>1787</v>
      </c>
      <c r="C115" s="405" t="s">
        <v>259</v>
      </c>
      <c r="D115" s="406">
        <v>1</v>
      </c>
      <c r="E115" s="362">
        <v>1</v>
      </c>
      <c r="F115" s="359">
        <v>30</v>
      </c>
      <c r="G115" s="359">
        <f>E115*F115</f>
        <v>30</v>
      </c>
      <c r="H115" s="54" t="s">
        <v>260</v>
      </c>
      <c r="I115" s="373" t="s">
        <v>261</v>
      </c>
      <c r="J115" s="153">
        <v>1</v>
      </c>
      <c r="K115" s="369"/>
    </row>
    <row r="116" spans="1:11">
      <c r="A116" s="487" t="s">
        <v>1777</v>
      </c>
      <c r="B116" s="361" t="s">
        <v>1787</v>
      </c>
      <c r="C116" s="367" t="s">
        <v>262</v>
      </c>
      <c r="D116" s="368">
        <v>1</v>
      </c>
      <c r="E116" s="362">
        <v>1</v>
      </c>
      <c r="F116" s="359">
        <v>12.69</v>
      </c>
      <c r="G116" s="359">
        <f>E116*F116</f>
        <v>12.69</v>
      </c>
      <c r="H116" s="56" t="s">
        <v>263</v>
      </c>
      <c r="I116" s="363" t="s">
        <v>264</v>
      </c>
      <c r="J116" s="153">
        <v>1</v>
      </c>
      <c r="K116" s="369"/>
    </row>
    <row r="117" spans="1:11">
      <c r="A117" s="487" t="s">
        <v>1777</v>
      </c>
      <c r="B117" s="361" t="s">
        <v>1788</v>
      </c>
      <c r="C117" s="431" t="s">
        <v>265</v>
      </c>
      <c r="D117" s="406">
        <v>4</v>
      </c>
      <c r="E117" s="362">
        <v>1</v>
      </c>
      <c r="F117" s="359">
        <v>5</v>
      </c>
      <c r="G117" s="359">
        <f>E117*F117</f>
        <v>5</v>
      </c>
      <c r="H117" s="54" t="s">
        <v>266</v>
      </c>
      <c r="I117" s="373" t="s">
        <v>267</v>
      </c>
      <c r="J117" s="153">
        <v>5</v>
      </c>
      <c r="K117" s="369"/>
    </row>
    <row r="118" spans="1:11">
      <c r="A118" s="487" t="s">
        <v>1777</v>
      </c>
      <c r="B118" s="361" t="s">
        <v>1100</v>
      </c>
      <c r="C118" s="431" t="s">
        <v>268</v>
      </c>
      <c r="D118" s="406">
        <v>1</v>
      </c>
      <c r="E118" s="362">
        <v>1</v>
      </c>
      <c r="F118" s="359">
        <v>44</v>
      </c>
      <c r="G118" s="359">
        <f>E118*F118</f>
        <v>44</v>
      </c>
      <c r="H118" s="54" t="s">
        <v>269</v>
      </c>
      <c r="I118" s="373" t="s">
        <v>261</v>
      </c>
      <c r="J118" s="153">
        <v>1</v>
      </c>
      <c r="K118" s="369"/>
    </row>
    <row r="119" spans="1:11">
      <c r="A119" s="487" t="s">
        <v>112</v>
      </c>
      <c r="B119" s="361" t="s">
        <v>1784</v>
      </c>
      <c r="C119" s="361" t="s">
        <v>384</v>
      </c>
      <c r="D119" s="387">
        <v>1</v>
      </c>
      <c r="E119" s="362">
        <v>1</v>
      </c>
      <c r="F119" s="359">
        <v>16</v>
      </c>
      <c r="G119" s="413">
        <f>E119*F119</f>
        <v>16</v>
      </c>
      <c r="H119" s="54" t="s">
        <v>385</v>
      </c>
      <c r="I119" s="388" t="s">
        <v>386</v>
      </c>
      <c r="J119" s="153">
        <v>1</v>
      </c>
      <c r="K119" s="369"/>
    </row>
    <row r="120" spans="1:11">
      <c r="A120" s="487" t="s">
        <v>112</v>
      </c>
      <c r="B120" s="361" t="s">
        <v>1784</v>
      </c>
      <c r="C120" s="355" t="s">
        <v>387</v>
      </c>
      <c r="D120" s="387">
        <v>1</v>
      </c>
      <c r="E120" s="362">
        <v>1</v>
      </c>
      <c r="F120" s="359">
        <v>33.700000000000003</v>
      </c>
      <c r="G120" s="413">
        <f>E120*F120</f>
        <v>33.700000000000003</v>
      </c>
      <c r="H120" s="54" t="s">
        <v>388</v>
      </c>
      <c r="I120" s="454" t="s">
        <v>364</v>
      </c>
      <c r="J120" s="153">
        <v>1</v>
      </c>
      <c r="K120" s="369"/>
    </row>
    <row r="121" spans="1:11">
      <c r="A121" s="487" t="s">
        <v>1777</v>
      </c>
      <c r="B121" s="361" t="s">
        <v>1789</v>
      </c>
      <c r="C121" s="377" t="s">
        <v>79</v>
      </c>
      <c r="D121" s="378">
        <v>4</v>
      </c>
      <c r="E121" s="362">
        <v>2</v>
      </c>
      <c r="F121" s="359">
        <v>4</v>
      </c>
      <c r="G121" s="359">
        <f>E121*F121</f>
        <v>8</v>
      </c>
      <c r="H121" s="56" t="s">
        <v>80</v>
      </c>
      <c r="I121" s="355" t="s">
        <v>81</v>
      </c>
      <c r="J121" s="153">
        <v>1</v>
      </c>
      <c r="K121" s="369"/>
    </row>
    <row r="122" spans="1:11">
      <c r="A122" s="487" t="s">
        <v>1777</v>
      </c>
      <c r="B122" s="365" t="s">
        <v>78</v>
      </c>
      <c r="C122" s="365" t="s">
        <v>85</v>
      </c>
      <c r="D122" s="380">
        <v>2</v>
      </c>
      <c r="E122" s="362">
        <v>1</v>
      </c>
      <c r="F122" s="359">
        <v>14.96</v>
      </c>
      <c r="G122" s="359">
        <f>E122*F122</f>
        <v>14.96</v>
      </c>
      <c r="H122" s="56" t="s">
        <v>86</v>
      </c>
      <c r="I122" s="373" t="s">
        <v>87</v>
      </c>
      <c r="J122" s="153">
        <v>4</v>
      </c>
      <c r="K122" s="369"/>
    </row>
    <row r="123" spans="1:11">
      <c r="A123" s="487" t="s">
        <v>1777</v>
      </c>
      <c r="B123" s="361" t="s">
        <v>78</v>
      </c>
      <c r="C123" s="361" t="s">
        <v>88</v>
      </c>
      <c r="D123" s="362">
        <v>1</v>
      </c>
      <c r="E123" s="362">
        <v>1</v>
      </c>
      <c r="F123" s="359">
        <v>12</v>
      </c>
      <c r="G123" s="359">
        <f>E123*F123</f>
        <v>12</v>
      </c>
      <c r="H123" s="56" t="s">
        <v>89</v>
      </c>
      <c r="I123" s="373" t="s">
        <v>90</v>
      </c>
      <c r="J123" s="153">
        <v>1</v>
      </c>
      <c r="K123" s="369"/>
    </row>
    <row r="124" spans="1:11">
      <c r="A124" s="487" t="s">
        <v>1777</v>
      </c>
      <c r="B124" s="361" t="s">
        <v>78</v>
      </c>
      <c r="C124" s="361" t="s">
        <v>91</v>
      </c>
      <c r="D124" s="362">
        <v>1</v>
      </c>
      <c r="E124" s="362">
        <v>1</v>
      </c>
      <c r="F124" s="359">
        <v>11</v>
      </c>
      <c r="G124" s="359">
        <f>E124*F124</f>
        <v>11</v>
      </c>
      <c r="H124" s="56" t="s">
        <v>92</v>
      </c>
      <c r="I124" s="373" t="s">
        <v>90</v>
      </c>
      <c r="J124" s="153">
        <v>1</v>
      </c>
      <c r="K124" s="369"/>
    </row>
    <row r="125" spans="1:11">
      <c r="A125" s="487" t="s">
        <v>1777</v>
      </c>
      <c r="B125" s="361" t="s">
        <v>78</v>
      </c>
      <c r="C125" s="361" t="s">
        <v>93</v>
      </c>
      <c r="D125" s="362">
        <v>1</v>
      </c>
      <c r="E125" s="362">
        <v>1</v>
      </c>
      <c r="F125" s="359">
        <v>9</v>
      </c>
      <c r="G125" s="359">
        <f>E125*F125</f>
        <v>9</v>
      </c>
      <c r="H125" s="56" t="s">
        <v>94</v>
      </c>
      <c r="I125" s="373" t="s">
        <v>90</v>
      </c>
      <c r="J125" s="153">
        <v>1</v>
      </c>
      <c r="K125" s="369"/>
    </row>
    <row r="126" spans="1:11">
      <c r="A126" s="487" t="s">
        <v>1777</v>
      </c>
      <c r="B126" s="365" t="s">
        <v>78</v>
      </c>
      <c r="C126" s="361" t="s">
        <v>95</v>
      </c>
      <c r="D126" s="368">
        <v>34</v>
      </c>
      <c r="E126" s="362">
        <v>4</v>
      </c>
      <c r="F126" s="359">
        <v>5.49</v>
      </c>
      <c r="G126" s="359">
        <f>E126*F126</f>
        <v>21.96</v>
      </c>
      <c r="H126" s="56" t="s">
        <v>96</v>
      </c>
      <c r="I126" s="373" t="s">
        <v>97</v>
      </c>
      <c r="J126" s="153">
        <v>10</v>
      </c>
      <c r="K126" s="369"/>
    </row>
    <row r="127" spans="1:11">
      <c r="A127" s="487" t="s">
        <v>1777</v>
      </c>
      <c r="B127" s="361" t="s">
        <v>78</v>
      </c>
      <c r="C127" s="361" t="s">
        <v>98</v>
      </c>
      <c r="D127" s="362">
        <v>4</v>
      </c>
      <c r="E127" s="362">
        <v>4</v>
      </c>
      <c r="F127" s="359">
        <v>15</v>
      </c>
      <c r="G127" s="359">
        <f>E127*F127</f>
        <v>60</v>
      </c>
      <c r="H127" s="56" t="s">
        <v>99</v>
      </c>
      <c r="I127" s="373" t="s">
        <v>90</v>
      </c>
      <c r="J127" s="153">
        <v>1</v>
      </c>
      <c r="K127" s="369"/>
    </row>
    <row r="128" spans="1:11">
      <c r="A128" s="487" t="s">
        <v>1777</v>
      </c>
      <c r="B128" s="361" t="s">
        <v>78</v>
      </c>
      <c r="C128" s="361" t="s">
        <v>100</v>
      </c>
      <c r="D128" s="362">
        <v>4</v>
      </c>
      <c r="E128" s="362">
        <v>4</v>
      </c>
      <c r="F128" s="359">
        <v>16</v>
      </c>
      <c r="G128" s="359">
        <f>E128*F128</f>
        <v>64</v>
      </c>
      <c r="H128" s="56" t="s">
        <v>101</v>
      </c>
      <c r="I128" s="373" t="s">
        <v>90</v>
      </c>
      <c r="J128" s="153">
        <v>1</v>
      </c>
      <c r="K128" s="369"/>
    </row>
    <row r="129" spans="1:11">
      <c r="A129" s="487" t="s">
        <v>1777</v>
      </c>
      <c r="B129" s="361" t="s">
        <v>78</v>
      </c>
      <c r="C129" s="361" t="s">
        <v>102</v>
      </c>
      <c r="D129" s="362">
        <v>4</v>
      </c>
      <c r="E129" s="362">
        <v>4</v>
      </c>
      <c r="F129" s="359">
        <v>40</v>
      </c>
      <c r="G129" s="359">
        <f>E129*F129</f>
        <v>160</v>
      </c>
      <c r="H129" s="56" t="s">
        <v>103</v>
      </c>
      <c r="I129" s="373" t="s">
        <v>90</v>
      </c>
      <c r="J129" s="153">
        <v>1</v>
      </c>
      <c r="K129" s="369"/>
    </row>
    <row r="130" spans="1:11">
      <c r="A130" s="487" t="s">
        <v>1777</v>
      </c>
      <c r="B130" s="365" t="s">
        <v>78</v>
      </c>
      <c r="C130" s="372" t="s">
        <v>104</v>
      </c>
      <c r="D130" s="381">
        <v>1</v>
      </c>
      <c r="E130" s="362">
        <v>1</v>
      </c>
      <c r="F130" s="359">
        <v>4.07</v>
      </c>
      <c r="G130" s="359">
        <f>E130*F130</f>
        <v>4.07</v>
      </c>
      <c r="H130" s="56" t="s">
        <v>105</v>
      </c>
      <c r="I130" s="355" t="s">
        <v>81</v>
      </c>
      <c r="J130" s="153">
        <v>1</v>
      </c>
      <c r="K130" s="369"/>
    </row>
    <row r="131" spans="1:11">
      <c r="A131" s="487" t="s">
        <v>1777</v>
      </c>
      <c r="B131" s="361" t="s">
        <v>78</v>
      </c>
      <c r="C131" s="361" t="s">
        <v>106</v>
      </c>
      <c r="D131" s="368">
        <v>2</v>
      </c>
      <c r="E131" s="362">
        <v>1</v>
      </c>
      <c r="F131" s="359">
        <v>18</v>
      </c>
      <c r="G131" s="359">
        <f>E131*F131</f>
        <v>18</v>
      </c>
      <c r="H131" s="56" t="s">
        <v>107</v>
      </c>
      <c r="I131" s="373" t="s">
        <v>108</v>
      </c>
      <c r="J131" s="153">
        <v>2</v>
      </c>
      <c r="K131" s="369"/>
    </row>
    <row r="132" spans="1:11">
      <c r="A132" s="487" t="s">
        <v>1777</v>
      </c>
      <c r="B132" s="361" t="s">
        <v>78</v>
      </c>
      <c r="C132" s="384" t="s">
        <v>116</v>
      </c>
      <c r="D132" s="383">
        <v>1</v>
      </c>
      <c r="E132" s="362">
        <v>1</v>
      </c>
      <c r="F132" s="385">
        <v>100</v>
      </c>
      <c r="G132" s="359">
        <f>E132*F132</f>
        <v>100</v>
      </c>
      <c r="H132" s="57" t="s">
        <v>117</v>
      </c>
      <c r="I132" s="373" t="s">
        <v>118</v>
      </c>
      <c r="J132" s="153">
        <v>1</v>
      </c>
      <c r="K132" s="369"/>
    </row>
    <row r="133" spans="1:11">
      <c r="A133" s="487" t="s">
        <v>1777</v>
      </c>
      <c r="B133" s="361" t="s">
        <v>78</v>
      </c>
      <c r="C133" s="384" t="s">
        <v>119</v>
      </c>
      <c r="D133" s="383">
        <v>1</v>
      </c>
      <c r="E133" s="362">
        <v>1</v>
      </c>
      <c r="F133" s="385">
        <v>25</v>
      </c>
      <c r="G133" s="359">
        <f>E133*F133</f>
        <v>25</v>
      </c>
      <c r="H133" s="54" t="s">
        <v>120</v>
      </c>
      <c r="I133" s="373" t="s">
        <v>121</v>
      </c>
      <c r="J133" s="153">
        <v>1</v>
      </c>
      <c r="K133" s="369"/>
    </row>
    <row r="134" spans="1:11">
      <c r="A134" s="487" t="s">
        <v>1777</v>
      </c>
      <c r="B134" s="361" t="s">
        <v>78</v>
      </c>
      <c r="C134" s="390" t="s">
        <v>371</v>
      </c>
      <c r="D134" s="389">
        <v>2</v>
      </c>
      <c r="E134" s="362">
        <v>2</v>
      </c>
      <c r="F134" s="359">
        <v>9.7200000000000006</v>
      </c>
      <c r="G134" s="359">
        <f>E134*F134</f>
        <v>19.440000000000001</v>
      </c>
      <c r="H134" s="54" t="s">
        <v>372</v>
      </c>
      <c r="I134" s="355" t="s">
        <v>81</v>
      </c>
      <c r="J134" s="153">
        <v>1</v>
      </c>
      <c r="K134" s="369"/>
    </row>
    <row r="135" spans="1:11">
      <c r="A135" s="487" t="s">
        <v>1777</v>
      </c>
      <c r="B135" s="365" t="s">
        <v>78</v>
      </c>
      <c r="C135" s="392" t="s">
        <v>407</v>
      </c>
      <c r="D135" s="458">
        <v>1</v>
      </c>
      <c r="E135" s="387">
        <v>1</v>
      </c>
      <c r="F135" s="455">
        <v>12</v>
      </c>
      <c r="G135" s="359">
        <f>E135*F135</f>
        <v>12</v>
      </c>
      <c r="H135" s="56" t="s">
        <v>408</v>
      </c>
      <c r="I135" s="392"/>
      <c r="J135" s="154">
        <v>1</v>
      </c>
      <c r="K135" s="369"/>
    </row>
    <row r="136" spans="1:11">
      <c r="A136" s="487" t="s">
        <v>112</v>
      </c>
      <c r="B136" s="361" t="s">
        <v>1000</v>
      </c>
      <c r="C136" s="382" t="s">
        <v>396</v>
      </c>
      <c r="D136" s="383">
        <v>2</v>
      </c>
      <c r="E136" s="362">
        <v>1</v>
      </c>
      <c r="F136" s="359">
        <v>6</v>
      </c>
      <c r="G136" s="413">
        <f>E136*F136</f>
        <v>6</v>
      </c>
      <c r="H136" s="54" t="s">
        <v>397</v>
      </c>
      <c r="I136" s="373" t="s">
        <v>115</v>
      </c>
      <c r="J136" s="154">
        <v>3</v>
      </c>
      <c r="K136" s="369"/>
    </row>
    <row r="137" spans="1:11">
      <c r="A137" s="487" t="s">
        <v>112</v>
      </c>
      <c r="B137" s="361" t="s">
        <v>1000</v>
      </c>
      <c r="C137" s="382" t="s">
        <v>398</v>
      </c>
      <c r="D137" s="383">
        <v>1</v>
      </c>
      <c r="E137" s="362">
        <v>1</v>
      </c>
      <c r="F137" s="359">
        <v>12.4</v>
      </c>
      <c r="G137" s="413">
        <f>E137*F137</f>
        <v>12.4</v>
      </c>
      <c r="H137" s="54" t="s">
        <v>399</v>
      </c>
      <c r="I137" s="373" t="s">
        <v>115</v>
      </c>
      <c r="J137" s="153">
        <v>1</v>
      </c>
      <c r="K137" s="369"/>
    </row>
    <row r="138" spans="1:11">
      <c r="A138" s="487" t="s">
        <v>112</v>
      </c>
      <c r="B138" s="361" t="s">
        <v>1000</v>
      </c>
      <c r="C138" s="392" t="s">
        <v>405</v>
      </c>
      <c r="D138" s="358">
        <v>1</v>
      </c>
      <c r="E138" s="387">
        <v>1</v>
      </c>
      <c r="F138" s="455">
        <v>3.8</v>
      </c>
      <c r="G138" s="413">
        <f>E138*F138</f>
        <v>3.8</v>
      </c>
      <c r="H138" s="65" t="s">
        <v>406</v>
      </c>
      <c r="I138" s="457" t="s">
        <v>378</v>
      </c>
      <c r="J138" s="154">
        <v>1</v>
      </c>
      <c r="K138" s="369"/>
    </row>
    <row r="139" spans="1:11">
      <c r="A139" s="489" t="s">
        <v>1777</v>
      </c>
      <c r="B139" s="352" t="s">
        <v>31</v>
      </c>
      <c r="C139" s="354" t="s">
        <v>32</v>
      </c>
      <c r="D139" s="358">
        <v>2</v>
      </c>
      <c r="E139" s="358">
        <v>1</v>
      </c>
      <c r="F139" s="359">
        <v>1</v>
      </c>
      <c r="G139" s="359">
        <f>E139*F139</f>
        <v>1</v>
      </c>
      <c r="H139" s="56" t="s">
        <v>33</v>
      </c>
      <c r="I139" s="356" t="s">
        <v>34</v>
      </c>
      <c r="J139" s="360">
        <v>10</v>
      </c>
      <c r="K139" s="354"/>
    </row>
    <row r="140" spans="1:11">
      <c r="A140" s="487" t="s">
        <v>1777</v>
      </c>
      <c r="B140" s="361" t="s">
        <v>31</v>
      </c>
      <c r="C140" s="361" t="s">
        <v>35</v>
      </c>
      <c r="D140" s="362">
        <v>2</v>
      </c>
      <c r="E140" s="362">
        <v>1</v>
      </c>
      <c r="F140" s="359">
        <v>2.84</v>
      </c>
      <c r="G140" s="359">
        <f>E140*F140</f>
        <v>2.84</v>
      </c>
      <c r="H140" s="56" t="s">
        <v>36</v>
      </c>
      <c r="I140" s="363" t="s">
        <v>34</v>
      </c>
      <c r="J140" s="153">
        <v>10</v>
      </c>
      <c r="K140" s="364"/>
    </row>
    <row r="141" spans="1:11">
      <c r="A141" s="487" t="s">
        <v>1777</v>
      </c>
      <c r="B141" s="361" t="s">
        <v>31</v>
      </c>
      <c r="C141" s="372" t="s">
        <v>53</v>
      </c>
      <c r="D141" s="362">
        <v>6</v>
      </c>
      <c r="E141" s="362">
        <v>1</v>
      </c>
      <c r="F141" s="359">
        <v>7</v>
      </c>
      <c r="G141" s="359">
        <f>E141*F141</f>
        <v>7</v>
      </c>
      <c r="H141" s="56" t="s">
        <v>54</v>
      </c>
      <c r="I141" s="373" t="s">
        <v>55</v>
      </c>
      <c r="J141" s="153">
        <v>20</v>
      </c>
      <c r="K141" s="364"/>
    </row>
    <row r="142" spans="1:11">
      <c r="A142" s="487" t="s">
        <v>1777</v>
      </c>
      <c r="B142" s="365" t="s">
        <v>31</v>
      </c>
      <c r="C142" s="372" t="s">
        <v>56</v>
      </c>
      <c r="D142" s="362">
        <v>6</v>
      </c>
      <c r="E142" s="362">
        <v>1</v>
      </c>
      <c r="F142" s="359">
        <v>7</v>
      </c>
      <c r="G142" s="359">
        <f>E142*F142</f>
        <v>7</v>
      </c>
      <c r="H142" s="56" t="s">
        <v>57</v>
      </c>
      <c r="I142" s="373" t="s">
        <v>55</v>
      </c>
      <c r="J142" s="153">
        <v>20</v>
      </c>
      <c r="K142" s="364"/>
    </row>
    <row r="143" spans="1:11">
      <c r="A143" s="487" t="s">
        <v>1777</v>
      </c>
      <c r="B143" s="361" t="s">
        <v>31</v>
      </c>
      <c r="C143" s="372" t="s">
        <v>62</v>
      </c>
      <c r="D143" s="362">
        <v>4</v>
      </c>
      <c r="E143" s="362">
        <v>1</v>
      </c>
      <c r="F143" s="359">
        <v>7</v>
      </c>
      <c r="G143" s="359">
        <f>E143*F143</f>
        <v>7</v>
      </c>
      <c r="H143" s="56" t="s">
        <v>63</v>
      </c>
      <c r="I143" s="373" t="s">
        <v>55</v>
      </c>
      <c r="J143" s="153">
        <v>20</v>
      </c>
      <c r="K143" s="364"/>
    </row>
    <row r="144" spans="1:11">
      <c r="A144" s="487" t="s">
        <v>1777</v>
      </c>
      <c r="B144" s="361" t="s">
        <v>31</v>
      </c>
      <c r="C144" s="372" t="s">
        <v>64</v>
      </c>
      <c r="D144" s="362">
        <v>8</v>
      </c>
      <c r="E144" s="362">
        <v>1</v>
      </c>
      <c r="F144" s="359">
        <v>7</v>
      </c>
      <c r="G144" s="359">
        <f>E144*F144</f>
        <v>7</v>
      </c>
      <c r="H144" s="56" t="s">
        <v>65</v>
      </c>
      <c r="I144" s="373" t="s">
        <v>55</v>
      </c>
      <c r="J144" s="153">
        <v>20</v>
      </c>
      <c r="K144" s="364"/>
    </row>
    <row r="145" spans="1:11">
      <c r="A145" s="487" t="s">
        <v>1777</v>
      </c>
      <c r="B145" s="361" t="s">
        <v>31</v>
      </c>
      <c r="C145" s="361" t="s">
        <v>75</v>
      </c>
      <c r="D145" s="362">
        <v>1</v>
      </c>
      <c r="E145" s="362">
        <v>1</v>
      </c>
      <c r="F145" s="359">
        <v>8</v>
      </c>
      <c r="G145" s="359">
        <f>E145*F145</f>
        <v>8</v>
      </c>
      <c r="H145" s="56" t="s">
        <v>76</v>
      </c>
      <c r="I145" s="373" t="s">
        <v>77</v>
      </c>
      <c r="J145" s="153">
        <v>1</v>
      </c>
      <c r="K145" s="364"/>
    </row>
    <row r="146" spans="1:11">
      <c r="A146" s="487" t="s">
        <v>1777</v>
      </c>
      <c r="B146" s="361" t="s">
        <v>66</v>
      </c>
      <c r="C146" s="361" t="s">
        <v>67</v>
      </c>
      <c r="D146" s="362">
        <v>2</v>
      </c>
      <c r="E146" s="362">
        <v>1</v>
      </c>
      <c r="F146" s="359">
        <v>12.84</v>
      </c>
      <c r="G146" s="359">
        <f>E146*F146</f>
        <v>12.84</v>
      </c>
      <c r="H146" s="56" t="s">
        <v>68</v>
      </c>
      <c r="I146" s="374" t="s">
        <v>69</v>
      </c>
      <c r="J146" s="153">
        <v>10</v>
      </c>
      <c r="K146" s="375"/>
    </row>
    <row r="147" spans="1:11" s="453" customFormat="1" ht="15.75">
      <c r="A147" s="487" t="s">
        <v>112</v>
      </c>
      <c r="B147" s="361" t="s">
        <v>1782</v>
      </c>
      <c r="C147" s="372" t="s">
        <v>362</v>
      </c>
      <c r="D147" s="381">
        <v>3</v>
      </c>
      <c r="E147" s="362">
        <v>1</v>
      </c>
      <c r="F147" s="359">
        <v>46</v>
      </c>
      <c r="G147" s="359">
        <f>E147*F147</f>
        <v>46</v>
      </c>
      <c r="H147" s="54" t="s">
        <v>363</v>
      </c>
      <c r="I147" s="436" t="s">
        <v>364</v>
      </c>
      <c r="J147" s="153">
        <v>3</v>
      </c>
      <c r="K147" s="369"/>
    </row>
    <row r="148" spans="1:11" s="453" customFormat="1" ht="15.75">
      <c r="A148" s="487" t="s">
        <v>112</v>
      </c>
      <c r="B148" s="361" t="s">
        <v>1782</v>
      </c>
      <c r="C148" s="372" t="s">
        <v>365</v>
      </c>
      <c r="D148" s="381">
        <v>2</v>
      </c>
      <c r="E148" s="362">
        <v>2</v>
      </c>
      <c r="F148" s="359">
        <v>22.5</v>
      </c>
      <c r="G148" s="359">
        <f>E148*F148</f>
        <v>45</v>
      </c>
      <c r="H148" s="54" t="s">
        <v>366</v>
      </c>
      <c r="I148" s="436" t="s">
        <v>364</v>
      </c>
      <c r="J148" s="153">
        <v>1</v>
      </c>
      <c r="K148" s="369"/>
    </row>
    <row r="149" spans="1:11" s="453" customFormat="1" ht="15.75">
      <c r="A149" s="487" t="s">
        <v>112</v>
      </c>
      <c r="B149" s="361" t="s">
        <v>1783</v>
      </c>
      <c r="C149" s="421" t="s">
        <v>381</v>
      </c>
      <c r="D149" s="381">
        <v>1</v>
      </c>
      <c r="E149" s="362">
        <v>1</v>
      </c>
      <c r="F149" s="359">
        <v>6.5</v>
      </c>
      <c r="G149" s="413">
        <f>E149*F149</f>
        <v>6.5</v>
      </c>
      <c r="H149" s="54" t="s">
        <v>382</v>
      </c>
      <c r="I149" s="452" t="s">
        <v>383</v>
      </c>
      <c r="J149" s="153">
        <v>1</v>
      </c>
      <c r="K149" s="369"/>
    </row>
    <row r="150" spans="1:11" s="453" customFormat="1" ht="15.75">
      <c r="A150" s="487" t="s">
        <v>112</v>
      </c>
      <c r="B150" s="361" t="s">
        <v>1783</v>
      </c>
      <c r="C150" s="355" t="s">
        <v>392</v>
      </c>
      <c r="D150" s="389">
        <v>3</v>
      </c>
      <c r="E150" s="362">
        <v>3</v>
      </c>
      <c r="F150" s="359">
        <v>15.18</v>
      </c>
      <c r="G150" s="413">
        <f>E150*F150</f>
        <v>45.54</v>
      </c>
      <c r="H150" s="54" t="s">
        <v>393</v>
      </c>
      <c r="I150" s="355" t="s">
        <v>115</v>
      </c>
      <c r="J150" s="153">
        <v>1</v>
      </c>
      <c r="K150" s="369"/>
    </row>
    <row r="151" spans="1:11" s="453" customFormat="1" ht="15.75">
      <c r="A151" s="487" t="s">
        <v>1791</v>
      </c>
      <c r="B151" s="361" t="s">
        <v>1790</v>
      </c>
      <c r="C151" s="382" t="s">
        <v>109</v>
      </c>
      <c r="D151" s="383">
        <v>1</v>
      </c>
      <c r="E151" s="362">
        <v>1</v>
      </c>
      <c r="F151" s="359">
        <v>3.95</v>
      </c>
      <c r="G151" s="359">
        <f>E151*F151</f>
        <v>3.95</v>
      </c>
      <c r="H151" s="56" t="s">
        <v>110</v>
      </c>
      <c r="I151" s="373" t="s">
        <v>111</v>
      </c>
      <c r="J151" s="154">
        <v>1</v>
      </c>
      <c r="K151" s="369"/>
    </row>
    <row r="152" spans="1:11" s="453" customFormat="1" ht="15.75">
      <c r="A152" s="487" t="s">
        <v>1791</v>
      </c>
      <c r="B152" s="361" t="s">
        <v>1539</v>
      </c>
      <c r="C152" s="382" t="s">
        <v>190</v>
      </c>
      <c r="D152" s="368">
        <v>1</v>
      </c>
      <c r="E152" s="362">
        <v>1</v>
      </c>
      <c r="F152" s="359">
        <v>35.42</v>
      </c>
      <c r="G152" s="359">
        <f>E152*F152</f>
        <v>35.42</v>
      </c>
      <c r="H152" s="56" t="s">
        <v>191</v>
      </c>
      <c r="I152" s="373" t="s">
        <v>192</v>
      </c>
      <c r="J152" s="153">
        <v>1</v>
      </c>
      <c r="K152" s="369"/>
    </row>
    <row r="153" spans="1:11" s="453" customFormat="1" ht="15.75">
      <c r="A153" s="490" t="s">
        <v>1791</v>
      </c>
      <c r="B153" s="410" t="s">
        <v>1789</v>
      </c>
      <c r="C153" s="411" t="s">
        <v>205</v>
      </c>
      <c r="D153" s="412">
        <v>1</v>
      </c>
      <c r="E153" s="412">
        <v>1</v>
      </c>
      <c r="F153" s="413">
        <v>11</v>
      </c>
      <c r="G153" s="413">
        <f>E153*F153</f>
        <v>11</v>
      </c>
      <c r="H153" s="56" t="s">
        <v>206</v>
      </c>
      <c r="I153" s="414" t="s">
        <v>207</v>
      </c>
      <c r="J153" s="155">
        <v>1</v>
      </c>
      <c r="K153" s="415"/>
    </row>
    <row r="154" spans="1:11" s="453" customFormat="1" ht="15.75">
      <c r="A154" s="487" t="s">
        <v>1791</v>
      </c>
      <c r="B154" s="361" t="s">
        <v>1539</v>
      </c>
      <c r="C154" s="361" t="s">
        <v>359</v>
      </c>
      <c r="D154" s="368">
        <v>1</v>
      </c>
      <c r="E154" s="362">
        <v>1</v>
      </c>
      <c r="F154" s="359">
        <v>48</v>
      </c>
      <c r="G154" s="359">
        <f>E154*F154</f>
        <v>48</v>
      </c>
      <c r="H154" s="56" t="s">
        <v>360</v>
      </c>
      <c r="I154" s="373" t="s">
        <v>361</v>
      </c>
      <c r="J154" s="153">
        <v>1</v>
      </c>
      <c r="K154" s="369"/>
    </row>
    <row r="155" spans="1:11" s="453" customFormat="1" ht="15.75">
      <c r="A155" s="487" t="s">
        <v>1791</v>
      </c>
      <c r="B155" s="361" t="s">
        <v>1539</v>
      </c>
      <c r="C155" s="424" t="s">
        <v>367</v>
      </c>
      <c r="D155" s="368">
        <v>1</v>
      </c>
      <c r="E155" s="362">
        <v>1</v>
      </c>
      <c r="F155" s="359">
        <v>25</v>
      </c>
      <c r="G155" s="359">
        <f>E155*F155</f>
        <v>25</v>
      </c>
      <c r="H155" s="65" t="s">
        <v>368</v>
      </c>
      <c r="I155" s="373" t="s">
        <v>115</v>
      </c>
      <c r="J155" s="154">
        <v>1</v>
      </c>
      <c r="K155" s="369"/>
    </row>
    <row r="156" spans="1:11" s="453" customFormat="1" ht="15.75">
      <c r="A156" s="487" t="s">
        <v>1791</v>
      </c>
      <c r="B156" s="361" t="s">
        <v>1539</v>
      </c>
      <c r="C156" s="424" t="s">
        <v>369</v>
      </c>
      <c r="D156" s="368">
        <v>1</v>
      </c>
      <c r="E156" s="362">
        <v>1</v>
      </c>
      <c r="F156" s="359">
        <v>25</v>
      </c>
      <c r="G156" s="359">
        <f>E156*F156</f>
        <v>25</v>
      </c>
      <c r="H156" s="65" t="s">
        <v>370</v>
      </c>
      <c r="I156" s="373" t="s">
        <v>115</v>
      </c>
      <c r="J156" s="154">
        <v>1</v>
      </c>
      <c r="K156" s="369"/>
    </row>
    <row r="157" spans="1:11" s="453" customFormat="1" ht="15.75">
      <c r="A157" s="487" t="s">
        <v>1791</v>
      </c>
      <c r="B157" s="361" t="s">
        <v>1789</v>
      </c>
      <c r="C157" s="361" t="s">
        <v>394</v>
      </c>
      <c r="D157" s="362">
        <v>1</v>
      </c>
      <c r="E157" s="362">
        <v>1</v>
      </c>
      <c r="F157" s="359">
        <v>5</v>
      </c>
      <c r="G157" s="359">
        <f>E157*F157</f>
        <v>5</v>
      </c>
      <c r="H157" s="56" t="s">
        <v>395</v>
      </c>
      <c r="I157" s="373" t="s">
        <v>115</v>
      </c>
      <c r="J157" s="154">
        <v>1</v>
      </c>
      <c r="K157" s="369"/>
    </row>
    <row r="158" spans="1:11" s="453" customFormat="1" ht="15.75">
      <c r="A158" s="487" t="s">
        <v>1791</v>
      </c>
      <c r="B158" s="361" t="s">
        <v>1539</v>
      </c>
      <c r="C158" s="392" t="s">
        <v>409</v>
      </c>
      <c r="D158" s="368">
        <v>1</v>
      </c>
      <c r="E158" s="362">
        <v>1</v>
      </c>
      <c r="F158" s="359">
        <v>10</v>
      </c>
      <c r="G158" s="359">
        <f>E158*F158</f>
        <v>10</v>
      </c>
      <c r="H158" s="56" t="s">
        <v>410</v>
      </c>
      <c r="I158" s="425" t="s">
        <v>411</v>
      </c>
      <c r="J158" s="153">
        <v>5</v>
      </c>
      <c r="K158" s="369"/>
    </row>
    <row r="159" spans="1:11" s="453" customFormat="1" ht="15.75">
      <c r="A159" s="459"/>
      <c r="B159" s="459" t="s">
        <v>412</v>
      </c>
      <c r="C159" s="460" t="s">
        <v>413</v>
      </c>
      <c r="E159" s="459"/>
      <c r="F159" s="461"/>
      <c r="G159" s="462">
        <f>SUBTOTAL(109,Table1321[*Cost Price $USD])</f>
        <v>2324.25</v>
      </c>
      <c r="I159" s="460"/>
      <c r="J159" s="460"/>
    </row>
    <row r="160" spans="1:11" s="453" customFormat="1" ht="15.75">
      <c r="A160" s="365"/>
      <c r="B160" s="365"/>
      <c r="C160" s="393"/>
      <c r="E160" s="365"/>
      <c r="F160" s="463"/>
      <c r="G160" s="361"/>
      <c r="I160" s="393"/>
      <c r="J160" s="365"/>
    </row>
    <row r="161" spans="1:12" s="453" customFormat="1" ht="15.75">
      <c r="A161" s="262"/>
      <c r="B161" s="365"/>
      <c r="C161" s="393"/>
      <c r="E161" s="365"/>
      <c r="F161" s="463"/>
      <c r="G161" s="365"/>
      <c r="I161" s="393"/>
      <c r="J161" s="365"/>
      <c r="K161" s="464"/>
    </row>
    <row r="162" spans="1:12" s="453" customFormat="1" ht="15.75">
      <c r="A162" s="365"/>
      <c r="B162" s="365"/>
      <c r="C162" s="393"/>
      <c r="E162" s="365"/>
      <c r="F162" s="463"/>
      <c r="G162" s="365"/>
      <c r="I162" s="393"/>
      <c r="J162" s="365"/>
      <c r="K162" s="365"/>
    </row>
    <row r="163" spans="1:12" s="453" customFormat="1" ht="15.75">
      <c r="A163" s="365"/>
      <c r="B163" s="365"/>
      <c r="C163" s="393"/>
      <c r="E163" s="365"/>
      <c r="F163" s="463"/>
      <c r="G163" s="365"/>
      <c r="I163" s="393"/>
      <c r="J163" s="365"/>
      <c r="K163" s="365"/>
    </row>
    <row r="164" spans="1:12" s="453" customFormat="1" ht="15.75">
      <c r="A164" s="365"/>
      <c r="B164" s="365"/>
      <c r="C164" s="393"/>
      <c r="E164" s="365"/>
      <c r="F164" s="463"/>
      <c r="G164" s="365"/>
      <c r="I164" s="393"/>
      <c r="J164" s="365"/>
      <c r="K164" s="365"/>
    </row>
    <row r="165" spans="1:12" s="453" customFormat="1" ht="15.75">
      <c r="A165" s="365"/>
      <c r="B165" s="365"/>
      <c r="C165" s="393"/>
      <c r="E165" s="365"/>
      <c r="F165" s="463"/>
      <c r="G165" s="365"/>
      <c r="I165" s="393"/>
      <c r="J165" s="365"/>
      <c r="K165" s="365"/>
    </row>
    <row r="166" spans="1:12" s="453" customFormat="1" ht="15.75">
      <c r="A166" s="370"/>
      <c r="B166" s="370"/>
      <c r="C166" s="465"/>
      <c r="D166" s="466"/>
      <c r="E166" s="370"/>
      <c r="F166" s="467"/>
      <c r="G166" s="370"/>
      <c r="H166" s="466"/>
      <c r="I166" s="465"/>
      <c r="J166" s="370"/>
      <c r="K166" s="365"/>
    </row>
    <row r="167" spans="1:12" s="453" customFormat="1" ht="15.75">
      <c r="A167" s="370" t="s">
        <v>112</v>
      </c>
      <c r="B167" s="468" t="s">
        <v>414</v>
      </c>
      <c r="C167" s="469">
        <v>2</v>
      </c>
      <c r="D167" s="470">
        <v>1</v>
      </c>
      <c r="E167" s="471">
        <v>5</v>
      </c>
      <c r="F167" s="471">
        <f t="shared" ref="F167:F172" si="0">D167*E167</f>
        <v>5</v>
      </c>
      <c r="G167" s="472"/>
      <c r="H167" s="473" t="s">
        <v>124</v>
      </c>
      <c r="I167" s="474">
        <v>1</v>
      </c>
      <c r="J167" s="475"/>
      <c r="K167" s="365"/>
    </row>
    <row r="168" spans="1:12" s="453" customFormat="1" ht="15.75">
      <c r="A168" s="370" t="s">
        <v>112</v>
      </c>
      <c r="B168" s="468" t="s">
        <v>415</v>
      </c>
      <c r="C168" s="469">
        <v>2</v>
      </c>
      <c r="D168" s="470">
        <v>1</v>
      </c>
      <c r="E168" s="471">
        <v>5</v>
      </c>
      <c r="F168" s="471">
        <f t="shared" si="0"/>
        <v>5</v>
      </c>
      <c r="G168" s="472"/>
      <c r="H168" s="473" t="s">
        <v>124</v>
      </c>
      <c r="I168" s="474">
        <v>1</v>
      </c>
      <c r="J168" s="475"/>
      <c r="K168" s="365"/>
    </row>
    <row r="169" spans="1:12" s="453" customFormat="1" ht="15.75">
      <c r="A169" s="370" t="s">
        <v>112</v>
      </c>
      <c r="B169" s="468" t="s">
        <v>416</v>
      </c>
      <c r="C169" s="469">
        <v>2</v>
      </c>
      <c r="D169" s="470">
        <v>1</v>
      </c>
      <c r="E169" s="471">
        <v>5</v>
      </c>
      <c r="F169" s="471">
        <f t="shared" si="0"/>
        <v>5</v>
      </c>
      <c r="G169" s="472"/>
      <c r="H169" s="473" t="s">
        <v>124</v>
      </c>
      <c r="I169" s="474">
        <v>1</v>
      </c>
      <c r="J169" s="475"/>
      <c r="K169" s="365"/>
    </row>
    <row r="170" spans="1:12" s="453" customFormat="1" ht="15.75">
      <c r="A170" s="370" t="s">
        <v>112</v>
      </c>
      <c r="B170" s="476" t="s">
        <v>235</v>
      </c>
      <c r="C170" s="470">
        <v>1</v>
      </c>
      <c r="D170" s="470">
        <v>1</v>
      </c>
      <c r="E170" s="471">
        <v>30</v>
      </c>
      <c r="F170" s="471">
        <f t="shared" si="0"/>
        <v>30</v>
      </c>
      <c r="G170" s="477" t="s">
        <v>417</v>
      </c>
      <c r="H170" s="478" t="s">
        <v>237</v>
      </c>
      <c r="I170" s="474">
        <v>1</v>
      </c>
      <c r="J170" s="475"/>
      <c r="K170" s="365"/>
    </row>
    <row r="171" spans="1:12">
      <c r="A171" s="370" t="s">
        <v>112</v>
      </c>
      <c r="B171" s="370" t="s">
        <v>239</v>
      </c>
      <c r="C171" s="469">
        <v>1</v>
      </c>
      <c r="D171" s="470">
        <v>1</v>
      </c>
      <c r="E171" s="471">
        <v>13.9</v>
      </c>
      <c r="F171" s="471">
        <f t="shared" si="0"/>
        <v>13.9</v>
      </c>
      <c r="G171" s="479" t="s">
        <v>418</v>
      </c>
      <c r="H171" s="478" t="s">
        <v>241</v>
      </c>
      <c r="I171" s="474">
        <v>1</v>
      </c>
      <c r="J171" s="475"/>
    </row>
    <row r="172" spans="1:12">
      <c r="A172" s="370" t="s">
        <v>112</v>
      </c>
      <c r="B172" s="480" t="s">
        <v>419</v>
      </c>
      <c r="C172" s="481">
        <v>1</v>
      </c>
      <c r="D172" s="482">
        <v>1</v>
      </c>
      <c r="E172" s="471">
        <v>4.82</v>
      </c>
      <c r="F172" s="483">
        <f t="shared" si="0"/>
        <v>4.82</v>
      </c>
      <c r="G172" s="477" t="s">
        <v>420</v>
      </c>
      <c r="H172" s="484" t="s">
        <v>375</v>
      </c>
      <c r="I172" s="474">
        <v>1</v>
      </c>
      <c r="J172" s="485"/>
      <c r="L172" s="376" t="s">
        <v>421</v>
      </c>
    </row>
    <row r="173" spans="1:12">
      <c r="A173" s="370"/>
      <c r="B173" s="370"/>
      <c r="C173" s="465"/>
      <c r="D173" s="465"/>
      <c r="E173" s="370"/>
      <c r="F173" s="467"/>
      <c r="G173" s="370"/>
      <c r="H173" s="465"/>
      <c r="I173" s="465"/>
      <c r="J173" s="370"/>
    </row>
    <row r="174" spans="1:12">
      <c r="A174" s="370"/>
      <c r="B174" s="370"/>
      <c r="C174" s="465"/>
      <c r="D174" s="465"/>
      <c r="E174" s="370"/>
      <c r="F174" s="467"/>
      <c r="G174" s="370"/>
      <c r="H174" s="465"/>
      <c r="I174" s="465"/>
      <c r="J174" s="370"/>
    </row>
    <row r="175" spans="1:12">
      <c r="A175" s="370"/>
      <c r="B175" s="370"/>
      <c r="C175" s="465"/>
      <c r="D175" s="465"/>
      <c r="E175" s="370"/>
      <c r="F175" s="467"/>
      <c r="G175" s="370"/>
      <c r="H175" s="465"/>
      <c r="I175" s="465"/>
      <c r="J175" s="370"/>
    </row>
    <row r="176" spans="1:12">
      <c r="A176" s="370"/>
      <c r="B176" s="370"/>
      <c r="C176" s="465"/>
      <c r="D176" s="465"/>
      <c r="E176" s="370"/>
      <c r="F176" s="467"/>
      <c r="G176" s="370"/>
      <c r="H176" s="465"/>
      <c r="I176" s="465"/>
      <c r="J176" s="370"/>
    </row>
    <row r="177" spans="1:10">
      <c r="A177" s="370"/>
      <c r="B177" s="370"/>
      <c r="C177" s="465"/>
      <c r="D177" s="465"/>
      <c r="E177" s="370"/>
      <c r="F177" s="467"/>
      <c r="G177" s="370"/>
      <c r="H177" s="465"/>
      <c r="I177" s="465"/>
      <c r="J177" s="370"/>
    </row>
    <row r="178" spans="1:10">
      <c r="A178" s="370"/>
      <c r="B178" s="370"/>
      <c r="C178" s="465"/>
      <c r="D178" s="465"/>
      <c r="E178" s="370"/>
      <c r="F178" s="467"/>
      <c r="G178" s="370"/>
      <c r="H178" s="465"/>
      <c r="I178" s="465"/>
      <c r="J178" s="370"/>
    </row>
    <row r="179" spans="1:10">
      <c r="A179" s="370"/>
      <c r="B179" s="370"/>
      <c r="C179" s="465"/>
      <c r="D179" s="465"/>
      <c r="E179" s="370"/>
      <c r="F179" s="467"/>
      <c r="G179" s="370"/>
      <c r="H179" s="465"/>
      <c r="I179" s="465"/>
      <c r="J179" s="370"/>
    </row>
    <row r="180" spans="1:10">
      <c r="A180" s="370"/>
      <c r="B180" s="370"/>
      <c r="C180" s="465"/>
      <c r="D180" s="465"/>
      <c r="E180" s="370"/>
      <c r="F180" s="467"/>
      <c r="G180" s="370"/>
      <c r="H180" s="465"/>
      <c r="I180" s="465"/>
      <c r="J180" s="370"/>
    </row>
    <row r="181" spans="1:10">
      <c r="A181" s="370"/>
      <c r="B181" s="370"/>
      <c r="C181" s="465"/>
      <c r="D181" s="465"/>
      <c r="E181" s="370"/>
      <c r="F181" s="467"/>
      <c r="G181" s="370"/>
      <c r="H181" s="465"/>
      <c r="I181" s="465"/>
      <c r="J181" s="370"/>
    </row>
    <row r="182" spans="1:10">
      <c r="A182" s="370"/>
      <c r="B182" s="370"/>
      <c r="C182" s="465"/>
      <c r="D182" s="465"/>
      <c r="E182" s="370"/>
      <c r="F182" s="467"/>
      <c r="G182" s="370"/>
      <c r="H182" s="465"/>
      <c r="I182" s="465"/>
      <c r="J182" s="370"/>
    </row>
    <row r="183" spans="1:10">
      <c r="A183" s="370"/>
      <c r="B183" s="370"/>
      <c r="C183" s="465"/>
      <c r="D183" s="465"/>
      <c r="E183" s="370"/>
      <c r="F183" s="467"/>
      <c r="G183" s="370"/>
      <c r="H183" s="465"/>
      <c r="I183" s="465"/>
      <c r="J183" s="370"/>
    </row>
    <row r="184" spans="1:10">
      <c r="A184" s="370"/>
      <c r="B184" s="370"/>
      <c r="C184" s="465"/>
      <c r="D184" s="465"/>
      <c r="E184" s="370"/>
      <c r="F184" s="467"/>
      <c r="G184" s="370"/>
      <c r="H184" s="465"/>
      <c r="I184" s="465"/>
      <c r="J184" s="370"/>
    </row>
    <row r="185" spans="1:10">
      <c r="A185" s="370"/>
      <c r="B185" s="370"/>
      <c r="C185" s="465"/>
      <c r="D185" s="465"/>
      <c r="E185" s="370"/>
      <c r="F185" s="467"/>
      <c r="G185" s="370"/>
      <c r="H185" s="465"/>
      <c r="I185" s="465"/>
      <c r="J185" s="370"/>
    </row>
    <row r="186" spans="1:10">
      <c r="A186" s="370"/>
      <c r="B186" s="370"/>
      <c r="C186" s="465"/>
      <c r="D186" s="465"/>
      <c r="E186" s="370"/>
      <c r="F186" s="467"/>
      <c r="G186" s="370"/>
      <c r="H186" s="465"/>
      <c r="I186" s="465"/>
      <c r="J186" s="370"/>
    </row>
    <row r="187" spans="1:10">
      <c r="A187" s="370"/>
      <c r="B187" s="370"/>
      <c r="C187" s="465"/>
      <c r="D187" s="465"/>
      <c r="E187" s="370"/>
      <c r="F187" s="467"/>
      <c r="G187" s="370"/>
      <c r="H187" s="465"/>
      <c r="I187" s="465"/>
      <c r="J187" s="370"/>
    </row>
  </sheetData>
  <hyperlinks>
    <hyperlink ref="J6" r:id="rId1" display="Color: Buffer 14inch 35cm" xr:uid="{A45C1E65-4D2C-4E50-A96D-C3609389891E}"/>
    <hyperlink ref="J111" r:id="rId2" display="https://s.click.aliexpress.com/e/_c3L3d1ir" xr:uid="{AEFB707D-A1AE-4EFB-B9AF-075A426325F3}"/>
    <hyperlink ref="H102" r:id="rId3" display="W: 9mm-EPDM L: 5M" xr:uid="{8547EB01-111D-4369-8F6F-6D71E163457E}"/>
    <hyperlink ref="H7" r:id="rId4" xr:uid="{DCB991D1-6060-4115-8549-0F88BF037265}"/>
    <hyperlink ref="H109" r:id="rId5" display="Color: 6PCS" xr:uid="{83110E66-78FF-482A-A936-8F1BF7578A3C}"/>
    <hyperlink ref="H62" r:id="rId6" xr:uid="{165F55F9-93B5-4C34-AB3E-2D5640BE01F4}"/>
    <hyperlink ref="H6" r:id="rId7" display="https://www.aliexpress.com/item/4001085251691.html" xr:uid="{6FC7652C-4336-480C-B2E7-E04728B15743}"/>
    <hyperlink ref="H5" r:id="rId8" display="688ZZ" xr:uid="{E47035C0-0384-4F36-8610-B86A56A6353C}"/>
    <hyperlink ref="H4" r:id="rId9" display="F606ZZ" xr:uid="{7A42191B-CFDD-4A32-8150-88F26E71C9AC}"/>
    <hyperlink ref="H2" r:id="rId10" xr:uid="{79950C8E-6C0D-43A7-9D36-8F08E49E0336}"/>
    <hyperlink ref="H152" r:id="rId11" xr:uid="{96A70493-75D0-4733-A3CA-6179A33F98AC}"/>
    <hyperlink ref="H13" r:id="rId12" xr:uid="{87783477-33AB-4F63-96D6-84FFA77C3655}"/>
    <hyperlink ref="H116" r:id="rId13" display="C: 30x30" xr:uid="{606973F0-66B4-48E0-9052-7FF9AC915346}"/>
    <hyperlink ref="H137" r:id="rId14" xr:uid="{9E6D60F7-4FD8-4383-A6FD-19E6F8255EF5}"/>
    <hyperlink ref="H131" r:id="rId15" display="https://s.click.aliexpress.com/e/_c3suoWc5" xr:uid="{171176F6-4231-406A-9168-9A596B642215}"/>
    <hyperlink ref="H112" r:id="rId16" display="C: WX-KPC4-M5" xr:uid="{0241C0AB-3D65-413B-8BA6-3B272D19AC35}"/>
    <hyperlink ref="H98" r:id="rId17" display="Color: 24V 300W" xr:uid="{52ADCB77-FF0E-42E8-AC3C-EF1C337A8CEE}"/>
    <hyperlink ref="H8" r:id="rId18" display="Color: L400 - MGN12H" xr:uid="{38BCC57D-FD03-4471-B927-A7E12E3DB518}"/>
    <hyperlink ref="H9" r:id="rId19" display="Color: L400 - MGN12H" xr:uid="{BD6A1B04-1DB5-4668-9226-2B16CD7A0FF8}"/>
    <hyperlink ref="H10" r:id="rId20" display="Color: L400 - MGN12H" xr:uid="{84FFEA79-873A-463E-9519-EA26805DD99E}"/>
    <hyperlink ref="H148" r:id="rId21" display="Color: 17HS19-2504S-H-V1" xr:uid="{63EC9369-3A56-4A55-ADB6-E63DA70C5687}"/>
    <hyperlink ref="H147" r:id="rId22" display="Color: 17HS16 2004S1" xr:uid="{982DA236-4666-4A0F-ABF1-9B4663B545D1}"/>
    <hyperlink ref="H63" r:id="rId23" display="M6x12x1mm -50PCS" xr:uid="{A89E7AD8-F920-4AF5-B677-81DF07FB2B6D}"/>
    <hyperlink ref="H3" r:id="rId24" display="688ZZ" xr:uid="{67E8D5C1-A156-413D-AF31-8133207133A7}"/>
    <hyperlink ref="H145" r:id="rId25" xr:uid="{5DF1E2A3-6063-41FD-B02D-4A4F1F17507D}"/>
    <hyperlink ref="H130" r:id="rId26" display="500mm - 20x20x1mm" xr:uid="{D204D176-2E62-40E3-82BF-401F19A0D89A}"/>
    <hyperlink ref="H103" r:id="rId27" display="BD: 5mm-Pulley BW: 10mm T: 26T" xr:uid="{90074162-A7AA-4715-B971-FF9CE46FAD99}"/>
    <hyperlink ref="H66" r:id="rId28" xr:uid="{6449E8A0-482C-470E-97D7-EF72A2F2A913}"/>
    <hyperlink ref="H84" r:id="rId29" xr:uid="{91B40BE5-71A5-4A12-84CC-1243069DE4B2}"/>
    <hyperlink ref="H121" r:id="rId30" display="500mm - 20x20x1mm" xr:uid="{6064A7A7-4811-4867-831D-5DD621C8F26F}"/>
    <hyperlink ref="H146" r:id="rId31" xr:uid="{B943D4B9-8B39-41E3-AF1C-D92FC272CF39}"/>
    <hyperlink ref="H101" r:id="rId32" display="BD: 5mm BW: 10mm N: 5PCS" xr:uid="{48A1A5F5-9613-43F0-AB8A-D09C3DDA1C3B}"/>
    <hyperlink ref="H100" r:id="rId33" display="BD: 20T(5mm)-80T(5mm) - W: 6mm-200" xr:uid="{C6EC4DA3-1FE8-42F5-AF13-426B397564D6}"/>
    <hyperlink ref="H124" r:id="rId34" xr:uid="{0C02753A-60E1-4368-AD8A-ED26844E80A1}"/>
    <hyperlink ref="H123" r:id="rId35" display="Color: 420 mm" xr:uid="{0E8E3DCA-6FE1-423A-9C75-E7E7B690BDB7}"/>
    <hyperlink ref="H125" r:id="rId36" display="Color: L 368mm - 2020" xr:uid="{E9E961A2-7ED9-40FE-ABB1-92D1495A6058}"/>
    <hyperlink ref="H127" r:id="rId37" display="Color: 420 mm" xr:uid="{70CC92A1-3489-49FF-A305-EA4BEBA40EE8}"/>
    <hyperlink ref="H128" r:id="rId38" display="Color: 420 mm" xr:uid="{C2D7AC6A-2B7A-4CF5-B4C9-0F3C2D52367F}"/>
    <hyperlink ref="H129" r:id="rId39" display="Color: 420 mm" xr:uid="{A4259B2C-35E6-4E18-9A22-B39EA6E8A3E3}"/>
    <hyperlink ref="H126" r:id="rId40" display="Color: 4x10PCS 2028 Silver" xr:uid="{C93219CF-4D32-482A-8275-37C1A02D7B04}"/>
    <hyperlink ref="H122" r:id="rId41" display="Color: 2020 L (4pcs)" xr:uid="{4F3C13A1-F52F-4206-900C-B4E77902BF50}"/>
    <hyperlink ref="H96" r:id="rId42" xr:uid="{CEFC505C-03F9-43E8-B793-CAA5CFF42081}"/>
    <hyperlink ref="H45" r:id="rId43" xr:uid="{6308B7F3-791E-4EE3-8A90-FF14B0C92347}"/>
    <hyperlink ref="H46" r:id="rId44" display="Color: 10Pin" xr:uid="{862B1710-40DD-4D45-8591-8540A1F3795D}"/>
    <hyperlink ref="H14" r:id="rId45" display="SparkFun Electronics 13879" xr:uid="{D225820F-DD6F-47AC-B161-59F21384AEB1}"/>
    <hyperlink ref="H111" r:id="rId46" xr:uid="{C6F7896B-3895-437C-B832-E4CE37CFA899}"/>
    <hyperlink ref="H132" r:id="rId47" xr:uid="{400AB169-DF3B-458B-B4BC-D325DD62A206}"/>
    <hyperlink ref="H64" r:id="rId48" xr:uid="{C1232C0C-9B0D-4F15-9A17-88DD0F0B366E}"/>
    <hyperlink ref="H118" r:id="rId49" xr:uid="{6B342A7C-3223-441B-BA54-EB726DAE7228}"/>
    <hyperlink ref="H115" r:id="rId50" xr:uid="{EDBD9826-6B9E-46B8-AAB8-5C973DAABC96}"/>
    <hyperlink ref="H117" r:id="rId51" display="C: 4x6mm - L: 5M" xr:uid="{8464A2DC-023A-4919-B297-2FDBBBD4D5B6}"/>
    <hyperlink ref="H12" r:id="rId52" xr:uid="{097FDA04-D005-411A-B496-1BC475898E6F}"/>
    <hyperlink ref="H110" r:id="rId53" display="https://s.click.aliexpress.com/e/_c3h7Zh5j" xr:uid="{C0116F09-FFC3-4E4E-8906-DA78E1D65DB9}"/>
    <hyperlink ref="H154" r:id="rId54" display="PCBWay" xr:uid="{386B7278-E3B9-4DF0-B1C5-4005B9ADF7D4}"/>
    <hyperlink ref="H158" r:id="rId55" xr:uid="{BD4F34BF-BABC-43F5-BAB4-A3DF2FBBEDAB}"/>
    <hyperlink ref="H55" r:id="rId56" xr:uid="{8F819BE9-2369-4701-A38A-4CAAAAF7D828}"/>
    <hyperlink ref="H107" r:id="rId57" display="Color: 6x5mm (10Pcs)" xr:uid="{28376BAC-F087-487C-B2F0-7FF772C19284}"/>
    <hyperlink ref="H60" r:id="rId58" xr:uid="{F715A1CC-9CA1-442B-B658-7D77B0B5A47D}"/>
    <hyperlink ref="H97" r:id="rId59" xr:uid="{B2F77E2D-41DB-4334-9EF1-942450EAF1F0}"/>
    <hyperlink ref="H37" r:id="rId60" xr:uid="{BADCFAD1-27AD-4FC2-8F46-C04A1360F2D8}"/>
    <hyperlink ref="H38" r:id="rId61" xr:uid="{6B121041-A93E-47A9-944A-3A627E278258}"/>
    <hyperlink ref="H39" r:id="rId62" xr:uid="{D4B1DA1E-4846-4F4A-9BC5-CE5ABF7520A0}"/>
    <hyperlink ref="H27" r:id="rId63" xr:uid="{2B21CB21-157A-49F7-B2B5-2F1C9F8E6411}"/>
    <hyperlink ref="H40" r:id="rId64" xr:uid="{1C3C086E-0886-4D17-B01B-476BDFB5FF95}"/>
    <hyperlink ref="H120" r:id="rId65" display="Output Voltage: LRS-350-24 (24V)" xr:uid="{9E56B61D-3D94-40A6-873E-D1EC559BA3B8}"/>
    <hyperlink ref="H51" r:id="rId66" xr:uid="{5DB56580-13E1-4753-8657-60F62B9670BE}"/>
    <hyperlink ref="H150" r:id="rId67" display="https://www.aliexpress.com/item/1005007567533885.html?" xr:uid="{47928692-95F8-432E-A6FC-1C08C7D78049}"/>
    <hyperlink ref="H11" r:id="rId68" xr:uid="{EAC50E0E-BECB-45E5-AD4B-3EFDBB8FF8A6}"/>
    <hyperlink ref="H44" r:id="rId69" xr:uid="{9008FD27-46CC-442D-B7F1-940E4267925E}"/>
    <hyperlink ref="H105" r:id="rId70" xr:uid="{F951F5EF-0183-46FD-ACF6-0831ED584BA5}"/>
    <hyperlink ref="H134" r:id="rId71" xr:uid="{FC5FF998-2236-4239-A1E8-2E263A1911D2}"/>
    <hyperlink ref="H36" r:id="rId72" xr:uid="{13A6BF78-0B33-499B-98F6-B3C4948AE96D}"/>
    <hyperlink ref="H49" r:id="rId73" xr:uid="{AFF701D0-1731-49B5-8101-8A2803F65D59}"/>
    <hyperlink ref="H50" r:id="rId74" xr:uid="{7ECBCDEC-1F6D-45A3-AEA3-1923B6C6EA2E}"/>
    <hyperlink ref="H47" r:id="rId75" display="https://www.aliexpress.com/item/32950061517.html?" xr:uid="{C0677D29-1183-4D38-AEC1-1EA1A576852E}"/>
    <hyperlink ref="H48" r:id="rId76" display="https://www.aliexpress.com/item/32950061517.html?" xr:uid="{969D89FE-A081-4790-BD95-00E7AB3F75EA}"/>
    <hyperlink ref="H108" r:id="rId77" xr:uid="{B758BB68-EF3E-4DE4-96FF-B5A026BC0A2D}"/>
    <hyperlink ref="H151" r:id="rId78" xr:uid="{06E5526D-27AB-4C6B-A2D1-DC1858917076}"/>
    <hyperlink ref="H59" r:id="rId79" xr:uid="{566AC8FD-8AAA-45FA-8D4C-9146EDFE7992}"/>
    <hyperlink ref="H35" r:id="rId80" display="C: Straight pin socket PQ: 10set Pins: 6P" xr:uid="{B4F082C8-0EF6-404C-8F25-3AA5ED3DE721}"/>
    <hyperlink ref="H119" r:id="rId81" xr:uid="{7EA58B92-861A-4DAE-8ACB-EFE42D2D471F}"/>
    <hyperlink ref="H104" r:id="rId82" display="BD: 5mm-Pulley BW: 10mm T: 26T" xr:uid="{411D92D6-CB46-405B-83AB-E67294CD6410}"/>
    <hyperlink ref="H86" r:id="rId83" display="Size M3-20 30Pcs" xr:uid="{043B2AFD-6B85-4775-8FBC-B336FE54FA6D}"/>
    <hyperlink ref="H65" r:id="rId84" display="Size: M1.6 50pcs" xr:uid="{B1766C45-91B2-439A-97ED-585F24F39911}"/>
    <hyperlink ref="H67" r:id="rId85" display="Inner Diameter: M3x7x0.5 100pcs" xr:uid="{6F6BE7CF-9986-4B25-9532-E3FBB4160E1B}"/>
    <hyperlink ref="H68" r:id="rId86" xr:uid="{8631FDA4-9900-4779-84CD-AAC83E9B817A}"/>
    <hyperlink ref="H69" r:id="rId87" xr:uid="{9F69D783-E7CB-43FC-8122-70A2D8704BFA}"/>
    <hyperlink ref="H70" r:id="rId88" xr:uid="{104B6F6D-BC26-4DC3-877E-56F63B1F2707}"/>
    <hyperlink ref="H73" r:id="rId89" display="Dimensions: M3 30pcs - Length: 12mm" xr:uid="{2AFD78BB-C70F-4317-8A27-0D668D779FCE}"/>
    <hyperlink ref="H72" r:id="rId90" display="Dimensions: M3 30pcs - Length: 12mm" xr:uid="{0ED0B132-34EB-4109-9305-E38167502E8C}"/>
    <hyperlink ref="H71" r:id="rId91" display="Dimensions: M3 30pcs - Length: 12mm" xr:uid="{30295160-3D73-49A7-BD51-73EE04514551}"/>
    <hyperlink ref="H74" r:id="rId92" display="Dimensions: M3 30pcs - Length: 12mm" xr:uid="{AC021896-27D8-4633-8F89-59EC80931BBE}"/>
    <hyperlink ref="H75" r:id="rId93" xr:uid="{1F713EC2-A473-4720-8029-F9354B74817E}"/>
    <hyperlink ref="H76" r:id="rId94" display="Size: M3 50pcs - Color: 304 stainless steel" xr:uid="{B552E975-7693-4DBA-98EA-8C1ECD67D106}"/>
    <hyperlink ref="H77" r:id="rId95" display="ID: M4x7x0.8 100pcs" xr:uid="{723C10B3-7C5E-4B55-B9A4-13C00A87DC87}"/>
    <hyperlink ref="H78" r:id="rId96" xr:uid="{D6543B2B-7AAB-427E-9528-FDC9EB77953D}"/>
    <hyperlink ref="H79" r:id="rId97" xr:uid="{85474F6E-9022-4280-83BE-B1F379ACDEF6}"/>
    <hyperlink ref="H80" r:id="rId98" xr:uid="{7401F371-F7DB-401A-8117-3D1C569924F7}"/>
    <hyperlink ref="H83" r:id="rId99" display="Size: M4 20pcs - Length: 20mm" xr:uid="{C6358761-73DB-4BC5-9CF0-0F6F2938F58D}"/>
    <hyperlink ref="H85" r:id="rId100" display="Size: M4 50pcs" xr:uid="{734FED3A-FFF9-4224-8DEF-0855F54D711C}"/>
    <hyperlink ref="H87" r:id="rId101" display="Size: M3 50pcs - Color: 304 stainless steel" xr:uid="{B7192CE1-BCCE-4341-80D7-CFC2BD16056D}"/>
    <hyperlink ref="H88" r:id="rId102" display="ID: M4x7x0.8 100pcs" xr:uid="{ED7A9D22-66DC-4255-A8D0-528068E0154E}"/>
    <hyperlink ref="H89" r:id="rId103" xr:uid="{3712EE1F-B927-4A2D-B0C9-D5FC36EB51EB}"/>
    <hyperlink ref="H90" r:id="rId104" display="Size: M3 50pcs - Length: 8mm" xr:uid="{AF02D979-96BC-42D5-8D2D-797C432C9C9B}"/>
    <hyperlink ref="H91" r:id="rId105" xr:uid="{7019EE2B-A2AB-4C7A-BA6D-B21339E08499}"/>
    <hyperlink ref="H92" r:id="rId106" display="Size: M5 10pcs - Length: 30mm" xr:uid="{98029C64-1599-4AA6-9A9B-488AF0EC0163}"/>
    <hyperlink ref="H93" r:id="rId107" display="Size: M5 10pcs - Length: 30mm" xr:uid="{47DF6ABE-5F11-4650-B362-B6E2AD3FA706}"/>
    <hyperlink ref="H94" r:id="rId108" display="Size: M5 10pcs - Length: 10mm" xr:uid="{5706A74F-3291-474A-A752-F0664822B524}"/>
    <hyperlink ref="H81" r:id="rId109" display="Size: M4 20pcs - Length: 20mm" xr:uid="{FD9C1EDA-C41C-43BC-B7C7-F5F550222BF8}"/>
    <hyperlink ref="H82" r:id="rId110" display="Size: M5 10pcs - Length: 30mm" xr:uid="{02E8546E-766E-41BD-B3D8-3A48E62542D7}"/>
    <hyperlink ref="H95" r:id="rId111" xr:uid="{799A9D50-F4EE-4D65-859B-6E2DCBE4DD77}"/>
    <hyperlink ref="H34" r:id="rId112" xr:uid="{AC9E21DA-D239-4104-B891-2730782EE5D0}"/>
    <hyperlink ref="H58" r:id="rId113" xr:uid="{5368AAC9-44A1-485D-83CB-C1A1F5564B0F}"/>
    <hyperlink ref="H42" r:id="rId114" xr:uid="{76E2B3FF-FDAB-4DED-9468-8F6C0D26D735}"/>
    <hyperlink ref="H157" r:id="rId115" xr:uid="{3A410FC1-FB2A-41E0-BAAB-8EF31E07E8FB}"/>
    <hyperlink ref="H155" r:id="rId116" xr:uid="{810ADAA2-5E5A-41F2-9E38-E65B305C20A8}"/>
    <hyperlink ref="H156" r:id="rId117" display="Size: 1PC 0.6MM Volcano" xr:uid="{7E7BE4D6-49C0-4390-959A-C83E7D6B738D}"/>
    <hyperlink ref="H57" r:id="rId118" xr:uid="{074BA2F6-F8E4-44AB-BD65-A3E97E130EE8}"/>
    <hyperlink ref="H99" r:id="rId119" xr:uid="{738F3646-DDB2-4935-8E90-B24CE87E3915}"/>
    <hyperlink ref="H153" r:id="rId120" display="C: Black Closed - ID 17mm x AD 21.2mm" xr:uid="{7E13850E-CCA5-4FF0-A7E7-3F07E5C908EC}"/>
    <hyperlink ref="H133" r:id="rId121" display="Size: 350x350mm" xr:uid="{C2983482-303B-4840-A8D5-C94DB3347E62}"/>
    <hyperlink ref="H22" r:id="rId122" xr:uid="{6FDEEE15-87EC-4768-A04C-79BA3FDE8EBB}"/>
    <hyperlink ref="H17" r:id="rId123" xr:uid="{063A96CC-1951-4E44-B6D6-3E81E9F38766}"/>
    <hyperlink ref="H15" r:id="rId124" display="Cable Red AWG 14" xr:uid="{320AB2B7-1500-468F-88CF-B994D61DA84D}"/>
    <hyperlink ref="H31" r:id="rId125" display="Color: Brown L: 1M S: 18 AWG" xr:uid="{BBB6CF27-5922-4968-BCE8-8AE5CEDE4863}"/>
    <hyperlink ref="H138" r:id="rId126" xr:uid="{92237244-017A-4C96-A648-65610A3FBA9A}"/>
    <hyperlink ref="H135" r:id="rId127" display="V2 dbx insulation FB_2x " xr:uid="{8A80E0A4-CA86-44BC-BA4C-A8F83F4BFB8B}"/>
    <hyperlink ref="H56" r:id="rId128" display="60mm Fan For ADDA" xr:uid="{324EDCBF-19B1-433B-96E9-06759D4CBA02}"/>
    <hyperlink ref="H16" r:id="rId129" display="Cable Red AWG 14" xr:uid="{A0CD6822-0A6F-4347-B565-3CAC2DF5B8B9}"/>
    <hyperlink ref="H18" r:id="rId130" display="Color: Black - L: 5M - S: 18AWG" xr:uid="{82A1227A-919E-431E-BF62-5EE6A95B5F1C}"/>
    <hyperlink ref="H19" r:id="rId131" display="Color: Black - L: 5M - S: 18AWG" xr:uid="{F81A9F80-8372-4DA9-AD39-A8190F8C9E6D}"/>
    <hyperlink ref="H20" r:id="rId132" display="Color: Black - L: 5M - S: 18AWG" xr:uid="{3879227F-BAAE-40C2-99F2-DF2AC1C207A4}"/>
    <hyperlink ref="H21" r:id="rId133" display="Color: Black - L: 5M - S: 18AWG" xr:uid="{FEE56528-E2DD-4A11-8387-964138FD8E51}"/>
    <hyperlink ref="H23" r:id="rId134" display="Color: Black - L:10M - S: 22AWG" xr:uid="{615240E6-5E90-4EC1-9A85-DED2452ADA0B}"/>
    <hyperlink ref="H24" r:id="rId135" display="Color: Black - L:10M - S: 22AWG" xr:uid="{4F14E5D5-CAE6-4A53-87E6-28053ED804B8}"/>
    <hyperlink ref="H25" r:id="rId136" display="Color: Black - L:10M - S: 22AWG" xr:uid="{1E355903-A88A-474B-8E1D-15F962136295}"/>
    <hyperlink ref="H26" r:id="rId137" display="Color: Black - L:10M - S: 22AWG" xr:uid="{24A5345F-1905-42F6-8F06-EC67FE764653}"/>
    <hyperlink ref="H28" r:id="rId138" xr:uid="{19645FB4-4B34-4645-97EA-FCDE69644776}"/>
    <hyperlink ref="H29" r:id="rId139" xr:uid="{020D255B-1432-407F-A67B-865DB77DDC25}"/>
    <hyperlink ref="H30" r:id="rId140" xr:uid="{508A4D5E-2BEB-4CD7-BEA3-58B55F07C0D1}"/>
    <hyperlink ref="H32" r:id="rId141" display="Color: Brown L: 1M S: 18 AWG" xr:uid="{C52F5C3B-3715-4AB8-B111-CB5A5E4231E2}"/>
    <hyperlink ref="H33" r:id="rId142" display="Color: Brown L: 1M S: 18 AWG" xr:uid="{417F44E0-37F5-4E0B-BF9D-943E58B977BF}"/>
    <hyperlink ref="H140" r:id="rId143" display="M6x5pcs - 30mm" xr:uid="{A757AA0A-1612-442F-9DBC-5598EA303CA6}"/>
    <hyperlink ref="H141" r:id="rId144" xr:uid="{3C641038-08DE-4F4A-B763-0CF2BA22D6CE}"/>
    <hyperlink ref="H142" r:id="rId145" xr:uid="{CB0C0970-CCDC-49C5-8819-DD6A51DAF289}"/>
    <hyperlink ref="H143" r:id="rId146" xr:uid="{5096E3B4-5DD8-4041-9734-1F7219146445}"/>
    <hyperlink ref="H144" r:id="rId147" xr:uid="{41C99883-CF83-40EF-97AE-7C7DC59E29F0}"/>
    <hyperlink ref="H61" r:id="rId148" display="M6x12x1mm -50PCS" xr:uid="{6F22AF7F-F235-49F9-AA74-1420DE6075E5}"/>
    <hyperlink ref="H139" r:id="rId149" display="M6x5pcs - 30mm" xr:uid="{D501D5D7-7463-48DD-BF19-0847D162A94B}"/>
    <hyperlink ref="H136" r:id="rId150" xr:uid="{BDE35307-F695-454B-8569-9757BEED3F4D}"/>
    <hyperlink ref="H52" r:id="rId151" xr:uid="{8E56DA8C-2842-4FD3-9AE4-662E0A1C5ED8}"/>
    <hyperlink ref="H149" r:id="rId152" xr:uid="{53BEE83E-C69B-4257-8AA3-F3BF2B241179}"/>
    <hyperlink ref="H106" r:id="rId153" xr:uid="{F31FA88E-E641-4297-828E-A276A5B085A6}"/>
    <hyperlink ref="H114" r:id="rId154" xr:uid="{7E37702E-F073-4C5B-9733-A8E3127F0B15}"/>
    <hyperlink ref="H113" r:id="rId155" xr:uid="{991C406D-85ED-4CE9-A076-AEDDABD62395}"/>
    <hyperlink ref="G170" r:id="rId156" xr:uid="{49DDDEF2-9A52-49F0-86C1-759D00939DEE}"/>
    <hyperlink ref="L172" r:id="rId157" xr:uid="{2DEB7559-5973-4F10-B6EB-B6D414CFC9EC}"/>
    <hyperlink ref="G172" r:id="rId158" xr:uid="{5D89582D-81C9-4E71-98D6-148052BE45FA}"/>
    <hyperlink ref="M14" r:id="rId159" xr:uid="{5A761D11-E7BA-4D0C-BBE5-D5F982E42B6D}"/>
    <hyperlink ref="H54" r:id="rId160" xr:uid="{50D5F486-741B-4203-B202-1B595E5EC3B3}"/>
    <hyperlink ref="H53" r:id="rId161" display="Pins: 6p" xr:uid="{C503D90E-E198-4AF0-AA22-C3C5F19F9F9B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43" fitToHeight="0" orientation="portrait" r:id="rId162"/>
  <headerFooter>
    <oddHeader>&amp;C&amp;"Aptos Black,Regular"&amp;14VALKYRIE V2 - HW BOM</oddHeader>
    <oddFooter>&amp;CV2 BETA&amp;R&amp;P of &amp;N</oddFooter>
  </headerFooter>
  <rowBreaks count="1" manualBreakCount="1">
    <brk id="78" max="16383" man="1"/>
  </rowBreaks>
  <tableParts count="1">
    <tablePart r:id="rId16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025-82C4-4460-8F2A-5E53734E3978}">
  <sheetPr>
    <tabColor rgb="FF92D050"/>
    <pageSetUpPr fitToPage="1"/>
  </sheetPr>
  <dimension ref="A1:J21"/>
  <sheetViews>
    <sheetView view="pageLayout" zoomScaleNormal="100" workbookViewId="0"/>
  </sheetViews>
  <sheetFormatPr defaultColWidth="11" defaultRowHeight="15"/>
  <cols>
    <col min="1" max="1" width="16.7109375" style="2" customWidth="1"/>
    <col min="2" max="2" width="30.7109375" style="146" customWidth="1"/>
    <col min="3" max="3" width="15.7109375" style="146" customWidth="1"/>
    <col min="4" max="4" width="10.7109375" customWidth="1"/>
    <col min="5" max="5" width="5.7109375" style="146" customWidth="1"/>
    <col min="6" max="6" width="16.7109375" style="2" customWidth="1"/>
    <col min="7" max="7" width="11" style="146"/>
    <col min="8" max="8" width="29.7109375" style="146" bestFit="1" customWidth="1"/>
    <col min="9" max="16384" width="11" style="146"/>
  </cols>
  <sheetData>
    <row r="1" spans="1:10" s="2" customFormat="1">
      <c r="A1" s="159" t="s">
        <v>422</v>
      </c>
      <c r="B1" s="31" t="s">
        <v>423</v>
      </c>
      <c r="C1" s="292" t="s">
        <v>424</v>
      </c>
      <c r="D1" s="292" t="s">
        <v>425</v>
      </c>
      <c r="E1" s="292" t="s">
        <v>426</v>
      </c>
      <c r="F1" s="20"/>
    </row>
    <row r="2" spans="1:10">
      <c r="A2" s="23" t="s">
        <v>427</v>
      </c>
      <c r="B2" s="87" t="s">
        <v>428</v>
      </c>
      <c r="C2" s="1" t="s">
        <v>429</v>
      </c>
      <c r="D2" s="302">
        <v>420</v>
      </c>
      <c r="E2" s="1">
        <v>1</v>
      </c>
      <c r="F2" s="24" t="s">
        <v>430</v>
      </c>
      <c r="G2" s="303"/>
      <c r="H2" s="303"/>
      <c r="I2" s="303"/>
      <c r="J2" s="303"/>
    </row>
    <row r="3" spans="1:10">
      <c r="A3" s="158" t="s">
        <v>431</v>
      </c>
      <c r="B3" s="87" t="s">
        <v>428</v>
      </c>
      <c r="C3" s="1" t="s">
        <v>432</v>
      </c>
      <c r="D3" s="302">
        <v>368</v>
      </c>
      <c r="E3" s="1">
        <v>1</v>
      </c>
      <c r="F3" s="304" t="s">
        <v>433</v>
      </c>
      <c r="G3" s="303"/>
      <c r="H3" s="303"/>
      <c r="I3" s="303"/>
      <c r="J3" s="303"/>
    </row>
    <row r="4" spans="1:10">
      <c r="A4" s="158" t="s">
        <v>434</v>
      </c>
      <c r="B4" s="87" t="s">
        <v>428</v>
      </c>
      <c r="C4" s="1" t="s">
        <v>435</v>
      </c>
      <c r="D4" s="302">
        <v>172</v>
      </c>
      <c r="E4" s="1">
        <v>1</v>
      </c>
      <c r="F4" s="304" t="s">
        <v>436</v>
      </c>
      <c r="G4" s="303"/>
      <c r="H4" s="303"/>
      <c r="I4" s="303"/>
      <c r="J4" s="303"/>
    </row>
    <row r="5" spans="1:10">
      <c r="A5" s="158" t="s">
        <v>437</v>
      </c>
      <c r="B5" s="87" t="s">
        <v>438</v>
      </c>
      <c r="C5" s="1" t="s">
        <v>439</v>
      </c>
      <c r="D5" s="302">
        <v>420</v>
      </c>
      <c r="E5" s="1">
        <v>4</v>
      </c>
      <c r="F5" s="304"/>
      <c r="G5" s="303"/>
      <c r="H5" s="303"/>
      <c r="I5" s="303"/>
      <c r="J5" s="303"/>
    </row>
    <row r="6" spans="1:10">
      <c r="A6" s="11"/>
      <c r="B6" s="87" t="s">
        <v>438</v>
      </c>
      <c r="C6" s="1" t="s">
        <v>440</v>
      </c>
      <c r="D6" s="302">
        <v>480</v>
      </c>
      <c r="E6" s="1">
        <v>4</v>
      </c>
      <c r="F6" s="25"/>
      <c r="G6" s="303"/>
      <c r="H6" s="303"/>
      <c r="I6" s="303"/>
      <c r="J6" s="303"/>
    </row>
    <row r="7" spans="1:10">
      <c r="A7" s="11"/>
      <c r="B7" s="87" t="s">
        <v>438</v>
      </c>
      <c r="C7" t="s">
        <v>441</v>
      </c>
      <c r="D7" s="302">
        <v>750</v>
      </c>
      <c r="E7" s="1">
        <v>4</v>
      </c>
      <c r="F7" s="25"/>
      <c r="G7" s="303"/>
      <c r="H7" s="303"/>
      <c r="I7" s="303"/>
      <c r="J7" s="303"/>
    </row>
    <row r="8" spans="1:10">
      <c r="A8" s="11"/>
      <c r="B8" s="1" t="s">
        <v>442</v>
      </c>
      <c r="C8" s="1" t="s">
        <v>443</v>
      </c>
      <c r="D8" s="302"/>
      <c r="E8" s="1">
        <v>34</v>
      </c>
      <c r="F8" s="25"/>
      <c r="G8" s="303"/>
      <c r="H8" s="303"/>
      <c r="I8" s="303"/>
      <c r="J8" s="303"/>
    </row>
    <row r="9" spans="1:10">
      <c r="A9" s="11"/>
      <c r="B9" s="1" t="s">
        <v>444</v>
      </c>
      <c r="C9" s="1" t="s">
        <v>445</v>
      </c>
      <c r="D9" s="302"/>
      <c r="E9" s="1">
        <v>2</v>
      </c>
      <c r="F9" s="25"/>
      <c r="G9" s="303"/>
      <c r="H9" s="303"/>
      <c r="I9" s="303"/>
      <c r="J9" s="303"/>
    </row>
    <row r="10" spans="1:10">
      <c r="A10" s="11"/>
      <c r="B10" s="1" t="s">
        <v>446</v>
      </c>
      <c r="C10" s="296" t="s">
        <v>43</v>
      </c>
      <c r="D10" s="302"/>
      <c r="E10" s="1">
        <v>81</v>
      </c>
      <c r="F10" s="25"/>
      <c r="G10" s="303"/>
      <c r="H10" s="303"/>
      <c r="I10" s="303"/>
      <c r="J10" s="303"/>
    </row>
    <row r="11" spans="1:10">
      <c r="A11" s="11"/>
      <c r="B11" s="1" t="s">
        <v>325</v>
      </c>
      <c r="C11" s="296" t="s">
        <v>43</v>
      </c>
      <c r="D11" s="302"/>
      <c r="E11" s="1">
        <v>8</v>
      </c>
      <c r="F11" s="148"/>
      <c r="G11" s="303"/>
      <c r="H11" s="303"/>
      <c r="I11" s="303"/>
      <c r="J11" s="303"/>
    </row>
    <row r="12" spans="1:10">
      <c r="A12" s="158" t="s">
        <v>447</v>
      </c>
      <c r="B12" s="1" t="s">
        <v>448</v>
      </c>
      <c r="C12" s="296" t="s">
        <v>43</v>
      </c>
      <c r="D12" s="302"/>
      <c r="E12" s="1">
        <v>78</v>
      </c>
      <c r="F12" s="149"/>
      <c r="G12" s="303"/>
      <c r="H12" s="303"/>
      <c r="I12" s="303"/>
      <c r="J12" s="303"/>
    </row>
    <row r="13" spans="1:10">
      <c r="A13" s="11"/>
      <c r="B13" s="1" t="s">
        <v>329</v>
      </c>
      <c r="C13" s="296" t="s">
        <v>43</v>
      </c>
      <c r="D13" s="302"/>
      <c r="E13" s="1">
        <v>81</v>
      </c>
      <c r="F13" s="150"/>
      <c r="G13" s="303"/>
      <c r="H13" s="303"/>
      <c r="I13" s="303"/>
      <c r="J13" s="303"/>
    </row>
    <row r="14" spans="1:10">
      <c r="A14" s="11"/>
      <c r="B14" s="1" t="s">
        <v>449</v>
      </c>
      <c r="C14" s="296" t="s">
        <v>43</v>
      </c>
      <c r="D14" s="302"/>
      <c r="E14" s="1">
        <v>4</v>
      </c>
      <c r="F14" s="148"/>
      <c r="G14" s="303"/>
      <c r="H14" s="303"/>
      <c r="I14" s="303"/>
      <c r="J14" s="303"/>
    </row>
    <row r="15" spans="1:10">
      <c r="A15" s="11"/>
      <c r="B15" s="1" t="s">
        <v>339</v>
      </c>
      <c r="C15" s="296" t="s">
        <v>43</v>
      </c>
      <c r="D15" s="302"/>
      <c r="E15" s="1">
        <v>42</v>
      </c>
      <c r="F15" s="150"/>
      <c r="G15" s="303"/>
      <c r="H15" s="303"/>
      <c r="I15" s="303"/>
      <c r="J15" s="303"/>
    </row>
    <row r="16" spans="1:10">
      <c r="A16" s="151" t="s">
        <v>450</v>
      </c>
      <c r="B16" s="1" t="s">
        <v>451</v>
      </c>
      <c r="C16" s="147" t="s">
        <v>452</v>
      </c>
      <c r="D16" s="302"/>
      <c r="E16" s="1">
        <v>1</v>
      </c>
      <c r="F16" s="127"/>
      <c r="G16" s="303"/>
      <c r="H16" s="303"/>
      <c r="I16" s="303"/>
      <c r="J16" s="303"/>
    </row>
    <row r="17" spans="1:10">
      <c r="A17" s="11"/>
      <c r="B17" s="1" t="s">
        <v>453</v>
      </c>
      <c r="C17" s="33" t="s">
        <v>454</v>
      </c>
      <c r="D17" s="302"/>
      <c r="E17" s="1">
        <v>4</v>
      </c>
      <c r="F17" s="148"/>
      <c r="G17" s="303"/>
      <c r="H17" s="303"/>
      <c r="I17" s="303"/>
      <c r="J17" s="303"/>
    </row>
    <row r="18" spans="1:10">
      <c r="A18" s="11"/>
      <c r="B18" s="1" t="s">
        <v>455</v>
      </c>
      <c r="C18" s="1" t="s">
        <v>452</v>
      </c>
      <c r="D18" s="302"/>
      <c r="E18" s="1">
        <v>4</v>
      </c>
      <c r="F18" s="148"/>
      <c r="G18" s="303"/>
      <c r="H18" s="303"/>
      <c r="I18" s="303"/>
      <c r="J18" s="303"/>
    </row>
    <row r="19" spans="1:10" ht="15.75" thickBot="1">
      <c r="A19" s="27"/>
      <c r="B19" s="17" t="s">
        <v>456</v>
      </c>
      <c r="C19" s="17" t="s">
        <v>452</v>
      </c>
      <c r="D19" s="305"/>
      <c r="E19" s="17">
        <v>4</v>
      </c>
      <c r="F19" s="152"/>
      <c r="G19" s="303"/>
      <c r="H19" s="303"/>
      <c r="I19" s="303"/>
      <c r="J19" s="303"/>
    </row>
    <row r="20" spans="1:10">
      <c r="B20" s="303"/>
      <c r="C20" s="303"/>
      <c r="E20" s="303"/>
      <c r="G20" s="303"/>
      <c r="H20" s="303"/>
      <c r="I20" s="303"/>
      <c r="J20" s="303"/>
    </row>
    <row r="21" spans="1:10">
      <c r="B21" s="303"/>
      <c r="C21" s="303"/>
      <c r="E21" s="303"/>
      <c r="G21" s="303"/>
      <c r="H21" s="303"/>
      <c r="I21" s="303"/>
      <c r="J21" s="303"/>
    </row>
  </sheetData>
  <hyperlinks>
    <hyperlink ref="A3" r:id="rId1" xr:uid="{D78454D2-FBEE-4248-B9A7-0E47A1203752}"/>
    <hyperlink ref="A4" r:id="rId2" xr:uid="{876753F4-F9E7-4EFA-AEE2-78B8BD2C1EE5}"/>
    <hyperlink ref="A5" r:id="rId3" xr:uid="{43398CF9-3F06-40AA-974F-40F60A2E3BE9}"/>
    <hyperlink ref="C17" r:id="rId4" xr:uid="{C74C06A2-8408-47A6-9CF2-B2CEC99A704A}"/>
    <hyperlink ref="A12" r:id="rId5" xr:uid="{80DB00DC-8017-4A38-80BA-73ECD0013A67}"/>
    <hyperlink ref="A16" r:id="rId6" xr:uid="{AFA0A9E6-8373-4654-A979-3FF14B5ABCAF}"/>
    <hyperlink ref="B2" r:id="rId7" xr:uid="{C0C872F2-1F7D-4A12-8D47-2BADA9A2B13F}"/>
    <hyperlink ref="B3" r:id="rId8" xr:uid="{80CDA37F-E89A-4B16-B526-81A494CA574A}"/>
    <hyperlink ref="B4" r:id="rId9" xr:uid="{9234BE99-86F8-4268-AAFE-9572FF408DB2}"/>
    <hyperlink ref="B5" r:id="rId10" xr:uid="{9C07BBDF-E42D-4BBF-84E8-AD54451AEF42}"/>
    <hyperlink ref="B6" r:id="rId11" xr:uid="{3716A552-90D7-49AD-944B-588BFC1C7F08}"/>
    <hyperlink ref="B7" r:id="rId12" xr:uid="{975DD2D1-C8CD-4E55-8DDF-BDB582BCA86A}"/>
    <hyperlink ref="A1" location="INDEX!A1" display="INDEX" xr:uid="{68A0BE12-B067-4CE0-9FF4-BED5A8EE8F8D}"/>
  </hyperlinks>
  <printOptions horizontalCentered="1"/>
  <pageMargins left="0.19685039370078741" right="0.19685039370078741" top="0.59055118110236227" bottom="0.39370078740157483" header="0.19685039370078741" footer="0.39370078740157483"/>
  <pageSetup paperSize="9" orientation="portrait" r:id="rId13"/>
  <headerFooter>
    <oddHeader>&amp;C&amp;"Aptos Black,Regular"&amp;14VALKYRIE V2 - FRAME BOM</oddHeader>
  </headerFooter>
  <drawing r:id="rId14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FF31-85FB-4A31-AEF5-1275190E33B8}">
  <sheetPr>
    <tabColor rgb="FF92D050"/>
  </sheetPr>
  <dimension ref="A1:F47"/>
  <sheetViews>
    <sheetView zoomScaleNormal="100" workbookViewId="0">
      <selection activeCell="I24" sqref="I24"/>
    </sheetView>
  </sheetViews>
  <sheetFormatPr defaultColWidth="11.425781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16347" width="11.42578125" style="2"/>
    <col min="16348" max="16353" width="11.42578125" style="2" bestFit="1" customWidth="1"/>
    <col min="16354" max="16384" width="11.42578125" style="2"/>
  </cols>
  <sheetData>
    <row r="1" spans="1:5" ht="30">
      <c r="A1" s="159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296" t="s">
        <v>50</v>
      </c>
      <c r="C2" s="12"/>
      <c r="D2" s="7">
        <v>2</v>
      </c>
      <c r="E2" s="24" t="s">
        <v>430</v>
      </c>
    </row>
    <row r="3" spans="1:5">
      <c r="A3" s="158" t="s">
        <v>431</v>
      </c>
      <c r="B3" s="1" t="s">
        <v>458</v>
      </c>
      <c r="D3">
        <v>2</v>
      </c>
      <c r="E3" s="304" t="s">
        <v>433</v>
      </c>
    </row>
    <row r="4" spans="1:5">
      <c r="A4" s="158" t="s">
        <v>434</v>
      </c>
      <c r="B4" s="296" t="s">
        <v>58</v>
      </c>
      <c r="C4" s="12"/>
      <c r="D4" s="7">
        <v>36</v>
      </c>
      <c r="E4" s="304" t="s">
        <v>436</v>
      </c>
    </row>
    <row r="5" spans="1:5">
      <c r="A5" s="158" t="s">
        <v>437</v>
      </c>
      <c r="B5" s="296" t="s">
        <v>60</v>
      </c>
      <c r="C5" s="12"/>
      <c r="D5" s="7">
        <v>24</v>
      </c>
      <c r="E5" s="304"/>
    </row>
    <row r="6" spans="1:5">
      <c r="A6" s="11"/>
      <c r="B6" s="296" t="s">
        <v>62</v>
      </c>
      <c r="C6" s="12"/>
      <c r="D6" s="7">
        <v>4</v>
      </c>
      <c r="E6" s="25"/>
    </row>
    <row r="7" spans="1:5">
      <c r="A7" s="11"/>
      <c r="B7" s="296" t="s">
        <v>64</v>
      </c>
      <c r="C7" s="12"/>
      <c r="D7" s="7">
        <v>8</v>
      </c>
      <c r="E7" s="25"/>
    </row>
    <row r="8" spans="1:5">
      <c r="A8" s="11"/>
      <c r="B8" s="1" t="s">
        <v>459</v>
      </c>
      <c r="C8"/>
      <c r="D8" s="7">
        <v>2</v>
      </c>
      <c r="E8" s="25"/>
    </row>
    <row r="9" spans="1:5">
      <c r="A9" s="11"/>
      <c r="B9" s="1" t="s">
        <v>460</v>
      </c>
      <c r="C9" s="1"/>
      <c r="D9" s="7">
        <v>5</v>
      </c>
      <c r="E9" s="25"/>
    </row>
    <row r="10" spans="1:5">
      <c r="A10" s="11"/>
      <c r="B10" s="1" t="s">
        <v>278</v>
      </c>
      <c r="D10">
        <v>24</v>
      </c>
      <c r="E10" s="25"/>
    </row>
    <row r="11" spans="1:5">
      <c r="A11" s="11"/>
      <c r="B11" s="2" t="s">
        <v>461</v>
      </c>
      <c r="C11" s="12"/>
      <c r="D11" s="7">
        <v>32</v>
      </c>
      <c r="E11" s="25"/>
    </row>
    <row r="12" spans="1:5">
      <c r="A12" s="158" t="s">
        <v>447</v>
      </c>
      <c r="B12" s="296" t="s">
        <v>462</v>
      </c>
      <c r="C12" s="12"/>
      <c r="D12" s="7">
        <v>12</v>
      </c>
      <c r="E12" s="68" t="s">
        <v>450</v>
      </c>
    </row>
    <row r="13" spans="1:5">
      <c r="A13" s="11"/>
      <c r="B13" s="1" t="s">
        <v>287</v>
      </c>
      <c r="D13">
        <v>8</v>
      </c>
      <c r="E13" s="68" t="s">
        <v>463</v>
      </c>
    </row>
    <row r="14" spans="1:5">
      <c r="A14" s="11"/>
      <c r="B14" s="1" t="s">
        <v>291</v>
      </c>
      <c r="D14">
        <v>48</v>
      </c>
      <c r="E14" s="25"/>
    </row>
    <row r="15" spans="1:5">
      <c r="A15" s="11"/>
      <c r="B15" s="1" t="s">
        <v>293</v>
      </c>
      <c r="D15">
        <v>12</v>
      </c>
      <c r="E15" s="25"/>
    </row>
    <row r="16" spans="1:5">
      <c r="A16" s="11"/>
      <c r="B16" s="1" t="s">
        <v>295</v>
      </c>
      <c r="D16">
        <v>6</v>
      </c>
      <c r="E16" s="25"/>
    </row>
    <row r="17" spans="1:6">
      <c r="A17" s="11"/>
      <c r="B17" s="1" t="s">
        <v>297</v>
      </c>
      <c r="D17">
        <v>2</v>
      </c>
      <c r="E17" s="25"/>
    </row>
    <row r="18" spans="1:6">
      <c r="A18" s="11"/>
      <c r="B18" s="2" t="s">
        <v>464</v>
      </c>
      <c r="C18" s="12"/>
      <c r="D18" s="7">
        <v>2</v>
      </c>
      <c r="E18" s="25"/>
    </row>
    <row r="19" spans="1:6">
      <c r="A19" s="11"/>
      <c r="B19" s="296" t="s">
        <v>321</v>
      </c>
      <c r="C19" s="12"/>
      <c r="D19" s="7">
        <v>11</v>
      </c>
      <c r="E19" s="25"/>
    </row>
    <row r="20" spans="1:6">
      <c r="A20" s="11"/>
      <c r="B20" s="2" t="s">
        <v>446</v>
      </c>
      <c r="C20" s="12"/>
      <c r="D20" s="7">
        <v>26</v>
      </c>
      <c r="E20" s="25"/>
    </row>
    <row r="21" spans="1:6">
      <c r="A21" s="11"/>
      <c r="B21" s="2" t="s">
        <v>448</v>
      </c>
      <c r="C21" s="12"/>
      <c r="D21" s="7">
        <v>6</v>
      </c>
      <c r="E21" s="25"/>
    </row>
    <row r="22" spans="1:6">
      <c r="A22" s="11"/>
      <c r="B22" s="2" t="s">
        <v>329</v>
      </c>
      <c r="C22" s="12"/>
      <c r="D22" s="7">
        <v>34</v>
      </c>
      <c r="E22" s="25"/>
    </row>
    <row r="23" spans="1:6">
      <c r="A23" s="11"/>
      <c r="B23" s="2" t="s">
        <v>331</v>
      </c>
      <c r="C23" s="12"/>
      <c r="D23" s="7">
        <v>5</v>
      </c>
      <c r="E23" s="25"/>
    </row>
    <row r="24" spans="1:6">
      <c r="A24" s="11"/>
      <c r="B24" s="2" t="s">
        <v>465</v>
      </c>
      <c r="C24" s="12"/>
      <c r="D24" s="7">
        <v>2</v>
      </c>
      <c r="E24" s="25"/>
    </row>
    <row r="25" spans="1:6">
      <c r="A25" s="11"/>
      <c r="B25" s="296" t="s">
        <v>466</v>
      </c>
      <c r="C25" s="126" t="s">
        <v>467</v>
      </c>
      <c r="D25" s="7">
        <v>2</v>
      </c>
      <c r="E25" s="25"/>
    </row>
    <row r="26" spans="1:6">
      <c r="A26" s="11"/>
      <c r="B26" s="296" t="s">
        <v>468</v>
      </c>
      <c r="C26" s="126" t="s">
        <v>469</v>
      </c>
      <c r="D26" s="7">
        <v>1</v>
      </c>
      <c r="E26" s="127"/>
    </row>
    <row r="27" spans="1:6">
      <c r="A27" s="11"/>
      <c r="B27" s="296" t="s">
        <v>470</v>
      </c>
      <c r="C27" s="12"/>
      <c r="D27" s="7">
        <v>2</v>
      </c>
      <c r="E27" s="25"/>
    </row>
    <row r="28" spans="1:6">
      <c r="A28" s="11"/>
      <c r="B28" s="1" t="s">
        <v>471</v>
      </c>
      <c r="C28" s="87" t="s">
        <v>450</v>
      </c>
      <c r="D28" s="7">
        <v>2</v>
      </c>
      <c r="E28" s="25"/>
    </row>
    <row r="29" spans="1:6">
      <c r="A29" s="11"/>
      <c r="B29" s="1" t="s">
        <v>472</v>
      </c>
      <c r="C29" s="296" t="s">
        <v>452</v>
      </c>
      <c r="D29" s="7">
        <v>2</v>
      </c>
      <c r="E29" s="25"/>
      <c r="F29" s="296"/>
    </row>
    <row r="30" spans="1:6">
      <c r="A30" s="11"/>
      <c r="B30" s="1" t="s">
        <v>473</v>
      </c>
      <c r="C30" s="296" t="s">
        <v>452</v>
      </c>
      <c r="D30" s="7">
        <v>1</v>
      </c>
      <c r="E30" s="25"/>
      <c r="F30" s="296"/>
    </row>
    <row r="31" spans="1:6">
      <c r="A31" s="11"/>
      <c r="B31" s="1" t="s">
        <v>474</v>
      </c>
      <c r="C31" s="296" t="s">
        <v>452</v>
      </c>
      <c r="D31" s="7">
        <v>1</v>
      </c>
      <c r="E31" s="25"/>
      <c r="F31" s="296"/>
    </row>
    <row r="32" spans="1:6">
      <c r="A32" s="11"/>
      <c r="B32" s="1" t="s">
        <v>475</v>
      </c>
      <c r="C32" s="296" t="s">
        <v>452</v>
      </c>
      <c r="D32" s="7">
        <v>1</v>
      </c>
      <c r="E32" s="25"/>
      <c r="F32" s="296"/>
    </row>
    <row r="33" spans="1:6">
      <c r="A33" s="11"/>
      <c r="B33" s="1" t="s">
        <v>476</v>
      </c>
      <c r="C33" s="296" t="s">
        <v>452</v>
      </c>
      <c r="D33" s="7">
        <v>1</v>
      </c>
      <c r="E33" s="25"/>
      <c r="F33" s="296"/>
    </row>
    <row r="34" spans="1:6">
      <c r="A34" s="11"/>
      <c r="B34" s="1" t="s">
        <v>477</v>
      </c>
      <c r="C34" s="296" t="s">
        <v>452</v>
      </c>
      <c r="D34" s="7">
        <v>1</v>
      </c>
      <c r="E34" s="25"/>
      <c r="F34" s="296"/>
    </row>
    <row r="35" spans="1:6">
      <c r="A35" s="11"/>
      <c r="B35" s="1" t="s">
        <v>478</v>
      </c>
      <c r="C35" s="296" t="s">
        <v>452</v>
      </c>
      <c r="D35" s="7">
        <v>1</v>
      </c>
      <c r="E35" s="25"/>
      <c r="F35" s="296"/>
    </row>
    <row r="36" spans="1:6">
      <c r="A36" s="11"/>
      <c r="B36" s="1" t="s">
        <v>479</v>
      </c>
      <c r="C36" s="296" t="s">
        <v>452</v>
      </c>
      <c r="D36" s="7">
        <v>2</v>
      </c>
      <c r="E36" s="25"/>
      <c r="F36" s="296"/>
    </row>
    <row r="37" spans="1:6">
      <c r="A37" s="11"/>
      <c r="B37" s="1" t="s">
        <v>480</v>
      </c>
      <c r="C37" s="296" t="s">
        <v>452</v>
      </c>
      <c r="D37" s="7">
        <v>4</v>
      </c>
      <c r="E37" s="25"/>
      <c r="F37" s="296"/>
    </row>
    <row r="38" spans="1:6">
      <c r="A38" s="11"/>
      <c r="B38" s="1" t="s">
        <v>481</v>
      </c>
      <c r="C38" s="296" t="s">
        <v>452</v>
      </c>
      <c r="D38" s="7">
        <v>1</v>
      </c>
      <c r="E38" s="25"/>
      <c r="F38" s="296"/>
    </row>
    <row r="39" spans="1:6">
      <c r="A39" s="11"/>
      <c r="B39" s="1" t="s">
        <v>482</v>
      </c>
      <c r="C39" s="296" t="s">
        <v>452</v>
      </c>
      <c r="D39" s="7">
        <v>1</v>
      </c>
      <c r="E39" s="25"/>
      <c r="F39" s="296"/>
    </row>
    <row r="40" spans="1:6">
      <c r="A40" s="11"/>
      <c r="B40" s="1" t="s">
        <v>483</v>
      </c>
      <c r="C40" s="296" t="s">
        <v>452</v>
      </c>
      <c r="D40" s="7">
        <v>1</v>
      </c>
      <c r="E40" s="25"/>
      <c r="F40" s="296"/>
    </row>
    <row r="41" spans="1:6">
      <c r="A41" s="11"/>
      <c r="B41" s="1" t="s">
        <v>484</v>
      </c>
      <c r="C41" s="296" t="s">
        <v>452</v>
      </c>
      <c r="D41" s="7">
        <v>1</v>
      </c>
      <c r="E41" s="25"/>
      <c r="F41" s="296"/>
    </row>
    <row r="42" spans="1:6">
      <c r="A42" s="11"/>
      <c r="B42" s="1" t="s">
        <v>485</v>
      </c>
      <c r="C42" s="296" t="s">
        <v>452</v>
      </c>
      <c r="D42" s="7">
        <v>1</v>
      </c>
      <c r="E42" s="25"/>
    </row>
    <row r="43" spans="1:6">
      <c r="A43" s="11"/>
      <c r="B43" s="1" t="s">
        <v>486</v>
      </c>
      <c r="C43" s="296" t="s">
        <v>452</v>
      </c>
      <c r="D43" s="7">
        <v>1</v>
      </c>
      <c r="E43" s="25"/>
    </row>
    <row r="44" spans="1:6">
      <c r="A44" s="11"/>
      <c r="B44" s="1" t="s">
        <v>487</v>
      </c>
      <c r="C44" s="296" t="s">
        <v>452</v>
      </c>
      <c r="D44" s="7">
        <v>1</v>
      </c>
      <c r="E44" s="25"/>
    </row>
    <row r="45" spans="1:6">
      <c r="A45" s="11"/>
      <c r="B45" s="1" t="s">
        <v>488</v>
      </c>
      <c r="C45" s="296" t="s">
        <v>452</v>
      </c>
      <c r="D45" s="7">
        <v>1</v>
      </c>
      <c r="E45" s="25"/>
    </row>
    <row r="46" spans="1:6">
      <c r="A46" s="11"/>
      <c r="B46" s="1" t="s">
        <v>489</v>
      </c>
      <c r="C46" s="15" t="s">
        <v>490</v>
      </c>
      <c r="D46" s="7">
        <v>1</v>
      </c>
      <c r="E46" s="25"/>
    </row>
    <row r="47" spans="1:6" ht="15.75" thickBot="1">
      <c r="A47" s="128"/>
      <c r="B47" s="17" t="s">
        <v>491</v>
      </c>
      <c r="C47" s="129" t="s">
        <v>492</v>
      </c>
      <c r="D47" s="28">
        <v>1</v>
      </c>
      <c r="E47" s="130"/>
    </row>
  </sheetData>
  <hyperlinks>
    <hyperlink ref="A3" r:id="rId1" xr:uid="{6AF45D33-B3D4-48FD-8B5D-FC9C26E8266F}"/>
    <hyperlink ref="A4" r:id="rId2" xr:uid="{216DB74C-ED28-4B01-8744-ED569E397C89}"/>
    <hyperlink ref="A5" r:id="rId3" xr:uid="{45D77D1C-8765-4C65-8A99-38C168AB7CBE}"/>
    <hyperlink ref="A12" r:id="rId4" xr:uid="{B5C7BE32-BF08-4AD0-86BD-7FDA34EA2715}"/>
    <hyperlink ref="E12" r:id="rId5" xr:uid="{333D6762-5A43-4D14-875B-F43B8528B146}"/>
    <hyperlink ref="E13" r:id="rId6" xr:uid="{D0E7FF63-3CE4-48AA-BD1A-6A17425DFD50}"/>
    <hyperlink ref="A1" location="INDEX!A1" display="INDEX" xr:uid="{3ACA75CE-6FA9-4C71-A0AC-FD8354B78C49}"/>
    <hyperlink ref="C28" r:id="rId7" xr:uid="{4FD73844-696A-4E2A-A62B-CEB793A5F595}"/>
  </hyperlinks>
  <printOptions horizontalCentered="1"/>
  <pageMargins left="0.19685039370078741" right="0.19685039370078741" top="0.59055118110236227" bottom="0.59055118110236227" header="0.19685039370078741" footer="0.19685039370078741"/>
  <pageSetup paperSize="9" orientation="portrait" r:id="rId8"/>
  <headerFooter>
    <oddHeader>&amp;C&amp;"Aptos Black,Regular"&amp;14VALKYRIE V2 - AB GANTRY BOM</oddHeader>
    <oddFooter>&amp;CV2 BETA&amp;R&amp;P of &amp;N</oddFooter>
  </headerFooter>
  <drawing r:id="rId9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21DF-9FE7-4E8A-99F7-ADAD3966DA06}">
  <sheetPr>
    <tabColor rgb="FF92D050"/>
    <pageSetUpPr fitToPage="1"/>
  </sheetPr>
  <dimension ref="A1:E59"/>
  <sheetViews>
    <sheetView zoomScaleNormal="100" workbookViewId="0"/>
  </sheetViews>
  <sheetFormatPr defaultColWidth="8.710937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16301" width="8.7109375" style="2"/>
    <col min="16302" max="16307" width="11.42578125" style="2" bestFit="1" customWidth="1"/>
    <col min="16308" max="16384" width="8.7109375" style="2"/>
  </cols>
  <sheetData>
    <row r="1" spans="1:5" ht="30">
      <c r="A1" s="161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1" t="s">
        <v>493</v>
      </c>
      <c r="C2" s="294"/>
      <c r="D2" s="295">
        <v>2</v>
      </c>
      <c r="E2" s="24" t="s">
        <v>430</v>
      </c>
    </row>
    <row r="3" spans="1:5">
      <c r="A3" s="160" t="s">
        <v>431</v>
      </c>
      <c r="B3" t="s">
        <v>494</v>
      </c>
      <c r="C3" s="12" t="s">
        <v>495</v>
      </c>
      <c r="D3" s="137">
        <v>1</v>
      </c>
      <c r="E3" s="304" t="s">
        <v>433</v>
      </c>
    </row>
    <row r="4" spans="1:5">
      <c r="A4" s="160" t="s">
        <v>434</v>
      </c>
      <c r="B4" s="12" t="s">
        <v>44</v>
      </c>
      <c r="C4" s="12" t="s">
        <v>496</v>
      </c>
      <c r="D4" s="7">
        <v>12</v>
      </c>
      <c r="E4" s="304" t="s">
        <v>436</v>
      </c>
    </row>
    <row r="5" spans="1:5">
      <c r="A5" s="160" t="s">
        <v>437</v>
      </c>
      <c r="B5" s="296" t="s">
        <v>497</v>
      </c>
      <c r="C5" s="12" t="s">
        <v>498</v>
      </c>
      <c r="D5" s="7">
        <v>12</v>
      </c>
      <c r="E5" s="304"/>
    </row>
    <row r="6" spans="1:5">
      <c r="A6" s="11"/>
      <c r="B6" s="296" t="s">
        <v>53</v>
      </c>
      <c r="C6" s="12" t="s">
        <v>499</v>
      </c>
      <c r="D6" s="7">
        <v>3</v>
      </c>
      <c r="E6" s="25"/>
    </row>
    <row r="7" spans="1:5">
      <c r="A7" s="11"/>
      <c r="B7" s="296" t="s">
        <v>56</v>
      </c>
      <c r="C7" s="12" t="s">
        <v>499</v>
      </c>
      <c r="D7" s="7">
        <v>6</v>
      </c>
      <c r="E7" s="25"/>
    </row>
    <row r="8" spans="1:5">
      <c r="A8" s="11"/>
      <c r="B8" s="1" t="s">
        <v>500</v>
      </c>
      <c r="D8" s="7">
        <v>1</v>
      </c>
      <c r="E8" s="25"/>
    </row>
    <row r="9" spans="1:5">
      <c r="A9" s="11"/>
      <c r="B9" s="18" t="s">
        <v>501</v>
      </c>
      <c r="C9" s="296" t="s">
        <v>502</v>
      </c>
      <c r="D9" s="298">
        <v>1</v>
      </c>
      <c r="E9" s="25"/>
    </row>
    <row r="10" spans="1:5">
      <c r="A10" s="11"/>
      <c r="B10" s="301" t="s">
        <v>503</v>
      </c>
      <c r="C10" s="296"/>
      <c r="D10" s="7">
        <v>1</v>
      </c>
      <c r="E10" s="25"/>
    </row>
    <row r="11" spans="1:5">
      <c r="A11" s="11"/>
      <c r="B11" s="18" t="s">
        <v>504</v>
      </c>
      <c r="C11" s="296"/>
      <c r="D11" s="298">
        <v>1</v>
      </c>
      <c r="E11" s="25"/>
    </row>
    <row r="12" spans="1:5">
      <c r="A12" s="160" t="s">
        <v>447</v>
      </c>
      <c r="B12" s="1" t="s">
        <v>505</v>
      </c>
      <c r="C12" s="1" t="s">
        <v>506</v>
      </c>
      <c r="D12" s="7">
        <v>1</v>
      </c>
      <c r="E12" s="25"/>
    </row>
    <row r="13" spans="1:5">
      <c r="A13" s="11"/>
      <c r="B13" s="6" t="s">
        <v>507</v>
      </c>
      <c r="C13" s="296" t="s">
        <v>508</v>
      </c>
      <c r="D13" s="298">
        <v>36</v>
      </c>
      <c r="E13" s="25"/>
    </row>
    <row r="14" spans="1:5">
      <c r="A14" s="11"/>
      <c r="B14" s="296" t="s">
        <v>509</v>
      </c>
      <c r="C14" s="296"/>
      <c r="D14" s="7">
        <v>1</v>
      </c>
      <c r="E14" s="25"/>
    </row>
    <row r="15" spans="1:5">
      <c r="A15" s="11"/>
      <c r="B15" s="15" t="s">
        <v>510</v>
      </c>
      <c r="D15" s="7">
        <v>3</v>
      </c>
      <c r="E15" s="25"/>
    </row>
    <row r="16" spans="1:5">
      <c r="A16" s="11"/>
      <c r="B16" s="296" t="s">
        <v>511</v>
      </c>
      <c r="C16" s="296"/>
      <c r="D16" s="298">
        <v>3</v>
      </c>
      <c r="E16" s="25"/>
    </row>
    <row r="17" spans="1:5">
      <c r="A17" s="11"/>
      <c r="B17" s="296" t="s">
        <v>212</v>
      </c>
      <c r="C17" s="296"/>
      <c r="D17" s="298">
        <v>6</v>
      </c>
      <c r="E17" s="25"/>
    </row>
    <row r="18" spans="1:5">
      <c r="A18" s="11"/>
      <c r="B18" s="1" t="s">
        <v>512</v>
      </c>
      <c r="C18" s="1" t="s">
        <v>513</v>
      </c>
      <c r="D18" s="7">
        <v>5</v>
      </c>
      <c r="E18" s="25"/>
    </row>
    <row r="19" spans="1:5">
      <c r="A19" s="11"/>
      <c r="B19" s="12" t="s">
        <v>278</v>
      </c>
      <c r="D19" s="7">
        <v>3</v>
      </c>
      <c r="E19" s="25"/>
    </row>
    <row r="20" spans="1:5">
      <c r="A20" s="11"/>
      <c r="B20" s="296" t="s">
        <v>461</v>
      </c>
      <c r="C20" s="296"/>
      <c r="D20" s="7">
        <v>42</v>
      </c>
      <c r="E20" s="25"/>
    </row>
    <row r="21" spans="1:5">
      <c r="A21" s="11"/>
      <c r="B21" s="296" t="s">
        <v>514</v>
      </c>
      <c r="D21" s="7">
        <v>35</v>
      </c>
      <c r="E21" s="25"/>
    </row>
    <row r="22" spans="1:5">
      <c r="A22" s="11"/>
      <c r="B22" s="296" t="s">
        <v>291</v>
      </c>
      <c r="D22" s="7">
        <v>57</v>
      </c>
      <c r="E22" s="25"/>
    </row>
    <row r="23" spans="1:5">
      <c r="A23" s="11"/>
      <c r="B23" s="296" t="s">
        <v>293</v>
      </c>
      <c r="D23" s="7">
        <v>13</v>
      </c>
      <c r="E23" s="25"/>
    </row>
    <row r="24" spans="1:5">
      <c r="A24" s="11"/>
      <c r="B24" t="s">
        <v>295</v>
      </c>
      <c r="D24" s="7">
        <v>2</v>
      </c>
      <c r="E24" s="25"/>
    </row>
    <row r="25" spans="1:5">
      <c r="A25" s="11"/>
      <c r="B25" s="296" t="s">
        <v>297</v>
      </c>
      <c r="D25" s="7">
        <v>7</v>
      </c>
      <c r="E25" s="25"/>
    </row>
    <row r="26" spans="1:5">
      <c r="A26" s="11"/>
      <c r="B26" s="1" t="s">
        <v>299</v>
      </c>
      <c r="D26" s="7">
        <v>1</v>
      </c>
      <c r="E26" s="25"/>
    </row>
    <row r="27" spans="1:5">
      <c r="A27" s="11"/>
      <c r="B27" s="296" t="s">
        <v>515</v>
      </c>
      <c r="D27" s="7">
        <v>3</v>
      </c>
      <c r="E27" s="25"/>
    </row>
    <row r="28" spans="1:5">
      <c r="A28" s="11"/>
      <c r="B28" s="296" t="s">
        <v>516</v>
      </c>
      <c r="D28" s="7">
        <v>3</v>
      </c>
      <c r="E28" s="25"/>
    </row>
    <row r="29" spans="1:5">
      <c r="A29" s="11"/>
      <c r="B29" s="296" t="s">
        <v>517</v>
      </c>
      <c r="D29" s="7"/>
      <c r="E29" s="25"/>
    </row>
    <row r="30" spans="1:5">
      <c r="A30" s="11"/>
      <c r="B30" s="296" t="s">
        <v>518</v>
      </c>
      <c r="D30" s="7">
        <v>1</v>
      </c>
      <c r="E30" s="25"/>
    </row>
    <row r="31" spans="1:5">
      <c r="A31" s="11"/>
      <c r="B31" s="2" t="s">
        <v>313</v>
      </c>
      <c r="D31" s="7">
        <v>3</v>
      </c>
      <c r="E31" s="25"/>
    </row>
    <row r="32" spans="1:5">
      <c r="A32" s="11"/>
      <c r="B32" t="s">
        <v>519</v>
      </c>
      <c r="C32" s="296"/>
      <c r="D32" s="298">
        <v>1</v>
      </c>
      <c r="E32" s="25"/>
    </row>
    <row r="33" spans="1:5">
      <c r="A33" s="11"/>
      <c r="B33" s="296" t="s">
        <v>520</v>
      </c>
      <c r="D33" s="7">
        <v>3</v>
      </c>
      <c r="E33" s="25"/>
    </row>
    <row r="34" spans="1:5">
      <c r="A34" s="11"/>
      <c r="B34" s="2" t="s">
        <v>446</v>
      </c>
      <c r="D34" s="7">
        <v>17</v>
      </c>
      <c r="E34" s="25"/>
    </row>
    <row r="35" spans="1:5">
      <c r="A35" s="11"/>
      <c r="B35" s="296" t="s">
        <v>521</v>
      </c>
      <c r="D35" s="7">
        <v>3</v>
      </c>
      <c r="E35" s="25"/>
    </row>
    <row r="36" spans="1:5">
      <c r="A36" s="11"/>
      <c r="B36" s="296" t="s">
        <v>448</v>
      </c>
      <c r="C36" s="296"/>
      <c r="D36" s="7">
        <v>6</v>
      </c>
      <c r="E36" s="25"/>
    </row>
    <row r="37" spans="1:5">
      <c r="A37" s="11"/>
      <c r="B37" s="296" t="s">
        <v>329</v>
      </c>
      <c r="C37" s="296"/>
      <c r="D37" s="7">
        <v>14</v>
      </c>
      <c r="E37" s="25"/>
    </row>
    <row r="38" spans="1:5">
      <c r="A38" s="11"/>
      <c r="B38" s="2" t="s">
        <v>331</v>
      </c>
      <c r="D38" s="7">
        <v>3</v>
      </c>
      <c r="E38" s="25"/>
    </row>
    <row r="39" spans="1:5">
      <c r="A39" s="11"/>
      <c r="B39" s="2" t="s">
        <v>522</v>
      </c>
      <c r="D39" s="7">
        <v>3</v>
      </c>
      <c r="E39" s="25"/>
    </row>
    <row r="40" spans="1:5">
      <c r="A40" s="11"/>
      <c r="B40" s="2" t="s">
        <v>523</v>
      </c>
      <c r="D40" s="7">
        <v>3</v>
      </c>
      <c r="E40" s="25"/>
    </row>
    <row r="41" spans="1:5">
      <c r="A41" s="11"/>
      <c r="B41" s="296" t="s">
        <v>524</v>
      </c>
      <c r="D41" s="7">
        <v>3</v>
      </c>
      <c r="E41" s="25"/>
    </row>
    <row r="42" spans="1:5">
      <c r="A42" s="11"/>
      <c r="B42" t="s">
        <v>525</v>
      </c>
      <c r="C42" t="s">
        <v>526</v>
      </c>
      <c r="D42" s="7">
        <v>1</v>
      </c>
      <c r="E42" s="25"/>
    </row>
    <row r="43" spans="1:5">
      <c r="A43" s="11"/>
      <c r="B43" s="1" t="s">
        <v>527</v>
      </c>
      <c r="C43" t="s">
        <v>526</v>
      </c>
      <c r="D43" s="7">
        <v>1</v>
      </c>
      <c r="E43" s="25"/>
    </row>
    <row r="44" spans="1:5">
      <c r="A44" s="11"/>
      <c r="B44" s="1" t="s">
        <v>528</v>
      </c>
      <c r="C44" t="s">
        <v>526</v>
      </c>
      <c r="D44" s="7">
        <v>1</v>
      </c>
      <c r="E44" s="25"/>
    </row>
    <row r="45" spans="1:5">
      <c r="A45" s="11"/>
      <c r="B45" s="296" t="s">
        <v>529</v>
      </c>
      <c r="C45" s="2" t="s">
        <v>526</v>
      </c>
      <c r="D45" s="7">
        <v>2</v>
      </c>
      <c r="E45" s="25"/>
    </row>
    <row r="46" spans="1:5">
      <c r="A46" s="11"/>
      <c r="B46" s="296" t="s">
        <v>530</v>
      </c>
      <c r="C46" s="2" t="s">
        <v>526</v>
      </c>
      <c r="D46" s="7">
        <v>1</v>
      </c>
      <c r="E46" s="25"/>
    </row>
    <row r="47" spans="1:5">
      <c r="A47" s="11"/>
      <c r="B47" s="296" t="s">
        <v>531</v>
      </c>
      <c r="C47" s="2" t="s">
        <v>526</v>
      </c>
      <c r="D47" s="7">
        <v>1</v>
      </c>
      <c r="E47" s="25"/>
    </row>
    <row r="48" spans="1:5">
      <c r="A48" s="11"/>
      <c r="B48" s="296" t="s">
        <v>532</v>
      </c>
      <c r="C48" s="2" t="s">
        <v>526</v>
      </c>
      <c r="D48" s="7">
        <v>1</v>
      </c>
      <c r="E48" s="25"/>
    </row>
    <row r="49" spans="1:5">
      <c r="A49" s="11"/>
      <c r="B49" s="296" t="s">
        <v>533</v>
      </c>
      <c r="C49" s="2" t="s">
        <v>526</v>
      </c>
      <c r="D49" s="7">
        <v>1</v>
      </c>
      <c r="E49" s="25"/>
    </row>
    <row r="50" spans="1:5">
      <c r="A50" s="11"/>
      <c r="B50" s="296" t="s">
        <v>534</v>
      </c>
      <c r="C50" s="2" t="s">
        <v>526</v>
      </c>
      <c r="D50" s="7">
        <v>1</v>
      </c>
      <c r="E50" s="25"/>
    </row>
    <row r="51" spans="1:5">
      <c r="A51" s="11"/>
      <c r="B51" s="296" t="s">
        <v>535</v>
      </c>
      <c r="C51" s="2" t="s">
        <v>526</v>
      </c>
      <c r="D51" s="7">
        <v>1</v>
      </c>
      <c r="E51" s="25"/>
    </row>
    <row r="52" spans="1:5">
      <c r="A52" s="11"/>
      <c r="B52" s="296" t="s">
        <v>536</v>
      </c>
      <c r="C52" s="2" t="s">
        <v>526</v>
      </c>
      <c r="D52" s="7">
        <v>1</v>
      </c>
      <c r="E52" s="25"/>
    </row>
    <row r="53" spans="1:5">
      <c r="A53" s="11"/>
      <c r="B53" s="296" t="s">
        <v>537</v>
      </c>
      <c r="C53" s="2" t="s">
        <v>526</v>
      </c>
      <c r="D53" s="7">
        <v>2</v>
      </c>
      <c r="E53" s="25"/>
    </row>
    <row r="54" spans="1:5">
      <c r="A54" s="11"/>
      <c r="B54" s="296" t="s">
        <v>538</v>
      </c>
      <c r="C54" s="2" t="s">
        <v>526</v>
      </c>
      <c r="D54" s="7">
        <v>1</v>
      </c>
      <c r="E54" s="25"/>
    </row>
    <row r="55" spans="1:5">
      <c r="A55" s="11"/>
      <c r="B55" s="1" t="s">
        <v>539</v>
      </c>
      <c r="C55" s="12" t="s">
        <v>526</v>
      </c>
      <c r="D55" s="7">
        <v>3</v>
      </c>
      <c r="E55" s="25"/>
    </row>
    <row r="56" spans="1:5">
      <c r="A56" s="11"/>
      <c r="B56" s="296" t="s">
        <v>540</v>
      </c>
      <c r="C56" s="2" t="s">
        <v>526</v>
      </c>
      <c r="D56" s="7">
        <v>1</v>
      </c>
      <c r="E56" s="25"/>
    </row>
    <row r="57" spans="1:5">
      <c r="A57" s="11"/>
      <c r="B57" s="296" t="s">
        <v>541</v>
      </c>
      <c r="C57" s="2" t="s">
        <v>526</v>
      </c>
      <c r="D57" s="7">
        <v>1</v>
      </c>
      <c r="E57" s="25"/>
    </row>
    <row r="58" spans="1:5">
      <c r="A58" s="11"/>
      <c r="B58" s="296" t="s">
        <v>542</v>
      </c>
      <c r="C58" s="2" t="s">
        <v>526</v>
      </c>
      <c r="D58" s="7">
        <v>1</v>
      </c>
      <c r="E58" s="25"/>
    </row>
    <row r="59" spans="1:5" ht="15.75" thickBot="1">
      <c r="A59" s="27"/>
      <c r="B59" s="306" t="s">
        <v>543</v>
      </c>
      <c r="C59" s="22" t="s">
        <v>526</v>
      </c>
      <c r="D59" s="28">
        <v>3</v>
      </c>
      <c r="E59" s="29"/>
    </row>
  </sheetData>
  <hyperlinks>
    <hyperlink ref="A3" r:id="rId1" xr:uid="{53307A63-1EE9-4517-B5F1-5CA0F953F7F5}"/>
    <hyperlink ref="A4" r:id="rId2" xr:uid="{2528CF81-6C8D-40AC-9D95-F3211B9A3D3E}"/>
    <hyperlink ref="A5" r:id="rId3" xr:uid="{D15883BE-833C-49EF-BA52-7A45CFA89940}"/>
    <hyperlink ref="A12" r:id="rId4" xr:uid="{0457FC39-15B1-4C12-8626-8DAC04CFC8BE}"/>
    <hyperlink ref="A1" location="INDEX!A1" display="INDEX" xr:uid="{2F34FAD5-AFC9-4320-B370-305D930A095B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88" orientation="portrait" r:id="rId5"/>
  <headerFooter>
    <oddHeader>&amp;C&amp;"Aptos Black,Regular"&amp;14VALKYRIE V2 - Z SYSTEM BOM</oddHeader>
    <oddFooter>&amp;CV2 BETA&amp;R&amp;P of &amp;N</oddFooter>
  </headerFooter>
  <rowBreaks count="1" manualBreakCount="1">
    <brk id="55" max="16383" man="1"/>
  </rowBreaks>
  <drawing r:id="rId6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D36-4232-4B9C-91F0-670E656621F4}">
  <sheetPr>
    <tabColor rgb="FF92D050"/>
  </sheetPr>
  <dimension ref="A1:E44"/>
  <sheetViews>
    <sheetView zoomScaleNormal="100" workbookViewId="0"/>
  </sheetViews>
  <sheetFormatPr defaultColWidth="11.425781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16341" width="11.42578125" style="2"/>
    <col min="16342" max="16347" width="11.42578125" style="2" bestFit="1" customWidth="1"/>
    <col min="16348" max="16384" width="11.42578125" style="2"/>
  </cols>
  <sheetData>
    <row r="1" spans="1:5" ht="30" customHeight="1">
      <c r="A1" s="161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1" t="s">
        <v>494</v>
      </c>
      <c r="C2"/>
      <c r="D2" s="298">
        <v>1</v>
      </c>
      <c r="E2" s="24" t="s">
        <v>430</v>
      </c>
    </row>
    <row r="3" spans="1:5">
      <c r="A3" s="160" t="s">
        <v>431</v>
      </c>
      <c r="B3" t="s">
        <v>458</v>
      </c>
      <c r="C3" s="50"/>
      <c r="D3" s="298">
        <v>4</v>
      </c>
      <c r="E3" s="304" t="s">
        <v>433</v>
      </c>
    </row>
    <row r="4" spans="1:5">
      <c r="A4" s="160" t="s">
        <v>434</v>
      </c>
      <c r="B4" s="1" t="s">
        <v>544</v>
      </c>
      <c r="C4" s="50"/>
      <c r="D4" s="298">
        <v>1</v>
      </c>
      <c r="E4" s="304" t="s">
        <v>436</v>
      </c>
    </row>
    <row r="5" spans="1:5">
      <c r="A5" s="160" t="s">
        <v>437</v>
      </c>
      <c r="B5" s="1" t="s">
        <v>545</v>
      </c>
      <c r="C5" s="1"/>
      <c r="D5" s="298">
        <v>2</v>
      </c>
      <c r="E5" s="304"/>
    </row>
    <row r="6" spans="1:5">
      <c r="A6" s="11"/>
      <c r="B6" s="297" t="s">
        <v>190</v>
      </c>
      <c r="C6" s="297"/>
      <c r="D6" s="298">
        <v>1</v>
      </c>
      <c r="E6" s="25"/>
    </row>
    <row r="7" spans="1:5">
      <c r="A7" s="11"/>
      <c r="B7" s="297" t="s">
        <v>546</v>
      </c>
      <c r="C7" s="297"/>
      <c r="D7" s="298">
        <v>1</v>
      </c>
      <c r="E7" s="25"/>
    </row>
    <row r="8" spans="1:5">
      <c r="A8" s="11"/>
      <c r="B8" s="1" t="s">
        <v>547</v>
      </c>
      <c r="C8" s="1" t="s">
        <v>548</v>
      </c>
      <c r="D8" s="298">
        <v>1</v>
      </c>
      <c r="E8" s="25"/>
    </row>
    <row r="9" spans="1:5">
      <c r="A9" s="11"/>
      <c r="B9" s="15" t="s">
        <v>549</v>
      </c>
      <c r="C9" s="1" t="s">
        <v>550</v>
      </c>
      <c r="D9" s="298">
        <v>1</v>
      </c>
      <c r="E9" s="25"/>
    </row>
    <row r="10" spans="1:5">
      <c r="A10" s="11"/>
      <c r="B10" s="15" t="s">
        <v>551</v>
      </c>
      <c r="C10" s="1" t="s">
        <v>552</v>
      </c>
      <c r="D10" s="298">
        <v>1</v>
      </c>
      <c r="E10" s="25"/>
    </row>
    <row r="11" spans="1:5">
      <c r="A11" s="11"/>
      <c r="B11" t="s">
        <v>553</v>
      </c>
      <c r="C11" s="307"/>
      <c r="D11" s="298">
        <v>8</v>
      </c>
      <c r="E11" s="25"/>
    </row>
    <row r="12" spans="1:5">
      <c r="A12" s="160" t="s">
        <v>447</v>
      </c>
      <c r="B12" t="s">
        <v>283</v>
      </c>
      <c r="C12"/>
      <c r="D12" s="298">
        <v>18</v>
      </c>
      <c r="E12" s="25"/>
    </row>
    <row r="13" spans="1:5">
      <c r="A13" s="11"/>
      <c r="B13" t="s">
        <v>285</v>
      </c>
      <c r="C13"/>
      <c r="D13" s="298">
        <v>7</v>
      </c>
      <c r="E13" s="25"/>
    </row>
    <row r="14" spans="1:5">
      <c r="A14" s="11"/>
      <c r="B14" t="s">
        <v>289</v>
      </c>
      <c r="C14"/>
      <c r="D14" s="298">
        <v>6</v>
      </c>
      <c r="E14" s="25"/>
    </row>
    <row r="15" spans="1:5">
      <c r="A15" s="11"/>
      <c r="B15" t="s">
        <v>291</v>
      </c>
      <c r="C15"/>
      <c r="D15" s="298">
        <v>5</v>
      </c>
      <c r="E15" s="25"/>
    </row>
    <row r="16" spans="1:5">
      <c r="A16" s="11"/>
      <c r="B16" t="s">
        <v>293</v>
      </c>
      <c r="C16"/>
      <c r="D16" s="298">
        <v>4</v>
      </c>
      <c r="E16" s="25"/>
    </row>
    <row r="17" spans="1:5">
      <c r="A17" s="11"/>
      <c r="B17" t="s">
        <v>295</v>
      </c>
      <c r="C17"/>
      <c r="D17" s="298">
        <v>10</v>
      </c>
      <c r="E17" s="25"/>
    </row>
    <row r="18" spans="1:5">
      <c r="A18" s="11"/>
      <c r="B18" s="1" t="s">
        <v>554</v>
      </c>
      <c r="C18"/>
      <c r="D18" s="298">
        <v>1</v>
      </c>
      <c r="E18" s="25"/>
    </row>
    <row r="19" spans="1:5">
      <c r="A19" s="11"/>
      <c r="B19" s="1" t="s">
        <v>555</v>
      </c>
      <c r="C19"/>
      <c r="D19" s="298">
        <v>1</v>
      </c>
      <c r="E19" s="25"/>
    </row>
    <row r="20" spans="1:5">
      <c r="A20" s="11"/>
      <c r="B20" s="1" t="s">
        <v>315</v>
      </c>
      <c r="C20"/>
      <c r="D20" s="298">
        <v>1</v>
      </c>
      <c r="E20" s="25"/>
    </row>
    <row r="21" spans="1:5">
      <c r="A21" s="11"/>
      <c r="B21" t="s">
        <v>556</v>
      </c>
      <c r="C21" s="307"/>
      <c r="D21" s="298">
        <v>1</v>
      </c>
      <c r="E21" s="25"/>
    </row>
    <row r="22" spans="1:5">
      <c r="A22" s="11"/>
      <c r="B22" s="296" t="s">
        <v>557</v>
      </c>
      <c r="C22"/>
      <c r="D22" s="298">
        <v>1</v>
      </c>
      <c r="E22" s="25"/>
    </row>
    <row r="23" spans="1:5">
      <c r="A23" s="11"/>
      <c r="B23" s="1" t="s">
        <v>558</v>
      </c>
      <c r="C23" s="307"/>
      <c r="D23" s="298">
        <v>1</v>
      </c>
      <c r="E23" s="25"/>
    </row>
    <row r="24" spans="1:5">
      <c r="A24" s="11"/>
      <c r="B24" t="s">
        <v>559</v>
      </c>
      <c r="C24" s="307"/>
      <c r="D24" s="298">
        <v>1</v>
      </c>
      <c r="E24" s="25"/>
    </row>
    <row r="25" spans="1:5">
      <c r="A25" s="11"/>
      <c r="B25" t="s">
        <v>560</v>
      </c>
      <c r="C25" s="307"/>
      <c r="D25" s="298">
        <v>1</v>
      </c>
      <c r="E25" s="25"/>
    </row>
    <row r="26" spans="1:5">
      <c r="A26" s="11"/>
      <c r="B26" t="s">
        <v>561</v>
      </c>
      <c r="C26" s="132"/>
      <c r="D26" s="298">
        <v>1</v>
      </c>
      <c r="E26" s="25"/>
    </row>
    <row r="27" spans="1:5">
      <c r="A27" s="11"/>
      <c r="B27" s="1" t="s">
        <v>562</v>
      </c>
      <c r="C27" s="32"/>
      <c r="D27" s="298">
        <v>1</v>
      </c>
      <c r="E27" s="25"/>
    </row>
    <row r="28" spans="1:5">
      <c r="A28" s="11"/>
      <c r="B28" t="s">
        <v>563</v>
      </c>
      <c r="C28" s="32"/>
      <c r="D28" s="298">
        <v>1</v>
      </c>
      <c r="E28" s="25"/>
    </row>
    <row r="29" spans="1:5">
      <c r="A29" s="11"/>
      <c r="B29" t="s">
        <v>564</v>
      </c>
      <c r="C29" s="32"/>
      <c r="D29" s="298">
        <v>1</v>
      </c>
      <c r="E29" s="25"/>
    </row>
    <row r="30" spans="1:5">
      <c r="A30" s="11"/>
      <c r="B30" s="1" t="s">
        <v>565</v>
      </c>
      <c r="C30" s="307"/>
      <c r="D30" s="298">
        <v>1</v>
      </c>
      <c r="E30" s="25"/>
    </row>
    <row r="31" spans="1:5">
      <c r="A31" s="11"/>
      <c r="B31" s="1" t="s">
        <v>566</v>
      </c>
      <c r="C31" s="32"/>
      <c r="D31" s="298">
        <v>1</v>
      </c>
      <c r="E31" s="25"/>
    </row>
    <row r="32" spans="1:5">
      <c r="A32" s="11"/>
      <c r="B32" s="1" t="s">
        <v>567</v>
      </c>
      <c r="C32" s="32"/>
      <c r="D32" s="298">
        <v>1</v>
      </c>
      <c r="E32" s="25"/>
    </row>
    <row r="33" spans="1:5" ht="15.75" thickBot="1">
      <c r="A33" s="27"/>
      <c r="B33" s="19" t="s">
        <v>568</v>
      </c>
      <c r="C33" s="134"/>
      <c r="D33" s="308">
        <v>1</v>
      </c>
      <c r="E33" s="29"/>
    </row>
    <row r="34" spans="1:5" ht="19.5" thickBot="1">
      <c r="B34" s="351" t="s">
        <v>569</v>
      </c>
      <c r="C34" s="351"/>
      <c r="D34" s="351"/>
    </row>
    <row r="35" spans="1:5" ht="30">
      <c r="A35" s="133"/>
      <c r="B35" s="31" t="s">
        <v>423</v>
      </c>
      <c r="C35" s="292" t="s">
        <v>424</v>
      </c>
      <c r="D35" s="292" t="s">
        <v>457</v>
      </c>
      <c r="E35" s="20"/>
    </row>
    <row r="36" spans="1:5">
      <c r="A36" s="11"/>
      <c r="B36" s="1" t="s">
        <v>570</v>
      </c>
      <c r="C36"/>
      <c r="D36" s="7">
        <v>1</v>
      </c>
      <c r="E36" s="25"/>
    </row>
    <row r="37" spans="1:5">
      <c r="A37" s="11"/>
      <c r="B37" t="s">
        <v>571</v>
      </c>
      <c r="C37" s="294"/>
      <c r="D37" s="2">
        <v>2</v>
      </c>
      <c r="E37" s="25"/>
    </row>
    <row r="38" spans="1:5">
      <c r="A38" s="11"/>
      <c r="B38" s="1" t="s">
        <v>572</v>
      </c>
      <c r="C38"/>
      <c r="D38" s="7">
        <v>2</v>
      </c>
      <c r="E38" s="25"/>
    </row>
    <row r="39" spans="1:5">
      <c r="A39" s="309"/>
      <c r="B39" s="6" t="s">
        <v>573</v>
      </c>
      <c r="C39" s="50"/>
      <c r="D39" s="7">
        <v>1</v>
      </c>
      <c r="E39" s="310"/>
    </row>
    <row r="40" spans="1:5">
      <c r="A40" s="309"/>
      <c r="B40" s="131" t="s">
        <v>574</v>
      </c>
      <c r="C40" s="307"/>
      <c r="D40" s="7">
        <v>1</v>
      </c>
      <c r="E40" s="310"/>
    </row>
    <row r="41" spans="1:5">
      <c r="A41" s="309"/>
      <c r="B41" t="s">
        <v>575</v>
      </c>
      <c r="C41"/>
      <c r="D41" s="7">
        <v>1</v>
      </c>
      <c r="E41" s="310"/>
    </row>
    <row r="42" spans="1:5">
      <c r="A42" s="309"/>
      <c r="B42" s="1" t="s">
        <v>576</v>
      </c>
      <c r="C42"/>
      <c r="D42" s="7">
        <v>1</v>
      </c>
      <c r="E42" s="310"/>
    </row>
    <row r="43" spans="1:5">
      <c r="A43" s="309"/>
      <c r="B43" s="1" t="s">
        <v>409</v>
      </c>
      <c r="C43" s="1"/>
      <c r="D43" s="7">
        <v>1</v>
      </c>
      <c r="E43" s="310"/>
    </row>
    <row r="44" spans="1:5" ht="15.75" thickBot="1">
      <c r="A44" s="27"/>
      <c r="B44" s="135" t="s">
        <v>577</v>
      </c>
      <c r="C44" s="136"/>
      <c r="D44" s="28">
        <v>1</v>
      </c>
      <c r="E44" s="29"/>
    </row>
  </sheetData>
  <mergeCells count="1">
    <mergeCell ref="B34:D34"/>
  </mergeCells>
  <hyperlinks>
    <hyperlink ref="A3" r:id="rId1" xr:uid="{D1E610B8-A5EA-4DF8-B13A-5510F4DBF900}"/>
    <hyperlink ref="A4" r:id="rId2" xr:uid="{447CB2D5-1E80-4C20-9CDD-7009683ACCF5}"/>
    <hyperlink ref="A5" r:id="rId3" xr:uid="{350F3B79-788B-4A8E-A5C2-A87B8F1476FD}"/>
    <hyperlink ref="A12" r:id="rId4" xr:uid="{19FF7FFB-DDA7-43DC-8EFD-8369B41B28C9}"/>
    <hyperlink ref="A1" location="INDEX!A1" display="INDEX" xr:uid="{38332E5C-E219-455C-9AF8-8641226A751E}"/>
  </hyperlinks>
  <printOptions horizontalCentered="1"/>
  <pageMargins left="0.19685039370078741" right="0.19685039370078741" top="0.59055118110236227" bottom="0.39370078740157483" header="0.19685039370078741" footer="0.19685039370078741"/>
  <pageSetup paperSize="9" fitToWidth="0" orientation="portrait" r:id="rId5"/>
  <headerFooter>
    <oddHeader>&amp;C&amp;"Aptos Black,Regular"&amp;14VALKYRIE V2 - TOOLHEAD BOM</oddHeader>
    <oddFooter>&amp;CBETA PRELEASE&amp;R&amp;P of &amp;N</oddFooter>
  </headerFooter>
  <rowBreaks count="1" manualBreakCount="1">
    <brk id="33" max="16383" man="1"/>
  </rowBreaks>
  <drawing r:id="rId6"/>
  <tableParts count="2"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E317-6EFB-4F88-AD07-5555A49576B6}">
  <sheetPr>
    <tabColor rgb="FF92D050"/>
    <pageSetUpPr fitToPage="1"/>
  </sheetPr>
  <dimension ref="A1:E72"/>
  <sheetViews>
    <sheetView zoomScaleNormal="100" workbookViewId="0"/>
  </sheetViews>
  <sheetFormatPr defaultColWidth="6.140625" defaultRowHeight="15"/>
  <cols>
    <col min="1" max="1" width="16.7109375" style="2" customWidth="1"/>
    <col min="2" max="2" width="40.7109375" style="2" customWidth="1"/>
    <col min="3" max="4" width="15.7109375" style="2" customWidth="1"/>
    <col min="5" max="5" width="16.7109375" style="2" customWidth="1"/>
    <col min="6" max="6" width="6.140625" style="2"/>
    <col min="7" max="7" width="27.7109375" style="2" bestFit="1" customWidth="1"/>
    <col min="8" max="16224" width="6.140625" style="2"/>
    <col min="16225" max="16230" width="11.42578125" style="2" bestFit="1" customWidth="1"/>
    <col min="16231" max="16384" width="6.140625" style="2"/>
  </cols>
  <sheetData>
    <row r="1" spans="1:5">
      <c r="A1" s="159" t="s">
        <v>422</v>
      </c>
      <c r="B1" s="9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14" t="s">
        <v>578</v>
      </c>
      <c r="C2" s="296" t="s">
        <v>579</v>
      </c>
      <c r="D2" s="298">
        <v>1</v>
      </c>
      <c r="E2" s="24" t="s">
        <v>430</v>
      </c>
    </row>
    <row r="3" spans="1:5">
      <c r="A3" s="158" t="s">
        <v>431</v>
      </c>
      <c r="B3" s="14" t="s">
        <v>578</v>
      </c>
      <c r="C3" s="296" t="s">
        <v>580</v>
      </c>
      <c r="D3" s="298">
        <v>1</v>
      </c>
      <c r="E3" s="304" t="s">
        <v>433</v>
      </c>
    </row>
    <row r="4" spans="1:5">
      <c r="A4" s="158" t="s">
        <v>434</v>
      </c>
      <c r="B4" s="14" t="s">
        <v>578</v>
      </c>
      <c r="C4" s="296" t="s">
        <v>581</v>
      </c>
      <c r="D4" s="298">
        <v>1</v>
      </c>
      <c r="E4" s="304" t="s">
        <v>436</v>
      </c>
    </row>
    <row r="5" spans="1:5">
      <c r="A5" s="158" t="s">
        <v>437</v>
      </c>
      <c r="B5" s="13" t="s">
        <v>582</v>
      </c>
      <c r="C5" s="296" t="s">
        <v>583</v>
      </c>
      <c r="D5" s="298">
        <v>2</v>
      </c>
      <c r="E5" s="304"/>
    </row>
    <row r="6" spans="1:5">
      <c r="A6" s="11"/>
      <c r="B6" s="311" t="s">
        <v>582</v>
      </c>
      <c r="C6" s="296" t="s">
        <v>584</v>
      </c>
      <c r="D6" s="298">
        <v>5</v>
      </c>
      <c r="E6" s="25"/>
    </row>
    <row r="7" spans="1:5">
      <c r="A7" s="11"/>
      <c r="B7" s="13" t="s">
        <v>582</v>
      </c>
      <c r="C7" s="296" t="s">
        <v>585</v>
      </c>
      <c r="D7" s="298">
        <v>2</v>
      </c>
      <c r="E7" s="25"/>
    </row>
    <row r="8" spans="1:5">
      <c r="A8" s="11"/>
      <c r="B8" s="311" t="s">
        <v>582</v>
      </c>
      <c r="C8" s="296" t="s">
        <v>586</v>
      </c>
      <c r="D8" s="298">
        <v>2</v>
      </c>
      <c r="E8" s="25"/>
    </row>
    <row r="9" spans="1:5">
      <c r="A9" s="11"/>
      <c r="B9" s="10" t="s">
        <v>587</v>
      </c>
      <c r="C9" s="296" t="s">
        <v>583</v>
      </c>
      <c r="D9" s="298">
        <v>2</v>
      </c>
      <c r="E9" s="25"/>
    </row>
    <row r="10" spans="1:5">
      <c r="A10" s="11"/>
      <c r="B10" t="s">
        <v>587</v>
      </c>
      <c r="C10" s="296" t="s">
        <v>584</v>
      </c>
      <c r="D10" s="298">
        <v>2</v>
      </c>
      <c r="E10" s="25"/>
    </row>
    <row r="11" spans="1:5">
      <c r="A11" s="11"/>
      <c r="B11" s="12" t="s">
        <v>161</v>
      </c>
      <c r="C11" s="296" t="s">
        <v>588</v>
      </c>
      <c r="D11" s="298">
        <v>2</v>
      </c>
      <c r="E11" s="25"/>
    </row>
    <row r="12" spans="1:5">
      <c r="A12" s="158" t="s">
        <v>447</v>
      </c>
      <c r="B12" s="12" t="s">
        <v>164</v>
      </c>
      <c r="C12" s="296" t="s">
        <v>589</v>
      </c>
      <c r="D12" s="298">
        <v>1</v>
      </c>
      <c r="E12" s="25"/>
    </row>
    <row r="13" spans="1:5">
      <c r="A13" s="21"/>
      <c r="B13" s="296" t="s">
        <v>166</v>
      </c>
      <c r="C13" s="12" t="s">
        <v>590</v>
      </c>
      <c r="D13" s="298">
        <v>1</v>
      </c>
      <c r="E13" s="25"/>
    </row>
    <row r="14" spans="1:5">
      <c r="A14" s="21"/>
      <c r="B14" s="11" t="s">
        <v>591</v>
      </c>
      <c r="C14" s="296" t="s">
        <v>588</v>
      </c>
      <c r="D14" s="298">
        <v>1</v>
      </c>
      <c r="E14" s="25"/>
    </row>
    <row r="15" spans="1:5">
      <c r="A15" s="11"/>
      <c r="B15" s="11" t="s">
        <v>592</v>
      </c>
      <c r="C15" s="296" t="s">
        <v>588</v>
      </c>
      <c r="D15" s="298">
        <v>1</v>
      </c>
      <c r="E15" s="25"/>
    </row>
    <row r="16" spans="1:5">
      <c r="A16" s="11"/>
      <c r="B16" s="13" t="s">
        <v>593</v>
      </c>
      <c r="C16" s="296" t="s">
        <v>583</v>
      </c>
      <c r="D16" s="298">
        <v>2</v>
      </c>
      <c r="E16" s="25"/>
    </row>
    <row r="17" spans="1:5">
      <c r="A17" s="11"/>
      <c r="B17" s="13" t="s">
        <v>593</v>
      </c>
      <c r="C17" s="296" t="s">
        <v>584</v>
      </c>
      <c r="D17" s="298">
        <v>2</v>
      </c>
      <c r="E17" s="25"/>
    </row>
    <row r="18" spans="1:5">
      <c r="A18" s="11"/>
      <c r="B18" s="11" t="s">
        <v>594</v>
      </c>
      <c r="C18" s="296" t="s">
        <v>595</v>
      </c>
      <c r="D18" s="298">
        <v>3</v>
      </c>
      <c r="E18" s="25"/>
    </row>
    <row r="19" spans="1:5">
      <c r="A19" s="11"/>
      <c r="B19" s="11" t="s">
        <v>596</v>
      </c>
      <c r="C19" s="296" t="s">
        <v>595</v>
      </c>
      <c r="D19" s="298">
        <v>3</v>
      </c>
      <c r="E19" s="25"/>
    </row>
    <row r="20" spans="1:5">
      <c r="A20" s="11"/>
      <c r="B20" s="11" t="s">
        <v>597</v>
      </c>
      <c r="C20" s="296" t="s">
        <v>595</v>
      </c>
      <c r="D20" s="298">
        <v>3</v>
      </c>
      <c r="E20" s="25"/>
    </row>
    <row r="21" spans="1:5">
      <c r="A21" s="11"/>
      <c r="B21" s="309" t="s">
        <v>598</v>
      </c>
      <c r="C21" s="296" t="s">
        <v>599</v>
      </c>
      <c r="D21" s="298">
        <v>5</v>
      </c>
      <c r="E21" s="25"/>
    </row>
    <row r="22" spans="1:5">
      <c r="A22" s="11"/>
      <c r="B22" s="13" t="s">
        <v>600</v>
      </c>
      <c r="C22" s="296" t="s">
        <v>585</v>
      </c>
      <c r="D22" s="298">
        <v>2</v>
      </c>
      <c r="E22" s="25"/>
    </row>
    <row r="23" spans="1:5">
      <c r="A23" s="11"/>
      <c r="B23" s="13" t="s">
        <v>600</v>
      </c>
      <c r="C23" s="296" t="s">
        <v>583</v>
      </c>
      <c r="D23" s="298">
        <v>2</v>
      </c>
      <c r="E23" s="25"/>
    </row>
    <row r="24" spans="1:5">
      <c r="A24" s="11"/>
      <c r="B24" s="13" t="s">
        <v>600</v>
      </c>
      <c r="C24" s="296" t="s">
        <v>584</v>
      </c>
      <c r="D24" s="298">
        <v>5</v>
      </c>
      <c r="E24" s="25"/>
    </row>
    <row r="25" spans="1:5">
      <c r="A25" s="11"/>
      <c r="B25" s="12" t="s">
        <v>600</v>
      </c>
      <c r="C25" s="296" t="s">
        <v>586</v>
      </c>
      <c r="D25" s="298">
        <v>2</v>
      </c>
      <c r="E25" s="25"/>
    </row>
    <row r="26" spans="1:5">
      <c r="A26" s="11"/>
      <c r="B26" s="296" t="s">
        <v>601</v>
      </c>
      <c r="C26" s="296" t="s">
        <v>602</v>
      </c>
      <c r="D26" s="298">
        <v>5</v>
      </c>
      <c r="E26" s="25"/>
    </row>
    <row r="27" spans="1:5">
      <c r="A27" s="11"/>
      <c r="B27" s="296" t="s">
        <v>601</v>
      </c>
      <c r="C27" s="296" t="s">
        <v>584</v>
      </c>
      <c r="D27" s="298">
        <v>5</v>
      </c>
      <c r="E27" s="25"/>
    </row>
    <row r="28" spans="1:5">
      <c r="A28" s="11"/>
      <c r="B28" s="296" t="s">
        <v>603</v>
      </c>
      <c r="C28" s="296" t="s">
        <v>604</v>
      </c>
      <c r="D28" s="296">
        <v>1</v>
      </c>
      <c r="E28" s="25"/>
    </row>
    <row r="29" spans="1:5">
      <c r="A29" s="11"/>
      <c r="B29" s="296" t="s">
        <v>179</v>
      </c>
      <c r="C29" s="296" t="s">
        <v>605</v>
      </c>
      <c r="D29" s="296">
        <v>1</v>
      </c>
      <c r="E29" s="25"/>
    </row>
    <row r="30" spans="1:5">
      <c r="A30" s="11"/>
      <c r="B30" s="296" t="s">
        <v>606</v>
      </c>
      <c r="C30" s="296"/>
      <c r="D30" s="298">
        <v>1</v>
      </c>
      <c r="E30" s="25"/>
    </row>
    <row r="31" spans="1:5">
      <c r="A31" s="13"/>
      <c r="B31" s="138" t="s">
        <v>607</v>
      </c>
      <c r="C31" s="139" t="s">
        <v>608</v>
      </c>
      <c r="D31" s="140">
        <v>2</v>
      </c>
      <c r="E31" s="25"/>
    </row>
    <row r="32" spans="1:5">
      <c r="A32" s="13"/>
      <c r="B32" s="138" t="s">
        <v>609</v>
      </c>
      <c r="C32" s="139" t="s">
        <v>610</v>
      </c>
      <c r="D32" s="140">
        <v>1</v>
      </c>
      <c r="E32" s="25"/>
    </row>
    <row r="33" spans="1:5">
      <c r="A33" s="11"/>
      <c r="B33" s="12" t="s">
        <v>611</v>
      </c>
      <c r="C33" s="296"/>
      <c r="D33" s="298">
        <v>6</v>
      </c>
      <c r="E33" s="68"/>
    </row>
    <row r="34" spans="1:5">
      <c r="A34" s="11"/>
      <c r="B34" s="50" t="s">
        <v>220</v>
      </c>
      <c r="C34" s="296"/>
      <c r="D34" s="298">
        <v>2</v>
      </c>
      <c r="E34" s="25"/>
    </row>
    <row r="35" spans="1:5">
      <c r="A35" s="11"/>
      <c r="B35" s="50" t="s">
        <v>224</v>
      </c>
      <c r="C35" s="296"/>
      <c r="D35" s="298">
        <v>1</v>
      </c>
      <c r="E35" s="25"/>
    </row>
    <row r="36" spans="1:5">
      <c r="A36" s="11"/>
      <c r="B36" s="141" t="s">
        <v>226</v>
      </c>
      <c r="C36" s="142" t="s">
        <v>612</v>
      </c>
      <c r="D36" s="143">
        <v>1</v>
      </c>
      <c r="E36" s="25"/>
    </row>
    <row r="37" spans="1:5">
      <c r="A37" s="11"/>
      <c r="B37" s="141" t="s">
        <v>229</v>
      </c>
      <c r="C37" s="142" t="s">
        <v>612</v>
      </c>
      <c r="D37" s="143">
        <v>1</v>
      </c>
      <c r="E37" s="25"/>
    </row>
    <row r="38" spans="1:5">
      <c r="A38" s="11"/>
      <c r="B38" s="141" t="s">
        <v>231</v>
      </c>
      <c r="C38" s="142"/>
      <c r="D38" s="143">
        <v>2</v>
      </c>
      <c r="E38" s="25"/>
    </row>
    <row r="39" spans="1:5">
      <c r="A39" s="11"/>
      <c r="B39" s="141" t="s">
        <v>233</v>
      </c>
      <c r="C39" s="142"/>
      <c r="D39" s="143">
        <v>2</v>
      </c>
      <c r="E39" s="25"/>
    </row>
    <row r="40" spans="1:5">
      <c r="A40" s="11"/>
      <c r="B40" s="144" t="s">
        <v>613</v>
      </c>
      <c r="C40" s="12" t="s">
        <v>614</v>
      </c>
      <c r="D40" s="296">
        <v>1</v>
      </c>
      <c r="E40" s="25"/>
    </row>
    <row r="41" spans="1:5">
      <c r="A41" s="11"/>
      <c r="B41" t="s">
        <v>283</v>
      </c>
      <c r="C41" s="12"/>
      <c r="D41">
        <v>9</v>
      </c>
      <c r="E41" s="25"/>
    </row>
    <row r="42" spans="1:5">
      <c r="A42" s="11"/>
      <c r="B42" t="s">
        <v>291</v>
      </c>
      <c r="C42" s="12"/>
      <c r="D42">
        <v>6</v>
      </c>
      <c r="E42" s="25"/>
    </row>
    <row r="43" spans="1:5">
      <c r="A43" s="11"/>
      <c r="B43" t="s">
        <v>293</v>
      </c>
      <c r="C43" s="296"/>
      <c r="D43" s="298">
        <v>3</v>
      </c>
      <c r="E43" s="25"/>
    </row>
    <row r="44" spans="1:5">
      <c r="A44" s="11"/>
      <c r="B44" s="8" t="s">
        <v>615</v>
      </c>
      <c r="C44"/>
      <c r="D44" s="298">
        <v>6</v>
      </c>
      <c r="E44" s="25"/>
    </row>
    <row r="45" spans="1:5">
      <c r="A45" s="11"/>
      <c r="B45" t="s">
        <v>555</v>
      </c>
      <c r="C45"/>
      <c r="D45" s="298">
        <v>13</v>
      </c>
      <c r="E45" s="25"/>
    </row>
    <row r="46" spans="1:5">
      <c r="A46" s="11"/>
      <c r="B46" t="s">
        <v>309</v>
      </c>
      <c r="C46"/>
      <c r="D46" s="298">
        <v>7</v>
      </c>
      <c r="E46" s="25"/>
    </row>
    <row r="47" spans="1:5">
      <c r="A47" s="11"/>
      <c r="B47" t="s">
        <v>321</v>
      </c>
      <c r="C47" s="12"/>
      <c r="D47">
        <v>3</v>
      </c>
      <c r="E47" s="25"/>
    </row>
    <row r="48" spans="1:5">
      <c r="A48" s="11"/>
      <c r="B48" t="s">
        <v>446</v>
      </c>
      <c r="C48" s="12"/>
      <c r="D48">
        <v>16</v>
      </c>
      <c r="E48" s="25"/>
    </row>
    <row r="49" spans="1:5">
      <c r="A49" s="11"/>
      <c r="B49" s="8" t="s">
        <v>448</v>
      </c>
      <c r="C49" s="12"/>
      <c r="D49">
        <v>17</v>
      </c>
      <c r="E49" s="25"/>
    </row>
    <row r="50" spans="1:5">
      <c r="A50" s="11"/>
      <c r="B50" s="8" t="s">
        <v>329</v>
      </c>
      <c r="C50" s="12"/>
      <c r="D50">
        <v>19</v>
      </c>
      <c r="E50" s="25"/>
    </row>
    <row r="51" spans="1:5">
      <c r="A51" s="11"/>
      <c r="B51" s="296" t="s">
        <v>616</v>
      </c>
      <c r="C51" s="296" t="s">
        <v>617</v>
      </c>
      <c r="D51" s="298">
        <v>1</v>
      </c>
      <c r="E51" s="25"/>
    </row>
    <row r="52" spans="1:5">
      <c r="A52" s="11"/>
      <c r="B52" s="2" t="s">
        <v>381</v>
      </c>
      <c r="C52" s="296" t="s">
        <v>617</v>
      </c>
      <c r="D52" s="298">
        <v>1</v>
      </c>
      <c r="E52" s="25"/>
    </row>
    <row r="53" spans="1:5">
      <c r="A53" s="11"/>
      <c r="B53" s="296" t="s">
        <v>379</v>
      </c>
      <c r="C53" s="296" t="s">
        <v>618</v>
      </c>
      <c r="D53" s="298">
        <v>1</v>
      </c>
      <c r="E53" s="25"/>
    </row>
    <row r="54" spans="1:5">
      <c r="A54" s="11"/>
      <c r="B54" s="13" t="s">
        <v>619</v>
      </c>
      <c r="C54" s="12" t="s">
        <v>617</v>
      </c>
      <c r="D54" s="298">
        <v>1</v>
      </c>
      <c r="E54" s="25"/>
    </row>
    <row r="55" spans="1:5">
      <c r="A55" s="11"/>
      <c r="B55" s="50" t="s">
        <v>620</v>
      </c>
      <c r="C55" s="296" t="s">
        <v>621</v>
      </c>
      <c r="D55" s="296">
        <v>1</v>
      </c>
      <c r="E55" s="25"/>
    </row>
    <row r="56" spans="1:5">
      <c r="A56" s="11"/>
      <c r="B56" s="309" t="s">
        <v>387</v>
      </c>
      <c r="C56" s="296" t="s">
        <v>622</v>
      </c>
      <c r="D56" s="296">
        <v>1</v>
      </c>
      <c r="E56" s="25"/>
    </row>
    <row r="57" spans="1:5">
      <c r="A57" s="11"/>
      <c r="B57" s="13" t="s">
        <v>623</v>
      </c>
      <c r="C57" s="12" t="s">
        <v>589</v>
      </c>
      <c r="D57" s="298">
        <v>1</v>
      </c>
      <c r="E57" s="25"/>
    </row>
    <row r="58" spans="1:5">
      <c r="A58" s="11"/>
      <c r="B58" s="13" t="s">
        <v>624</v>
      </c>
      <c r="C58" s="12" t="s">
        <v>625</v>
      </c>
      <c r="D58" s="298">
        <v>1</v>
      </c>
      <c r="E58" s="25"/>
    </row>
    <row r="59" spans="1:5">
      <c r="A59" s="11"/>
      <c r="B59" s="296" t="s">
        <v>626</v>
      </c>
      <c r="C59" s="12" t="s">
        <v>627</v>
      </c>
      <c r="D59" s="298">
        <v>3</v>
      </c>
      <c r="E59" s="25"/>
    </row>
    <row r="60" spans="1:5">
      <c r="A60" s="11"/>
      <c r="B60" t="s">
        <v>628</v>
      </c>
      <c r="C60" s="12" t="s">
        <v>452</v>
      </c>
      <c r="D60" s="298">
        <v>1</v>
      </c>
      <c r="E60" s="25"/>
    </row>
    <row r="61" spans="1:5">
      <c r="A61" s="11"/>
      <c r="B61" t="s">
        <v>629</v>
      </c>
      <c r="C61" s="12" t="s">
        <v>452</v>
      </c>
      <c r="D61" s="298">
        <v>1</v>
      </c>
      <c r="E61" s="25"/>
    </row>
    <row r="62" spans="1:5">
      <c r="A62" s="11"/>
      <c r="B62" t="s">
        <v>630</v>
      </c>
      <c r="C62" s="12" t="s">
        <v>452</v>
      </c>
      <c r="D62" s="298">
        <v>1</v>
      </c>
      <c r="E62" s="25"/>
    </row>
    <row r="63" spans="1:5">
      <c r="A63" s="11"/>
      <c r="B63" t="s">
        <v>631</v>
      </c>
      <c r="C63" s="12" t="s">
        <v>452</v>
      </c>
      <c r="D63" s="298">
        <v>1</v>
      </c>
      <c r="E63" s="25"/>
    </row>
    <row r="64" spans="1:5">
      <c r="A64" s="11"/>
      <c r="B64" t="s">
        <v>632</v>
      </c>
      <c r="C64" s="12" t="s">
        <v>452</v>
      </c>
      <c r="D64" s="298">
        <v>1</v>
      </c>
      <c r="E64" s="25"/>
    </row>
    <row r="65" spans="1:5">
      <c r="A65" s="11"/>
      <c r="B65" t="s">
        <v>633</v>
      </c>
      <c r="C65" s="12" t="s">
        <v>452</v>
      </c>
      <c r="D65" s="298">
        <v>2</v>
      </c>
      <c r="E65" s="25"/>
    </row>
    <row r="66" spans="1:5">
      <c r="A66" s="11"/>
      <c r="B66" s="296" t="s">
        <v>634</v>
      </c>
      <c r="C66" s="296" t="s">
        <v>635</v>
      </c>
      <c r="D66" s="7">
        <v>2</v>
      </c>
      <c r="E66" s="25"/>
    </row>
    <row r="67" spans="1:5">
      <c r="A67" s="11"/>
      <c r="B67" t="s">
        <v>636</v>
      </c>
      <c r="C67" s="12" t="s">
        <v>452</v>
      </c>
      <c r="D67" s="298">
        <v>1</v>
      </c>
      <c r="E67" s="25"/>
    </row>
    <row r="68" spans="1:5" ht="15.75" thickBot="1">
      <c r="A68" s="27"/>
      <c r="B68" s="19" t="s">
        <v>637</v>
      </c>
      <c r="C68" s="67" t="s">
        <v>452</v>
      </c>
      <c r="D68" s="28">
        <v>1</v>
      </c>
      <c r="E68" s="29"/>
    </row>
    <row r="72" spans="1:5">
      <c r="A72" s="296"/>
    </row>
  </sheetData>
  <hyperlinks>
    <hyperlink ref="A3" r:id="rId1" xr:uid="{3EE9F396-BD2B-446A-9A8E-780F2189BA76}"/>
    <hyperlink ref="A4" r:id="rId2" xr:uid="{E85F94F1-2447-47D2-B853-0886C93F239D}"/>
    <hyperlink ref="A5" r:id="rId3" xr:uid="{813C9C94-92D2-4435-8864-1D0F122EFF20}"/>
    <hyperlink ref="A12" r:id="rId4" xr:uid="{1B61D95B-12FA-4C91-8840-7928A20E530F}"/>
    <hyperlink ref="A1" location="INDEX!A1" display="INDEX" xr:uid="{D2701C8D-03A9-4649-9090-D6CC3F6BFE3D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78" fitToWidth="0" orientation="portrait" r:id="rId5"/>
  <headerFooter>
    <oddHeader>&amp;C&amp;"Aptos Black,Regular"&amp;14VALKYRIE V2 - Electronics BOM</oddHeader>
    <oddFooter>&amp;CBETA PRELEASE&amp;R&amp;P of &amp;N</oddFooter>
  </headerFooter>
  <drawing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4F9-8CF9-41A9-B50B-696BFD4E565C}">
  <sheetPr>
    <tabColor rgb="FF92D050"/>
    <pageSetUpPr fitToPage="1"/>
  </sheetPr>
  <dimension ref="A1:E11"/>
  <sheetViews>
    <sheetView view="pageLayout" zoomScaleNormal="100" workbookViewId="0"/>
  </sheetViews>
  <sheetFormatPr defaultColWidth="11.425781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16351" width="11.42578125" style="2"/>
    <col min="16352" max="16357" width="11.42578125" style="2" bestFit="1" customWidth="1"/>
    <col min="16358" max="16384" width="11.42578125" style="2"/>
  </cols>
  <sheetData>
    <row r="1" spans="1:5" ht="30" customHeight="1">
      <c r="A1" s="159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6" t="s">
        <v>638</v>
      </c>
      <c r="C2" s="296"/>
      <c r="D2" s="296">
        <v>6</v>
      </c>
      <c r="E2" s="24" t="s">
        <v>430</v>
      </c>
    </row>
    <row r="3" spans="1:5">
      <c r="A3" s="158" t="s">
        <v>431</v>
      </c>
      <c r="B3" s="300" t="s">
        <v>639</v>
      </c>
      <c r="D3" s="296">
        <v>1</v>
      </c>
      <c r="E3" s="304" t="s">
        <v>433</v>
      </c>
    </row>
    <row r="4" spans="1:5">
      <c r="A4" s="158" t="s">
        <v>434</v>
      </c>
      <c r="B4" s="296" t="s">
        <v>640</v>
      </c>
      <c r="C4" s="296"/>
      <c r="D4" s="296">
        <v>1</v>
      </c>
      <c r="E4" s="304" t="s">
        <v>436</v>
      </c>
    </row>
    <row r="5" spans="1:5">
      <c r="A5" s="158" t="s">
        <v>437</v>
      </c>
      <c r="B5" s="300" t="s">
        <v>259</v>
      </c>
      <c r="C5" s="296"/>
      <c r="D5" s="296">
        <v>1</v>
      </c>
      <c r="E5" s="304"/>
    </row>
    <row r="6" spans="1:5">
      <c r="A6" s="11"/>
      <c r="B6" s="300" t="s">
        <v>641</v>
      </c>
      <c r="D6" s="296">
        <v>1</v>
      </c>
      <c r="E6" s="25"/>
    </row>
    <row r="7" spans="1:5">
      <c r="A7" s="11"/>
      <c r="B7" s="296" t="s">
        <v>642</v>
      </c>
      <c r="C7" s="296"/>
      <c r="D7" s="296">
        <v>5</v>
      </c>
      <c r="E7" s="25"/>
    </row>
    <row r="8" spans="1:5">
      <c r="A8" s="11"/>
      <c r="B8" t="s">
        <v>446</v>
      </c>
      <c r="D8" s="296">
        <v>2</v>
      </c>
      <c r="E8" s="25"/>
    </row>
    <row r="9" spans="1:5">
      <c r="A9" s="11"/>
      <c r="B9" s="2" t="s">
        <v>329</v>
      </c>
      <c r="D9" s="296">
        <v>2</v>
      </c>
      <c r="E9" s="25"/>
    </row>
    <row r="10" spans="1:5">
      <c r="A10" s="11"/>
      <c r="B10" s="301" t="s">
        <v>643</v>
      </c>
      <c r="D10" s="296">
        <v>1</v>
      </c>
      <c r="E10" s="25"/>
    </row>
    <row r="11" spans="1:5" ht="15.75" thickBot="1">
      <c r="A11" s="162" t="s">
        <v>447</v>
      </c>
      <c r="B11" s="306" t="s">
        <v>644</v>
      </c>
      <c r="C11" s="22"/>
      <c r="D11" s="306">
        <v>1</v>
      </c>
      <c r="E11" s="29"/>
    </row>
  </sheetData>
  <phoneticPr fontId="32" type="noConversion"/>
  <hyperlinks>
    <hyperlink ref="A3" r:id="rId1" xr:uid="{56D987F7-1DEA-4AB6-8914-496460BCDA52}"/>
    <hyperlink ref="A4" r:id="rId2" xr:uid="{1D303F7D-0D91-4B14-8D79-05AA3A12FF0C}"/>
    <hyperlink ref="A5" r:id="rId3" xr:uid="{59A1302C-9981-4A84-95A7-487DDC4A1BBD}"/>
    <hyperlink ref="A11" r:id="rId4" xr:uid="{4ACA5512-5D4F-4A27-8CBB-7F9B30E93290}"/>
    <hyperlink ref="A1" location="INDEX!A1" display="INDEX" xr:uid="{5E5BBFCE-D40F-4F34-822C-A4C9D364EC43}"/>
  </hyperlinks>
  <printOptions horizontalCentered="1"/>
  <pageMargins left="0.19685039370078741" right="0.19685039370078741" top="0.59055118110236227" bottom="0.39370078740157483" header="0.19685039370078741" footer="0.19685039370078741"/>
  <pageSetup paperSize="9" orientation="portrait" r:id="rId5"/>
  <headerFooter>
    <oddHeader>&amp;C&amp;"Aptos Black,Regular"&amp;14VALKYRIE V2 - LC BOM</oddHeader>
    <oddFooter>&amp;CV2 BETA&amp;R&amp;P of &amp;N</oddFooter>
  </headerFooter>
  <drawing r:id="rId6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EC9-5DE2-4D90-811E-85918280E579}">
  <sheetPr>
    <tabColor rgb="FF92D050"/>
    <pageSetUpPr fitToPage="1"/>
  </sheetPr>
  <dimension ref="A1:E12"/>
  <sheetViews>
    <sheetView view="pageLayout" zoomScaleNormal="100" workbookViewId="0"/>
  </sheetViews>
  <sheetFormatPr defaultColWidth="6.1406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6" width="6.140625" style="2"/>
    <col min="7" max="7" width="27.7109375" style="2" bestFit="1" customWidth="1"/>
    <col min="8" max="16224" width="6.140625" style="2"/>
    <col min="16225" max="16230" width="11.42578125" style="2" bestFit="1" customWidth="1"/>
    <col min="16231" max="16384" width="6.140625" style="2"/>
  </cols>
  <sheetData>
    <row r="1" spans="1:5" ht="30">
      <c r="A1" s="163" t="s">
        <v>422</v>
      </c>
      <c r="B1" s="31" t="s">
        <v>423</v>
      </c>
      <c r="C1" s="292" t="s">
        <v>424</v>
      </c>
      <c r="D1" s="292" t="s">
        <v>457</v>
      </c>
      <c r="E1" s="145"/>
    </row>
    <row r="2" spans="1:5">
      <c r="A2" s="23" t="s">
        <v>427</v>
      </c>
      <c r="B2" s="1" t="s">
        <v>645</v>
      </c>
      <c r="C2" s="296"/>
      <c r="D2">
        <v>1</v>
      </c>
      <c r="E2" s="24" t="s">
        <v>430</v>
      </c>
    </row>
    <row r="3" spans="1:5">
      <c r="A3" s="158" t="s">
        <v>431</v>
      </c>
      <c r="B3" s="1" t="s">
        <v>293</v>
      </c>
      <c r="C3" s="296"/>
      <c r="D3">
        <v>2</v>
      </c>
      <c r="E3" s="304" t="s">
        <v>433</v>
      </c>
    </row>
    <row r="4" spans="1:5">
      <c r="A4" s="158" t="s">
        <v>434</v>
      </c>
      <c r="B4" s="1" t="s">
        <v>554</v>
      </c>
      <c r="C4" s="296"/>
      <c r="D4">
        <v>4</v>
      </c>
      <c r="E4" s="304" t="s">
        <v>436</v>
      </c>
    </row>
    <row r="5" spans="1:5">
      <c r="A5" s="158" t="s">
        <v>437</v>
      </c>
      <c r="B5" s="1" t="s">
        <v>309</v>
      </c>
      <c r="C5" s="296"/>
      <c r="D5">
        <v>8</v>
      </c>
      <c r="E5" s="304"/>
    </row>
    <row r="6" spans="1:5">
      <c r="A6" s="11"/>
      <c r="B6" s="1" t="s">
        <v>446</v>
      </c>
      <c r="C6" s="296"/>
      <c r="D6">
        <v>4</v>
      </c>
      <c r="E6" s="25"/>
    </row>
    <row r="7" spans="1:5">
      <c r="A7" s="11"/>
      <c r="B7" s="1" t="s">
        <v>329</v>
      </c>
      <c r="C7" s="296"/>
      <c r="D7">
        <v>4</v>
      </c>
      <c r="E7" s="25"/>
    </row>
    <row r="8" spans="1:5">
      <c r="A8" s="11"/>
      <c r="B8" s="1" t="s">
        <v>646</v>
      </c>
      <c r="C8" s="296"/>
      <c r="D8">
        <v>1</v>
      </c>
      <c r="E8" s="25"/>
    </row>
    <row r="9" spans="1:5">
      <c r="A9" s="11"/>
      <c r="B9" s="1" t="s">
        <v>647</v>
      </c>
      <c r="C9" s="296" t="s">
        <v>648</v>
      </c>
      <c r="D9">
        <v>1</v>
      </c>
      <c r="E9" s="25"/>
    </row>
    <row r="10" spans="1:5">
      <c r="A10" s="11"/>
      <c r="B10" s="1" t="s">
        <v>649</v>
      </c>
      <c r="C10" s="296" t="s">
        <v>648</v>
      </c>
      <c r="D10">
        <v>1</v>
      </c>
      <c r="E10" s="25"/>
    </row>
    <row r="11" spans="1:5">
      <c r="A11" s="11"/>
      <c r="B11" s="1"/>
      <c r="C11" s="296"/>
      <c r="D11"/>
      <c r="E11" s="25"/>
    </row>
    <row r="12" spans="1:5" ht="15.75" thickBot="1">
      <c r="A12" s="162" t="s">
        <v>447</v>
      </c>
      <c r="B12" s="1"/>
      <c r="C12" s="296"/>
      <c r="D12"/>
      <c r="E12" s="29"/>
    </row>
  </sheetData>
  <hyperlinks>
    <hyperlink ref="A3" r:id="rId1" xr:uid="{E167BBF7-90B8-4D83-9EA9-C740E0DBCE96}"/>
    <hyperlink ref="A4" r:id="rId2" xr:uid="{7E542B9B-B247-4FBD-8DDC-904C26B529D3}"/>
    <hyperlink ref="A5" r:id="rId3" xr:uid="{832049D8-B3A1-44DF-968A-5F95DDBA8F7F}"/>
    <hyperlink ref="A12" r:id="rId4" xr:uid="{89A86F5C-8622-4B6E-A1B3-6C0C63B45EC9}"/>
    <hyperlink ref="A1" location="INDEX!A1" display="INDEX" xr:uid="{EA5F57D8-2E78-45E7-BD98-8184289E7021}"/>
  </hyperlinks>
  <printOptions horizontalCentered="1"/>
  <pageMargins left="0.19685039370078741" right="0.19685039370078741" top="0.59055118110236227" bottom="0.39370078740157483" header="0.19685039370078741" footer="0.19685039370078741"/>
  <pageSetup paperSize="9" fitToWidth="0" orientation="portrait" r:id="rId5"/>
  <headerFooter>
    <oddHeader>&amp;C&amp;"Aptos Black,Regular"&amp;14VALKYRIE V2 - Chamber Heater BOM</oddHeader>
    <oddFooter>&amp;CV2 BETA&amp;R&amp;P of &amp;N</oddFooter>
  </headerFooter>
  <drawing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6C79-BDB9-4C39-93AD-8B127B4C8773}">
  <sheetPr>
    <tabColor rgb="FF92D050"/>
    <pageSetUpPr fitToPage="1"/>
  </sheetPr>
  <dimension ref="A1:G54"/>
  <sheetViews>
    <sheetView view="pageLayout" zoomScaleNormal="100" workbookViewId="0">
      <selection activeCell="B1" sqref="B1"/>
    </sheetView>
  </sheetViews>
  <sheetFormatPr defaultColWidth="11.425781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6" width="24.28515625" style="2" bestFit="1" customWidth="1"/>
    <col min="7" max="9" width="11.42578125" style="2"/>
    <col min="10" max="10" width="15" style="2" bestFit="1" customWidth="1"/>
    <col min="11" max="16353" width="11.42578125" style="2"/>
    <col min="16354" max="16359" width="11.42578125" style="2" bestFit="1" customWidth="1"/>
    <col min="16360" max="16384" width="11.42578125" style="2"/>
  </cols>
  <sheetData>
    <row r="1" spans="1:5" ht="30" customHeight="1">
      <c r="A1" s="159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6" t="s">
        <v>650</v>
      </c>
      <c r="C2" s="294" t="s">
        <v>651</v>
      </c>
      <c r="D2" s="312">
        <v>6</v>
      </c>
      <c r="E2" s="24" t="s">
        <v>430</v>
      </c>
    </row>
    <row r="3" spans="1:5">
      <c r="A3" s="158" t="s">
        <v>431</v>
      </c>
      <c r="B3" s="296" t="s">
        <v>47</v>
      </c>
      <c r="C3" s="296" t="s">
        <v>651</v>
      </c>
      <c r="D3" s="296">
        <v>1</v>
      </c>
      <c r="E3" s="304" t="s">
        <v>433</v>
      </c>
    </row>
    <row r="4" spans="1:5">
      <c r="A4" s="158" t="s">
        <v>434</v>
      </c>
      <c r="B4" t="s">
        <v>652</v>
      </c>
      <c r="C4" s="296" t="s">
        <v>651</v>
      </c>
      <c r="D4" s="296">
        <v>4</v>
      </c>
      <c r="E4" s="304" t="s">
        <v>436</v>
      </c>
    </row>
    <row r="5" spans="1:5">
      <c r="A5" s="158" t="s">
        <v>437</v>
      </c>
      <c r="B5" s="296" t="s">
        <v>53</v>
      </c>
      <c r="C5" s="296" t="s">
        <v>651</v>
      </c>
      <c r="D5" s="296">
        <v>3</v>
      </c>
      <c r="E5" s="304"/>
    </row>
    <row r="6" spans="1:5">
      <c r="A6" s="11"/>
      <c r="B6" s="6" t="s">
        <v>653</v>
      </c>
      <c r="C6" s="296" t="s">
        <v>651</v>
      </c>
      <c r="D6" s="296">
        <v>1</v>
      </c>
      <c r="E6" s="25"/>
    </row>
    <row r="7" spans="1:5">
      <c r="A7" s="11"/>
      <c r="B7" s="296" t="s">
        <v>654</v>
      </c>
      <c r="C7" s="296" t="s">
        <v>651</v>
      </c>
      <c r="D7" s="2">
        <v>2</v>
      </c>
      <c r="E7" s="25"/>
    </row>
    <row r="8" spans="1:5">
      <c r="A8" s="11"/>
      <c r="B8" s="296" t="s">
        <v>655</v>
      </c>
      <c r="C8" s="296" t="s">
        <v>656</v>
      </c>
      <c r="D8" s="296">
        <v>1</v>
      </c>
      <c r="E8" s="25"/>
    </row>
    <row r="9" spans="1:5">
      <c r="A9" s="11"/>
      <c r="B9" s="299" t="s">
        <v>187</v>
      </c>
      <c r="C9" s="296" t="s">
        <v>656</v>
      </c>
      <c r="D9" s="296">
        <v>1</v>
      </c>
      <c r="E9" s="25"/>
    </row>
    <row r="10" spans="1:5">
      <c r="A10" s="11"/>
      <c r="B10" s="15" t="s">
        <v>657</v>
      </c>
      <c r="C10" s="296" t="s">
        <v>656</v>
      </c>
      <c r="D10" s="296">
        <v>1</v>
      </c>
      <c r="E10" s="25"/>
    </row>
    <row r="11" spans="1:5">
      <c r="A11" s="11"/>
      <c r="B11" s="296" t="s">
        <v>658</v>
      </c>
      <c r="C11" s="296" t="s">
        <v>656</v>
      </c>
      <c r="D11" s="298">
        <v>1</v>
      </c>
      <c r="E11" s="25"/>
    </row>
    <row r="12" spans="1:5">
      <c r="A12" s="11"/>
      <c r="B12" s="296" t="s">
        <v>659</v>
      </c>
      <c r="C12" s="296" t="s">
        <v>656</v>
      </c>
      <c r="D12" s="2">
        <v>1</v>
      </c>
      <c r="E12" s="25"/>
    </row>
    <row r="13" spans="1:5">
      <c r="A13" s="158" t="s">
        <v>447</v>
      </c>
      <c r="B13" s="296" t="s">
        <v>660</v>
      </c>
      <c r="C13" s="296" t="s">
        <v>656</v>
      </c>
      <c r="D13" s="298">
        <v>1</v>
      </c>
      <c r="E13" s="25"/>
    </row>
    <row r="14" spans="1:5">
      <c r="A14" s="11"/>
      <c r="B14" s="2" t="s">
        <v>273</v>
      </c>
      <c r="C14" s="296" t="s">
        <v>656</v>
      </c>
      <c r="D14" s="296">
        <v>1</v>
      </c>
      <c r="E14" s="25"/>
    </row>
    <row r="15" spans="1:5">
      <c r="A15" s="11"/>
      <c r="B15" s="12" t="s">
        <v>661</v>
      </c>
      <c r="C15" s="296" t="s">
        <v>656</v>
      </c>
      <c r="D15" s="296">
        <v>1</v>
      </c>
      <c r="E15" s="310"/>
    </row>
    <row r="16" spans="1:5">
      <c r="A16" s="11"/>
      <c r="B16" s="1" t="s">
        <v>278</v>
      </c>
      <c r="C16" s="296" t="s">
        <v>651</v>
      </c>
      <c r="D16" s="296">
        <v>5</v>
      </c>
      <c r="E16" s="310"/>
    </row>
    <row r="17" spans="1:7">
      <c r="A17" s="11"/>
      <c r="B17" s="1" t="s">
        <v>283</v>
      </c>
      <c r="C17" s="296" t="s">
        <v>651</v>
      </c>
      <c r="D17" s="296">
        <v>10</v>
      </c>
      <c r="E17" s="25"/>
    </row>
    <row r="18" spans="1:7">
      <c r="A18" s="11"/>
      <c r="B18" s="1" t="s">
        <v>287</v>
      </c>
      <c r="C18" s="296" t="s">
        <v>651</v>
      </c>
      <c r="D18" s="296">
        <v>5</v>
      </c>
      <c r="E18" s="25"/>
    </row>
    <row r="19" spans="1:7">
      <c r="A19" s="11"/>
      <c r="B19" s="296" t="s">
        <v>662</v>
      </c>
      <c r="C19" s="296" t="s">
        <v>651</v>
      </c>
      <c r="D19" s="296">
        <v>5</v>
      </c>
      <c r="E19" s="25"/>
    </row>
    <row r="20" spans="1:7">
      <c r="A20" s="11"/>
      <c r="B20" t="s">
        <v>663</v>
      </c>
      <c r="C20" s="296" t="s">
        <v>651</v>
      </c>
      <c r="D20">
        <v>4</v>
      </c>
      <c r="E20" s="25"/>
    </row>
    <row r="21" spans="1:7">
      <c r="A21" s="11"/>
      <c r="B21" t="s">
        <v>664</v>
      </c>
      <c r="C21" s="296" t="s">
        <v>651</v>
      </c>
      <c r="D21">
        <v>8</v>
      </c>
      <c r="E21" s="25"/>
    </row>
    <row r="22" spans="1:7">
      <c r="A22" s="11"/>
      <c r="B22" t="s">
        <v>665</v>
      </c>
      <c r="C22" s="296" t="s">
        <v>651</v>
      </c>
      <c r="D22">
        <v>4</v>
      </c>
      <c r="E22" s="25"/>
    </row>
    <row r="23" spans="1:7">
      <c r="A23" s="11"/>
      <c r="B23" t="s">
        <v>666</v>
      </c>
      <c r="C23" s="296" t="s">
        <v>651</v>
      </c>
      <c r="D23">
        <v>2</v>
      </c>
      <c r="E23" s="310"/>
    </row>
    <row r="24" spans="1:7">
      <c r="A24" s="11"/>
      <c r="B24" t="s">
        <v>667</v>
      </c>
      <c r="C24" s="296" t="s">
        <v>651</v>
      </c>
      <c r="D24">
        <v>2</v>
      </c>
      <c r="E24" s="310"/>
    </row>
    <row r="25" spans="1:7">
      <c r="A25" s="11"/>
      <c r="B25" t="s">
        <v>668</v>
      </c>
      <c r="C25" s="296" t="s">
        <v>651</v>
      </c>
      <c r="D25">
        <v>2</v>
      </c>
      <c r="E25" s="310"/>
    </row>
    <row r="26" spans="1:7">
      <c r="A26" s="11"/>
      <c r="B26" t="s">
        <v>669</v>
      </c>
      <c r="C26" s="296" t="s">
        <v>651</v>
      </c>
      <c r="D26">
        <v>1</v>
      </c>
      <c r="E26" s="310"/>
    </row>
    <row r="27" spans="1:7">
      <c r="A27" s="11"/>
      <c r="B27" t="s">
        <v>670</v>
      </c>
      <c r="C27" s="296" t="s">
        <v>651</v>
      </c>
      <c r="D27" s="296">
        <v>2</v>
      </c>
      <c r="E27" s="25"/>
      <c r="G27" s="2" t="s">
        <v>671</v>
      </c>
    </row>
    <row r="28" spans="1:7">
      <c r="A28" s="11"/>
      <c r="B28" s="1" t="s">
        <v>448</v>
      </c>
      <c r="C28" s="296" t="s">
        <v>651</v>
      </c>
      <c r="D28" s="296">
        <v>2</v>
      </c>
      <c r="E28" s="68"/>
    </row>
    <row r="29" spans="1:7">
      <c r="A29" s="11"/>
      <c r="B29" s="1" t="s">
        <v>329</v>
      </c>
      <c r="C29" s="296" t="s">
        <v>651</v>
      </c>
      <c r="D29" s="296">
        <v>1</v>
      </c>
      <c r="E29" s="68"/>
    </row>
    <row r="30" spans="1:7">
      <c r="A30" s="11"/>
      <c r="B30" s="1" t="s">
        <v>672</v>
      </c>
      <c r="C30" s="296" t="s">
        <v>651</v>
      </c>
      <c r="D30" s="296">
        <v>2</v>
      </c>
      <c r="E30" s="25"/>
    </row>
    <row r="31" spans="1:7">
      <c r="A31" s="11"/>
      <c r="B31" s="87" t="s">
        <v>405</v>
      </c>
      <c r="C31" s="296" t="s">
        <v>492</v>
      </c>
      <c r="D31" s="296">
        <v>1</v>
      </c>
      <c r="E31" s="25"/>
    </row>
    <row r="32" spans="1:7">
      <c r="A32" s="11"/>
      <c r="B32" t="s">
        <v>673</v>
      </c>
      <c r="C32" s="296" t="s">
        <v>492</v>
      </c>
      <c r="D32" s="296">
        <v>2</v>
      </c>
      <c r="E32" s="25"/>
    </row>
    <row r="33" spans="1:6">
      <c r="A33" s="13"/>
      <c r="B33" t="s">
        <v>674</v>
      </c>
      <c r="C33" s="296" t="s">
        <v>492</v>
      </c>
      <c r="D33" s="296">
        <v>2</v>
      </c>
      <c r="E33" s="25"/>
    </row>
    <row r="34" spans="1:6">
      <c r="A34" s="11"/>
      <c r="B34" s="1" t="s">
        <v>675</v>
      </c>
      <c r="C34" s="296" t="s">
        <v>492</v>
      </c>
      <c r="D34" s="296">
        <v>2</v>
      </c>
      <c r="E34" s="25"/>
    </row>
    <row r="35" spans="1:6">
      <c r="A35" s="11"/>
      <c r="B35" s="1" t="s">
        <v>676</v>
      </c>
      <c r="C35" s="296" t="s">
        <v>492</v>
      </c>
      <c r="D35" s="296">
        <v>2</v>
      </c>
      <c r="E35" s="25"/>
    </row>
    <row r="36" spans="1:6">
      <c r="A36" s="11"/>
      <c r="B36" s="296" t="s">
        <v>677</v>
      </c>
      <c r="C36" s="296" t="s">
        <v>492</v>
      </c>
      <c r="D36" s="296">
        <v>2</v>
      </c>
      <c r="E36" s="25"/>
    </row>
    <row r="37" spans="1:6">
      <c r="A37" s="11"/>
      <c r="B37" s="296" t="s">
        <v>678</v>
      </c>
      <c r="C37" s="296" t="s">
        <v>492</v>
      </c>
      <c r="D37" s="296">
        <v>2</v>
      </c>
      <c r="E37" s="25"/>
    </row>
    <row r="38" spans="1:6">
      <c r="A38" s="11"/>
      <c r="B38" s="1" t="s">
        <v>679</v>
      </c>
      <c r="C38"/>
      <c r="D38">
        <v>4</v>
      </c>
      <c r="E38" s="25"/>
    </row>
    <row r="39" spans="1:6">
      <c r="A39" s="11"/>
      <c r="B39" s="1" t="s">
        <v>680</v>
      </c>
      <c r="C39"/>
      <c r="D39">
        <v>4</v>
      </c>
      <c r="E39" s="25"/>
      <c r="F39" s="87"/>
    </row>
    <row r="40" spans="1:6">
      <c r="A40" s="11"/>
      <c r="B40" t="s">
        <v>681</v>
      </c>
      <c r="C40"/>
      <c r="D40">
        <v>5</v>
      </c>
      <c r="E40" s="25"/>
      <c r="F40" s="87"/>
    </row>
    <row r="41" spans="1:6">
      <c r="A41" s="11"/>
      <c r="B41" t="s">
        <v>682</v>
      </c>
      <c r="C41"/>
      <c r="D41">
        <v>1</v>
      </c>
      <c r="E41" s="25"/>
    </row>
    <row r="42" spans="1:6">
      <c r="A42" s="11"/>
      <c r="B42" s="1" t="s">
        <v>683</v>
      </c>
      <c r="C42"/>
      <c r="D42">
        <v>1</v>
      </c>
      <c r="E42" s="25"/>
    </row>
    <row r="43" spans="1:6">
      <c r="A43" s="11"/>
      <c r="B43" s="1" t="s">
        <v>684</v>
      </c>
      <c r="C43"/>
      <c r="D43">
        <v>1</v>
      </c>
      <c r="E43" s="25"/>
    </row>
    <row r="44" spans="1:6">
      <c r="A44" s="11"/>
      <c r="B44" s="1" t="s">
        <v>685</v>
      </c>
      <c r="C44"/>
      <c r="D44">
        <v>1</v>
      </c>
      <c r="E44" s="25"/>
    </row>
    <row r="45" spans="1:6">
      <c r="A45" s="11"/>
      <c r="B45" s="1" t="s">
        <v>686</v>
      </c>
      <c r="C45"/>
      <c r="D45">
        <v>1</v>
      </c>
      <c r="E45" s="25"/>
    </row>
    <row r="46" spans="1:6">
      <c r="A46" s="11"/>
      <c r="B46" s="1" t="s">
        <v>687</v>
      </c>
      <c r="C46"/>
      <c r="D46">
        <v>1</v>
      </c>
      <c r="E46" s="25"/>
    </row>
    <row r="47" spans="1:6">
      <c r="A47" s="11"/>
      <c r="B47" s="1" t="s">
        <v>688</v>
      </c>
      <c r="C47"/>
      <c r="D47">
        <v>1</v>
      </c>
      <c r="E47" s="25"/>
    </row>
    <row r="48" spans="1:6">
      <c r="A48" s="11"/>
      <c r="B48" s="1" t="s">
        <v>689</v>
      </c>
      <c r="C48"/>
      <c r="D48">
        <v>2</v>
      </c>
      <c r="E48" s="25"/>
    </row>
    <row r="49" spans="1:5">
      <c r="A49" s="11"/>
      <c r="B49" t="s">
        <v>690</v>
      </c>
      <c r="C49"/>
      <c r="D49">
        <v>2</v>
      </c>
      <c r="E49" s="25"/>
    </row>
    <row r="50" spans="1:5">
      <c r="A50" s="11"/>
      <c r="B50" s="1" t="s">
        <v>691</v>
      </c>
      <c r="C50"/>
      <c r="D50">
        <v>1</v>
      </c>
      <c r="E50" s="25"/>
    </row>
    <row r="51" spans="1:5">
      <c r="A51" s="11"/>
      <c r="B51" s="1" t="s">
        <v>692</v>
      </c>
      <c r="C51"/>
      <c r="D51">
        <v>1</v>
      </c>
      <c r="E51" s="25"/>
    </row>
    <row r="52" spans="1:5">
      <c r="A52" s="11"/>
      <c r="B52" s="1" t="s">
        <v>693</v>
      </c>
      <c r="C52"/>
      <c r="D52">
        <v>1</v>
      </c>
      <c r="E52" s="25"/>
    </row>
    <row r="53" spans="1:5">
      <c r="A53" s="11"/>
      <c r="B53" t="s">
        <v>694</v>
      </c>
      <c r="C53"/>
      <c r="D53">
        <v>1</v>
      </c>
      <c r="E53" s="25"/>
    </row>
    <row r="54" spans="1:5" ht="15.75" thickBot="1">
      <c r="A54" s="27"/>
      <c r="B54" s="306" t="s">
        <v>695</v>
      </c>
      <c r="C54" s="306" t="s">
        <v>696</v>
      </c>
      <c r="D54" s="22">
        <v>1</v>
      </c>
      <c r="E54" s="29"/>
    </row>
  </sheetData>
  <hyperlinks>
    <hyperlink ref="A3" r:id="rId1" xr:uid="{F452EBED-B07E-411A-BD10-A76B75B4D1DF}"/>
    <hyperlink ref="A4" r:id="rId2" xr:uid="{D814B011-CB96-4075-8F8E-51A6A54BAB25}"/>
    <hyperlink ref="A5" r:id="rId3" xr:uid="{D2B2A955-A806-421B-A3AE-61388E5766E2}"/>
    <hyperlink ref="A13" r:id="rId4" xr:uid="{D01EBC21-93B3-46AE-A6B8-DF0ED8566BBA}"/>
    <hyperlink ref="B32" r:id="rId5" xr:uid="{819BBF10-EB47-4AE7-88FB-1C3286E6B79F}"/>
    <hyperlink ref="B31" r:id="rId6" xr:uid="{07EA7793-5848-44E2-AFC4-8ECB4B2C2F38}"/>
    <hyperlink ref="A1" location="INDEX!A1" display="INDEX" xr:uid="{86902963-E33A-42BD-819E-8ACD6B39B9F7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96" fitToWidth="0" orientation="portrait" r:id="rId7"/>
  <headerFooter>
    <oddHeader>&amp;C&amp;"Aptos Black,Regular"&amp;14VALKYRIE V2 - DRYBOX BOM</oddHeader>
    <oddFooter>&amp;CV2 BETA&amp;R&amp;P of &amp;N</oddFooter>
  </headerFooter>
  <drawing r:id="rId8"/>
  <tableParts count="1"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6A9-2DE8-4309-B046-5549D41C73FC}">
  <sheetPr>
    <tabColor rgb="FF92D050"/>
  </sheetPr>
  <dimension ref="A1:E76"/>
  <sheetViews>
    <sheetView topLeftCell="A44" zoomScaleNormal="100" workbookViewId="0"/>
  </sheetViews>
  <sheetFormatPr defaultColWidth="3.42578125" defaultRowHeight="15"/>
  <cols>
    <col min="1" max="1" width="16.7109375" style="2" customWidth="1"/>
    <col min="2" max="2" width="35.7109375" style="2" customWidth="1"/>
    <col min="3" max="3" width="15.7109375" style="2" customWidth="1"/>
    <col min="4" max="4" width="10.7109375" style="2" customWidth="1"/>
    <col min="5" max="5" width="16.7109375" style="2" customWidth="1"/>
    <col min="6" max="16295" width="3.42578125" style="2"/>
    <col min="16296" max="16301" width="11.42578125" style="2" bestFit="1" customWidth="1"/>
    <col min="16302" max="16384" width="3.42578125" style="2"/>
  </cols>
  <sheetData>
    <row r="1" spans="1:5" ht="30" customHeight="1">
      <c r="A1" s="159" t="s">
        <v>422</v>
      </c>
      <c r="B1" s="31" t="s">
        <v>423</v>
      </c>
      <c r="C1" s="292" t="s">
        <v>424</v>
      </c>
      <c r="D1" s="292" t="s">
        <v>457</v>
      </c>
      <c r="E1" s="20"/>
    </row>
    <row r="2" spans="1:5">
      <c r="A2" s="23" t="s">
        <v>427</v>
      </c>
      <c r="B2" s="12" t="s">
        <v>44</v>
      </c>
      <c r="C2" s="296"/>
      <c r="D2" s="7">
        <v>18</v>
      </c>
      <c r="E2" s="24" t="s">
        <v>430</v>
      </c>
    </row>
    <row r="3" spans="1:5">
      <c r="A3" s="158" t="s">
        <v>431</v>
      </c>
      <c r="B3" t="s">
        <v>652</v>
      </c>
      <c r="C3" s="296"/>
      <c r="D3" s="7">
        <v>17</v>
      </c>
      <c r="E3" s="304" t="s">
        <v>433</v>
      </c>
    </row>
    <row r="4" spans="1:5">
      <c r="A4" s="158" t="s">
        <v>434</v>
      </c>
      <c r="B4" s="296" t="s">
        <v>71</v>
      </c>
      <c r="C4" s="296"/>
      <c r="D4" s="7">
        <v>2</v>
      </c>
      <c r="E4" s="304" t="s">
        <v>436</v>
      </c>
    </row>
    <row r="5" spans="1:5">
      <c r="A5" s="158" t="s">
        <v>437</v>
      </c>
      <c r="B5" t="s">
        <v>697</v>
      </c>
      <c r="C5" s="296"/>
      <c r="D5" s="7">
        <v>2</v>
      </c>
      <c r="E5" s="304"/>
    </row>
    <row r="6" spans="1:5">
      <c r="A6" s="11"/>
      <c r="B6" s="296" t="s">
        <v>698</v>
      </c>
      <c r="C6" s="296"/>
      <c r="D6" s="7">
        <v>1</v>
      </c>
      <c r="E6" s="25"/>
    </row>
    <row r="7" spans="1:5">
      <c r="A7" s="11"/>
      <c r="B7" s="296" t="s">
        <v>699</v>
      </c>
      <c r="C7" s="296"/>
      <c r="D7" s="7">
        <v>4</v>
      </c>
      <c r="E7" s="25"/>
    </row>
    <row r="8" spans="1:5">
      <c r="A8" s="11"/>
      <c r="B8" s="1" t="s">
        <v>700</v>
      </c>
      <c r="C8" s="296"/>
      <c r="D8" s="7">
        <v>6</v>
      </c>
      <c r="E8" s="25"/>
    </row>
    <row r="9" spans="1:5">
      <c r="A9" s="11"/>
      <c r="B9" s="1" t="s">
        <v>701</v>
      </c>
      <c r="C9" s="296"/>
      <c r="D9" s="7">
        <v>6</v>
      </c>
      <c r="E9" s="25"/>
    </row>
    <row r="10" spans="1:5">
      <c r="A10" s="11"/>
      <c r="B10" s="6" t="s">
        <v>106</v>
      </c>
      <c r="C10" s="313" t="s">
        <v>702</v>
      </c>
      <c r="D10" s="7">
        <v>2</v>
      </c>
      <c r="E10" s="25"/>
    </row>
    <row r="11" spans="1:5">
      <c r="A11" s="11"/>
      <c r="B11" s="6" t="s">
        <v>113</v>
      </c>
      <c r="C11" s="296"/>
      <c r="D11" s="7">
        <v>1</v>
      </c>
      <c r="E11" s="25"/>
    </row>
    <row r="12" spans="1:5">
      <c r="A12" s="11"/>
      <c r="B12" s="12" t="s">
        <v>703</v>
      </c>
      <c r="C12" s="15" t="s">
        <v>704</v>
      </c>
      <c r="D12" s="298">
        <v>1</v>
      </c>
      <c r="E12" s="25"/>
    </row>
    <row r="13" spans="1:5">
      <c r="A13" s="158" t="s">
        <v>447</v>
      </c>
      <c r="B13" s="12" t="s">
        <v>705</v>
      </c>
      <c r="C13" s="296" t="s">
        <v>706</v>
      </c>
      <c r="D13" s="298">
        <v>1</v>
      </c>
      <c r="E13" s="25"/>
    </row>
    <row r="14" spans="1:5">
      <c r="A14" s="11"/>
      <c r="B14" s="296" t="s">
        <v>220</v>
      </c>
      <c r="C14" s="296"/>
      <c r="D14" s="7">
        <v>1</v>
      </c>
      <c r="E14" s="25"/>
    </row>
    <row r="15" spans="1:5">
      <c r="A15" s="11"/>
      <c r="B15" s="296" t="s">
        <v>224</v>
      </c>
      <c r="C15" s="296"/>
      <c r="D15" s="7">
        <v>1</v>
      </c>
      <c r="E15" s="25"/>
    </row>
    <row r="16" spans="1:5">
      <c r="A16" s="11"/>
      <c r="B16" t="s">
        <v>553</v>
      </c>
      <c r="C16" s="1"/>
      <c r="D16" s="7">
        <v>20</v>
      </c>
      <c r="E16" s="25"/>
    </row>
    <row r="17" spans="1:5">
      <c r="A17" s="11"/>
      <c r="B17" t="s">
        <v>707</v>
      </c>
      <c r="C17" s="1"/>
      <c r="D17" s="7">
        <v>21</v>
      </c>
      <c r="E17" s="25"/>
    </row>
    <row r="18" spans="1:5">
      <c r="A18" s="11"/>
      <c r="B18" s="296" t="s">
        <v>291</v>
      </c>
      <c r="C18" s="296"/>
      <c r="D18" s="7">
        <v>10</v>
      </c>
      <c r="E18" s="25"/>
    </row>
    <row r="19" spans="1:5">
      <c r="A19" s="11"/>
      <c r="B19" s="2" t="s">
        <v>293</v>
      </c>
      <c r="C19" s="296"/>
      <c r="D19" s="7">
        <v>19</v>
      </c>
      <c r="E19" s="25"/>
    </row>
    <row r="20" spans="1:5">
      <c r="A20" s="11"/>
      <c r="B20" s="296" t="s">
        <v>554</v>
      </c>
      <c r="C20" s="296"/>
      <c r="D20" s="7">
        <v>6</v>
      </c>
      <c r="E20" s="25"/>
    </row>
    <row r="21" spans="1:5">
      <c r="A21" s="11"/>
      <c r="B21" s="296" t="s">
        <v>515</v>
      </c>
      <c r="C21" s="296"/>
      <c r="D21" s="7">
        <v>15</v>
      </c>
      <c r="E21" s="25"/>
    </row>
    <row r="22" spans="1:5">
      <c r="A22" s="11"/>
      <c r="B22" s="296" t="s">
        <v>708</v>
      </c>
      <c r="C22" s="296"/>
      <c r="D22" s="7">
        <v>16</v>
      </c>
      <c r="E22" s="25"/>
    </row>
    <row r="23" spans="1:5">
      <c r="A23" s="11"/>
      <c r="B23" s="12" t="s">
        <v>307</v>
      </c>
      <c r="C23" s="296"/>
      <c r="D23" s="7">
        <v>4</v>
      </c>
      <c r="E23" s="25"/>
    </row>
    <row r="24" spans="1:5">
      <c r="A24" s="11"/>
      <c r="B24" t="s">
        <v>709</v>
      </c>
      <c r="C24" s="296"/>
      <c r="D24" s="7">
        <v>6</v>
      </c>
      <c r="E24" s="25"/>
    </row>
    <row r="25" spans="1:5">
      <c r="A25" s="11"/>
      <c r="B25" s="15" t="s">
        <v>313</v>
      </c>
      <c r="C25" s="296"/>
      <c r="D25" s="7">
        <v>4</v>
      </c>
      <c r="E25" s="25"/>
    </row>
    <row r="26" spans="1:5">
      <c r="A26" s="11"/>
      <c r="B26" s="1" t="s">
        <v>315</v>
      </c>
      <c r="C26" s="296"/>
      <c r="D26" s="7">
        <v>2</v>
      </c>
      <c r="E26" s="25"/>
    </row>
    <row r="27" spans="1:5">
      <c r="A27" s="11"/>
      <c r="B27" s="12" t="s">
        <v>317</v>
      </c>
      <c r="C27" s="296"/>
      <c r="D27" s="7">
        <v>6</v>
      </c>
      <c r="E27" s="25"/>
    </row>
    <row r="28" spans="1:5">
      <c r="A28" s="11"/>
      <c r="B28" s="296" t="s">
        <v>321</v>
      </c>
      <c r="C28" s="296"/>
      <c r="D28" s="7">
        <v>16</v>
      </c>
      <c r="E28" s="25"/>
    </row>
    <row r="29" spans="1:5">
      <c r="A29" s="11"/>
      <c r="B29" s="2" t="s">
        <v>446</v>
      </c>
      <c r="C29" s="296"/>
      <c r="D29" s="7">
        <v>54</v>
      </c>
      <c r="E29" s="25"/>
    </row>
    <row r="30" spans="1:5">
      <c r="A30" s="11"/>
      <c r="B30" s="2" t="s">
        <v>448</v>
      </c>
      <c r="C30" s="296"/>
      <c r="D30" s="7">
        <v>80</v>
      </c>
      <c r="E30" s="25"/>
    </row>
    <row r="31" spans="1:5">
      <c r="A31" s="11"/>
      <c r="B31" s="2" t="s">
        <v>329</v>
      </c>
      <c r="C31" s="296"/>
      <c r="D31" s="7">
        <v>14</v>
      </c>
      <c r="E31" s="25"/>
    </row>
    <row r="32" spans="1:5">
      <c r="A32" s="11"/>
      <c r="B32" s="296" t="s">
        <v>710</v>
      </c>
      <c r="C32" s="296"/>
      <c r="D32" s="7">
        <v>44</v>
      </c>
      <c r="E32" s="25"/>
    </row>
    <row r="33" spans="1:5" ht="15.75" thickBot="1">
      <c r="A33" s="27"/>
      <c r="B33" s="306" t="s">
        <v>711</v>
      </c>
      <c r="C33" s="306"/>
      <c r="D33" s="28">
        <v>17</v>
      </c>
      <c r="E33" s="29"/>
    </row>
    <row r="34" spans="1:5">
      <c r="A34" s="133"/>
      <c r="B34" s="293" t="s">
        <v>712</v>
      </c>
      <c r="C34" s="293" t="s">
        <v>713</v>
      </c>
      <c r="D34" s="64">
        <v>1</v>
      </c>
      <c r="E34" s="20"/>
    </row>
    <row r="35" spans="1:5">
      <c r="A35" s="11"/>
      <c r="B35" s="2" t="s">
        <v>714</v>
      </c>
      <c r="C35" s="2" t="s">
        <v>715</v>
      </c>
      <c r="D35" s="7">
        <v>1</v>
      </c>
      <c r="E35" s="25"/>
    </row>
    <row r="36" spans="1:5">
      <c r="A36" s="11"/>
      <c r="B36" s="2" t="s">
        <v>716</v>
      </c>
      <c r="C36" s="2" t="s">
        <v>715</v>
      </c>
      <c r="D36" s="7">
        <v>1</v>
      </c>
      <c r="E36" s="25"/>
    </row>
    <row r="37" spans="1:5">
      <c r="A37" s="11"/>
      <c r="B37" s="2" t="s">
        <v>717</v>
      </c>
      <c r="C37" s="2" t="s">
        <v>715</v>
      </c>
      <c r="D37" s="7">
        <v>1</v>
      </c>
      <c r="E37" s="25"/>
    </row>
    <row r="38" spans="1:5">
      <c r="A38" s="11"/>
      <c r="B38" s="2" t="s">
        <v>718</v>
      </c>
      <c r="C38" s="2" t="s">
        <v>715</v>
      </c>
      <c r="D38" s="7">
        <v>1</v>
      </c>
      <c r="E38" s="25"/>
    </row>
    <row r="39" spans="1:5">
      <c r="A39" s="11"/>
      <c r="B39" s="2" t="s">
        <v>719</v>
      </c>
      <c r="C39" s="2" t="s">
        <v>715</v>
      </c>
      <c r="D39" s="7">
        <v>1</v>
      </c>
      <c r="E39" s="25"/>
    </row>
    <row r="40" spans="1:5">
      <c r="A40" s="11"/>
      <c r="B40" s="2" t="s">
        <v>720</v>
      </c>
      <c r="C40" s="2" t="s">
        <v>715</v>
      </c>
      <c r="D40" s="7">
        <v>1</v>
      </c>
      <c r="E40" s="25"/>
    </row>
    <row r="41" spans="1:5">
      <c r="A41" s="11"/>
      <c r="B41" s="2" t="s">
        <v>721</v>
      </c>
      <c r="C41" s="2" t="s">
        <v>696</v>
      </c>
      <c r="D41" s="7">
        <v>1</v>
      </c>
      <c r="E41" s="25"/>
    </row>
    <row r="42" spans="1:5">
      <c r="A42" s="11"/>
      <c r="B42" s="2" t="s">
        <v>722</v>
      </c>
      <c r="C42" s="2" t="s">
        <v>696</v>
      </c>
      <c r="D42" s="7">
        <v>2</v>
      </c>
      <c r="E42" s="25"/>
    </row>
    <row r="43" spans="1:5">
      <c r="A43" s="11"/>
      <c r="B43" s="2" t="s">
        <v>723</v>
      </c>
      <c r="C43" s="2" t="s">
        <v>696</v>
      </c>
      <c r="D43" s="7">
        <v>1</v>
      </c>
      <c r="E43" s="25"/>
    </row>
    <row r="44" spans="1:5">
      <c r="A44" s="11"/>
      <c r="B44" s="2" t="s">
        <v>724</v>
      </c>
      <c r="C44" s="2" t="s">
        <v>696</v>
      </c>
      <c r="D44" s="7">
        <v>1</v>
      </c>
      <c r="E44" s="25"/>
    </row>
    <row r="45" spans="1:5">
      <c r="A45" s="11"/>
      <c r="B45" s="2" t="s">
        <v>725</v>
      </c>
      <c r="C45" s="2" t="s">
        <v>696</v>
      </c>
      <c r="D45" s="7">
        <v>1</v>
      </c>
      <c r="E45" s="25"/>
    </row>
    <row r="46" spans="1:5">
      <c r="A46" s="11"/>
      <c r="B46" s="2" t="s">
        <v>726</v>
      </c>
      <c r="C46" s="2" t="s">
        <v>696</v>
      </c>
      <c r="D46" s="7">
        <v>1</v>
      </c>
      <c r="E46" s="25"/>
    </row>
    <row r="47" spans="1:5">
      <c r="A47" s="11"/>
      <c r="B47" s="2" t="s">
        <v>727</v>
      </c>
      <c r="C47" s="2" t="s">
        <v>696</v>
      </c>
      <c r="D47" s="7">
        <v>1</v>
      </c>
      <c r="E47" s="25"/>
    </row>
    <row r="48" spans="1:5">
      <c r="A48" s="11"/>
      <c r="B48" s="2" t="s">
        <v>728</v>
      </c>
      <c r="C48" s="2" t="s">
        <v>696</v>
      </c>
      <c r="D48" s="7">
        <v>1</v>
      </c>
      <c r="E48" s="25"/>
    </row>
    <row r="49" spans="1:5">
      <c r="A49" s="11"/>
      <c r="B49" s="2" t="s">
        <v>729</v>
      </c>
      <c r="C49" s="2" t="s">
        <v>696</v>
      </c>
      <c r="D49" s="7">
        <v>1</v>
      </c>
      <c r="E49" s="25"/>
    </row>
    <row r="50" spans="1:5">
      <c r="A50" s="11"/>
      <c r="B50" s="2" t="s">
        <v>730</v>
      </c>
      <c r="C50" s="2" t="s">
        <v>696</v>
      </c>
      <c r="D50" s="7">
        <v>1</v>
      </c>
      <c r="E50" s="25"/>
    </row>
    <row r="51" spans="1:5">
      <c r="A51" s="11"/>
      <c r="B51" s="296" t="s">
        <v>731</v>
      </c>
      <c r="C51" s="2" t="s">
        <v>648</v>
      </c>
      <c r="D51" s="7">
        <v>1</v>
      </c>
      <c r="E51" s="25"/>
    </row>
    <row r="52" spans="1:5">
      <c r="A52" s="11"/>
      <c r="B52" s="296" t="s">
        <v>732</v>
      </c>
      <c r="C52" s="296" t="s">
        <v>648</v>
      </c>
      <c r="D52" s="7">
        <v>2</v>
      </c>
      <c r="E52" s="25"/>
    </row>
    <row r="53" spans="1:5">
      <c r="A53" s="11"/>
      <c r="B53" s="1" t="s">
        <v>733</v>
      </c>
      <c r="C53" s="296" t="s">
        <v>648</v>
      </c>
      <c r="D53" s="7">
        <v>1</v>
      </c>
      <c r="E53" s="25"/>
    </row>
    <row r="54" spans="1:5">
      <c r="A54" s="11"/>
      <c r="B54" s="296" t="s">
        <v>734</v>
      </c>
      <c r="C54" s="2" t="s">
        <v>648</v>
      </c>
      <c r="D54" s="7">
        <v>1</v>
      </c>
      <c r="E54" s="25"/>
    </row>
    <row r="55" spans="1:5">
      <c r="A55" s="11"/>
      <c r="B55" s="296" t="s">
        <v>735</v>
      </c>
      <c r="C55" s="2" t="s">
        <v>648</v>
      </c>
      <c r="D55" s="7">
        <v>1</v>
      </c>
      <c r="E55" s="25"/>
    </row>
    <row r="56" spans="1:5">
      <c r="A56" s="11"/>
      <c r="B56" s="296" t="s">
        <v>736</v>
      </c>
      <c r="C56" s="2" t="s">
        <v>648</v>
      </c>
      <c r="D56" s="7">
        <v>4</v>
      </c>
      <c r="E56" s="25"/>
    </row>
    <row r="57" spans="1:5">
      <c r="A57" s="11"/>
      <c r="B57" s="296" t="s">
        <v>737</v>
      </c>
      <c r="C57" s="2" t="s">
        <v>648</v>
      </c>
      <c r="D57" s="7">
        <v>2</v>
      </c>
      <c r="E57" s="25"/>
    </row>
    <row r="58" spans="1:5">
      <c r="A58" s="11"/>
      <c r="B58" s="296" t="s">
        <v>738</v>
      </c>
      <c r="C58" s="2" t="s">
        <v>648</v>
      </c>
      <c r="D58" s="7">
        <v>1</v>
      </c>
      <c r="E58" s="25"/>
    </row>
    <row r="59" spans="1:5">
      <c r="A59" s="11"/>
      <c r="B59" s="296" t="s">
        <v>739</v>
      </c>
      <c r="C59" s="2" t="s">
        <v>648</v>
      </c>
      <c r="D59" s="7">
        <v>1</v>
      </c>
      <c r="E59" s="25"/>
    </row>
    <row r="60" spans="1:5">
      <c r="A60" s="11"/>
      <c r="B60" s="296" t="s">
        <v>740</v>
      </c>
      <c r="C60" s="2" t="s">
        <v>648</v>
      </c>
      <c r="D60" s="7">
        <v>2</v>
      </c>
      <c r="E60" s="25"/>
    </row>
    <row r="61" spans="1:5">
      <c r="A61" s="11"/>
      <c r="B61" s="296" t="s">
        <v>741</v>
      </c>
      <c r="C61" s="2" t="s">
        <v>648</v>
      </c>
      <c r="D61" s="7">
        <v>1</v>
      </c>
      <c r="E61" s="25"/>
    </row>
    <row r="62" spans="1:5">
      <c r="A62" s="11"/>
      <c r="B62" s="296" t="s">
        <v>742</v>
      </c>
      <c r="C62" s="2" t="s">
        <v>648</v>
      </c>
      <c r="D62" s="7">
        <v>1</v>
      </c>
      <c r="E62" s="25"/>
    </row>
    <row r="63" spans="1:5">
      <c r="A63" s="11"/>
      <c r="B63" s="296" t="s">
        <v>743</v>
      </c>
      <c r="C63" s="2" t="s">
        <v>648</v>
      </c>
      <c r="D63" s="7">
        <v>1</v>
      </c>
      <c r="E63" s="25"/>
    </row>
    <row r="64" spans="1:5">
      <c r="A64" s="11"/>
      <c r="B64" s="296" t="s">
        <v>744</v>
      </c>
      <c r="C64" s="2" t="s">
        <v>648</v>
      </c>
      <c r="D64" s="7">
        <v>1</v>
      </c>
      <c r="E64" s="25"/>
    </row>
    <row r="65" spans="1:5">
      <c r="A65" s="11"/>
      <c r="B65" s="296" t="s">
        <v>745</v>
      </c>
      <c r="C65" s="2" t="s">
        <v>648</v>
      </c>
      <c r="D65" s="7">
        <v>1</v>
      </c>
      <c r="E65" s="25"/>
    </row>
    <row r="66" spans="1:5">
      <c r="A66" s="11"/>
      <c r="B66" s="296" t="s">
        <v>746</v>
      </c>
      <c r="C66" s="2" t="s">
        <v>648</v>
      </c>
      <c r="D66" s="7">
        <v>1</v>
      </c>
      <c r="E66" s="25"/>
    </row>
    <row r="67" spans="1:5">
      <c r="A67" s="11"/>
      <c r="B67" s="296" t="s">
        <v>747</v>
      </c>
      <c r="C67" s="2" t="s">
        <v>648</v>
      </c>
      <c r="D67" s="7">
        <v>1</v>
      </c>
      <c r="E67" s="25"/>
    </row>
    <row r="68" spans="1:5">
      <c r="A68" s="11"/>
      <c r="B68" s="296" t="s">
        <v>748</v>
      </c>
      <c r="C68" s="2" t="s">
        <v>648</v>
      </c>
      <c r="D68" s="7">
        <v>1</v>
      </c>
      <c r="E68" s="25"/>
    </row>
    <row r="69" spans="1:5">
      <c r="A69" s="11"/>
      <c r="B69" s="296" t="s">
        <v>749</v>
      </c>
      <c r="C69" s="2" t="s">
        <v>648</v>
      </c>
      <c r="D69" s="7">
        <v>6</v>
      </c>
      <c r="E69" s="25"/>
    </row>
    <row r="70" spans="1:5">
      <c r="A70" s="11"/>
      <c r="B70" s="1" t="s">
        <v>750</v>
      </c>
      <c r="C70" s="296" t="s">
        <v>648</v>
      </c>
      <c r="D70" s="7">
        <v>1</v>
      </c>
      <c r="E70" s="25"/>
    </row>
    <row r="71" spans="1:5">
      <c r="A71" s="11"/>
      <c r="B71" s="1" t="s">
        <v>751</v>
      </c>
      <c r="C71" s="296" t="s">
        <v>648</v>
      </c>
      <c r="D71" s="7">
        <v>1</v>
      </c>
      <c r="E71" s="25"/>
    </row>
    <row r="72" spans="1:5">
      <c r="A72" s="11"/>
      <c r="B72" s="1" t="s">
        <v>752</v>
      </c>
      <c r="C72" s="296" t="s">
        <v>648</v>
      </c>
      <c r="D72" s="7">
        <v>1</v>
      </c>
      <c r="E72" s="25"/>
    </row>
    <row r="73" spans="1:5">
      <c r="A73" s="11"/>
      <c r="B73" s="1" t="s">
        <v>753</v>
      </c>
      <c r="C73" s="296" t="s">
        <v>648</v>
      </c>
      <c r="D73" s="7">
        <v>1</v>
      </c>
      <c r="E73" s="25"/>
    </row>
    <row r="74" spans="1:5">
      <c r="A74" s="11"/>
      <c r="B74" s="1" t="s">
        <v>754</v>
      </c>
      <c r="C74" s="296" t="s">
        <v>648</v>
      </c>
      <c r="D74" s="7">
        <v>1</v>
      </c>
      <c r="E74" s="25"/>
    </row>
    <row r="75" spans="1:5">
      <c r="A75" s="11"/>
      <c r="B75" s="296" t="s">
        <v>755</v>
      </c>
      <c r="C75" s="2" t="s">
        <v>648</v>
      </c>
      <c r="D75" s="7">
        <v>2</v>
      </c>
      <c r="E75" s="25"/>
    </row>
    <row r="76" spans="1:5" ht="15.75" thickBot="1">
      <c r="A76" s="27"/>
      <c r="B76" s="306" t="s">
        <v>756</v>
      </c>
      <c r="C76" s="22" t="s">
        <v>648</v>
      </c>
      <c r="D76" s="28">
        <v>1</v>
      </c>
      <c r="E76" s="29"/>
    </row>
  </sheetData>
  <hyperlinks>
    <hyperlink ref="A3" r:id="rId1" xr:uid="{C0038DA9-598E-40D9-8FB8-D2073CC15AF1}"/>
    <hyperlink ref="A4" r:id="rId2" xr:uid="{CBC6A436-CD3F-43A1-BC5D-553D7AE0BAB2}"/>
    <hyperlink ref="A5" r:id="rId3" xr:uid="{32564E2D-78FA-43B8-A5AC-B72F0BDEEE47}"/>
    <hyperlink ref="A13" r:id="rId4" xr:uid="{E56F7780-6CEF-4406-8C8D-6CD14A1C787F}"/>
    <hyperlink ref="A1" location="INDEX!A1" display="INDEX" xr:uid="{218D6D1E-EC68-46B0-BE9E-930C5AADA7CA}"/>
  </hyperlinks>
  <printOptions horizontalCentered="1"/>
  <pageMargins left="0.19685039370078741" right="0.19685039370078741" top="0.59055118110236227" bottom="0.59055118110236227" header="0.19685039370078741" footer="0.19685039370078741"/>
  <pageSetup paperSize="9" fitToWidth="0" orientation="portrait" r:id="rId5"/>
  <headerFooter>
    <oddHeader>&amp;C&amp;"Aptos Black,Regular"&amp;14VALKYRIE V2 - ENCLOSURE BOM</oddHeader>
    <oddFooter>&amp;CV2 BETA&amp;R&amp;P of &amp;N</oddFooter>
  </headerFooter>
  <rowBreaks count="1" manualBreakCount="1">
    <brk id="33" max="16383" man="1"/>
  </rowBreaks>
  <drawing r:id="rId6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5B86-E95C-4011-9439-D0FF2E82F7CA}">
  <sheetPr>
    <tabColor rgb="FF92D050"/>
    <pageSetUpPr fitToPage="1"/>
  </sheetPr>
  <dimension ref="A1:O121"/>
  <sheetViews>
    <sheetView workbookViewId="0">
      <pane ySplit="1" topLeftCell="A52" activePane="bottomLeft" state="frozen"/>
      <selection pane="bottomLeft" activeCell="L45" sqref="L45"/>
    </sheetView>
  </sheetViews>
  <sheetFormatPr defaultRowHeight="15"/>
  <cols>
    <col min="1" max="1" width="21" customWidth="1"/>
    <col min="2" max="2" width="8.85546875" customWidth="1"/>
    <col min="3" max="3" width="38.5703125" bestFit="1" customWidth="1"/>
    <col min="4" max="4" width="9.85546875" bestFit="1" customWidth="1"/>
    <col min="5" max="5" width="6.85546875" bestFit="1" customWidth="1"/>
    <col min="6" max="6" width="9.28515625" customWidth="1"/>
    <col min="7" max="7" width="8" customWidth="1"/>
    <col min="8" max="8" width="11.5703125" bestFit="1" customWidth="1"/>
    <col min="9" max="9" width="12.7109375" bestFit="1" customWidth="1"/>
    <col min="10" max="10" width="14" bestFit="1" customWidth="1"/>
    <col min="11" max="11" width="14" customWidth="1"/>
    <col min="12" max="12" width="35.140625" bestFit="1" customWidth="1"/>
    <col min="14" max="14" width="16" bestFit="1" customWidth="1"/>
    <col min="15" max="15" width="18.5703125" bestFit="1" customWidth="1"/>
  </cols>
  <sheetData>
    <row r="1" spans="1:15" ht="32.25" customHeight="1">
      <c r="A1" s="89" t="s">
        <v>757</v>
      </c>
      <c r="B1" s="89" t="s">
        <v>758</v>
      </c>
      <c r="C1" s="89" t="s">
        <v>22</v>
      </c>
      <c r="D1" s="89" t="s">
        <v>759</v>
      </c>
      <c r="E1" s="89" t="s">
        <v>426</v>
      </c>
      <c r="F1" s="89" t="s">
        <v>760</v>
      </c>
      <c r="G1" s="89" t="s">
        <v>761</v>
      </c>
      <c r="H1" s="89" t="s">
        <v>762</v>
      </c>
      <c r="I1" s="89" t="s">
        <v>763</v>
      </c>
      <c r="J1" s="89" t="s">
        <v>764</v>
      </c>
      <c r="K1" s="89"/>
      <c r="L1" s="100" t="s">
        <v>765</v>
      </c>
      <c r="M1" s="92" t="s">
        <v>766</v>
      </c>
      <c r="N1" s="113" t="s">
        <v>767</v>
      </c>
      <c r="O1" s="114" t="s">
        <v>768</v>
      </c>
    </row>
    <row r="2" spans="1:15">
      <c r="A2" s="1" t="s">
        <v>769</v>
      </c>
      <c r="B2" s="1" t="s">
        <v>770</v>
      </c>
      <c r="C2" s="139" t="s">
        <v>771</v>
      </c>
      <c r="D2" s="44">
        <v>98</v>
      </c>
      <c r="E2" s="15">
        <v>1</v>
      </c>
      <c r="F2" s="15"/>
      <c r="G2" s="40">
        <f>SUM(Table6[[#This Row],[Weight]]*Table6[[#This Row],[QTY]])</f>
        <v>98</v>
      </c>
      <c r="H2" s="37">
        <f>$M$2/1000*Table6[[#This Row],[Weight]]*Table6[[#This Row],[QTY]]</f>
        <v>12.74</v>
      </c>
      <c r="I2" s="38"/>
      <c r="J2" s="90">
        <f>Table6[[#This Row],[Time/item]]*Table6[[#This Row],[QTY]]</f>
        <v>0</v>
      </c>
      <c r="K2" s="90"/>
      <c r="L2" s="94" t="s">
        <v>772</v>
      </c>
      <c r="M2">
        <v>130</v>
      </c>
      <c r="N2">
        <v>1.3</v>
      </c>
      <c r="O2" s="96"/>
    </row>
    <row r="3" spans="1:15">
      <c r="A3" s="1" t="s">
        <v>769</v>
      </c>
      <c r="B3" s="1" t="s">
        <v>770</v>
      </c>
      <c r="C3" s="139" t="s">
        <v>773</v>
      </c>
      <c r="D3" s="44">
        <v>10</v>
      </c>
      <c r="E3" s="15">
        <v>4</v>
      </c>
      <c r="F3" s="15"/>
      <c r="G3" s="40">
        <f>SUM(Table6[[#This Row],[Weight]]*Table6[[#This Row],[QTY]])</f>
        <v>40</v>
      </c>
      <c r="H3" s="37">
        <f>$M$2/1000*Table6[[#This Row],[Weight]]*Table6[[#This Row],[QTY]]</f>
        <v>5.2</v>
      </c>
      <c r="I3" s="38">
        <v>1.3888888888888888E-2</v>
      </c>
      <c r="J3" s="90">
        <f>Table6[[#This Row],[Time/item]]*Table6[[#This Row],[QTY]]</f>
        <v>5.5555555555555552E-2</v>
      </c>
      <c r="K3" s="90"/>
      <c r="L3" s="94" t="s">
        <v>774</v>
      </c>
      <c r="M3">
        <v>130</v>
      </c>
      <c r="N3">
        <v>1.3</v>
      </c>
      <c r="O3" s="96">
        <v>8</v>
      </c>
    </row>
    <row r="4" spans="1:15">
      <c r="A4" s="1" t="s">
        <v>769</v>
      </c>
      <c r="B4" s="1" t="s">
        <v>770</v>
      </c>
      <c r="C4" s="156" t="s">
        <v>775</v>
      </c>
      <c r="D4" s="44">
        <v>49</v>
      </c>
      <c r="E4" s="1">
        <v>1</v>
      </c>
      <c r="F4" s="1"/>
      <c r="G4" s="41">
        <f>SUM(Table6[[#This Row],[Weight]]*Table6[[#This Row],[QTY]])</f>
        <v>49</v>
      </c>
      <c r="H4" s="37">
        <f>$M$2/1000*Table6[[#This Row],[Weight]]*Table6[[#This Row],[QTY]]</f>
        <v>6.37</v>
      </c>
      <c r="I4" s="38"/>
      <c r="J4" s="90">
        <f>Table6[[#This Row],[Time/item]]*Table6[[#This Row],[QTY]]</f>
        <v>0</v>
      </c>
      <c r="K4" s="90"/>
      <c r="L4" s="94" t="s">
        <v>776</v>
      </c>
      <c r="M4" s="1">
        <v>155</v>
      </c>
      <c r="N4">
        <v>1.3</v>
      </c>
      <c r="O4" s="96">
        <v>8</v>
      </c>
    </row>
    <row r="5" spans="1:15">
      <c r="A5" s="1" t="s">
        <v>769</v>
      </c>
      <c r="B5" s="1" t="s">
        <v>770</v>
      </c>
      <c r="C5" s="156" t="s">
        <v>777</v>
      </c>
      <c r="D5" s="44">
        <v>47</v>
      </c>
      <c r="E5" s="1">
        <v>1</v>
      </c>
      <c r="F5" s="1"/>
      <c r="G5" s="41">
        <f>SUM(Table6[[#This Row],[Weight]]*Table6[[#This Row],[QTY]])</f>
        <v>47</v>
      </c>
      <c r="H5" s="37">
        <f>$M$2/1000*Table6[[#This Row],[Weight]]*Table6[[#This Row],[QTY]]</f>
        <v>6.11</v>
      </c>
      <c r="I5" s="38"/>
      <c r="J5" s="90">
        <f>Table6[[#This Row],[Time/item]]*Table6[[#This Row],[QTY]]</f>
        <v>0</v>
      </c>
      <c r="K5" s="90"/>
      <c r="L5" s="94"/>
      <c r="M5" s="1"/>
      <c r="O5" s="96"/>
    </row>
    <row r="6" spans="1:15">
      <c r="A6" s="1" t="s">
        <v>769</v>
      </c>
      <c r="B6" s="1" t="s">
        <v>770</v>
      </c>
      <c r="C6" s="139" t="s">
        <v>778</v>
      </c>
      <c r="D6" s="44">
        <v>11</v>
      </c>
      <c r="E6" s="15">
        <v>2</v>
      </c>
      <c r="F6" s="15"/>
      <c r="G6" s="40">
        <f>SUM(Table6[[#This Row],[Weight]]*Table6[[#This Row],[QTY]])</f>
        <v>22</v>
      </c>
      <c r="H6" s="37">
        <f>$M$2/1000*Table6[[#This Row],[Weight]]*Table6[[#This Row],[QTY]]</f>
        <v>2.8600000000000003</v>
      </c>
      <c r="I6" s="38"/>
      <c r="J6" s="90">
        <f>Table6[[#This Row],[Time/item]]*Table6[[#This Row],[QTY]]</f>
        <v>0</v>
      </c>
      <c r="K6" s="90"/>
      <c r="L6" s="94"/>
      <c r="O6" s="95"/>
    </row>
    <row r="7" spans="1:15">
      <c r="A7" s="1" t="s">
        <v>769</v>
      </c>
      <c r="B7" s="1" t="s">
        <v>770</v>
      </c>
      <c r="C7" s="156" t="s">
        <v>779</v>
      </c>
      <c r="D7" s="44">
        <v>200</v>
      </c>
      <c r="E7" s="1">
        <v>1</v>
      </c>
      <c r="F7" s="1"/>
      <c r="G7" s="41">
        <f>SUM(Table6[[#This Row],[Weight]]*Table6[[#This Row],[QTY]])</f>
        <v>200</v>
      </c>
      <c r="H7" s="37">
        <f>$M$2/1000*Table6[[#This Row],[Weight]]*Table6[[#This Row],[QTY]]</f>
        <v>26</v>
      </c>
      <c r="I7" s="38">
        <v>0.29166666666666669</v>
      </c>
      <c r="J7" s="90">
        <f>Table6[[#This Row],[Time/item]]*Table6[[#This Row],[QTY]]</f>
        <v>0.29166666666666669</v>
      </c>
      <c r="K7" s="90"/>
      <c r="L7" s="103"/>
      <c r="O7" s="96"/>
    </row>
    <row r="8" spans="1:15">
      <c r="A8" s="1" t="s">
        <v>780</v>
      </c>
      <c r="B8" s="1" t="s">
        <v>770</v>
      </c>
      <c r="C8" s="156" t="s">
        <v>781</v>
      </c>
      <c r="D8" s="44">
        <v>28</v>
      </c>
      <c r="E8" s="1">
        <v>1</v>
      </c>
      <c r="F8" s="1"/>
      <c r="G8" s="41">
        <f>SUM(Table6[[#This Row],[Weight]]*Table6[[#This Row],[QTY]])</f>
        <v>28</v>
      </c>
      <c r="H8" s="37">
        <f>$M$2/1000*Table6[[#This Row],[Weight]]*Table6[[#This Row],[QTY]]</f>
        <v>3.64</v>
      </c>
      <c r="I8" s="38"/>
      <c r="J8" s="90">
        <f>Table6[[#This Row],[Time/item]]*Table6[[#This Row],[QTY]]</f>
        <v>0</v>
      </c>
      <c r="K8" s="90"/>
      <c r="L8" s="105" t="s">
        <v>782</v>
      </c>
      <c r="O8" s="96"/>
    </row>
    <row r="9" spans="1:15">
      <c r="A9" s="1" t="s">
        <v>780</v>
      </c>
      <c r="B9" s="1" t="s">
        <v>770</v>
      </c>
      <c r="C9" s="156" t="s">
        <v>783</v>
      </c>
      <c r="D9" s="44">
        <v>15</v>
      </c>
      <c r="E9" s="1">
        <v>1</v>
      </c>
      <c r="F9" s="1"/>
      <c r="G9" s="41">
        <f>SUM(Table6[[#This Row],[Weight]]*Table6[[#This Row],[QTY]])</f>
        <v>15</v>
      </c>
      <c r="H9" s="37">
        <f>$M$2/1000*Table6[[#This Row],[Weight]]*Table6[[#This Row],[QTY]]</f>
        <v>1.9500000000000002</v>
      </c>
      <c r="I9" s="38"/>
      <c r="J9" s="90">
        <f>Table6[[#This Row],[Time/item]]*Table6[[#This Row],[QTY]]</f>
        <v>0</v>
      </c>
      <c r="K9" s="90"/>
      <c r="L9" s="106" t="s">
        <v>784</v>
      </c>
      <c r="M9" s="107">
        <v>3</v>
      </c>
      <c r="N9" s="107">
        <v>3</v>
      </c>
      <c r="O9" s="96"/>
    </row>
    <row r="10" spans="1:15">
      <c r="A10" s="1" t="s">
        <v>769</v>
      </c>
      <c r="B10" s="1" t="s">
        <v>770</v>
      </c>
      <c r="C10" s="139" t="s">
        <v>785</v>
      </c>
      <c r="D10" s="44">
        <v>42</v>
      </c>
      <c r="E10" s="15">
        <v>1</v>
      </c>
      <c r="F10" s="15"/>
      <c r="G10" s="40">
        <f>SUM(Table6[[#This Row],[Weight]]*Table6[[#This Row],[QTY]])</f>
        <v>42</v>
      </c>
      <c r="H10" s="37">
        <f>$M$2/1000*Table6[[#This Row],[Weight]]*Table6[[#This Row],[QTY]]</f>
        <v>5.46</v>
      </c>
      <c r="I10" s="38">
        <v>4.1666666666666664E-2</v>
      </c>
      <c r="J10" s="90">
        <f>Table6[[#This Row],[Time/item]]*Table6[[#This Row],[QTY]]</f>
        <v>4.1666666666666664E-2</v>
      </c>
      <c r="K10" s="90"/>
      <c r="L10" s="94" t="s">
        <v>786</v>
      </c>
      <c r="M10">
        <v>0.25</v>
      </c>
      <c r="N10">
        <v>0.2</v>
      </c>
      <c r="O10" s="96"/>
    </row>
    <row r="11" spans="1:15">
      <c r="A11" s="1" t="s">
        <v>769</v>
      </c>
      <c r="B11" s="1" t="s">
        <v>770</v>
      </c>
      <c r="C11" s="139" t="s">
        <v>787</v>
      </c>
      <c r="D11" s="44">
        <v>30</v>
      </c>
      <c r="E11" s="15">
        <v>1</v>
      </c>
      <c r="F11" s="15"/>
      <c r="G11" s="40">
        <f>SUM(Table6[[#This Row],[Weight]]*Table6[[#This Row],[QTY]])</f>
        <v>30</v>
      </c>
      <c r="H11" s="37">
        <f>$M$2/1000*Table6[[#This Row],[Weight]]*Table6[[#This Row],[QTY]]</f>
        <v>3.9000000000000004</v>
      </c>
      <c r="I11" s="38">
        <v>4.1666666666666664E-2</v>
      </c>
      <c r="J11" s="90">
        <f>Table6[[#This Row],[Time/item]]*Table6[[#This Row],[QTY]]</f>
        <v>4.1666666666666664E-2</v>
      </c>
      <c r="K11" s="90"/>
      <c r="L11" s="108" t="s">
        <v>788</v>
      </c>
      <c r="M11" s="109">
        <f>M9/M10</f>
        <v>12</v>
      </c>
      <c r="N11" s="109">
        <v>15</v>
      </c>
      <c r="O11" s="96"/>
    </row>
    <row r="12" spans="1:15">
      <c r="A12" s="1" t="s">
        <v>769</v>
      </c>
      <c r="B12" s="1" t="s">
        <v>770</v>
      </c>
      <c r="C12" s="139" t="s">
        <v>789</v>
      </c>
      <c r="D12" s="44"/>
      <c r="E12" s="15">
        <v>2</v>
      </c>
      <c r="F12" s="15"/>
      <c r="G12" s="40">
        <f>SUM(Table6[[#This Row],[Weight]]*Table6[[#This Row],[QTY]])</f>
        <v>0</v>
      </c>
      <c r="H12" s="37">
        <f>$M$2/1000*Table6[[#This Row],[Weight]]*Table6[[#This Row],[QTY]]</f>
        <v>0</v>
      </c>
      <c r="I12" s="38"/>
      <c r="J12" s="90">
        <f>Table6[[#This Row],[Time/item]]*Table6[[#This Row],[QTY]]</f>
        <v>0</v>
      </c>
      <c r="K12" s="90"/>
      <c r="L12" s="108" t="s">
        <v>790</v>
      </c>
      <c r="M12" s="109">
        <f>M9/M10</f>
        <v>12</v>
      </c>
      <c r="N12" s="109">
        <v>15</v>
      </c>
      <c r="O12" s="96"/>
    </row>
    <row r="13" spans="1:15">
      <c r="A13" s="1" t="s">
        <v>769</v>
      </c>
      <c r="B13" s="1" t="s">
        <v>770</v>
      </c>
      <c r="C13" s="139" t="s">
        <v>791</v>
      </c>
      <c r="D13" s="44"/>
      <c r="E13" s="15">
        <v>2</v>
      </c>
      <c r="F13" s="15"/>
      <c r="G13" s="40">
        <f>SUM(Table6[[#This Row],[Weight]]*Table6[[#This Row],[QTY]])</f>
        <v>0</v>
      </c>
      <c r="H13" s="37">
        <f>$M$2/1000*Table6[[#This Row],[Weight]]*Table6[[#This Row],[QTY]]</f>
        <v>0</v>
      </c>
      <c r="I13" s="38"/>
      <c r="J13" s="90">
        <f>Table6[[#This Row],[Time/item]]*Table6[[#This Row],[QTY]]</f>
        <v>0</v>
      </c>
      <c r="K13" s="90"/>
      <c r="L13" s="104" t="s">
        <v>792</v>
      </c>
      <c r="M13" s="110">
        <v>0.6</v>
      </c>
      <c r="N13" s="110">
        <v>0.4</v>
      </c>
      <c r="O13" s="95" t="s">
        <v>793</v>
      </c>
    </row>
    <row r="14" spans="1:15">
      <c r="A14" s="1" t="s">
        <v>780</v>
      </c>
      <c r="B14" s="1" t="s">
        <v>770</v>
      </c>
      <c r="C14" s="156" t="s">
        <v>794</v>
      </c>
      <c r="D14" s="44"/>
      <c r="E14" s="1">
        <v>1</v>
      </c>
      <c r="F14" s="1"/>
      <c r="G14" s="41">
        <f>SUM(Table6[[#This Row],[Weight]]*Table6[[#This Row],[QTY]])</f>
        <v>0</v>
      </c>
      <c r="H14" s="37">
        <f>$M$2/1000*Table6[[#This Row],[Weight]]*Table6[[#This Row],[QTY]]</f>
        <v>0</v>
      </c>
      <c r="I14" s="38">
        <v>4.1666666666666664E-2</v>
      </c>
      <c r="J14" s="90">
        <f>Table6[[#This Row],[Time/item]]*Table6[[#This Row],[QTY]]</f>
        <v>4.1666666666666664E-2</v>
      </c>
      <c r="K14" s="90"/>
      <c r="L14" s="108" t="s">
        <v>795</v>
      </c>
      <c r="M14" s="111">
        <f>M9/M13</f>
        <v>5</v>
      </c>
      <c r="N14" s="111">
        <f>N9/N13</f>
        <v>7.5</v>
      </c>
      <c r="O14" s="96"/>
    </row>
    <row r="15" spans="1:15">
      <c r="A15" s="1" t="s">
        <v>780</v>
      </c>
      <c r="B15" s="1" t="s">
        <v>770</v>
      </c>
      <c r="C15" s="156" t="s">
        <v>796</v>
      </c>
      <c r="D15" s="44"/>
      <c r="E15" s="1">
        <v>1</v>
      </c>
      <c r="F15" s="1"/>
      <c r="G15" s="41">
        <f>SUM(Table6[[#This Row],[Weight]]*Table6[[#This Row],[QTY]])</f>
        <v>0</v>
      </c>
      <c r="H15" s="37">
        <f>$M$2/1000*Table6[[#This Row],[Weight]]*Table6[[#This Row],[QTY]]</f>
        <v>0</v>
      </c>
      <c r="I15" s="38">
        <v>2.0833333333333332E-2</v>
      </c>
      <c r="J15" s="90">
        <f>Table6[[#This Row],[Time/item]]*Table6[[#This Row],[QTY]]</f>
        <v>2.0833333333333332E-2</v>
      </c>
      <c r="K15" s="90"/>
      <c r="L15" s="94" t="s">
        <v>797</v>
      </c>
      <c r="M15" s="112">
        <v>0.2</v>
      </c>
      <c r="N15" s="112">
        <v>0.2</v>
      </c>
      <c r="O15" s="96"/>
    </row>
    <row r="16" spans="1:15">
      <c r="A16" s="1" t="s">
        <v>769</v>
      </c>
      <c r="B16" s="1" t="s">
        <v>770</v>
      </c>
      <c r="C16" s="139" t="s">
        <v>798</v>
      </c>
      <c r="D16" s="44"/>
      <c r="E16" s="15">
        <v>1</v>
      </c>
      <c r="F16" s="15"/>
      <c r="G16" s="40">
        <f>SUM(Table6[[#This Row],[Weight]]*Table6[[#This Row],[QTY]])</f>
        <v>0</v>
      </c>
      <c r="H16" s="37">
        <f>$M$2/1000*Table6[[#This Row],[Weight]]*Table6[[#This Row],[QTY]]</f>
        <v>0</v>
      </c>
      <c r="I16" s="38">
        <v>0.10416666666666667</v>
      </c>
      <c r="J16" s="90">
        <f>Table6[[#This Row],[Time/item]]*Table6[[#This Row],[QTY]]</f>
        <v>0.10416666666666667</v>
      </c>
      <c r="K16" s="90"/>
      <c r="L16" s="97" t="s">
        <v>799</v>
      </c>
      <c r="M16" s="98" t="s">
        <v>800</v>
      </c>
      <c r="N16" s="98" t="s">
        <v>800</v>
      </c>
      <c r="O16" s="99"/>
    </row>
    <row r="17" spans="1:14">
      <c r="A17" s="1" t="s">
        <v>769</v>
      </c>
      <c r="B17" s="1" t="s">
        <v>770</v>
      </c>
      <c r="C17" s="139" t="s">
        <v>801</v>
      </c>
      <c r="D17" s="44"/>
      <c r="E17" s="32">
        <v>1</v>
      </c>
      <c r="F17" s="32"/>
      <c r="G17" s="42">
        <f>SUM(Table6[[#This Row],[Weight]]*Table6[[#This Row],[QTY]])</f>
        <v>0</v>
      </c>
      <c r="H17" s="37">
        <f>$M$2/1000*Table6[[#This Row],[Weight]]*Table6[[#This Row],[QTY]]</f>
        <v>0</v>
      </c>
      <c r="I17" s="38"/>
      <c r="J17" s="90">
        <f>Table6[[#This Row],[Time/item]]*Table6[[#This Row],[QTY]]</f>
        <v>0</v>
      </c>
      <c r="K17" s="90"/>
      <c r="L17" s="1"/>
      <c r="M17" s="1"/>
      <c r="N17" s="1"/>
    </row>
    <row r="18" spans="1:14">
      <c r="A18" s="1" t="s">
        <v>769</v>
      </c>
      <c r="B18" s="1" t="s">
        <v>770</v>
      </c>
      <c r="C18" s="139" t="s">
        <v>802</v>
      </c>
      <c r="D18" s="44"/>
      <c r="E18" s="32">
        <v>1</v>
      </c>
      <c r="F18" s="32"/>
      <c r="G18" s="42">
        <f>SUM(Table6[[#This Row],[Weight]]*Table6[[#This Row],[QTY]])</f>
        <v>0</v>
      </c>
      <c r="H18" s="37">
        <f>$M$2/1000*Table6[[#This Row],[Weight]]*Table6[[#This Row],[QTY]]</f>
        <v>0</v>
      </c>
      <c r="I18" s="38"/>
      <c r="J18" s="90">
        <f>Table6[[#This Row],[Time/item]]*Table6[[#This Row],[QTY]]</f>
        <v>0</v>
      </c>
      <c r="K18" s="90"/>
    </row>
    <row r="19" spans="1:14">
      <c r="A19" s="1" t="s">
        <v>769</v>
      </c>
      <c r="B19" s="1" t="s">
        <v>770</v>
      </c>
      <c r="C19" s="139" t="s">
        <v>803</v>
      </c>
      <c r="D19" s="44"/>
      <c r="E19" s="15">
        <v>1</v>
      </c>
      <c r="F19" s="15"/>
      <c r="G19" s="40">
        <f>SUM(Table6[[#This Row],[Weight]]*Table6[[#This Row],[QTY]])</f>
        <v>0</v>
      </c>
      <c r="H19" s="37">
        <f>$M$2/1000*Table6[[#This Row],[Weight]]*Table6[[#This Row],[QTY]]</f>
        <v>0</v>
      </c>
      <c r="I19" s="38">
        <v>0.10416666666666667</v>
      </c>
      <c r="J19" s="90">
        <f>Table6[[#This Row],[Time/item]]*Table6[[#This Row],[QTY]]</f>
        <v>0.10416666666666667</v>
      </c>
      <c r="K19" s="90"/>
    </row>
    <row r="20" spans="1:14">
      <c r="A20" s="1" t="s">
        <v>804</v>
      </c>
      <c r="B20" s="1" t="s">
        <v>770</v>
      </c>
      <c r="C20" s="156" t="s">
        <v>805</v>
      </c>
      <c r="D20" s="44"/>
      <c r="E20" s="1">
        <v>1</v>
      </c>
      <c r="F20" s="1"/>
      <c r="G20" s="41">
        <f>SUM(Table6[[#This Row],[Weight]]*Table6[[#This Row],[QTY]])</f>
        <v>0</v>
      </c>
      <c r="H20" s="37">
        <f>$M$2/1000*Table6[[#This Row],[Weight]]*Table6[[#This Row],[QTY]]</f>
        <v>0</v>
      </c>
      <c r="I20" s="38"/>
      <c r="J20" s="90">
        <f>Table6[[#This Row],[Time/item]]*Table6[[#This Row],[QTY]]</f>
        <v>0</v>
      </c>
      <c r="K20" s="90"/>
      <c r="L20" s="164" t="s">
        <v>422</v>
      </c>
    </row>
    <row r="21" spans="1:14">
      <c r="A21" s="1" t="s">
        <v>804</v>
      </c>
      <c r="B21" s="1" t="s">
        <v>770</v>
      </c>
      <c r="C21" s="156" t="s">
        <v>806</v>
      </c>
      <c r="D21" s="44"/>
      <c r="E21" s="1">
        <v>1</v>
      </c>
      <c r="F21" s="1"/>
      <c r="G21" s="41">
        <f>SUM(Table6[[#This Row],[Weight]]*Table6[[#This Row],[QTY]])</f>
        <v>0</v>
      </c>
      <c r="H21" s="37">
        <f>$M$2/1000*Table6[[#This Row],[Weight]]*Table6[[#This Row],[QTY]]</f>
        <v>0</v>
      </c>
      <c r="I21" s="38"/>
      <c r="J21" s="90">
        <f>Table6[[#This Row],[Time/item]]*Table6[[#This Row],[QTY]]</f>
        <v>0</v>
      </c>
      <c r="K21" s="90"/>
    </row>
    <row r="22" spans="1:14">
      <c r="A22" s="1" t="s">
        <v>804</v>
      </c>
      <c r="B22" s="1" t="s">
        <v>770</v>
      </c>
      <c r="C22" s="156" t="s">
        <v>807</v>
      </c>
      <c r="D22" s="44"/>
      <c r="E22" s="1">
        <v>1</v>
      </c>
      <c r="F22" s="1"/>
      <c r="G22" s="41">
        <f>SUM(Table6[[#This Row],[Weight]]*Table6[[#This Row],[QTY]])</f>
        <v>0</v>
      </c>
      <c r="H22" s="37">
        <f>$M$2/1000*Table6[[#This Row],[Weight]]*Table6[[#This Row],[QTY]]</f>
        <v>0</v>
      </c>
      <c r="I22" s="38"/>
      <c r="J22" s="90">
        <f>Table6[[#This Row],[Time/item]]*Table6[[#This Row],[QTY]]</f>
        <v>0</v>
      </c>
      <c r="K22" s="90"/>
    </row>
    <row r="23" spans="1:14">
      <c r="A23" s="1" t="s">
        <v>804</v>
      </c>
      <c r="B23" s="1" t="s">
        <v>808</v>
      </c>
      <c r="C23" s="156" t="s">
        <v>809</v>
      </c>
      <c r="D23" s="44"/>
      <c r="E23" s="32">
        <v>4</v>
      </c>
      <c r="F23" s="32">
        <v>22</v>
      </c>
      <c r="G23" s="42">
        <f>SUM(Table6[[#This Row],[Weight]]*Table6[[#This Row],[QTY]])</f>
        <v>0</v>
      </c>
      <c r="H23" s="37">
        <f>$M$2/1000*Table6[[#This Row],[Weight]]*Table6[[#This Row],[QTY]]</f>
        <v>0</v>
      </c>
      <c r="I23" s="38"/>
      <c r="J23" s="90">
        <f>Table6[[#This Row],[Time/item]]*Table6[[#This Row],[QTY]]</f>
        <v>0</v>
      </c>
      <c r="K23" s="90"/>
    </row>
    <row r="24" spans="1:14">
      <c r="A24" s="1" t="s">
        <v>804</v>
      </c>
      <c r="B24" s="1" t="s">
        <v>770</v>
      </c>
      <c r="C24" s="156" t="s">
        <v>810</v>
      </c>
      <c r="D24" s="44"/>
      <c r="E24" s="1">
        <v>1</v>
      </c>
      <c r="F24" s="1"/>
      <c r="G24" s="41">
        <f>SUM(Table6[[#This Row],[Weight]]*Table6[[#This Row],[QTY]])</f>
        <v>0</v>
      </c>
      <c r="H24" s="37">
        <f>$M$2/1000*Table6[[#This Row],[Weight]]*Table6[[#This Row],[QTY]]</f>
        <v>0</v>
      </c>
      <c r="I24" s="38"/>
      <c r="J24" s="90">
        <f>Table6[[#This Row],[Time/item]]*Table6[[#This Row],[QTY]]</f>
        <v>0</v>
      </c>
      <c r="K24" s="90"/>
    </row>
    <row r="25" spans="1:14">
      <c r="A25" s="1" t="s">
        <v>804</v>
      </c>
      <c r="B25" s="1" t="s">
        <v>770</v>
      </c>
      <c r="C25" s="156" t="s">
        <v>686</v>
      </c>
      <c r="D25" s="44"/>
      <c r="E25" s="1">
        <v>1</v>
      </c>
      <c r="F25" s="1"/>
      <c r="G25" s="41">
        <v>26</v>
      </c>
      <c r="H25" s="37">
        <f>$M$2/1000*Table6[[#This Row],[Weight]]*Table6[[#This Row],[QTY]]</f>
        <v>0</v>
      </c>
      <c r="I25" s="38"/>
      <c r="J25" s="90">
        <f>Table6[[#This Row],[Time/item]]*Table6[[#This Row],[QTY]]</f>
        <v>0</v>
      </c>
      <c r="K25" s="90"/>
      <c r="L25" s="100" t="s">
        <v>811</v>
      </c>
      <c r="M25" s="101"/>
      <c r="N25" s="102"/>
    </row>
    <row r="26" spans="1:14">
      <c r="A26" s="1" t="s">
        <v>804</v>
      </c>
      <c r="B26" s="1" t="s">
        <v>770</v>
      </c>
      <c r="C26" s="156" t="s">
        <v>812</v>
      </c>
      <c r="D26" s="44"/>
      <c r="E26" s="1">
        <v>1</v>
      </c>
      <c r="F26" s="1"/>
      <c r="G26" s="41">
        <f>SUM(Table6[[#This Row],[Weight]]*Table6[[#This Row],[QTY]])</f>
        <v>0</v>
      </c>
      <c r="H26" s="37">
        <f>$M$2/1000*Table6[[#This Row],[Weight]]*Table6[[#This Row],[QTY]]</f>
        <v>0</v>
      </c>
      <c r="I26" s="38"/>
      <c r="J26" s="90">
        <f>Table6[[#This Row],[Time/item]]*Table6[[#This Row],[QTY]]</f>
        <v>0</v>
      </c>
      <c r="K26" s="90"/>
      <c r="L26" s="103" t="s">
        <v>813</v>
      </c>
      <c r="N26" s="96"/>
    </row>
    <row r="27" spans="1:14">
      <c r="A27" s="1" t="s">
        <v>804</v>
      </c>
      <c r="B27" s="1" t="s">
        <v>808</v>
      </c>
      <c r="C27" s="139" t="s">
        <v>814</v>
      </c>
      <c r="D27" s="44"/>
      <c r="E27" s="15">
        <v>4</v>
      </c>
      <c r="F27" s="15">
        <v>18</v>
      </c>
      <c r="G27" s="40">
        <f>SUM(Table6[[#This Row],[Weight]]*Table6[[#This Row],[QTY]])</f>
        <v>0</v>
      </c>
      <c r="H27" s="37">
        <f>$M$2/1000*Table6[[#This Row],[Weight]]*Table6[[#This Row],[QTY]]</f>
        <v>0</v>
      </c>
      <c r="I27" s="38"/>
      <c r="J27" s="90">
        <f>Table6[[#This Row],[Time/item]]*Table6[[#This Row],[QTY]]</f>
        <v>0</v>
      </c>
      <c r="K27" s="90"/>
      <c r="L27" s="103"/>
      <c r="N27" s="96"/>
    </row>
    <row r="28" spans="1:14">
      <c r="A28" s="1" t="s">
        <v>804</v>
      </c>
      <c r="B28" s="1" t="s">
        <v>808</v>
      </c>
      <c r="C28" s="156" t="s">
        <v>815</v>
      </c>
      <c r="D28" s="44"/>
      <c r="E28" s="1">
        <v>1</v>
      </c>
      <c r="F28" s="1">
        <v>26</v>
      </c>
      <c r="G28" s="41">
        <f>SUM(Table6[[#This Row],[Weight]]*Table6[[#This Row],[QTY]])</f>
        <v>0</v>
      </c>
      <c r="H28" s="37">
        <f>$M$2/1000*Table6[[#This Row],[Weight]]*Table6[[#This Row],[QTY]]</f>
        <v>0</v>
      </c>
      <c r="I28" s="38"/>
      <c r="J28" s="90">
        <f>Table6[[#This Row],[Time/item]]*Table6[[#This Row],[QTY]]</f>
        <v>0</v>
      </c>
      <c r="K28" s="90"/>
      <c r="L28" s="91" t="s">
        <v>816</v>
      </c>
      <c r="M28" s="92" t="s">
        <v>21</v>
      </c>
      <c r="N28" s="93" t="s">
        <v>817</v>
      </c>
    </row>
    <row r="29" spans="1:14">
      <c r="A29" s="1" t="s">
        <v>804</v>
      </c>
      <c r="B29" s="1" t="s">
        <v>770</v>
      </c>
      <c r="C29" s="156" t="s">
        <v>818</v>
      </c>
      <c r="D29" s="44"/>
      <c r="E29" s="1">
        <v>1</v>
      </c>
      <c r="F29" s="1"/>
      <c r="G29" s="41">
        <f>SUM(Table6[[#This Row],[Weight]]*Table6[[#This Row],[QTY]])</f>
        <v>0</v>
      </c>
      <c r="H29" s="37">
        <f>$M$2/1000*Table6[[#This Row],[Weight]]*Table6[[#This Row],[QTY]]</f>
        <v>0</v>
      </c>
      <c r="I29" s="38"/>
      <c r="J29" s="90">
        <f>Table6[[#This Row],[Time/item]]*Table6[[#This Row],[QTY]]</f>
        <v>0</v>
      </c>
      <c r="K29" s="90"/>
      <c r="L29" s="94" t="s">
        <v>819</v>
      </c>
      <c r="M29" s="1" t="s">
        <v>770</v>
      </c>
      <c r="N29" s="95">
        <v>150</v>
      </c>
    </row>
    <row r="30" spans="1:14">
      <c r="A30" s="1" t="s">
        <v>804</v>
      </c>
      <c r="B30" s="1" t="s">
        <v>770</v>
      </c>
      <c r="C30" s="139" t="s">
        <v>820</v>
      </c>
      <c r="D30" s="44"/>
      <c r="E30" s="15">
        <v>1</v>
      </c>
      <c r="F30" s="15"/>
      <c r="G30" s="40">
        <f>SUM(Table6[[#This Row],[Weight]]*Table6[[#This Row],[QTY]])</f>
        <v>0</v>
      </c>
      <c r="H30" s="37">
        <f>$M$2/1000*Table6[[#This Row],[Weight]]*Table6[[#This Row],[QTY]]</f>
        <v>0</v>
      </c>
      <c r="I30" s="38"/>
      <c r="J30" s="90">
        <f>Table6[[#This Row],[Time/item]]*Table6[[#This Row],[QTY]]</f>
        <v>0</v>
      </c>
      <c r="K30" s="90"/>
      <c r="L30" s="94" t="s">
        <v>776</v>
      </c>
      <c r="M30" s="1" t="s">
        <v>770</v>
      </c>
      <c r="N30" s="96">
        <v>200</v>
      </c>
    </row>
    <row r="31" spans="1:14">
      <c r="A31" s="1" t="s">
        <v>804</v>
      </c>
      <c r="B31" s="1" t="s">
        <v>770</v>
      </c>
      <c r="C31" s="139" t="s">
        <v>821</v>
      </c>
      <c r="D31" s="44"/>
      <c r="E31" s="15">
        <v>1</v>
      </c>
      <c r="F31" s="15"/>
      <c r="G31" s="40">
        <f>SUM(Table6[[#This Row],[Weight]]*Table6[[#This Row],[QTY]])</f>
        <v>0</v>
      </c>
      <c r="H31" s="37">
        <f>$M$2/1000*Table6[[#This Row],[Weight]]*Table6[[#This Row],[QTY]]</f>
        <v>0</v>
      </c>
      <c r="I31" s="38"/>
      <c r="J31" s="90">
        <f>Table6[[#This Row],[Time/item]]*Table6[[#This Row],[QTY]]</f>
        <v>0</v>
      </c>
      <c r="K31" s="90"/>
      <c r="L31" s="94" t="s">
        <v>822</v>
      </c>
      <c r="M31" s="1" t="s">
        <v>808</v>
      </c>
      <c r="N31" s="96">
        <v>90</v>
      </c>
    </row>
    <row r="32" spans="1:14">
      <c r="A32" s="1" t="s">
        <v>804</v>
      </c>
      <c r="B32" s="1" t="s">
        <v>823</v>
      </c>
      <c r="C32" s="139" t="s">
        <v>824</v>
      </c>
      <c r="D32" s="44"/>
      <c r="E32" s="32">
        <v>5</v>
      </c>
      <c r="F32" s="32"/>
      <c r="G32" s="42">
        <f>SUM(Table6[[#This Row],[Weight]]*Table6[[#This Row],[QTY]])</f>
        <v>0</v>
      </c>
      <c r="H32" s="37">
        <f>$M$2/1000*Table6[[#This Row],[Weight]]*Table6[[#This Row],[QTY]]</f>
        <v>0</v>
      </c>
      <c r="I32" s="38"/>
      <c r="J32" s="90">
        <f>Table6[[#This Row],[Time/item]]*Table6[[#This Row],[QTY]]</f>
        <v>0</v>
      </c>
      <c r="K32" s="90"/>
      <c r="L32" s="97" t="s">
        <v>825</v>
      </c>
      <c r="M32" s="98" t="s">
        <v>808</v>
      </c>
      <c r="N32" s="99">
        <v>90</v>
      </c>
    </row>
    <row r="33" spans="1:13">
      <c r="A33" s="47" t="s">
        <v>826</v>
      </c>
      <c r="B33" s="1" t="s">
        <v>808</v>
      </c>
      <c r="C33" s="139" t="s">
        <v>827</v>
      </c>
      <c r="D33" s="44"/>
      <c r="E33" s="32">
        <v>1</v>
      </c>
      <c r="F33" s="32">
        <v>19</v>
      </c>
      <c r="G33" s="42">
        <f>SUM(Table6[[#This Row],[Weight]]*Table6[[#This Row],[QTY]])</f>
        <v>0</v>
      </c>
      <c r="H33" s="37">
        <f>$M$2/1000*Table6[[#This Row],[Weight]]*Table6[[#This Row],[QTY]]</f>
        <v>0</v>
      </c>
      <c r="I33" s="38"/>
      <c r="J33" s="90">
        <f>Table6[[#This Row],[Time/item]]*Table6[[#This Row],[QTY]]</f>
        <v>0</v>
      </c>
      <c r="K33" s="90"/>
      <c r="L33" s="1"/>
      <c r="M33" s="1"/>
    </row>
    <row r="34" spans="1:13">
      <c r="A34" s="47" t="s">
        <v>826</v>
      </c>
      <c r="B34" s="1" t="s">
        <v>770</v>
      </c>
      <c r="C34" s="139" t="s">
        <v>828</v>
      </c>
      <c r="D34" s="44"/>
      <c r="E34" s="32">
        <v>2</v>
      </c>
      <c r="F34" s="32"/>
      <c r="G34" s="42">
        <f>SUM(Table6[[#This Row],[Weight]]*Table6[[#This Row],[QTY]])</f>
        <v>0</v>
      </c>
      <c r="H34" s="37">
        <f>$M$2/1000*Table6[[#This Row],[Weight]]*Table6[[#This Row],[QTY]]</f>
        <v>0</v>
      </c>
      <c r="I34" s="38"/>
      <c r="J34" s="90">
        <f>Table6[[#This Row],[Time/item]]*Table6[[#This Row],[QTY]]</f>
        <v>0</v>
      </c>
      <c r="K34" s="90"/>
      <c r="L34" s="1"/>
      <c r="M34" s="1"/>
    </row>
    <row r="35" spans="1:13">
      <c r="A35" s="47" t="s">
        <v>826</v>
      </c>
      <c r="B35" s="1" t="s">
        <v>770</v>
      </c>
      <c r="C35" s="139" t="s">
        <v>829</v>
      </c>
      <c r="D35" s="44"/>
      <c r="E35" s="32">
        <v>1</v>
      </c>
      <c r="F35" s="32"/>
      <c r="G35" s="42">
        <f>SUM(Table6[[#This Row],[Weight]]*Table6[[#This Row],[QTY]])</f>
        <v>0</v>
      </c>
      <c r="H35" s="37">
        <f>$M$2/1000*Table6[[#This Row],[Weight]]*Table6[[#This Row],[QTY]]</f>
        <v>0</v>
      </c>
      <c r="I35" s="38"/>
      <c r="J35" s="90">
        <f>Table6[[#This Row],[Time/item]]*Table6[[#This Row],[QTY]]</f>
        <v>0</v>
      </c>
      <c r="K35" s="90"/>
      <c r="L35" s="1"/>
    </row>
    <row r="36" spans="1:13">
      <c r="A36" s="47" t="s">
        <v>826</v>
      </c>
      <c r="B36" s="1" t="s">
        <v>770</v>
      </c>
      <c r="C36" s="139" t="s">
        <v>830</v>
      </c>
      <c r="D36" s="44"/>
      <c r="E36" s="32">
        <v>1</v>
      </c>
      <c r="F36" s="32"/>
      <c r="G36" s="42">
        <f>SUM(Table6[[#This Row],[Weight]]*Table6[[#This Row],[QTY]])</f>
        <v>0</v>
      </c>
      <c r="H36" s="37">
        <f>$M$2/1000*Table6[[#This Row],[Weight]]*Table6[[#This Row],[QTY]]</f>
        <v>0</v>
      </c>
      <c r="I36" s="38"/>
      <c r="J36" s="90">
        <f>Table6[[#This Row],[Time/item]]*Table6[[#This Row],[QTY]]</f>
        <v>0</v>
      </c>
      <c r="K36" s="90"/>
      <c r="L36" s="1"/>
    </row>
    <row r="37" spans="1:13">
      <c r="A37" s="1" t="s">
        <v>804</v>
      </c>
      <c r="B37" s="1" t="s">
        <v>770</v>
      </c>
      <c r="C37" s="139" t="s">
        <v>831</v>
      </c>
      <c r="D37" s="44"/>
      <c r="E37" s="15">
        <v>1</v>
      </c>
      <c r="F37" s="15"/>
      <c r="G37" s="40">
        <f>SUM(Table6[[#This Row],[Weight]]*Table6[[#This Row],[QTY]])</f>
        <v>0</v>
      </c>
      <c r="H37" s="37">
        <f>$M$2/1000*Table6[[#This Row],[Weight]]*Table6[[#This Row],[QTY]]</f>
        <v>0</v>
      </c>
      <c r="I37" s="38"/>
      <c r="J37" s="90">
        <f>Table6[[#This Row],[Time/item]]*Table6[[#This Row],[QTY]]</f>
        <v>0</v>
      </c>
      <c r="K37" s="90"/>
      <c r="L37" s="1"/>
    </row>
    <row r="38" spans="1:13">
      <c r="A38" s="1" t="s">
        <v>804</v>
      </c>
      <c r="B38" s="1" t="s">
        <v>808</v>
      </c>
      <c r="C38" s="139" t="s">
        <v>832</v>
      </c>
      <c r="D38" s="44"/>
      <c r="E38" s="15">
        <v>1</v>
      </c>
      <c r="F38" s="15">
        <v>26</v>
      </c>
      <c r="G38" s="40">
        <f>SUM(Table6[[#This Row],[Weight]]*Table6[[#This Row],[QTY]])</f>
        <v>0</v>
      </c>
      <c r="H38" s="37">
        <f>$M$2/1000*Table6[[#This Row],[Weight]]*Table6[[#This Row],[QTY]]</f>
        <v>0</v>
      </c>
      <c r="I38" s="38"/>
      <c r="J38" s="90">
        <f>Table6[[#This Row],[Time/item]]*Table6[[#This Row],[QTY]]</f>
        <v>0</v>
      </c>
      <c r="K38" s="90"/>
      <c r="L38" s="1"/>
    </row>
    <row r="39" spans="1:13">
      <c r="A39" s="1" t="s">
        <v>804</v>
      </c>
      <c r="B39" s="1" t="s">
        <v>808</v>
      </c>
      <c r="C39" s="139" t="s">
        <v>833</v>
      </c>
      <c r="D39" s="44"/>
      <c r="E39" s="15">
        <v>1</v>
      </c>
      <c r="F39" s="15">
        <v>31</v>
      </c>
      <c r="G39" s="40">
        <f>SUM(Table6[[#This Row],[Weight]]*Table6[[#This Row],[QTY]])</f>
        <v>0</v>
      </c>
      <c r="H39" s="37">
        <f>$M$2/1000*Table6[[#This Row],[Weight]]*Table6[[#This Row],[QTY]]</f>
        <v>0</v>
      </c>
      <c r="I39" s="38"/>
      <c r="J39" s="90">
        <f>Table6[[#This Row],[Time/item]]*Table6[[#This Row],[QTY]]</f>
        <v>0</v>
      </c>
      <c r="K39" s="90"/>
      <c r="L39" s="1"/>
    </row>
    <row r="40" spans="1:13">
      <c r="A40" s="1" t="s">
        <v>804</v>
      </c>
      <c r="B40" s="1" t="s">
        <v>808</v>
      </c>
      <c r="C40" s="139" t="s">
        <v>834</v>
      </c>
      <c r="D40" s="44"/>
      <c r="E40" s="32">
        <v>1</v>
      </c>
      <c r="F40" s="32">
        <v>40</v>
      </c>
      <c r="G40" s="42">
        <f>SUM(Table6[[#This Row],[Weight]]*Table6[[#This Row],[QTY]])</f>
        <v>0</v>
      </c>
      <c r="H40" s="37">
        <f>$M$2/1000*Table6[[#This Row],[Weight]]*Table6[[#This Row],[QTY]]</f>
        <v>0</v>
      </c>
      <c r="I40" s="38"/>
      <c r="J40" s="90">
        <f>Table6[[#This Row],[Time/item]]*Table6[[#This Row],[QTY]]</f>
        <v>0</v>
      </c>
      <c r="K40" s="90"/>
      <c r="L40" s="1"/>
    </row>
    <row r="41" spans="1:13">
      <c r="A41" s="1" t="s">
        <v>835</v>
      </c>
      <c r="B41" s="1"/>
      <c r="C41" s="139" t="s">
        <v>836</v>
      </c>
      <c r="D41" s="44"/>
      <c r="E41" s="32">
        <v>1</v>
      </c>
      <c r="F41" s="32"/>
      <c r="G41" s="42">
        <f>SUM(Table6[[#This Row],[Weight]]*Table6[[#This Row],[QTY]])</f>
        <v>0</v>
      </c>
      <c r="H41" s="37">
        <f>$M$2/1000*Table6[[#This Row],[Weight]]*Table6[[#This Row],[QTY]]</f>
        <v>0</v>
      </c>
      <c r="I41" s="38"/>
      <c r="J41" s="90">
        <f>Table6[[#This Row],[Time/item]]*Table6[[#This Row],[QTY]]</f>
        <v>0</v>
      </c>
      <c r="K41" s="90"/>
    </row>
    <row r="42" spans="1:13">
      <c r="A42" s="47" t="s">
        <v>826</v>
      </c>
      <c r="B42" s="47" t="s">
        <v>808</v>
      </c>
      <c r="C42" s="139" t="s">
        <v>837</v>
      </c>
      <c r="D42" s="44"/>
      <c r="E42" s="15">
        <v>1</v>
      </c>
      <c r="F42" s="15">
        <v>53</v>
      </c>
      <c r="G42" s="40">
        <f>SUM(Table6[[#This Row],[Weight]]*Table6[[#This Row],[QTY]])</f>
        <v>0</v>
      </c>
      <c r="H42" s="37">
        <f>$M$2/1000*Table6[[#This Row],[Weight]]*Table6[[#This Row],[QTY]]</f>
        <v>0</v>
      </c>
      <c r="I42" s="38"/>
      <c r="J42" s="90">
        <f>Table6[[#This Row],[Time/item]]*Table6[[#This Row],[QTY]]</f>
        <v>0</v>
      </c>
      <c r="K42" s="90"/>
    </row>
    <row r="43" spans="1:13">
      <c r="A43" s="47" t="s">
        <v>826</v>
      </c>
      <c r="B43" s="1" t="s">
        <v>770</v>
      </c>
      <c r="C43" s="156" t="s">
        <v>838</v>
      </c>
      <c r="D43" s="44"/>
      <c r="E43" s="32">
        <v>1</v>
      </c>
      <c r="F43" s="32"/>
      <c r="G43" s="42">
        <f>SUM(Table6[[#This Row],[Weight]]*Table6[[#This Row],[QTY]])</f>
        <v>0</v>
      </c>
      <c r="H43" s="37">
        <f>$M$2/1000*Table6[[#This Row],[Weight]]*Table6[[#This Row],[QTY]]</f>
        <v>0</v>
      </c>
      <c r="I43" s="38"/>
      <c r="J43" s="90">
        <f>Table6[[#This Row],[Time/item]]*Table6[[#This Row],[QTY]]</f>
        <v>0</v>
      </c>
      <c r="K43" s="90"/>
    </row>
    <row r="44" spans="1:13">
      <c r="A44" s="47" t="s">
        <v>826</v>
      </c>
      <c r="B44" s="47" t="s">
        <v>808</v>
      </c>
      <c r="C44" s="139" t="s">
        <v>839</v>
      </c>
      <c r="D44" s="44"/>
      <c r="E44" s="15">
        <v>1</v>
      </c>
      <c r="F44" s="15">
        <v>23</v>
      </c>
      <c r="G44" s="40">
        <f>SUM(Table6[[#This Row],[Weight]]*Table6[[#This Row],[QTY]])</f>
        <v>0</v>
      </c>
      <c r="H44" s="37">
        <f>$M$2/1000*Table6[[#This Row],[Weight]]*Table6[[#This Row],[QTY]]</f>
        <v>0</v>
      </c>
      <c r="I44" s="38"/>
      <c r="J44" s="90">
        <f>Table6[[#This Row],[Time/item]]*Table6[[#This Row],[QTY]]</f>
        <v>0</v>
      </c>
      <c r="K44" s="90"/>
    </row>
    <row r="45" spans="1:13">
      <c r="A45" s="47" t="s">
        <v>826</v>
      </c>
      <c r="B45" s="1" t="s">
        <v>808</v>
      </c>
      <c r="C45" s="156" t="s">
        <v>840</v>
      </c>
      <c r="D45">
        <v>46</v>
      </c>
      <c r="E45">
        <v>1</v>
      </c>
      <c r="G45" s="42">
        <f>SUM(Table6[[#This Row],[Weight]]*Table6[[#This Row],[QTY]])</f>
        <v>46</v>
      </c>
      <c r="H45" s="37">
        <f>$M$2/1000*Table6[[#This Row],[Weight]]*Table6[[#This Row],[QTY]]</f>
        <v>5.98</v>
      </c>
      <c r="I45" s="38"/>
      <c r="J45" s="90">
        <f>Table6[[#This Row],[Time/item]]*Table6[[#This Row],[QTY]]</f>
        <v>0</v>
      </c>
      <c r="K45" s="90"/>
    </row>
    <row r="46" spans="1:13">
      <c r="A46" s="47" t="s">
        <v>826</v>
      </c>
      <c r="B46" s="1" t="s">
        <v>808</v>
      </c>
      <c r="C46" s="156" t="s">
        <v>841</v>
      </c>
      <c r="D46">
        <v>20</v>
      </c>
      <c r="E46">
        <v>1</v>
      </c>
      <c r="G46" s="42">
        <f>SUM(Table6[[#This Row],[Weight]]*Table6[[#This Row],[QTY]])</f>
        <v>20</v>
      </c>
      <c r="H46" s="37">
        <f>$M$2/1000*Table6[[#This Row],[Weight]]*Table6[[#This Row],[QTY]]</f>
        <v>2.6</v>
      </c>
      <c r="I46" s="38"/>
      <c r="J46" s="90">
        <f>Table6[[#This Row],[Time/item]]*Table6[[#This Row],[QTY]]</f>
        <v>0</v>
      </c>
      <c r="K46" s="90"/>
    </row>
    <row r="47" spans="1:13">
      <c r="A47" s="47" t="s">
        <v>826</v>
      </c>
      <c r="B47" s="1" t="s">
        <v>770</v>
      </c>
      <c r="C47" s="156" t="s">
        <v>842</v>
      </c>
      <c r="D47" s="44"/>
      <c r="E47" s="32">
        <v>1</v>
      </c>
      <c r="F47" s="32"/>
      <c r="G47" s="42">
        <f>SUM(Table6[[#This Row],[Weight]]*Table6[[#This Row],[QTY]])</f>
        <v>0</v>
      </c>
      <c r="H47" s="37">
        <f>$M$2/1000*Table6[[#This Row],[Weight]]*Table6[[#This Row],[QTY]]</f>
        <v>0</v>
      </c>
      <c r="I47" s="38"/>
      <c r="J47" s="90">
        <f>Table6[[#This Row],[Time/item]]*Table6[[#This Row],[QTY]]</f>
        <v>0</v>
      </c>
      <c r="K47" s="90"/>
    </row>
    <row r="48" spans="1:13">
      <c r="A48" s="1" t="s">
        <v>835</v>
      </c>
      <c r="B48" s="1" t="s">
        <v>808</v>
      </c>
      <c r="C48" s="139" t="s">
        <v>843</v>
      </c>
      <c r="D48" s="44"/>
      <c r="E48" s="15">
        <v>1</v>
      </c>
      <c r="F48" s="15"/>
      <c r="G48" s="40">
        <f>SUM(Table6[[#This Row],[Weight]]*Table6[[#This Row],[QTY]])</f>
        <v>0</v>
      </c>
      <c r="H48" s="37">
        <f>$M$2/1000*Table6[[#This Row],[Weight]]*Table6[[#This Row],[QTY]]</f>
        <v>0</v>
      </c>
      <c r="I48" s="38"/>
      <c r="J48" s="90">
        <f>Table6[[#This Row],[Time/item]]*Table6[[#This Row],[QTY]]</f>
        <v>0</v>
      </c>
      <c r="K48" s="90"/>
    </row>
    <row r="49" spans="1:11">
      <c r="A49" s="1" t="s">
        <v>835</v>
      </c>
      <c r="B49" s="1" t="s">
        <v>770</v>
      </c>
      <c r="C49" s="139" t="s">
        <v>734</v>
      </c>
      <c r="D49" s="44"/>
      <c r="E49" s="15">
        <v>1</v>
      </c>
      <c r="F49" s="15"/>
      <c r="G49" s="40">
        <v>8</v>
      </c>
      <c r="H49" s="37">
        <f>$M$2/1000*Table6[[#This Row],[Weight]]*Table6[[#This Row],[QTY]]</f>
        <v>0</v>
      </c>
      <c r="I49" s="38"/>
      <c r="J49" s="90">
        <f>Table6[[#This Row],[Time/item]]*Table6[[#This Row],[QTY]]</f>
        <v>0</v>
      </c>
      <c r="K49" s="90"/>
    </row>
    <row r="50" spans="1:11">
      <c r="A50" s="1" t="s">
        <v>835</v>
      </c>
      <c r="B50" s="1" t="s">
        <v>770</v>
      </c>
      <c r="C50" s="139" t="s">
        <v>844</v>
      </c>
      <c r="D50" s="44"/>
      <c r="E50" s="15">
        <v>1</v>
      </c>
      <c r="F50" s="15"/>
      <c r="G50" s="40">
        <v>19</v>
      </c>
      <c r="H50" s="37">
        <f>$M$2/1000*Table6[[#This Row],[Weight]]*Table6[[#This Row],[QTY]]</f>
        <v>0</v>
      </c>
      <c r="I50" s="38"/>
      <c r="J50" s="90">
        <f>Table6[[#This Row],[Time/item]]*Table6[[#This Row],[QTY]]</f>
        <v>0</v>
      </c>
      <c r="K50" s="90"/>
    </row>
    <row r="51" spans="1:11">
      <c r="A51" s="1" t="s">
        <v>845</v>
      </c>
      <c r="B51" s="1" t="s">
        <v>770</v>
      </c>
      <c r="C51" s="139" t="s">
        <v>846</v>
      </c>
      <c r="D51" s="44"/>
      <c r="E51" s="15">
        <v>4</v>
      </c>
      <c r="F51" s="15"/>
      <c r="G51" s="40">
        <f>SUM(Table6[[#This Row],[Weight]]*Table6[[#This Row],[QTY]])</f>
        <v>0</v>
      </c>
      <c r="H51" s="37">
        <f>$M$2/1000*Table6[[#This Row],[Weight]]*Table6[[#This Row],[QTY]]</f>
        <v>0</v>
      </c>
      <c r="I51" s="38"/>
      <c r="J51" s="90">
        <f>Table6[[#This Row],[Time/item]]*Table6[[#This Row],[QTY]]</f>
        <v>0</v>
      </c>
      <c r="K51" s="90"/>
    </row>
    <row r="52" spans="1:11">
      <c r="A52" s="1" t="s">
        <v>845</v>
      </c>
      <c r="B52" s="1" t="s">
        <v>770</v>
      </c>
      <c r="C52" s="139" t="s">
        <v>847</v>
      </c>
      <c r="D52" s="44"/>
      <c r="E52" s="15">
        <v>2</v>
      </c>
      <c r="F52" s="15"/>
      <c r="G52" s="40">
        <f>SUM(Table6[[#This Row],[Weight]]*Table6[[#This Row],[QTY]])</f>
        <v>0</v>
      </c>
      <c r="H52" s="37">
        <f>$M$2/1000*Table6[[#This Row],[Weight]]*Table6[[#This Row],[QTY]]</f>
        <v>0</v>
      </c>
      <c r="I52" s="38"/>
      <c r="J52" s="90">
        <f>Table6[[#This Row],[Time/item]]*Table6[[#This Row],[QTY]]</f>
        <v>0</v>
      </c>
      <c r="K52" s="90"/>
    </row>
    <row r="53" spans="1:11">
      <c r="A53" s="1" t="s">
        <v>845</v>
      </c>
      <c r="B53" s="1" t="s">
        <v>770</v>
      </c>
      <c r="C53" s="139" t="s">
        <v>848</v>
      </c>
      <c r="D53" s="44"/>
      <c r="E53" s="15">
        <v>1</v>
      </c>
      <c r="F53" s="15"/>
      <c r="G53" s="40">
        <f>SUM(Table6[[#This Row],[Weight]]*Table6[[#This Row],[QTY]])</f>
        <v>0</v>
      </c>
      <c r="H53" s="37">
        <f>$M$2/1000*Table6[[#This Row],[Weight]]*Table6[[#This Row],[QTY]]</f>
        <v>0</v>
      </c>
      <c r="I53" s="38"/>
      <c r="J53" s="90">
        <f>Table6[[#This Row],[Time/item]]*Table6[[#This Row],[QTY]]</f>
        <v>0</v>
      </c>
      <c r="K53" s="90"/>
    </row>
    <row r="54" spans="1:11">
      <c r="A54" s="1" t="s">
        <v>845</v>
      </c>
      <c r="B54" s="1" t="s">
        <v>770</v>
      </c>
      <c r="C54" s="139" t="s">
        <v>849</v>
      </c>
      <c r="D54" s="44"/>
      <c r="E54" s="15">
        <v>1</v>
      </c>
      <c r="F54" s="15"/>
      <c r="G54" s="40">
        <f>SUM(Table6[[#This Row],[Weight]]*Table6[[#This Row],[QTY]])</f>
        <v>0</v>
      </c>
      <c r="H54" s="37">
        <f>$M$2/1000*Table6[[#This Row],[Weight]]*Table6[[#This Row],[QTY]]</f>
        <v>0</v>
      </c>
      <c r="I54" s="38"/>
      <c r="J54" s="90">
        <f>Table6[[#This Row],[Time/item]]*Table6[[#This Row],[QTY]]</f>
        <v>0</v>
      </c>
      <c r="K54" s="90"/>
    </row>
    <row r="55" spans="1:11">
      <c r="A55" s="1" t="s">
        <v>845</v>
      </c>
      <c r="B55" s="1" t="s">
        <v>770</v>
      </c>
      <c r="C55" s="139" t="s">
        <v>850</v>
      </c>
      <c r="D55" s="44"/>
      <c r="E55" s="15">
        <v>2</v>
      </c>
      <c r="F55" s="15"/>
      <c r="G55" s="40">
        <f>SUM(Table6[[#This Row],[Weight]]*Table6[[#This Row],[QTY]])</f>
        <v>0</v>
      </c>
      <c r="H55" s="37">
        <f>$M$2/1000*Table6[[#This Row],[Weight]]*Table6[[#This Row],[QTY]]</f>
        <v>0</v>
      </c>
      <c r="I55" s="38"/>
      <c r="J55" s="90">
        <f>Table6[[#This Row],[Time/item]]*Table6[[#This Row],[QTY]]</f>
        <v>0</v>
      </c>
      <c r="K55" s="90"/>
    </row>
    <row r="56" spans="1:11">
      <c r="A56" s="1" t="s">
        <v>845</v>
      </c>
      <c r="B56" s="1" t="s">
        <v>770</v>
      </c>
      <c r="C56" s="139" t="s">
        <v>851</v>
      </c>
      <c r="D56" s="44"/>
      <c r="E56" s="15">
        <v>1</v>
      </c>
      <c r="F56" s="15"/>
      <c r="G56" s="40">
        <f>SUM(Table6[[#This Row],[Weight]]*Table6[[#This Row],[QTY]])</f>
        <v>0</v>
      </c>
      <c r="H56" s="37">
        <f>$M$2/1000*Table6[[#This Row],[Weight]]*Table6[[#This Row],[QTY]]</f>
        <v>0</v>
      </c>
      <c r="I56" s="38"/>
      <c r="J56" s="90">
        <f>Table6[[#This Row],[Time/item]]*Table6[[#This Row],[QTY]]</f>
        <v>0</v>
      </c>
      <c r="K56" s="90"/>
    </row>
    <row r="57" spans="1:11">
      <c r="A57" s="1" t="s">
        <v>845</v>
      </c>
      <c r="B57" s="1" t="s">
        <v>770</v>
      </c>
      <c r="C57" s="139" t="s">
        <v>852</v>
      </c>
      <c r="D57" s="44"/>
      <c r="E57" s="15">
        <v>1</v>
      </c>
      <c r="F57" s="15"/>
      <c r="G57" s="40">
        <f>SUM(Table6[[#This Row],[Weight]]*Table6[[#This Row],[QTY]])</f>
        <v>0</v>
      </c>
      <c r="H57" s="37">
        <f>$M$2/1000*Table6[[#This Row],[Weight]]*Table6[[#This Row],[QTY]]</f>
        <v>0</v>
      </c>
      <c r="I57" s="38"/>
      <c r="J57" s="90">
        <f>Table6[[#This Row],[Time/item]]*Table6[[#This Row],[QTY]]</f>
        <v>0</v>
      </c>
      <c r="K57" s="90"/>
    </row>
    <row r="58" spans="1:11">
      <c r="A58" s="1" t="s">
        <v>845</v>
      </c>
      <c r="B58" s="1" t="s">
        <v>770</v>
      </c>
      <c r="C58" s="139" t="s">
        <v>853</v>
      </c>
      <c r="D58" s="44"/>
      <c r="E58" s="15">
        <v>1</v>
      </c>
      <c r="F58" s="15"/>
      <c r="G58" s="40">
        <f>SUM(Table6[[#This Row],[Weight]]*Table6[[#This Row],[QTY]])</f>
        <v>0</v>
      </c>
      <c r="H58" s="37">
        <f>$M$2/1000*Table6[[#This Row],[Weight]]*Table6[[#This Row],[QTY]]</f>
        <v>0</v>
      </c>
      <c r="I58" s="38"/>
      <c r="J58" s="90">
        <f>Table6[[#This Row],[Time/item]]*Table6[[#This Row],[QTY]]</f>
        <v>0</v>
      </c>
      <c r="K58" s="90"/>
    </row>
    <row r="59" spans="1:11">
      <c r="A59" s="1" t="s">
        <v>845</v>
      </c>
      <c r="B59" s="1" t="s">
        <v>770</v>
      </c>
      <c r="C59" s="139" t="s">
        <v>853</v>
      </c>
      <c r="D59" s="44"/>
      <c r="E59" s="15">
        <v>1</v>
      </c>
      <c r="F59" s="15"/>
      <c r="G59" s="40">
        <f>SUM(Table6[[#This Row],[Weight]]*Table6[[#This Row],[QTY]])</f>
        <v>0</v>
      </c>
      <c r="H59" s="37">
        <f>$M$2/1000*Table6[[#This Row],[Weight]]*Table6[[#This Row],[QTY]]</f>
        <v>0</v>
      </c>
      <c r="I59" s="38"/>
      <c r="J59" s="90">
        <f>Table6[[#This Row],[Time/item]]*Table6[[#This Row],[QTY]]</f>
        <v>0</v>
      </c>
      <c r="K59" s="90"/>
    </row>
    <row r="60" spans="1:11">
      <c r="A60" s="1" t="s">
        <v>845</v>
      </c>
      <c r="B60" s="1" t="s">
        <v>770</v>
      </c>
      <c r="C60" s="139" t="s">
        <v>854</v>
      </c>
      <c r="D60" s="44"/>
      <c r="E60" s="15">
        <v>1</v>
      </c>
      <c r="F60" s="15"/>
      <c r="G60" s="40">
        <f>SUM(Table6[[#This Row],[Weight]]*Table6[[#This Row],[QTY]])</f>
        <v>0</v>
      </c>
      <c r="H60" s="37">
        <f>$M$2/1000*Table6[[#This Row],[Weight]]*Table6[[#This Row],[QTY]]</f>
        <v>0</v>
      </c>
      <c r="I60" s="38"/>
      <c r="J60" s="90">
        <f>Table6[[#This Row],[Time/item]]*Table6[[#This Row],[QTY]]</f>
        <v>0</v>
      </c>
      <c r="K60" s="90"/>
    </row>
    <row r="61" spans="1:11">
      <c r="A61" s="1" t="s">
        <v>845</v>
      </c>
      <c r="B61" s="1" t="s">
        <v>770</v>
      </c>
      <c r="C61" s="139" t="s">
        <v>855</v>
      </c>
      <c r="D61" s="44"/>
      <c r="E61" s="15">
        <v>1</v>
      </c>
      <c r="F61" s="15"/>
      <c r="G61" s="40">
        <f>SUM(Table6[[#This Row],[Weight]]*Table6[[#This Row],[QTY]])</f>
        <v>0</v>
      </c>
      <c r="H61" s="37">
        <f>$M$2/1000*Table6[[#This Row],[Weight]]*Table6[[#This Row],[QTY]]</f>
        <v>0</v>
      </c>
      <c r="I61" s="38"/>
      <c r="J61" s="90">
        <f>Table6[[#This Row],[Time/item]]*Table6[[#This Row],[QTY]]</f>
        <v>0</v>
      </c>
      <c r="K61" s="90"/>
    </row>
    <row r="62" spans="1:11">
      <c r="A62" s="1" t="s">
        <v>835</v>
      </c>
      <c r="B62" s="1" t="s">
        <v>808</v>
      </c>
      <c r="C62" s="139" t="s">
        <v>856</v>
      </c>
      <c r="D62" s="44"/>
      <c r="E62" s="32">
        <v>1</v>
      </c>
      <c r="F62" s="32"/>
      <c r="G62" s="42">
        <f>SUM(Table6[[#This Row],[Weight]]*Table6[[#This Row],[QTY]])</f>
        <v>0</v>
      </c>
      <c r="H62" s="37">
        <f>$M$2/1000*Table6[[#This Row],[Weight]]*Table6[[#This Row],[QTY]]</f>
        <v>0</v>
      </c>
      <c r="I62" s="38"/>
      <c r="J62" s="90">
        <f>Table6[[#This Row],[Time/item]]*Table6[[#This Row],[QTY]]</f>
        <v>0</v>
      </c>
      <c r="K62" s="90"/>
    </row>
    <row r="63" spans="1:11">
      <c r="A63" s="1" t="s">
        <v>835</v>
      </c>
      <c r="B63" s="1" t="s">
        <v>770</v>
      </c>
      <c r="C63" s="139" t="s">
        <v>752</v>
      </c>
      <c r="D63" s="44"/>
      <c r="E63" s="32">
        <v>1</v>
      </c>
      <c r="F63" s="32"/>
      <c r="G63" s="42">
        <f>SUM(Table6[[#This Row],[Weight]]*Table6[[#This Row],[QTY]])</f>
        <v>0</v>
      </c>
      <c r="H63" s="37">
        <f>$M$2/1000*Table6[[#This Row],[Weight]]*Table6[[#This Row],[QTY]]</f>
        <v>0</v>
      </c>
      <c r="I63" s="38"/>
      <c r="J63" s="90">
        <f>Table6[[#This Row],[Time/item]]*Table6[[#This Row],[QTY]]</f>
        <v>0</v>
      </c>
      <c r="K63" s="90"/>
    </row>
    <row r="64" spans="1:11">
      <c r="A64" s="1" t="s">
        <v>835</v>
      </c>
      <c r="B64" s="1" t="s">
        <v>770</v>
      </c>
      <c r="C64" s="139" t="s">
        <v>753</v>
      </c>
      <c r="D64" s="44"/>
      <c r="E64" s="32">
        <v>1</v>
      </c>
      <c r="F64" s="32"/>
      <c r="G64" s="42">
        <f>SUM(Table6[[#This Row],[Weight]]*Table6[[#This Row],[QTY]])</f>
        <v>0</v>
      </c>
      <c r="H64" s="37">
        <f>$M$2/1000*Table6[[#This Row],[Weight]]*Table6[[#This Row],[QTY]]</f>
        <v>0</v>
      </c>
      <c r="I64" s="38"/>
      <c r="J64" s="90">
        <f>Table6[[#This Row],[Time/item]]*Table6[[#This Row],[QTY]]</f>
        <v>0</v>
      </c>
      <c r="K64" s="90"/>
    </row>
    <row r="65" spans="1:11">
      <c r="A65" s="1" t="s">
        <v>835</v>
      </c>
      <c r="B65" s="1" t="s">
        <v>770</v>
      </c>
      <c r="C65" s="139" t="s">
        <v>754</v>
      </c>
      <c r="D65" s="44"/>
      <c r="E65" s="32">
        <v>1</v>
      </c>
      <c r="F65" s="32"/>
      <c r="G65" s="42">
        <f>SUM(Table6[[#This Row],[Weight]]*Table6[[#This Row],[QTY]])</f>
        <v>0</v>
      </c>
      <c r="H65" s="37">
        <f>$M$2/1000*Table6[[#This Row],[Weight]]*Table6[[#This Row],[QTY]]</f>
        <v>0</v>
      </c>
      <c r="I65" s="38"/>
      <c r="J65" s="90">
        <f>Table6[[#This Row],[Time/item]]*Table6[[#This Row],[QTY]]</f>
        <v>0</v>
      </c>
      <c r="K65" s="90"/>
    </row>
    <row r="66" spans="1:11">
      <c r="A66" s="1" t="s">
        <v>845</v>
      </c>
      <c r="B66" s="1" t="s">
        <v>770</v>
      </c>
      <c r="C66" s="139" t="s">
        <v>857</v>
      </c>
      <c r="D66" s="44"/>
      <c r="E66" s="15">
        <v>1</v>
      </c>
      <c r="F66" s="15">
        <v>36</v>
      </c>
      <c r="G66" s="40">
        <f>SUM(Table6[[#This Row],[Weight]]*Table6[[#This Row],[QTY]])</f>
        <v>0</v>
      </c>
      <c r="H66" s="37">
        <f>$M$2/1000*Table6[[#This Row],[Weight]]*Table6[[#This Row],[QTY]]</f>
        <v>0</v>
      </c>
      <c r="I66" s="38"/>
      <c r="J66" s="90">
        <f>Table6[[#This Row],[Time/item]]*Table6[[#This Row],[QTY]]</f>
        <v>0</v>
      </c>
      <c r="K66" s="90"/>
    </row>
    <row r="67" spans="1:11">
      <c r="A67" s="1" t="s">
        <v>845</v>
      </c>
      <c r="B67" s="1" t="s">
        <v>770</v>
      </c>
      <c r="C67" s="139" t="s">
        <v>858</v>
      </c>
      <c r="D67" s="44"/>
      <c r="E67" s="15">
        <v>1</v>
      </c>
      <c r="F67" s="15">
        <v>36</v>
      </c>
      <c r="G67" s="40">
        <f>SUM(Table6[[#This Row],[Weight]]*Table6[[#This Row],[QTY]])</f>
        <v>0</v>
      </c>
      <c r="H67" s="37">
        <f>$M$2/1000*Table6[[#This Row],[Weight]]*Table6[[#This Row],[QTY]]</f>
        <v>0</v>
      </c>
      <c r="I67" s="38"/>
      <c r="J67" s="90">
        <f>Table6[[#This Row],[Time/item]]*Table6[[#This Row],[QTY]]</f>
        <v>0</v>
      </c>
      <c r="K67" s="90"/>
    </row>
    <row r="68" spans="1:11">
      <c r="A68" s="1" t="s">
        <v>835</v>
      </c>
      <c r="B68" s="47" t="s">
        <v>808</v>
      </c>
      <c r="C68" s="139" t="s">
        <v>749</v>
      </c>
      <c r="D68" s="44"/>
      <c r="E68" s="15">
        <v>6</v>
      </c>
      <c r="F68" s="15">
        <v>165</v>
      </c>
      <c r="G68" s="40">
        <f>SUM(Table6[[#This Row],[Weight]]*Table6[[#This Row],[QTY]])</f>
        <v>0</v>
      </c>
      <c r="H68" s="37">
        <f>$M$2/1000*Table6[[#This Row],[Weight]]*Table6[[#This Row],[QTY]]</f>
        <v>0</v>
      </c>
      <c r="I68" s="38"/>
      <c r="J68" s="90">
        <f>Table6[[#This Row],[Time/item]]*Table6[[#This Row],[QTY]]</f>
        <v>0</v>
      </c>
      <c r="K68" s="90"/>
    </row>
    <row r="69" spans="1:11">
      <c r="A69" s="1" t="s">
        <v>835</v>
      </c>
      <c r="B69" s="1" t="s">
        <v>770</v>
      </c>
      <c r="C69" s="156" t="s">
        <v>859</v>
      </c>
      <c r="D69" s="44"/>
      <c r="E69" s="1">
        <v>1</v>
      </c>
      <c r="F69" s="1"/>
      <c r="G69" s="41">
        <f>SUM(Table6[[#This Row],[Weight]]*Table6[[#This Row],[QTY]])</f>
        <v>0</v>
      </c>
      <c r="H69" s="37">
        <f>$M$2/1000*Table6[[#This Row],[Weight]]*Table6[[#This Row],[QTY]]</f>
        <v>0</v>
      </c>
      <c r="I69" s="38"/>
      <c r="J69" s="90">
        <f>Table6[[#This Row],[Time/item]]*Table6[[#This Row],[QTY]]</f>
        <v>0</v>
      </c>
      <c r="K69" s="90"/>
    </row>
    <row r="70" spans="1:11">
      <c r="A70" s="1" t="s">
        <v>835</v>
      </c>
      <c r="B70" s="1" t="s">
        <v>770</v>
      </c>
      <c r="C70" s="156" t="s">
        <v>860</v>
      </c>
      <c r="D70" s="44"/>
      <c r="E70" s="1">
        <v>1</v>
      </c>
      <c r="F70" s="1"/>
      <c r="G70" s="41">
        <f>SUM(Table6[[#This Row],[Weight]]*Table6[[#This Row],[QTY]])</f>
        <v>0</v>
      </c>
      <c r="H70" s="37">
        <f>$M$2/1000*Table6[[#This Row],[Weight]]*Table6[[#This Row],[QTY]]</f>
        <v>0</v>
      </c>
      <c r="I70" s="38"/>
      <c r="J70" s="90">
        <f>Table6[[#This Row],[Time/item]]*Table6[[#This Row],[QTY]]</f>
        <v>0</v>
      </c>
      <c r="K70" s="90"/>
    </row>
    <row r="71" spans="1:11">
      <c r="A71" s="1" t="s">
        <v>845</v>
      </c>
      <c r="B71" s="1" t="s">
        <v>770</v>
      </c>
      <c r="C71" s="139" t="s">
        <v>861</v>
      </c>
      <c r="D71" s="44"/>
      <c r="E71" s="15">
        <v>2</v>
      </c>
      <c r="F71" s="15"/>
      <c r="G71" s="40">
        <f>SUM(Table6[[#This Row],[Weight]]*Table6[[#This Row],[QTY]])</f>
        <v>0</v>
      </c>
      <c r="H71" s="37">
        <f>$M$2/1000*Table6[[#This Row],[Weight]]*Table6[[#This Row],[QTY]]</f>
        <v>0</v>
      </c>
      <c r="I71" s="38"/>
      <c r="J71" s="90">
        <f>Table6[[#This Row],[Time/item]]*Table6[[#This Row],[QTY]]</f>
        <v>0</v>
      </c>
      <c r="K71" s="90"/>
    </row>
    <row r="72" spans="1:11">
      <c r="A72" s="1" t="s">
        <v>845</v>
      </c>
      <c r="B72" s="1" t="s">
        <v>770</v>
      </c>
      <c r="C72" s="139" t="s">
        <v>862</v>
      </c>
      <c r="D72" s="44"/>
      <c r="E72" s="15">
        <v>1</v>
      </c>
      <c r="F72" s="15"/>
      <c r="G72" s="40">
        <f>SUM(Table6[[#This Row],[Weight]]*Table6[[#This Row],[QTY]])</f>
        <v>0</v>
      </c>
      <c r="H72" s="37">
        <f>$M$2/1000*Table6[[#This Row],[Weight]]*Table6[[#This Row],[QTY]]</f>
        <v>0</v>
      </c>
      <c r="I72" s="38"/>
      <c r="J72" s="90">
        <f>Table6[[#This Row],[Time/item]]*Table6[[#This Row],[QTY]]</f>
        <v>0</v>
      </c>
      <c r="K72" s="90"/>
    </row>
    <row r="73" spans="1:11">
      <c r="A73" s="1" t="s">
        <v>863</v>
      </c>
      <c r="B73" s="1" t="s">
        <v>770</v>
      </c>
      <c r="C73" s="156" t="s">
        <v>864</v>
      </c>
      <c r="D73" s="44">
        <v>17</v>
      </c>
      <c r="E73" s="1">
        <v>1</v>
      </c>
      <c r="F73" s="1"/>
      <c r="G73" s="41">
        <f>SUM(Table6[[#This Row],[Weight]]*Table6[[#This Row],[QTY]])</f>
        <v>17</v>
      </c>
      <c r="H73" s="37">
        <f>$M$2/1000*Table6[[#This Row],[Weight]]*Table6[[#This Row],[QTY]]</f>
        <v>2.21</v>
      </c>
      <c r="I73" s="38">
        <v>1.7361111111111112E-2</v>
      </c>
      <c r="J73" s="90">
        <f>Table6[[#This Row],[Time/item]]*Table6[[#This Row],[QTY]]</f>
        <v>1.7361111111111112E-2</v>
      </c>
      <c r="K73" s="90"/>
    </row>
    <row r="74" spans="1:11">
      <c r="A74" s="1" t="s">
        <v>863</v>
      </c>
      <c r="B74" s="1" t="s">
        <v>865</v>
      </c>
      <c r="C74" s="156" t="s">
        <v>866</v>
      </c>
      <c r="D74" s="44"/>
      <c r="E74" s="1">
        <v>4</v>
      </c>
      <c r="F74" s="1"/>
      <c r="G74" s="41">
        <f>SUM(Table6[[#This Row],[Weight]]*Table6[[#This Row],[QTY]])</f>
        <v>0</v>
      </c>
      <c r="H74" s="37">
        <f>$M$2/1000*Table6[[#This Row],[Weight]]*Table6[[#This Row],[QTY]]</f>
        <v>0</v>
      </c>
      <c r="I74" s="38"/>
      <c r="J74" s="90">
        <f>Table6[[#This Row],[Time/item]]*Table6[[#This Row],[QTY]]</f>
        <v>0</v>
      </c>
      <c r="K74" s="90"/>
    </row>
    <row r="75" spans="1:11">
      <c r="A75" s="1" t="s">
        <v>863</v>
      </c>
      <c r="B75" s="1" t="s">
        <v>808</v>
      </c>
      <c r="C75" s="156" t="s">
        <v>867</v>
      </c>
      <c r="D75" s="44">
        <v>6</v>
      </c>
      <c r="E75" s="1">
        <v>4</v>
      </c>
      <c r="F75" s="1"/>
      <c r="G75" s="41">
        <f>SUM(Table6[[#This Row],[Weight]]*Table6[[#This Row],[QTY]])</f>
        <v>24</v>
      </c>
      <c r="H75" s="37">
        <f>$M$2/1000*Table6[[#This Row],[Weight]]*Table6[[#This Row],[QTY]]</f>
        <v>3.12</v>
      </c>
      <c r="I75" s="38"/>
      <c r="J75" s="90">
        <f>Table6[[#This Row],[Time/item]]*Table6[[#This Row],[QTY]]</f>
        <v>0</v>
      </c>
      <c r="K75" s="90"/>
    </row>
    <row r="76" spans="1:11">
      <c r="A76" s="1" t="s">
        <v>863</v>
      </c>
      <c r="B76" s="1" t="s">
        <v>808</v>
      </c>
      <c r="C76" s="156" t="s">
        <v>868</v>
      </c>
      <c r="D76" s="44">
        <v>9</v>
      </c>
      <c r="E76" s="1">
        <v>4</v>
      </c>
      <c r="F76" s="1"/>
      <c r="G76" s="41">
        <f>SUM(Table6[[#This Row],[Weight]]*Table6[[#This Row],[QTY]])</f>
        <v>36</v>
      </c>
      <c r="H76" s="37">
        <f>$M$2/1000*Table6[[#This Row],[Weight]]*Table6[[#This Row],[QTY]]</f>
        <v>4.68</v>
      </c>
      <c r="I76" s="38"/>
      <c r="J76" s="90">
        <f>Table6[[#This Row],[Time/item]]*Table6[[#This Row],[QTY]]</f>
        <v>0</v>
      </c>
      <c r="K76" s="90"/>
    </row>
    <row r="77" spans="1:11">
      <c r="A77" s="1" t="s">
        <v>780</v>
      </c>
      <c r="B77" s="1" t="s">
        <v>770</v>
      </c>
      <c r="C77" s="139" t="s">
        <v>869</v>
      </c>
      <c r="D77" s="44"/>
      <c r="E77" s="32"/>
      <c r="F77" s="32"/>
      <c r="G77" s="42">
        <f>SUM(Table6[[#This Row],[Weight]]*Table6[[#This Row],[QTY]])</f>
        <v>0</v>
      </c>
      <c r="H77" s="37">
        <f>$M$2/1000*Table6[[#This Row],[Weight]]*Table6[[#This Row],[QTY]]</f>
        <v>0</v>
      </c>
      <c r="I77" s="38"/>
      <c r="J77" s="90">
        <f>Table6[[#This Row],[Time/item]]*Table6[[#This Row],[QTY]]</f>
        <v>0</v>
      </c>
      <c r="K77" s="90"/>
    </row>
    <row r="78" spans="1:11">
      <c r="A78" s="1" t="s">
        <v>780</v>
      </c>
      <c r="B78" s="1" t="s">
        <v>770</v>
      </c>
      <c r="C78" s="157" t="s">
        <v>870</v>
      </c>
      <c r="D78" s="44"/>
      <c r="E78" s="32">
        <v>1</v>
      </c>
      <c r="F78" s="32"/>
      <c r="G78" s="42">
        <f>SUM(Table6[[#This Row],[Weight]]*Table6[[#This Row],[QTY]])</f>
        <v>0</v>
      </c>
      <c r="H78" s="37">
        <f>$M$2/1000*Table6[[#This Row],[Weight]]*Table6[[#This Row],[QTY]]</f>
        <v>0</v>
      </c>
      <c r="I78" s="38">
        <v>1.1111111111111112E-2</v>
      </c>
      <c r="J78" s="90">
        <f>Table6[[#This Row],[Time/item]]*Table6[[#This Row],[QTY]]</f>
        <v>1.1111111111111112E-2</v>
      </c>
      <c r="K78" s="90"/>
    </row>
    <row r="79" spans="1:11">
      <c r="A79" s="1" t="s">
        <v>780</v>
      </c>
      <c r="B79" s="1" t="s">
        <v>770</v>
      </c>
      <c r="C79" s="157" t="s">
        <v>871</v>
      </c>
      <c r="D79" s="44">
        <v>10</v>
      </c>
      <c r="E79" s="32">
        <v>1</v>
      </c>
      <c r="F79" s="32"/>
      <c r="G79" s="42">
        <v>10</v>
      </c>
      <c r="H79" s="37">
        <f>$M$2/1000*Table6[[#This Row],[Weight]]*Table6[[#This Row],[QTY]]</f>
        <v>1.3</v>
      </c>
      <c r="I79" s="38"/>
      <c r="J79" s="90">
        <f>Table6[[#This Row],[Time/item]]*Table6[[#This Row],[QTY]]</f>
        <v>0</v>
      </c>
      <c r="K79" s="90"/>
    </row>
    <row r="80" spans="1:11">
      <c r="A80" s="1" t="s">
        <v>780</v>
      </c>
      <c r="B80" s="1" t="s">
        <v>770</v>
      </c>
      <c r="C80" s="157" t="s">
        <v>872</v>
      </c>
      <c r="D80" s="44">
        <v>2</v>
      </c>
      <c r="E80" s="32">
        <v>1</v>
      </c>
      <c r="F80" s="32"/>
      <c r="G80" s="42">
        <v>2</v>
      </c>
      <c r="H80" s="37">
        <f>$M$2/1000*Table6[[#This Row],[Weight]]*Table6[[#This Row],[QTY]]</f>
        <v>0.26</v>
      </c>
      <c r="I80" s="38"/>
      <c r="J80" s="90">
        <f>Table6[[#This Row],[Time/item]]*Table6[[#This Row],[QTY]]</f>
        <v>0</v>
      </c>
      <c r="K80" s="90"/>
    </row>
    <row r="81" spans="1:11">
      <c r="A81" s="1" t="s">
        <v>780</v>
      </c>
      <c r="B81" s="1" t="s">
        <v>770</v>
      </c>
      <c r="C81" s="157" t="s">
        <v>873</v>
      </c>
      <c r="D81" s="44"/>
      <c r="E81" s="32">
        <v>1</v>
      </c>
      <c r="F81" s="32"/>
      <c r="G81" s="42">
        <f>SUM(Table6[[#This Row],[Weight]]*Table6[[#This Row],[QTY]])</f>
        <v>0</v>
      </c>
      <c r="H81" s="37">
        <f>$M$2/1000*Table6[[#This Row],[Weight]]*Table6[[#This Row],[QTY]]</f>
        <v>0</v>
      </c>
      <c r="I81" s="38"/>
      <c r="J81" s="90">
        <f>Table6[[#This Row],[Time/item]]*Table6[[#This Row],[QTY]]</f>
        <v>0</v>
      </c>
      <c r="K81" s="90"/>
    </row>
    <row r="82" spans="1:11">
      <c r="A82" s="1" t="s">
        <v>780</v>
      </c>
      <c r="B82" s="1" t="s">
        <v>770</v>
      </c>
      <c r="C82" s="157" t="s">
        <v>874</v>
      </c>
      <c r="D82" s="44">
        <v>40</v>
      </c>
      <c r="E82" s="32">
        <v>1</v>
      </c>
      <c r="F82" s="32"/>
      <c r="G82" s="42">
        <f>SUM(Table6[[#This Row],[Weight]]*Table6[[#This Row],[QTY]])</f>
        <v>40</v>
      </c>
      <c r="H82" s="37">
        <f>$M$2/1000*Table6[[#This Row],[Weight]]*Table6[[#This Row],[QTY]]</f>
        <v>5.2</v>
      </c>
      <c r="I82" s="38">
        <v>8.3333333333333329E-2</v>
      </c>
      <c r="J82" s="90">
        <f>Table6[[#This Row],[Time/item]]*Table6[[#This Row],[QTY]]</f>
        <v>8.3333333333333329E-2</v>
      </c>
      <c r="K82" s="90"/>
    </row>
    <row r="83" spans="1:11">
      <c r="A83" s="1" t="s">
        <v>780</v>
      </c>
      <c r="B83" s="1" t="s">
        <v>770</v>
      </c>
      <c r="C83" s="139" t="s">
        <v>875</v>
      </c>
      <c r="D83" s="44">
        <v>40</v>
      </c>
      <c r="E83" s="15">
        <v>1</v>
      </c>
      <c r="F83" s="15"/>
      <c r="G83" s="40">
        <v>44</v>
      </c>
      <c r="H83" s="37">
        <f>$M$2/1000*Table6[[#This Row],[Weight]]*Table6[[#This Row],[QTY]]</f>
        <v>5.2</v>
      </c>
      <c r="I83" s="38">
        <v>8.3333333333333329E-2</v>
      </c>
      <c r="J83" s="90">
        <f>Table6[[#This Row],[Time/item]]*Table6[[#This Row],[QTY]]</f>
        <v>8.3333333333333329E-2</v>
      </c>
      <c r="K83" s="90"/>
    </row>
    <row r="84" spans="1:11">
      <c r="A84" s="1" t="s">
        <v>780</v>
      </c>
      <c r="B84" s="1" t="s">
        <v>770</v>
      </c>
      <c r="C84" s="157" t="s">
        <v>876</v>
      </c>
      <c r="D84" s="44">
        <v>45</v>
      </c>
      <c r="E84" s="32">
        <v>1</v>
      </c>
      <c r="F84" s="32"/>
      <c r="G84" s="42">
        <f>SUM(Table6[[#This Row],[Weight]]*Table6[[#This Row],[QTY]])</f>
        <v>45</v>
      </c>
      <c r="H84" s="37">
        <f>$M$2/1000*Table6[[#This Row],[Weight]]*Table6[[#This Row],[QTY]]</f>
        <v>5.8500000000000005</v>
      </c>
      <c r="I84" s="38">
        <v>0.6069444444444444</v>
      </c>
      <c r="J84" s="90">
        <f>Table6[[#This Row],[Time/item]]*Table6[[#This Row],[QTY]]</f>
        <v>0.6069444444444444</v>
      </c>
      <c r="K84" s="90"/>
    </row>
    <row r="85" spans="1:11">
      <c r="A85" s="1" t="s">
        <v>780</v>
      </c>
      <c r="B85" s="1" t="s">
        <v>770</v>
      </c>
      <c r="C85" s="157" t="s">
        <v>877</v>
      </c>
      <c r="D85" s="44"/>
      <c r="E85" s="32">
        <v>1</v>
      </c>
      <c r="F85" s="32"/>
      <c r="G85" s="42">
        <f>SUM(Table6[[#This Row],[Weight]]*Table6[[#This Row],[QTY]])</f>
        <v>0</v>
      </c>
      <c r="H85" s="37">
        <f>$M$2/1000*Table6[[#This Row],[Weight]]*Table6[[#This Row],[QTY]]</f>
        <v>0</v>
      </c>
      <c r="I85" s="38"/>
      <c r="J85" s="90">
        <f>Table6[[#This Row],[Time/item]]*Table6[[#This Row],[QTY]]</f>
        <v>0</v>
      </c>
      <c r="K85" s="90"/>
    </row>
    <row r="86" spans="1:11">
      <c r="A86" s="1" t="s">
        <v>780</v>
      </c>
      <c r="B86" s="1" t="s">
        <v>878</v>
      </c>
      <c r="C86" s="157" t="s">
        <v>879</v>
      </c>
      <c r="D86" s="44"/>
      <c r="E86" s="32">
        <v>1</v>
      </c>
      <c r="F86" s="32"/>
      <c r="G86" s="42">
        <f>SUM(Table6[[#This Row],[Weight]]*Table6[[#This Row],[QTY]])</f>
        <v>0</v>
      </c>
      <c r="H86" s="37">
        <f>$M$2/1000*Table6[[#This Row],[Weight]]*Table6[[#This Row],[QTY]]</f>
        <v>0</v>
      </c>
      <c r="I86" s="38"/>
      <c r="J86" s="90">
        <f>Table6[[#This Row],[Time/item]]*Table6[[#This Row],[QTY]]</f>
        <v>0</v>
      </c>
      <c r="K86" s="90"/>
    </row>
    <row r="87" spans="1:11">
      <c r="A87" s="1" t="s">
        <v>780</v>
      </c>
      <c r="B87" s="1" t="s">
        <v>878</v>
      </c>
      <c r="C87" s="157" t="s">
        <v>880</v>
      </c>
      <c r="D87" s="44"/>
      <c r="E87" s="32">
        <v>1</v>
      </c>
      <c r="F87" s="32">
        <v>27</v>
      </c>
      <c r="G87" s="42">
        <f>SUM(Table6[[#This Row],[Weight]]*Table6[[#This Row],[QTY]])</f>
        <v>0</v>
      </c>
      <c r="H87" s="37">
        <f>$M$2/1000*Table6[[#This Row],[Weight]]*Table6[[#This Row],[QTY]]</f>
        <v>0</v>
      </c>
      <c r="I87" s="38"/>
      <c r="J87" s="90">
        <f>Table6[[#This Row],[Time/item]]*Table6[[#This Row],[QTY]]</f>
        <v>0</v>
      </c>
      <c r="K87" s="90"/>
    </row>
    <row r="88" spans="1:11">
      <c r="A88" s="1" t="s">
        <v>780</v>
      </c>
      <c r="B88" s="1" t="s">
        <v>770</v>
      </c>
      <c r="C88" s="157" t="s">
        <v>881</v>
      </c>
      <c r="D88" s="44"/>
      <c r="E88" s="32">
        <v>1</v>
      </c>
      <c r="F88" s="32"/>
      <c r="G88" s="42">
        <f>SUM(Table6[[#This Row],[Weight]]*Table6[[#This Row],[QTY]])</f>
        <v>0</v>
      </c>
      <c r="H88" s="37">
        <f>$M$2/1000*Table6[[#This Row],[Weight]]*Table6[[#This Row],[QTY]]</f>
        <v>0</v>
      </c>
      <c r="I88" s="38"/>
      <c r="J88" s="90">
        <f>Table6[[#This Row],[Time/item]]*Table6[[#This Row],[QTY]]</f>
        <v>0</v>
      </c>
      <c r="K88" s="90"/>
    </row>
    <row r="89" spans="1:11">
      <c r="A89" s="1" t="s">
        <v>780</v>
      </c>
      <c r="B89" s="1" t="s">
        <v>770</v>
      </c>
      <c r="C89" s="157" t="s">
        <v>882</v>
      </c>
      <c r="D89" s="44"/>
      <c r="E89" s="32">
        <v>1</v>
      </c>
      <c r="F89" s="32"/>
      <c r="G89" s="42">
        <f>SUM(Table6[[#This Row],[Weight]]*Table6[[#This Row],[QTY]])</f>
        <v>0</v>
      </c>
      <c r="H89" s="37">
        <f>$M$2/1000*Table6[[#This Row],[Weight]]*Table6[[#This Row],[QTY]]</f>
        <v>0</v>
      </c>
      <c r="I89" s="38"/>
      <c r="J89" s="90">
        <f>Table6[[#This Row],[Time/item]]*Table6[[#This Row],[QTY]]</f>
        <v>0</v>
      </c>
      <c r="K89" s="90"/>
    </row>
    <row r="90" spans="1:11">
      <c r="A90" s="1" t="s">
        <v>780</v>
      </c>
      <c r="B90" s="1" t="s">
        <v>770</v>
      </c>
      <c r="C90" s="157" t="s">
        <v>883</v>
      </c>
      <c r="D90" s="44"/>
      <c r="E90" s="32">
        <v>1</v>
      </c>
      <c r="F90" s="32"/>
      <c r="G90" s="42">
        <f>SUM(Table6[[#This Row],[Weight]]*Table6[[#This Row],[QTY]])</f>
        <v>0</v>
      </c>
      <c r="H90" s="37">
        <f>$M$2/1000*Table6[[#This Row],[Weight]]*Table6[[#This Row],[QTY]]</f>
        <v>0</v>
      </c>
      <c r="I90" s="38"/>
      <c r="J90" s="90">
        <f>Table6[[#This Row],[Time/item]]*Table6[[#This Row],[QTY]]</f>
        <v>0</v>
      </c>
      <c r="K90" s="90"/>
    </row>
    <row r="91" spans="1:11">
      <c r="A91" s="1" t="s">
        <v>780</v>
      </c>
      <c r="B91" s="1" t="s">
        <v>770</v>
      </c>
      <c r="C91" s="157" t="s">
        <v>884</v>
      </c>
      <c r="D91" s="44"/>
      <c r="E91" s="32">
        <v>1</v>
      </c>
      <c r="F91" s="32"/>
      <c r="G91" s="42">
        <f>SUM(Table6[[#This Row],[Weight]]*Table6[[#This Row],[QTY]])</f>
        <v>0</v>
      </c>
      <c r="H91" s="37">
        <f>$M$2/1000*Table6[[#This Row],[Weight]]*Table6[[#This Row],[QTY]]</f>
        <v>0</v>
      </c>
      <c r="I91" s="38"/>
      <c r="J91" s="90">
        <f>Table6[[#This Row],[Time/item]]*Table6[[#This Row],[QTY]]</f>
        <v>0</v>
      </c>
      <c r="K91" s="90"/>
    </row>
    <row r="92" spans="1:11">
      <c r="A92" s="1" t="s">
        <v>885</v>
      </c>
      <c r="B92" s="1" t="s">
        <v>808</v>
      </c>
      <c r="C92" s="157" t="s">
        <v>886</v>
      </c>
      <c r="D92" s="44"/>
      <c r="E92" s="32">
        <v>1</v>
      </c>
      <c r="F92" s="32"/>
      <c r="G92" s="42">
        <f>SUM(Table6[[#This Row],[Weight]]*Table6[[#This Row],[QTY]])</f>
        <v>0</v>
      </c>
      <c r="H92" s="37">
        <f>$M$2/1000*Table6[[#This Row],[Weight]]*Table6[[#This Row],[QTY]]</f>
        <v>0</v>
      </c>
      <c r="I92" s="38"/>
      <c r="J92" s="90">
        <f>Table6[[#This Row],[Time/item]]*Table6[[#This Row],[QTY]]</f>
        <v>0</v>
      </c>
      <c r="K92" s="90"/>
    </row>
    <row r="93" spans="1:11">
      <c r="A93" s="1" t="s">
        <v>885</v>
      </c>
      <c r="B93" s="1" t="s">
        <v>808</v>
      </c>
      <c r="C93" s="157" t="s">
        <v>887</v>
      </c>
      <c r="D93" s="44"/>
      <c r="E93" s="32">
        <v>1</v>
      </c>
      <c r="F93" s="32">
        <v>41</v>
      </c>
      <c r="G93" s="42">
        <f>SUM(Table6[[#This Row],[Weight]]*Table6[[#This Row],[QTY]])</f>
        <v>0</v>
      </c>
      <c r="H93" s="37">
        <f>$M$2/1000*Table6[[#This Row],[Weight]]*Table6[[#This Row],[QTY]]</f>
        <v>0</v>
      </c>
      <c r="I93" s="38"/>
      <c r="J93" s="90">
        <f>Table6[[#This Row],[Time/item]]*Table6[[#This Row],[QTY]]</f>
        <v>0</v>
      </c>
      <c r="K93" s="90"/>
    </row>
    <row r="94" spans="1:11">
      <c r="A94" s="1" t="s">
        <v>888</v>
      </c>
      <c r="B94" s="1" t="s">
        <v>808</v>
      </c>
      <c r="C94" s="139" t="s">
        <v>889</v>
      </c>
      <c r="D94" s="44">
        <v>47</v>
      </c>
      <c r="E94" s="32">
        <v>1</v>
      </c>
      <c r="F94" s="42">
        <v>94</v>
      </c>
      <c r="G94" s="42">
        <v>0</v>
      </c>
      <c r="H94" s="37">
        <f>$M$2/1000*Table6[[#This Row],[Weight]]*Table6[[#This Row],[QTY]]</f>
        <v>6.11</v>
      </c>
      <c r="I94" s="38"/>
      <c r="J94" s="90">
        <f>Table6[[#This Row],[Time/item]]*Table6[[#This Row],[QTY]]</f>
        <v>0</v>
      </c>
      <c r="K94" s="90"/>
    </row>
    <row r="95" spans="1:11">
      <c r="A95" s="1" t="s">
        <v>888</v>
      </c>
      <c r="B95" s="1" t="s">
        <v>808</v>
      </c>
      <c r="C95" s="139" t="s">
        <v>890</v>
      </c>
      <c r="D95" s="44">
        <v>47</v>
      </c>
      <c r="E95" s="32">
        <v>1</v>
      </c>
      <c r="F95" s="42">
        <f>SUM(Table6[[#This Row],[Weight]]*Table6[[#This Row],[QTY]])</f>
        <v>47</v>
      </c>
      <c r="G95" s="42">
        <v>0</v>
      </c>
      <c r="H95" s="37">
        <f>$M$2/1000*Table6[[#This Row],[Weight]]*Table6[[#This Row],[QTY]]</f>
        <v>6.11</v>
      </c>
      <c r="I95" s="38"/>
      <c r="J95" s="90">
        <f>Table6[[#This Row],[Time/item]]*Table6[[#This Row],[QTY]]</f>
        <v>0</v>
      </c>
      <c r="K95" s="90"/>
    </row>
    <row r="96" spans="1:11">
      <c r="A96" s="1" t="s">
        <v>888</v>
      </c>
      <c r="B96" s="1" t="s">
        <v>808</v>
      </c>
      <c r="C96" s="139" t="s">
        <v>891</v>
      </c>
      <c r="D96" s="44"/>
      <c r="E96" s="32">
        <v>3</v>
      </c>
      <c r="F96" s="32">
        <v>18</v>
      </c>
      <c r="G96" s="42">
        <f>SUM(Table6[[#This Row],[Weight]]*Table6[[#This Row],[QTY]])</f>
        <v>0</v>
      </c>
      <c r="H96" s="37">
        <f>$M$2/1000*Table6[[#This Row],[Weight]]*Table6[[#This Row],[QTY]]</f>
        <v>0</v>
      </c>
      <c r="I96" s="38"/>
      <c r="J96" s="90">
        <f>Table6[[#This Row],[Time/item]]*Table6[[#This Row],[QTY]]</f>
        <v>0</v>
      </c>
      <c r="K96" s="90"/>
    </row>
    <row r="97" spans="1:11">
      <c r="A97" s="1" t="s">
        <v>888</v>
      </c>
      <c r="B97" s="1" t="s">
        <v>770</v>
      </c>
      <c r="C97" s="139" t="s">
        <v>892</v>
      </c>
      <c r="D97" s="44"/>
      <c r="E97" s="32">
        <v>2</v>
      </c>
      <c r="F97" s="32"/>
      <c r="G97" s="42">
        <f>SUM(Table6[[#This Row],[Weight]]*Table6[[#This Row],[QTY]])</f>
        <v>0</v>
      </c>
      <c r="H97" s="37">
        <f>$M$2/1000*Table6[[#This Row],[Weight]]*Table6[[#This Row],[QTY]]</f>
        <v>0</v>
      </c>
      <c r="I97" s="38"/>
      <c r="J97" s="90">
        <f>Table6[[#This Row],[Time/item]]*Table6[[#This Row],[QTY]]</f>
        <v>0</v>
      </c>
      <c r="K97" s="90"/>
    </row>
    <row r="98" spans="1:11">
      <c r="A98" s="1" t="s">
        <v>888</v>
      </c>
      <c r="B98" s="1" t="s">
        <v>770</v>
      </c>
      <c r="C98" s="139" t="s">
        <v>893</v>
      </c>
      <c r="D98" s="44"/>
      <c r="E98" s="32">
        <v>1</v>
      </c>
      <c r="F98" s="32"/>
      <c r="G98" s="42">
        <f>SUM(Table6[[#This Row],[Weight]]*Table6[[#This Row],[QTY]])</f>
        <v>0</v>
      </c>
      <c r="H98" s="37">
        <f>$M$2/1000*Table6[[#This Row],[Weight]]*Table6[[#This Row],[QTY]]</f>
        <v>0</v>
      </c>
      <c r="I98" s="38"/>
      <c r="J98" s="90">
        <f>Table6[[#This Row],[Time/item]]*Table6[[#This Row],[QTY]]</f>
        <v>0</v>
      </c>
      <c r="K98" s="90"/>
    </row>
    <row r="99" spans="1:11">
      <c r="A99" s="1" t="s">
        <v>888</v>
      </c>
      <c r="B99" s="1" t="s">
        <v>770</v>
      </c>
      <c r="C99" s="139" t="s">
        <v>894</v>
      </c>
      <c r="D99" s="44"/>
      <c r="E99" s="32">
        <v>1</v>
      </c>
      <c r="F99" s="32"/>
      <c r="G99" s="42">
        <f>SUM(Table6[[#This Row],[Weight]]*Table6[[#This Row],[QTY]])</f>
        <v>0</v>
      </c>
      <c r="H99" s="37">
        <f>$M$2/1000*Table6[[#This Row],[Weight]]*Table6[[#This Row],[QTY]]</f>
        <v>0</v>
      </c>
      <c r="I99" s="38"/>
      <c r="J99" s="90">
        <f>Table6[[#This Row],[Time/item]]*Table6[[#This Row],[QTY]]</f>
        <v>0</v>
      </c>
      <c r="K99" s="90"/>
    </row>
    <row r="100" spans="1:11">
      <c r="A100" s="1" t="s">
        <v>888</v>
      </c>
      <c r="B100" s="1" t="s">
        <v>770</v>
      </c>
      <c r="C100" s="139" t="s">
        <v>895</v>
      </c>
      <c r="D100" s="44"/>
      <c r="E100" s="32">
        <v>1</v>
      </c>
      <c r="F100" s="32"/>
      <c r="G100" s="42">
        <f>SUM(Table6[[#This Row],[Weight]]*Table6[[#This Row],[QTY]])</f>
        <v>0</v>
      </c>
      <c r="H100" s="37">
        <f>$M$2/1000*Table6[[#This Row],[Weight]]*Table6[[#This Row],[QTY]]</f>
        <v>0</v>
      </c>
      <c r="I100" s="38"/>
      <c r="J100" s="90">
        <f>Table6[[#This Row],[Time/item]]*Table6[[#This Row],[QTY]]</f>
        <v>0</v>
      </c>
      <c r="K100" s="90"/>
    </row>
    <row r="101" spans="1:11">
      <c r="A101" s="1" t="s">
        <v>888</v>
      </c>
      <c r="B101" s="1" t="s">
        <v>770</v>
      </c>
      <c r="C101" s="139" t="s">
        <v>896</v>
      </c>
      <c r="D101" s="44"/>
      <c r="E101" s="32">
        <v>1</v>
      </c>
      <c r="F101" s="32"/>
      <c r="G101" s="42">
        <f>SUM(Table6[[#This Row],[Weight]]*Table6[[#This Row],[QTY]])</f>
        <v>0</v>
      </c>
      <c r="H101" s="37">
        <f>$M$2/1000*Table6[[#This Row],[Weight]]*Table6[[#This Row],[QTY]]</f>
        <v>0</v>
      </c>
      <c r="I101" s="38"/>
      <c r="J101" s="90">
        <f>Table6[[#This Row],[Time/item]]*Table6[[#This Row],[QTY]]</f>
        <v>0</v>
      </c>
      <c r="K101" s="90"/>
    </row>
    <row r="102" spans="1:11">
      <c r="A102" s="1" t="s">
        <v>888</v>
      </c>
      <c r="B102" s="1" t="s">
        <v>808</v>
      </c>
      <c r="C102" s="139" t="s">
        <v>897</v>
      </c>
      <c r="D102" s="44">
        <v>42</v>
      </c>
      <c r="E102" s="32">
        <v>1</v>
      </c>
      <c r="F102" s="32">
        <v>82</v>
      </c>
      <c r="G102" s="42">
        <v>0</v>
      </c>
      <c r="H102" s="37">
        <f>$M$2/1000*Table6[[#This Row],[Weight]]*Table6[[#This Row],[QTY]]</f>
        <v>5.46</v>
      </c>
      <c r="I102" s="38"/>
      <c r="J102" s="90">
        <f>Table6[[#This Row],[Time/item]]*Table6[[#This Row],[QTY]]</f>
        <v>0</v>
      </c>
      <c r="K102" s="90"/>
    </row>
    <row r="103" spans="1:11">
      <c r="A103" s="1" t="s">
        <v>888</v>
      </c>
      <c r="B103" s="1" t="s">
        <v>808</v>
      </c>
      <c r="C103" s="139" t="s">
        <v>898</v>
      </c>
      <c r="D103" s="44">
        <v>42</v>
      </c>
      <c r="E103" s="32">
        <v>1</v>
      </c>
      <c r="F103" s="32">
        <v>41</v>
      </c>
      <c r="G103" s="42"/>
      <c r="H103" s="37">
        <f>$M$2/1000*Table6[[#This Row],[Weight]]*Table6[[#This Row],[QTY]]</f>
        <v>5.46</v>
      </c>
      <c r="I103" s="38"/>
      <c r="J103" s="90">
        <f>Table6[[#This Row],[Time/item]]*Table6[[#This Row],[QTY]]</f>
        <v>0</v>
      </c>
      <c r="K103" s="90"/>
    </row>
    <row r="104" spans="1:11">
      <c r="A104" s="1" t="s">
        <v>888</v>
      </c>
      <c r="B104" s="1" t="s">
        <v>770</v>
      </c>
      <c r="C104" s="139" t="s">
        <v>899</v>
      </c>
      <c r="D104" s="44"/>
      <c r="E104" s="32">
        <v>3</v>
      </c>
      <c r="F104" s="32"/>
      <c r="G104" s="42">
        <f>SUM(Table6[[#This Row],[Weight]]*Table6[[#This Row],[QTY]])</f>
        <v>0</v>
      </c>
      <c r="H104" s="37">
        <f>$M$2/1000*Table6[[#This Row],[Weight]]*Table6[[#This Row],[QTY]]</f>
        <v>0</v>
      </c>
      <c r="I104" s="38"/>
      <c r="J104" s="90">
        <f>Table6[[#This Row],[Time/item]]*Table6[[#This Row],[QTY]]</f>
        <v>0</v>
      </c>
      <c r="K104" s="90"/>
    </row>
    <row r="105" spans="1:11">
      <c r="A105" s="1" t="s">
        <v>888</v>
      </c>
      <c r="B105" s="1" t="s">
        <v>770</v>
      </c>
      <c r="C105" s="139" t="s">
        <v>900</v>
      </c>
      <c r="D105" s="44"/>
      <c r="E105" s="32">
        <v>1</v>
      </c>
      <c r="F105" s="32"/>
      <c r="G105" s="42">
        <f>SUM(Table6[[#This Row],[Weight]]*Table6[[#This Row],[QTY]])</f>
        <v>0</v>
      </c>
      <c r="H105" s="37">
        <f>$M$2/1000*Table6[[#This Row],[Weight]]*Table6[[#This Row],[QTY]]</f>
        <v>0</v>
      </c>
      <c r="I105" s="38"/>
      <c r="J105" s="90">
        <f>Table6[[#This Row],[Time/item]]*Table6[[#This Row],[QTY]]</f>
        <v>0</v>
      </c>
      <c r="K105" s="90"/>
    </row>
    <row r="106" spans="1:11">
      <c r="A106" s="1" t="s">
        <v>888</v>
      </c>
      <c r="B106" s="1" t="s">
        <v>770</v>
      </c>
      <c r="C106" s="139" t="s">
        <v>901</v>
      </c>
      <c r="D106" s="44"/>
      <c r="E106" s="32">
        <v>1</v>
      </c>
      <c r="F106" s="32"/>
      <c r="G106" s="42">
        <f>SUM(Table6[[#This Row],[Weight]]*Table6[[#This Row],[QTY]])</f>
        <v>0</v>
      </c>
      <c r="H106" s="37">
        <f>$M$2/1000*Table6[[#This Row],[Weight]]*Table6[[#This Row],[QTY]]</f>
        <v>0</v>
      </c>
      <c r="I106" s="38"/>
      <c r="J106" s="90">
        <f>Table6[[#This Row],[Time/item]]*Table6[[#This Row],[QTY]]</f>
        <v>0</v>
      </c>
      <c r="K106" s="90"/>
    </row>
    <row r="107" spans="1:11">
      <c r="A107" s="1" t="s">
        <v>888</v>
      </c>
      <c r="B107" s="1" t="s">
        <v>770</v>
      </c>
      <c r="C107" s="139" t="s">
        <v>902</v>
      </c>
      <c r="D107" s="44"/>
      <c r="E107" s="32">
        <v>1</v>
      </c>
      <c r="F107" s="32"/>
      <c r="G107" s="42">
        <f>SUM(Table6[[#This Row],[Weight]]*Table6[[#This Row],[QTY]])</f>
        <v>0</v>
      </c>
      <c r="H107" s="37">
        <f>$M$2/1000*Table6[[#This Row],[Weight]]*Table6[[#This Row],[QTY]]</f>
        <v>0</v>
      </c>
      <c r="I107" s="38"/>
      <c r="J107" s="90">
        <f>Table6[[#This Row],[Time/item]]*Table6[[#This Row],[QTY]]</f>
        <v>0</v>
      </c>
      <c r="K107" s="90"/>
    </row>
    <row r="108" spans="1:11">
      <c r="A108" s="1" t="s">
        <v>888</v>
      </c>
      <c r="B108" s="1" t="s">
        <v>770</v>
      </c>
      <c r="C108" s="139" t="s">
        <v>903</v>
      </c>
      <c r="D108" s="44"/>
      <c r="E108" s="32">
        <v>1</v>
      </c>
      <c r="F108" s="32"/>
      <c r="G108" s="42">
        <f>SUM(Table6[[#This Row],[Weight]]*Table6[[#This Row],[QTY]])</f>
        <v>0</v>
      </c>
      <c r="H108" s="37">
        <f>$M$2/1000*Table6[[#This Row],[Weight]]*Table6[[#This Row],[QTY]]</f>
        <v>0</v>
      </c>
      <c r="I108" s="38"/>
      <c r="J108" s="90">
        <f>Table6[[#This Row],[Time/item]]*Table6[[#This Row],[QTY]]</f>
        <v>0</v>
      </c>
      <c r="K108" s="90"/>
    </row>
    <row r="109" spans="1:11">
      <c r="A109" s="1" t="s">
        <v>888</v>
      </c>
      <c r="B109" s="1" t="s">
        <v>770</v>
      </c>
      <c r="C109" s="139" t="s">
        <v>904</v>
      </c>
      <c r="D109" s="44">
        <v>4</v>
      </c>
      <c r="E109" s="32">
        <v>3</v>
      </c>
      <c r="F109" s="32"/>
      <c r="G109" s="42">
        <f>SUM(Table6[[#This Row],[Weight]]*Table6[[#This Row],[QTY]])</f>
        <v>12</v>
      </c>
      <c r="H109" s="37">
        <f>$M$2/1000*Table6[[#This Row],[Weight]]*Table6[[#This Row],[QTY]]</f>
        <v>1.56</v>
      </c>
      <c r="I109" s="38">
        <v>6.9444444444444441E-3</v>
      </c>
      <c r="J109" s="90">
        <f>Table6[[#This Row],[Time/item]]*Table6[[#This Row],[QTY]]</f>
        <v>2.0833333333333332E-2</v>
      </c>
      <c r="K109" s="90"/>
    </row>
    <row r="110" spans="1:11">
      <c r="A110" s="1" t="s">
        <v>888</v>
      </c>
      <c r="B110" s="1" t="s">
        <v>770</v>
      </c>
      <c r="C110" s="139" t="s">
        <v>905</v>
      </c>
      <c r="D110" s="44">
        <v>21</v>
      </c>
      <c r="E110" s="32">
        <v>1</v>
      </c>
      <c r="F110" s="32"/>
      <c r="G110" s="42">
        <f>SUM(Table6[[#This Row],[Weight]]*Table6[[#This Row],[QTY]])</f>
        <v>21</v>
      </c>
      <c r="H110" s="37">
        <f>$M$2/1000*Table6[[#This Row],[Weight]]*Table6[[#This Row],[QTY]]</f>
        <v>2.73</v>
      </c>
      <c r="I110" s="38"/>
      <c r="J110" s="90">
        <f>Table6[[#This Row],[Time/item]]*Table6[[#This Row],[QTY]]</f>
        <v>0</v>
      </c>
      <c r="K110" s="90"/>
    </row>
    <row r="111" spans="1:11">
      <c r="A111" s="1" t="s">
        <v>888</v>
      </c>
      <c r="B111" s="1" t="s">
        <v>770</v>
      </c>
      <c r="C111" s="139" t="s">
        <v>906</v>
      </c>
      <c r="D111" s="44">
        <v>2</v>
      </c>
      <c r="E111" s="32">
        <v>1</v>
      </c>
      <c r="F111" s="32"/>
      <c r="G111" s="42">
        <f>SUM(Table6[[#This Row],[Weight]]*Table6[[#This Row],[QTY]])</f>
        <v>2</v>
      </c>
      <c r="H111" s="37">
        <f>$M$2/1000*Table6[[#This Row],[Weight]]*Table6[[#This Row],[QTY]]</f>
        <v>0.26</v>
      </c>
      <c r="I111" s="38"/>
      <c r="J111" s="90">
        <f>Table6[[#This Row],[Time/item]]*Table6[[#This Row],[QTY]]</f>
        <v>0</v>
      </c>
      <c r="K111" s="90"/>
    </row>
    <row r="112" spans="1:11">
      <c r="A112" s="1" t="s">
        <v>907</v>
      </c>
      <c r="B112" s="1"/>
      <c r="C112" s="1"/>
      <c r="E112" s="1">
        <f>SUBTOTAL(109,Table6[QTY])</f>
        <v>153</v>
      </c>
      <c r="F112" s="39" t="str">
        <f>SUBTOTAL(109,Table6[Weight MT])&amp;"g"</f>
        <v>845g</v>
      </c>
      <c r="G112" s="39" t="str">
        <f>SUBTOTAL(109,Table6[Weight HT])&amp;"g"</f>
        <v>943g</v>
      </c>
      <c r="H112" s="37">
        <f>SUBTOTAL(109,Table6[Cost/part])</f>
        <v>138.32</v>
      </c>
      <c r="I112" s="43">
        <f>SUBTOTAL(109,Table6[Time/item])</f>
        <v>1.46875</v>
      </c>
      <c r="J112" s="43">
        <f>SUBTOTAL(109,Table6[Time Total])</f>
        <v>1.5243055555555556</v>
      </c>
      <c r="K112" s="90"/>
    </row>
    <row r="113" spans="1:11">
      <c r="A113" s="314"/>
      <c r="B113" s="1"/>
      <c r="F113" t="s">
        <v>808</v>
      </c>
      <c r="G113" t="s">
        <v>770</v>
      </c>
      <c r="K113" s="90"/>
    </row>
    <row r="114" spans="1:11">
      <c r="A114" s="47"/>
      <c r="K114" s="90"/>
    </row>
    <row r="115" spans="1:11">
      <c r="A115" s="47"/>
      <c r="K115" s="90"/>
    </row>
    <row r="116" spans="1:11">
      <c r="K116" s="90"/>
    </row>
    <row r="117" spans="1:11">
      <c r="K117" s="90"/>
    </row>
    <row r="118" spans="1:11">
      <c r="K118" s="90"/>
    </row>
    <row r="119" spans="1:11">
      <c r="K119" s="90"/>
    </row>
    <row r="120" spans="1:11">
      <c r="K120" s="90"/>
    </row>
    <row r="121" spans="1:11">
      <c r="K121" s="90"/>
    </row>
  </sheetData>
  <hyperlinks>
    <hyperlink ref="L20" location="INDEX!A1" display="INDEX" xr:uid="{BD619518-AB10-4FF5-B7AB-B7A36FF693FD}"/>
  </hyperlinks>
  <pageMargins left="0.7" right="0.7" top="0.75" bottom="0.75" header="0.3" footer="0.3"/>
  <pageSetup paperSize="9" scale="44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3A5-56F2-408D-8CDE-A585C63E0124}">
  <sheetPr>
    <tabColor rgb="FF92D050"/>
  </sheetPr>
  <dimension ref="A1:R117"/>
  <sheetViews>
    <sheetView zoomScale="85" zoomScaleNormal="85" workbookViewId="0">
      <pane ySplit="1" topLeftCell="A2" activePane="bottomLeft" state="frozen"/>
      <selection activeCell="H8" sqref="H8"/>
      <selection pane="bottomLeft" activeCell="A2" sqref="A2"/>
    </sheetView>
  </sheetViews>
  <sheetFormatPr defaultRowHeight="15"/>
  <cols>
    <col min="1" max="1" width="14.140625" style="81" bestFit="1" customWidth="1"/>
    <col min="2" max="2" width="22" style="81" bestFit="1" customWidth="1"/>
    <col min="3" max="3" width="8.42578125" style="81" bestFit="1" customWidth="1"/>
    <col min="4" max="4" width="16.85546875" style="81" customWidth="1"/>
    <col min="5" max="5" width="15.85546875" style="81" bestFit="1" customWidth="1"/>
    <col min="6" max="6" width="10.5703125" style="81" customWidth="1"/>
    <col min="7" max="7" width="8.42578125" style="82" bestFit="1" customWidth="1"/>
    <col min="8" max="8" width="11.28515625" style="81" customWidth="1"/>
    <col min="9" max="9" width="22.42578125" style="81" customWidth="1"/>
    <col min="10" max="10" width="22.5703125" style="81" bestFit="1" customWidth="1"/>
    <col min="11" max="11" width="12.140625" style="81" customWidth="1"/>
    <col min="12" max="16384" width="9.140625" style="81"/>
  </cols>
  <sheetData>
    <row r="1" spans="1:11" ht="31.5">
      <c r="A1" s="187" t="s">
        <v>21</v>
      </c>
      <c r="B1" s="188" t="s">
        <v>908</v>
      </c>
      <c r="C1" s="188" t="s">
        <v>909</v>
      </c>
      <c r="D1" s="188" t="s">
        <v>910</v>
      </c>
      <c r="E1" s="187" t="s">
        <v>911</v>
      </c>
      <c r="F1" s="189" t="s">
        <v>912</v>
      </c>
      <c r="G1" s="190" t="s">
        <v>913</v>
      </c>
      <c r="H1" s="189" t="s">
        <v>914</v>
      </c>
      <c r="I1" s="191" t="s">
        <v>915</v>
      </c>
      <c r="J1" s="188" t="s">
        <v>916</v>
      </c>
      <c r="K1" s="188" t="s">
        <v>917</v>
      </c>
    </row>
    <row r="2" spans="1:11">
      <c r="A2" s="210" t="s">
        <v>918</v>
      </c>
      <c r="B2" s="315" t="s">
        <v>919</v>
      </c>
      <c r="C2" s="212" t="s">
        <v>920</v>
      </c>
      <c r="D2" s="316" t="s">
        <v>921</v>
      </c>
      <c r="E2" s="213" t="s">
        <v>922</v>
      </c>
      <c r="F2" s="214">
        <v>14</v>
      </c>
      <c r="G2" s="213" t="s">
        <v>923</v>
      </c>
      <c r="H2" s="214">
        <v>500</v>
      </c>
      <c r="I2" s="316" t="s">
        <v>924</v>
      </c>
      <c r="J2" s="215"/>
      <c r="K2" s="272" t="s">
        <v>925</v>
      </c>
    </row>
    <row r="3" spans="1:11">
      <c r="A3" s="218" t="s">
        <v>918</v>
      </c>
      <c r="B3" s="317" t="s">
        <v>919</v>
      </c>
      <c r="C3" s="318" t="s">
        <v>926</v>
      </c>
      <c r="D3" s="319" t="s">
        <v>921</v>
      </c>
      <c r="E3" s="221" t="s">
        <v>927</v>
      </c>
      <c r="F3" s="222">
        <v>14</v>
      </c>
      <c r="G3" s="221" t="s">
        <v>928</v>
      </c>
      <c r="H3" s="222">
        <v>500</v>
      </c>
      <c r="I3" s="319" t="s">
        <v>929</v>
      </c>
      <c r="J3" s="223"/>
      <c r="K3" s="272" t="s">
        <v>925</v>
      </c>
    </row>
    <row r="4" spans="1:11">
      <c r="A4" s="320" t="s">
        <v>918</v>
      </c>
      <c r="B4" s="321" t="s">
        <v>930</v>
      </c>
      <c r="C4" s="212" t="s">
        <v>926</v>
      </c>
      <c r="D4" s="321" t="s">
        <v>931</v>
      </c>
      <c r="E4" s="213" t="s">
        <v>932</v>
      </c>
      <c r="F4" s="214">
        <v>14</v>
      </c>
      <c r="G4" s="213" t="s">
        <v>928</v>
      </c>
      <c r="H4" s="214">
        <v>750</v>
      </c>
      <c r="I4" s="213" t="s">
        <v>933</v>
      </c>
      <c r="J4" s="215"/>
      <c r="K4" s="272" t="s">
        <v>925</v>
      </c>
    </row>
    <row r="5" spans="1:11">
      <c r="A5" s="322" t="s">
        <v>918</v>
      </c>
      <c r="B5" s="323" t="s">
        <v>930</v>
      </c>
      <c r="C5" s="220" t="s">
        <v>920</v>
      </c>
      <c r="D5" s="323" t="s">
        <v>931</v>
      </c>
      <c r="E5" s="221" t="s">
        <v>922</v>
      </c>
      <c r="F5" s="222">
        <v>14</v>
      </c>
      <c r="G5" s="221" t="s">
        <v>923</v>
      </c>
      <c r="H5" s="222">
        <v>750</v>
      </c>
      <c r="I5" s="221" t="s">
        <v>934</v>
      </c>
      <c r="J5" s="223"/>
      <c r="K5" s="272" t="s">
        <v>925</v>
      </c>
    </row>
    <row r="6" spans="1:11">
      <c r="A6" s="320" t="s">
        <v>935</v>
      </c>
      <c r="B6" s="211" t="s">
        <v>936</v>
      </c>
      <c r="C6" s="212" t="s">
        <v>926</v>
      </c>
      <c r="D6" s="316" t="s">
        <v>937</v>
      </c>
      <c r="E6" s="213" t="s">
        <v>932</v>
      </c>
      <c r="F6" s="214">
        <v>18</v>
      </c>
      <c r="G6" s="213" t="s">
        <v>928</v>
      </c>
      <c r="H6" s="324" t="s">
        <v>938</v>
      </c>
      <c r="I6" s="325" t="s">
        <v>939</v>
      </c>
      <c r="J6" s="326"/>
      <c r="K6" s="272" t="s">
        <v>940</v>
      </c>
    </row>
    <row r="7" spans="1:11">
      <c r="A7" s="327" t="s">
        <v>935</v>
      </c>
      <c r="B7" s="81" t="s">
        <v>936</v>
      </c>
      <c r="C7" s="272" t="s">
        <v>941</v>
      </c>
      <c r="D7" s="325" t="s">
        <v>937</v>
      </c>
      <c r="E7" s="328" t="s">
        <v>942</v>
      </c>
      <c r="F7" s="86">
        <v>18</v>
      </c>
      <c r="G7" s="82" t="s">
        <v>923</v>
      </c>
      <c r="H7" s="329" t="s">
        <v>938</v>
      </c>
      <c r="I7" s="325" t="s">
        <v>943</v>
      </c>
      <c r="J7" s="330"/>
      <c r="K7" s="272" t="s">
        <v>940</v>
      </c>
    </row>
    <row r="8" spans="1:11">
      <c r="A8" s="327" t="s">
        <v>918</v>
      </c>
      <c r="B8" s="328" t="s">
        <v>944</v>
      </c>
      <c r="C8" s="186" t="s">
        <v>926</v>
      </c>
      <c r="D8" s="325" t="s">
        <v>937</v>
      </c>
      <c r="E8" s="82" t="s">
        <v>932</v>
      </c>
      <c r="F8" s="86">
        <v>14</v>
      </c>
      <c r="G8" s="82" t="s">
        <v>928</v>
      </c>
      <c r="H8" s="86">
        <v>750</v>
      </c>
      <c r="I8" s="325" t="s">
        <v>945</v>
      </c>
      <c r="J8" s="217"/>
      <c r="K8" s="272" t="s">
        <v>925</v>
      </c>
    </row>
    <row r="9" spans="1:11">
      <c r="A9" s="322" t="s">
        <v>918</v>
      </c>
      <c r="B9" s="323" t="s">
        <v>944</v>
      </c>
      <c r="C9" s="318" t="s">
        <v>941</v>
      </c>
      <c r="D9" s="319" t="s">
        <v>937</v>
      </c>
      <c r="E9" s="323" t="s">
        <v>942</v>
      </c>
      <c r="F9" s="222">
        <v>14</v>
      </c>
      <c r="G9" s="221" t="s">
        <v>923</v>
      </c>
      <c r="H9" s="222">
        <v>750</v>
      </c>
      <c r="I9" s="319" t="s">
        <v>946</v>
      </c>
      <c r="J9" s="223"/>
      <c r="K9" s="272" t="s">
        <v>925</v>
      </c>
    </row>
    <row r="10" spans="1:11">
      <c r="A10" s="210" t="s">
        <v>947</v>
      </c>
      <c r="B10" s="211" t="s">
        <v>948</v>
      </c>
      <c r="C10" s="212" t="s">
        <v>949</v>
      </c>
      <c r="D10" s="213" t="s">
        <v>950</v>
      </c>
      <c r="E10" s="213" t="s">
        <v>951</v>
      </c>
      <c r="F10" s="324" t="s">
        <v>952</v>
      </c>
      <c r="G10" s="213" t="s">
        <v>953</v>
      </c>
      <c r="H10" s="214">
        <v>300</v>
      </c>
      <c r="I10" s="213" t="s">
        <v>954</v>
      </c>
      <c r="J10" s="215"/>
      <c r="K10" s="272" t="s">
        <v>955</v>
      </c>
    </row>
    <row r="11" spans="1:11">
      <c r="A11" s="216" t="s">
        <v>947</v>
      </c>
      <c r="B11" s="81" t="s">
        <v>948</v>
      </c>
      <c r="C11" s="186" t="s">
        <v>956</v>
      </c>
      <c r="D11" s="82" t="s">
        <v>950</v>
      </c>
      <c r="E11" s="82" t="s">
        <v>957</v>
      </c>
      <c r="F11" s="329" t="s">
        <v>952</v>
      </c>
      <c r="G11" s="82" t="s">
        <v>958</v>
      </c>
      <c r="H11" s="86">
        <v>300</v>
      </c>
      <c r="I11" s="82" t="s">
        <v>954</v>
      </c>
      <c r="J11" s="217"/>
      <c r="K11" s="272" t="s">
        <v>955</v>
      </c>
    </row>
    <row r="12" spans="1:11">
      <c r="A12" s="216" t="s">
        <v>947</v>
      </c>
      <c r="B12" s="81" t="s">
        <v>948</v>
      </c>
      <c r="C12" s="186" t="s">
        <v>959</v>
      </c>
      <c r="D12" s="82" t="s">
        <v>950</v>
      </c>
      <c r="E12" s="82" t="s">
        <v>960</v>
      </c>
      <c r="F12" s="329" t="s">
        <v>952</v>
      </c>
      <c r="G12" s="82" t="s">
        <v>961</v>
      </c>
      <c r="H12" s="86">
        <v>300</v>
      </c>
      <c r="I12" s="82" t="s">
        <v>954</v>
      </c>
      <c r="J12" s="217"/>
      <c r="K12" s="272" t="s">
        <v>955</v>
      </c>
    </row>
    <row r="13" spans="1:11">
      <c r="A13" s="218" t="s">
        <v>947</v>
      </c>
      <c r="B13" s="219" t="s">
        <v>948</v>
      </c>
      <c r="C13" s="220" t="s">
        <v>962</v>
      </c>
      <c r="D13" s="221" t="s">
        <v>950</v>
      </c>
      <c r="E13" s="221" t="s">
        <v>963</v>
      </c>
      <c r="F13" s="331" t="s">
        <v>952</v>
      </c>
      <c r="G13" s="221" t="s">
        <v>964</v>
      </c>
      <c r="H13" s="222">
        <v>300</v>
      </c>
      <c r="I13" s="221" t="s">
        <v>954</v>
      </c>
      <c r="J13" s="223"/>
      <c r="K13" s="272" t="s">
        <v>955</v>
      </c>
    </row>
    <row r="14" spans="1:11">
      <c r="A14" s="210" t="s">
        <v>947</v>
      </c>
      <c r="B14" s="211" t="s">
        <v>965</v>
      </c>
      <c r="C14" s="212" t="s">
        <v>949</v>
      </c>
      <c r="D14" s="213" t="s">
        <v>966</v>
      </c>
      <c r="E14" s="213" t="s">
        <v>951</v>
      </c>
      <c r="F14" s="324" t="s">
        <v>952</v>
      </c>
      <c r="G14" s="213" t="s">
        <v>953</v>
      </c>
      <c r="H14" s="214">
        <v>300</v>
      </c>
      <c r="I14" s="213" t="s">
        <v>954</v>
      </c>
      <c r="J14" s="215"/>
      <c r="K14" s="272" t="s">
        <v>955</v>
      </c>
    </row>
    <row r="15" spans="1:11">
      <c r="A15" s="216" t="s">
        <v>947</v>
      </c>
      <c r="B15" s="81" t="s">
        <v>965</v>
      </c>
      <c r="C15" s="186" t="s">
        <v>956</v>
      </c>
      <c r="D15" s="82" t="s">
        <v>966</v>
      </c>
      <c r="E15" s="82" t="s">
        <v>957</v>
      </c>
      <c r="F15" s="329" t="s">
        <v>952</v>
      </c>
      <c r="G15" s="82" t="s">
        <v>958</v>
      </c>
      <c r="H15" s="86">
        <v>300</v>
      </c>
      <c r="I15" s="82" t="s">
        <v>954</v>
      </c>
      <c r="J15" s="217"/>
      <c r="K15" s="272" t="s">
        <v>955</v>
      </c>
    </row>
    <row r="16" spans="1:11">
      <c r="A16" s="216" t="s">
        <v>947</v>
      </c>
      <c r="B16" s="81" t="s">
        <v>965</v>
      </c>
      <c r="C16" s="186" t="s">
        <v>959</v>
      </c>
      <c r="D16" s="82" t="s">
        <v>966</v>
      </c>
      <c r="E16" s="82" t="s">
        <v>960</v>
      </c>
      <c r="F16" s="329" t="s">
        <v>952</v>
      </c>
      <c r="G16" s="82" t="s">
        <v>961</v>
      </c>
      <c r="H16" s="86">
        <v>300</v>
      </c>
      <c r="I16" s="82" t="s">
        <v>954</v>
      </c>
      <c r="J16" s="217"/>
      <c r="K16" s="272" t="s">
        <v>955</v>
      </c>
    </row>
    <row r="17" spans="1:11">
      <c r="A17" s="218" t="s">
        <v>947</v>
      </c>
      <c r="B17" s="219" t="s">
        <v>965</v>
      </c>
      <c r="C17" s="220" t="s">
        <v>962</v>
      </c>
      <c r="D17" s="221" t="s">
        <v>966</v>
      </c>
      <c r="E17" s="221" t="s">
        <v>963</v>
      </c>
      <c r="F17" s="331" t="s">
        <v>952</v>
      </c>
      <c r="G17" s="221" t="s">
        <v>964</v>
      </c>
      <c r="H17" s="222">
        <v>300</v>
      </c>
      <c r="I17" s="221" t="s">
        <v>954</v>
      </c>
      <c r="J17" s="223"/>
      <c r="K17" s="272" t="s">
        <v>955</v>
      </c>
    </row>
    <row r="18" spans="1:11">
      <c r="A18" s="210" t="s">
        <v>947</v>
      </c>
      <c r="B18" s="211" t="s">
        <v>967</v>
      </c>
      <c r="C18" s="212" t="s">
        <v>949</v>
      </c>
      <c r="D18" s="213" t="s">
        <v>968</v>
      </c>
      <c r="E18" s="213" t="s">
        <v>951</v>
      </c>
      <c r="F18" s="214">
        <v>18</v>
      </c>
      <c r="G18" s="213" t="s">
        <v>928</v>
      </c>
      <c r="H18" s="214">
        <v>600</v>
      </c>
      <c r="I18" s="213" t="s">
        <v>969</v>
      </c>
      <c r="J18" s="215"/>
      <c r="K18" s="272" t="s">
        <v>970</v>
      </c>
    </row>
    <row r="19" spans="1:11">
      <c r="A19" s="216" t="s">
        <v>947</v>
      </c>
      <c r="B19" s="81" t="s">
        <v>967</v>
      </c>
      <c r="C19" s="186" t="s">
        <v>956</v>
      </c>
      <c r="D19" s="82" t="s">
        <v>968</v>
      </c>
      <c r="E19" s="82" t="s">
        <v>957</v>
      </c>
      <c r="F19" s="86">
        <v>18</v>
      </c>
      <c r="G19" s="82" t="s">
        <v>971</v>
      </c>
      <c r="H19" s="86">
        <v>600</v>
      </c>
      <c r="I19" s="82" t="s">
        <v>972</v>
      </c>
      <c r="J19" s="217"/>
      <c r="K19" s="272" t="s">
        <v>970</v>
      </c>
    </row>
    <row r="20" spans="1:11">
      <c r="A20" s="216" t="s">
        <v>947</v>
      </c>
      <c r="B20" s="81" t="s">
        <v>967</v>
      </c>
      <c r="C20" s="186" t="s">
        <v>959</v>
      </c>
      <c r="D20" s="82" t="s">
        <v>968</v>
      </c>
      <c r="E20" s="82" t="s">
        <v>960</v>
      </c>
      <c r="F20" s="86">
        <v>18</v>
      </c>
      <c r="G20" s="82" t="s">
        <v>973</v>
      </c>
      <c r="H20" s="86">
        <v>600</v>
      </c>
      <c r="I20" s="82" t="s">
        <v>974</v>
      </c>
      <c r="J20" s="217"/>
      <c r="K20" s="272" t="s">
        <v>970</v>
      </c>
    </row>
    <row r="21" spans="1:11">
      <c r="A21" s="218" t="s">
        <v>947</v>
      </c>
      <c r="B21" s="219" t="s">
        <v>967</v>
      </c>
      <c r="C21" s="220" t="s">
        <v>962</v>
      </c>
      <c r="D21" s="221" t="s">
        <v>968</v>
      </c>
      <c r="E21" s="221" t="s">
        <v>963</v>
      </c>
      <c r="F21" s="222">
        <v>18</v>
      </c>
      <c r="G21" s="221" t="s">
        <v>923</v>
      </c>
      <c r="H21" s="222">
        <v>600</v>
      </c>
      <c r="I21" s="221" t="s">
        <v>975</v>
      </c>
      <c r="J21" s="223"/>
      <c r="K21" s="272" t="s">
        <v>970</v>
      </c>
    </row>
    <row r="22" spans="1:11">
      <c r="A22" s="210" t="s">
        <v>947</v>
      </c>
      <c r="B22" s="211" t="s">
        <v>976</v>
      </c>
      <c r="C22" s="212" t="s">
        <v>949</v>
      </c>
      <c r="D22" s="213" t="s">
        <v>977</v>
      </c>
      <c r="E22" s="213" t="s">
        <v>951</v>
      </c>
      <c r="F22" s="324" t="s">
        <v>952</v>
      </c>
      <c r="G22" s="213" t="s">
        <v>971</v>
      </c>
      <c r="H22" s="324" t="s">
        <v>978</v>
      </c>
      <c r="I22" s="213" t="s">
        <v>954</v>
      </c>
      <c r="J22" s="215"/>
      <c r="K22" s="272" t="s">
        <v>925</v>
      </c>
    </row>
    <row r="23" spans="1:11">
      <c r="A23" s="216" t="s">
        <v>947</v>
      </c>
      <c r="B23" s="81" t="s">
        <v>976</v>
      </c>
      <c r="C23" s="186" t="s">
        <v>956</v>
      </c>
      <c r="D23" s="82" t="s">
        <v>977</v>
      </c>
      <c r="E23" s="82" t="s">
        <v>957</v>
      </c>
      <c r="F23" s="329" t="s">
        <v>952</v>
      </c>
      <c r="G23" s="82" t="s">
        <v>928</v>
      </c>
      <c r="H23" s="329" t="s">
        <v>978</v>
      </c>
      <c r="I23" s="82" t="s">
        <v>954</v>
      </c>
      <c r="J23" s="217"/>
      <c r="K23" s="272" t="s">
        <v>925</v>
      </c>
    </row>
    <row r="24" spans="1:11">
      <c r="A24" s="216" t="s">
        <v>947</v>
      </c>
      <c r="B24" s="81" t="s">
        <v>976</v>
      </c>
      <c r="C24" s="186" t="s">
        <v>959</v>
      </c>
      <c r="D24" s="82" t="s">
        <v>977</v>
      </c>
      <c r="E24" s="82" t="s">
        <v>960</v>
      </c>
      <c r="F24" s="329" t="s">
        <v>952</v>
      </c>
      <c r="G24" s="82" t="s">
        <v>973</v>
      </c>
      <c r="H24" s="329" t="s">
        <v>978</v>
      </c>
      <c r="I24" s="82" t="s">
        <v>954</v>
      </c>
      <c r="J24" s="217"/>
      <c r="K24" s="272" t="s">
        <v>925</v>
      </c>
    </row>
    <row r="25" spans="1:11">
      <c r="A25" s="218" t="s">
        <v>947</v>
      </c>
      <c r="B25" s="219" t="s">
        <v>976</v>
      </c>
      <c r="C25" s="220" t="s">
        <v>962</v>
      </c>
      <c r="D25" s="221" t="s">
        <v>977</v>
      </c>
      <c r="E25" s="221" t="s">
        <v>963</v>
      </c>
      <c r="F25" s="331" t="s">
        <v>952</v>
      </c>
      <c r="G25" s="221" t="s">
        <v>923</v>
      </c>
      <c r="H25" s="331" t="s">
        <v>978</v>
      </c>
      <c r="I25" s="221" t="s">
        <v>954</v>
      </c>
      <c r="J25" s="223"/>
      <c r="K25" s="272" t="s">
        <v>925</v>
      </c>
    </row>
    <row r="26" spans="1:11">
      <c r="A26" s="210" t="s">
        <v>947</v>
      </c>
      <c r="B26" s="211" t="s">
        <v>979</v>
      </c>
      <c r="C26" s="212" t="s">
        <v>949</v>
      </c>
      <c r="D26" s="213" t="s">
        <v>980</v>
      </c>
      <c r="E26" s="213" t="s">
        <v>951</v>
      </c>
      <c r="F26" s="324" t="s">
        <v>952</v>
      </c>
      <c r="G26" s="213" t="s">
        <v>971</v>
      </c>
      <c r="H26" s="324" t="s">
        <v>978</v>
      </c>
      <c r="I26" s="213" t="s">
        <v>954</v>
      </c>
      <c r="J26" s="215"/>
      <c r="K26" s="272" t="s">
        <v>925</v>
      </c>
    </row>
    <row r="27" spans="1:11">
      <c r="A27" s="216" t="s">
        <v>947</v>
      </c>
      <c r="B27" s="81" t="s">
        <v>979</v>
      </c>
      <c r="C27" s="186" t="s">
        <v>956</v>
      </c>
      <c r="D27" s="82" t="s">
        <v>980</v>
      </c>
      <c r="E27" s="82" t="s">
        <v>957</v>
      </c>
      <c r="F27" s="329" t="s">
        <v>952</v>
      </c>
      <c r="G27" s="82" t="s">
        <v>928</v>
      </c>
      <c r="H27" s="329" t="s">
        <v>978</v>
      </c>
      <c r="I27" s="82" t="s">
        <v>954</v>
      </c>
      <c r="J27" s="217"/>
      <c r="K27" s="272" t="s">
        <v>925</v>
      </c>
    </row>
    <row r="28" spans="1:11">
      <c r="A28" s="216" t="s">
        <v>947</v>
      </c>
      <c r="B28" s="81" t="s">
        <v>979</v>
      </c>
      <c r="C28" s="186" t="s">
        <v>959</v>
      </c>
      <c r="D28" s="82" t="s">
        <v>980</v>
      </c>
      <c r="E28" s="82" t="s">
        <v>960</v>
      </c>
      <c r="F28" s="329" t="s">
        <v>952</v>
      </c>
      <c r="G28" s="82" t="s">
        <v>973</v>
      </c>
      <c r="H28" s="329" t="s">
        <v>978</v>
      </c>
      <c r="I28" s="82" t="s">
        <v>954</v>
      </c>
      <c r="J28" s="217"/>
      <c r="K28" s="272" t="s">
        <v>925</v>
      </c>
    </row>
    <row r="29" spans="1:11">
      <c r="A29" s="218" t="s">
        <v>947</v>
      </c>
      <c r="B29" s="219" t="s">
        <v>979</v>
      </c>
      <c r="C29" s="220" t="s">
        <v>962</v>
      </c>
      <c r="D29" s="221" t="s">
        <v>980</v>
      </c>
      <c r="E29" s="221" t="s">
        <v>963</v>
      </c>
      <c r="F29" s="331" t="s">
        <v>952</v>
      </c>
      <c r="G29" s="221" t="s">
        <v>923</v>
      </c>
      <c r="H29" s="331" t="s">
        <v>978</v>
      </c>
      <c r="I29" s="221" t="s">
        <v>954</v>
      </c>
      <c r="J29" s="223"/>
      <c r="K29" s="272" t="s">
        <v>925</v>
      </c>
    </row>
    <row r="30" spans="1:11">
      <c r="A30" s="210" t="s">
        <v>947</v>
      </c>
      <c r="B30" s="211" t="s">
        <v>981</v>
      </c>
      <c r="C30" s="212" t="s">
        <v>949</v>
      </c>
      <c r="D30" s="213" t="s">
        <v>982</v>
      </c>
      <c r="E30" s="213" t="s">
        <v>951</v>
      </c>
      <c r="F30" s="324" t="s">
        <v>952</v>
      </c>
      <c r="G30" s="213" t="s">
        <v>971</v>
      </c>
      <c r="H30" s="324" t="s">
        <v>978</v>
      </c>
      <c r="I30" s="213" t="s">
        <v>954</v>
      </c>
      <c r="J30" s="215"/>
      <c r="K30" s="272" t="s">
        <v>925</v>
      </c>
    </row>
    <row r="31" spans="1:11">
      <c r="A31" s="216" t="s">
        <v>947</v>
      </c>
      <c r="B31" s="81" t="s">
        <v>981</v>
      </c>
      <c r="C31" s="186" t="s">
        <v>956</v>
      </c>
      <c r="D31" s="82" t="s">
        <v>982</v>
      </c>
      <c r="E31" s="82" t="s">
        <v>957</v>
      </c>
      <c r="F31" s="329" t="s">
        <v>952</v>
      </c>
      <c r="G31" s="82" t="s">
        <v>928</v>
      </c>
      <c r="H31" s="329" t="s">
        <v>978</v>
      </c>
      <c r="I31" s="82" t="s">
        <v>954</v>
      </c>
      <c r="J31" s="217"/>
      <c r="K31" s="272" t="s">
        <v>925</v>
      </c>
    </row>
    <row r="32" spans="1:11">
      <c r="A32" s="216" t="s">
        <v>947</v>
      </c>
      <c r="B32" s="81" t="s">
        <v>981</v>
      </c>
      <c r="C32" s="186" t="s">
        <v>959</v>
      </c>
      <c r="D32" s="82" t="s">
        <v>982</v>
      </c>
      <c r="E32" s="82" t="s">
        <v>960</v>
      </c>
      <c r="F32" s="329" t="s">
        <v>952</v>
      </c>
      <c r="G32" s="82" t="s">
        <v>973</v>
      </c>
      <c r="H32" s="329" t="s">
        <v>978</v>
      </c>
      <c r="I32" s="82" t="s">
        <v>954</v>
      </c>
      <c r="J32" s="217"/>
      <c r="K32" s="272" t="s">
        <v>925</v>
      </c>
    </row>
    <row r="33" spans="1:11">
      <c r="A33" s="218" t="s">
        <v>947</v>
      </c>
      <c r="B33" s="219" t="s">
        <v>981</v>
      </c>
      <c r="C33" s="220" t="s">
        <v>962</v>
      </c>
      <c r="D33" s="221" t="s">
        <v>982</v>
      </c>
      <c r="E33" s="221" t="s">
        <v>963</v>
      </c>
      <c r="F33" s="331" t="s">
        <v>952</v>
      </c>
      <c r="G33" s="221" t="s">
        <v>923</v>
      </c>
      <c r="H33" s="331" t="s">
        <v>978</v>
      </c>
      <c r="I33" s="221" t="s">
        <v>954</v>
      </c>
      <c r="J33" s="223"/>
      <c r="K33" s="272" t="s">
        <v>925</v>
      </c>
    </row>
    <row r="34" spans="1:11">
      <c r="A34" s="320" t="s">
        <v>983</v>
      </c>
      <c r="B34" s="211"/>
      <c r="C34" s="212"/>
      <c r="D34" s="316" t="s">
        <v>984</v>
      </c>
      <c r="E34" s="213" t="s">
        <v>985</v>
      </c>
      <c r="F34" s="214"/>
      <c r="G34" s="213"/>
      <c r="H34" s="214"/>
      <c r="I34" s="224"/>
      <c r="J34" s="215"/>
      <c r="K34" s="186"/>
    </row>
    <row r="35" spans="1:11">
      <c r="A35" s="327" t="s">
        <v>983</v>
      </c>
      <c r="C35" s="186"/>
      <c r="D35" s="325" t="s">
        <v>986</v>
      </c>
      <c r="E35" s="325" t="s">
        <v>987</v>
      </c>
      <c r="F35" s="86"/>
      <c r="H35" s="86"/>
      <c r="I35" s="83"/>
      <c r="J35" s="217"/>
      <c r="K35" s="186"/>
    </row>
    <row r="36" spans="1:11">
      <c r="A36" s="327" t="s">
        <v>983</v>
      </c>
      <c r="C36" s="186"/>
      <c r="D36" s="325" t="s">
        <v>988</v>
      </c>
      <c r="E36" s="325" t="s">
        <v>932</v>
      </c>
      <c r="F36" s="86"/>
      <c r="H36" s="86"/>
      <c r="I36" s="83"/>
      <c r="J36" s="217"/>
      <c r="K36" s="186"/>
    </row>
    <row r="37" spans="1:11">
      <c r="A37" s="328" t="s">
        <v>983</v>
      </c>
      <c r="C37" s="186"/>
      <c r="D37" s="325" t="s">
        <v>989</v>
      </c>
      <c r="E37" s="325" t="s">
        <v>990</v>
      </c>
      <c r="F37" s="86"/>
      <c r="H37" s="86"/>
      <c r="I37" s="82"/>
      <c r="J37" s="330"/>
      <c r="K37" s="186"/>
    </row>
    <row r="38" spans="1:11">
      <c r="A38" s="322" t="s">
        <v>983</v>
      </c>
      <c r="B38" s="219"/>
      <c r="C38" s="220"/>
      <c r="D38" s="319" t="s">
        <v>991</v>
      </c>
      <c r="E38" s="319" t="s">
        <v>992</v>
      </c>
      <c r="F38" s="222"/>
      <c r="G38" s="221"/>
      <c r="H38" s="222"/>
      <c r="I38" s="225"/>
      <c r="J38" s="223"/>
      <c r="K38" s="186"/>
    </row>
    <row r="39" spans="1:11">
      <c r="A39" s="320" t="s">
        <v>983</v>
      </c>
      <c r="B39" s="211"/>
      <c r="C39" s="212"/>
      <c r="D39" s="316" t="s">
        <v>993</v>
      </c>
      <c r="E39" s="213" t="s">
        <v>985</v>
      </c>
      <c r="F39" s="214"/>
      <c r="G39" s="213"/>
      <c r="H39" s="214"/>
      <c r="I39" s="224"/>
      <c r="J39" s="215"/>
      <c r="K39" s="186"/>
    </row>
    <row r="40" spans="1:11">
      <c r="A40" s="327" t="s">
        <v>983</v>
      </c>
      <c r="C40" s="186"/>
      <c r="D40" s="325" t="s">
        <v>994</v>
      </c>
      <c r="E40" s="325" t="s">
        <v>995</v>
      </c>
      <c r="F40" s="86"/>
      <c r="H40" s="86"/>
      <c r="I40" s="83"/>
      <c r="J40" s="217"/>
      <c r="K40" s="186"/>
    </row>
    <row r="41" spans="1:11">
      <c r="A41" s="327" t="s">
        <v>983</v>
      </c>
      <c r="C41" s="186"/>
      <c r="D41" s="325" t="s">
        <v>996</v>
      </c>
      <c r="E41" s="325" t="s">
        <v>932</v>
      </c>
      <c r="F41" s="86"/>
      <c r="H41" s="86"/>
      <c r="I41" s="83"/>
      <c r="J41" s="217"/>
      <c r="K41" s="186"/>
    </row>
    <row r="42" spans="1:11">
      <c r="A42" s="327" t="s">
        <v>983</v>
      </c>
      <c r="C42" s="186"/>
      <c r="D42" s="325" t="s">
        <v>997</v>
      </c>
      <c r="E42" s="325" t="s">
        <v>998</v>
      </c>
      <c r="F42" s="86"/>
      <c r="H42" s="86"/>
      <c r="I42" s="82"/>
      <c r="J42" s="217"/>
      <c r="K42" s="186"/>
    </row>
    <row r="43" spans="1:11">
      <c r="A43" s="322" t="s">
        <v>983</v>
      </c>
      <c r="B43" s="219"/>
      <c r="C43" s="220"/>
      <c r="D43" s="319" t="s">
        <v>999</v>
      </c>
      <c r="E43" s="319" t="s">
        <v>992</v>
      </c>
      <c r="F43" s="222"/>
      <c r="G43" s="221"/>
      <c r="H43" s="222"/>
      <c r="I43" s="225"/>
      <c r="J43" s="223"/>
      <c r="K43" s="186"/>
    </row>
    <row r="44" spans="1:11">
      <c r="A44" s="210" t="s">
        <v>1000</v>
      </c>
      <c r="B44" s="211" t="s">
        <v>1001</v>
      </c>
      <c r="C44" s="212" t="s">
        <v>985</v>
      </c>
      <c r="D44" s="316" t="s">
        <v>1002</v>
      </c>
      <c r="E44" s="213" t="s">
        <v>985</v>
      </c>
      <c r="F44" s="214">
        <v>22</v>
      </c>
      <c r="G44" s="213" t="s">
        <v>923</v>
      </c>
      <c r="H44" s="324" t="s">
        <v>978</v>
      </c>
      <c r="I44" s="226" t="s">
        <v>1003</v>
      </c>
      <c r="J44" s="215"/>
      <c r="K44" s="272" t="s">
        <v>1004</v>
      </c>
    </row>
    <row r="45" spans="1:11">
      <c r="A45" s="327" t="s">
        <v>983</v>
      </c>
      <c r="B45" s="328"/>
      <c r="C45" s="272"/>
      <c r="D45" s="325" t="s">
        <v>1005</v>
      </c>
      <c r="E45" s="325" t="s">
        <v>1006</v>
      </c>
      <c r="F45" s="329"/>
      <c r="G45" s="325"/>
      <c r="H45" s="329"/>
      <c r="I45" s="325"/>
      <c r="J45" s="217"/>
      <c r="K45" s="186"/>
    </row>
    <row r="46" spans="1:11">
      <c r="A46" s="216" t="s">
        <v>1000</v>
      </c>
      <c r="B46" s="81" t="s">
        <v>1001</v>
      </c>
      <c r="C46" s="186" t="s">
        <v>926</v>
      </c>
      <c r="D46" s="325" t="s">
        <v>1007</v>
      </c>
      <c r="E46" s="82" t="s">
        <v>932</v>
      </c>
      <c r="F46" s="86">
        <v>22</v>
      </c>
      <c r="G46" s="82" t="s">
        <v>928</v>
      </c>
      <c r="H46" s="329" t="s">
        <v>978</v>
      </c>
      <c r="I46" s="227" t="s">
        <v>1008</v>
      </c>
      <c r="J46" s="217"/>
      <c r="K46" s="272" t="s">
        <v>1004</v>
      </c>
    </row>
    <row r="47" spans="1:11">
      <c r="A47" s="216" t="s">
        <v>1000</v>
      </c>
      <c r="B47" s="81" t="s">
        <v>1001</v>
      </c>
      <c r="C47" s="186" t="s">
        <v>1009</v>
      </c>
      <c r="D47" s="325" t="s">
        <v>1010</v>
      </c>
      <c r="E47" s="325" t="s">
        <v>1011</v>
      </c>
      <c r="F47" s="86">
        <v>22</v>
      </c>
      <c r="G47" s="82" t="s">
        <v>973</v>
      </c>
      <c r="H47" s="329" t="s">
        <v>978</v>
      </c>
      <c r="I47" s="227" t="s">
        <v>1012</v>
      </c>
      <c r="J47" s="217"/>
      <c r="K47" s="272" t="s">
        <v>1004</v>
      </c>
    </row>
    <row r="48" spans="1:11">
      <c r="A48" s="322" t="s">
        <v>983</v>
      </c>
      <c r="B48" s="219"/>
      <c r="C48" s="220"/>
      <c r="D48" s="319" t="s">
        <v>1013</v>
      </c>
      <c r="E48" s="319" t="s">
        <v>992</v>
      </c>
      <c r="F48" s="222"/>
      <c r="G48" s="221"/>
      <c r="H48" s="222"/>
      <c r="I48" s="225"/>
      <c r="J48" s="223"/>
      <c r="K48" s="186"/>
    </row>
    <row r="49" spans="1:18">
      <c r="A49" s="320" t="s">
        <v>983</v>
      </c>
      <c r="B49" s="211"/>
      <c r="C49" s="212"/>
      <c r="D49" s="316" t="s">
        <v>1014</v>
      </c>
      <c r="E49" s="213" t="s">
        <v>985</v>
      </c>
      <c r="F49" s="214"/>
      <c r="G49" s="213"/>
      <c r="H49" s="214"/>
      <c r="I49" s="211"/>
      <c r="J49" s="215"/>
      <c r="K49" s="186"/>
    </row>
    <row r="50" spans="1:18">
      <c r="A50" s="216" t="s">
        <v>1000</v>
      </c>
      <c r="B50" s="81" t="s">
        <v>1015</v>
      </c>
      <c r="C50" s="186" t="s">
        <v>1016</v>
      </c>
      <c r="D50" s="325" t="s">
        <v>1017</v>
      </c>
      <c r="E50" s="82" t="s">
        <v>1018</v>
      </c>
      <c r="F50" s="86">
        <v>22</v>
      </c>
      <c r="G50" s="82" t="s">
        <v>1019</v>
      </c>
      <c r="H50" s="86">
        <v>600</v>
      </c>
      <c r="I50" s="82" t="s">
        <v>1020</v>
      </c>
      <c r="J50" s="217"/>
      <c r="K50" s="272" t="s">
        <v>970</v>
      </c>
    </row>
    <row r="51" spans="1:18">
      <c r="A51" s="216" t="s">
        <v>1000</v>
      </c>
      <c r="B51" s="81" t="s">
        <v>1015</v>
      </c>
      <c r="C51" s="186" t="s">
        <v>926</v>
      </c>
      <c r="D51" s="325" t="s">
        <v>1021</v>
      </c>
      <c r="E51" s="82" t="s">
        <v>932</v>
      </c>
      <c r="F51" s="86">
        <v>22</v>
      </c>
      <c r="G51" s="82" t="s">
        <v>1019</v>
      </c>
      <c r="H51" s="86">
        <v>600</v>
      </c>
      <c r="I51" s="82" t="s">
        <v>1022</v>
      </c>
      <c r="J51" s="217"/>
      <c r="K51" s="272" t="s">
        <v>970</v>
      </c>
    </row>
    <row r="52" spans="1:18">
      <c r="A52" s="327" t="s">
        <v>983</v>
      </c>
      <c r="C52" s="186"/>
      <c r="D52" s="325" t="s">
        <v>1023</v>
      </c>
      <c r="E52" s="325" t="s">
        <v>998</v>
      </c>
      <c r="F52" s="86"/>
      <c r="H52" s="86"/>
      <c r="I52" s="83"/>
      <c r="J52" s="217"/>
      <c r="K52" s="186"/>
    </row>
    <row r="53" spans="1:18">
      <c r="A53" s="322" t="s">
        <v>983</v>
      </c>
      <c r="B53" s="219"/>
      <c r="C53" s="220"/>
      <c r="D53" s="319" t="s">
        <v>1024</v>
      </c>
      <c r="E53" s="319" t="s">
        <v>992</v>
      </c>
      <c r="F53" s="222"/>
      <c r="G53" s="221"/>
      <c r="H53" s="222"/>
      <c r="I53" s="225"/>
      <c r="J53" s="223"/>
      <c r="K53" s="186"/>
    </row>
    <row r="54" spans="1:18">
      <c r="A54" s="320" t="s">
        <v>983</v>
      </c>
      <c r="B54" s="211"/>
      <c r="C54" s="212"/>
      <c r="D54" s="316" t="s">
        <v>1025</v>
      </c>
      <c r="E54" s="213" t="s">
        <v>985</v>
      </c>
      <c r="F54" s="214"/>
      <c r="G54" s="213"/>
      <c r="H54" s="214"/>
      <c r="I54" s="224"/>
      <c r="J54" s="215"/>
      <c r="K54" s="186"/>
    </row>
    <row r="55" spans="1:18">
      <c r="A55" s="216" t="s">
        <v>1000</v>
      </c>
      <c r="B55" s="81" t="s">
        <v>1026</v>
      </c>
      <c r="C55" s="186" t="s">
        <v>1016</v>
      </c>
      <c r="D55" s="325" t="s">
        <v>1027</v>
      </c>
      <c r="E55" s="82" t="s">
        <v>1028</v>
      </c>
      <c r="F55" s="86">
        <v>22</v>
      </c>
      <c r="G55" s="82" t="s">
        <v>1019</v>
      </c>
      <c r="H55" s="86">
        <v>600</v>
      </c>
      <c r="I55" s="82" t="s">
        <v>1029</v>
      </c>
      <c r="J55" s="217"/>
      <c r="K55" s="272" t="s">
        <v>1004</v>
      </c>
    </row>
    <row r="56" spans="1:18">
      <c r="A56" s="216" t="s">
        <v>1000</v>
      </c>
      <c r="B56" s="81" t="s">
        <v>1026</v>
      </c>
      <c r="C56" s="186" t="s">
        <v>926</v>
      </c>
      <c r="D56" s="325" t="s">
        <v>1030</v>
      </c>
      <c r="E56" s="325" t="s">
        <v>932</v>
      </c>
      <c r="F56" s="86">
        <v>22</v>
      </c>
      <c r="G56" s="82" t="s">
        <v>1019</v>
      </c>
      <c r="H56" s="86">
        <v>600</v>
      </c>
      <c r="I56" s="82" t="s">
        <v>1031</v>
      </c>
      <c r="J56" s="217"/>
      <c r="K56" s="272" t="s">
        <v>1004</v>
      </c>
    </row>
    <row r="57" spans="1:18">
      <c r="A57" s="327" t="s">
        <v>983</v>
      </c>
      <c r="C57" s="186"/>
      <c r="D57" s="325" t="s">
        <v>1032</v>
      </c>
      <c r="E57" s="325" t="s">
        <v>1033</v>
      </c>
      <c r="F57" s="86"/>
      <c r="H57" s="86"/>
      <c r="I57" s="83"/>
      <c r="J57" s="217"/>
      <c r="K57" s="186"/>
    </row>
    <row r="58" spans="1:18">
      <c r="A58" s="322" t="s">
        <v>983</v>
      </c>
      <c r="B58" s="219"/>
      <c r="C58" s="220"/>
      <c r="D58" s="319" t="s">
        <v>1034</v>
      </c>
      <c r="E58" s="319" t="s">
        <v>992</v>
      </c>
      <c r="F58" s="222"/>
      <c r="G58" s="221"/>
      <c r="H58" s="222"/>
      <c r="I58" s="225"/>
      <c r="J58" s="223"/>
      <c r="K58" s="186"/>
    </row>
    <row r="59" spans="1:18">
      <c r="A59" s="320" t="s">
        <v>983</v>
      </c>
      <c r="B59" s="211"/>
      <c r="C59" s="212"/>
      <c r="D59" s="316" t="s">
        <v>1035</v>
      </c>
      <c r="E59" s="213" t="s">
        <v>985</v>
      </c>
      <c r="F59" s="214"/>
      <c r="G59" s="213"/>
      <c r="H59" s="214"/>
      <c r="I59" s="224"/>
      <c r="J59" s="215"/>
      <c r="K59" s="186"/>
    </row>
    <row r="60" spans="1:18">
      <c r="A60" s="327" t="s">
        <v>983</v>
      </c>
      <c r="C60" s="186"/>
      <c r="D60" s="325" t="s">
        <v>1036</v>
      </c>
      <c r="E60" s="325" t="s">
        <v>1037</v>
      </c>
      <c r="F60" s="86"/>
      <c r="H60" s="86"/>
      <c r="I60" s="82"/>
      <c r="J60" s="209"/>
      <c r="K60" s="186"/>
    </row>
    <row r="61" spans="1:18">
      <c r="A61" s="327" t="s">
        <v>983</v>
      </c>
      <c r="C61" s="186"/>
      <c r="D61" s="325" t="s">
        <v>1038</v>
      </c>
      <c r="E61" s="325" t="s">
        <v>932</v>
      </c>
      <c r="F61" s="86"/>
      <c r="H61" s="86"/>
      <c r="I61" s="82"/>
      <c r="J61" s="209"/>
      <c r="K61" s="186"/>
      <c r="R61" s="88"/>
    </row>
    <row r="62" spans="1:18">
      <c r="A62" s="327" t="s">
        <v>1039</v>
      </c>
      <c r="B62" s="328" t="s">
        <v>1040</v>
      </c>
      <c r="C62" s="272" t="s">
        <v>1041</v>
      </c>
      <c r="D62" s="227" t="s">
        <v>1042</v>
      </c>
      <c r="E62" s="227" t="s">
        <v>1043</v>
      </c>
      <c r="F62" s="86">
        <v>22</v>
      </c>
      <c r="G62" s="325" t="s">
        <v>973</v>
      </c>
      <c r="H62" s="86">
        <v>800</v>
      </c>
      <c r="I62" s="232"/>
      <c r="J62" s="217"/>
      <c r="K62" s="272" t="s">
        <v>970</v>
      </c>
      <c r="R62" s="88"/>
    </row>
    <row r="63" spans="1:18">
      <c r="A63" s="233" t="s">
        <v>983</v>
      </c>
      <c r="B63" s="234"/>
      <c r="C63" s="235"/>
      <c r="D63" s="236" t="s">
        <v>1044</v>
      </c>
      <c r="E63" s="236" t="s">
        <v>992</v>
      </c>
      <c r="F63" s="237"/>
      <c r="G63" s="236"/>
      <c r="H63" s="237"/>
      <c r="I63" s="238"/>
      <c r="J63" s="223"/>
      <c r="K63" s="186"/>
    </row>
    <row r="64" spans="1:18">
      <c r="A64" s="239" t="s">
        <v>983</v>
      </c>
      <c r="B64" s="240"/>
      <c r="C64" s="241"/>
      <c r="D64" s="226" t="s">
        <v>1045</v>
      </c>
      <c r="E64" s="226" t="s">
        <v>985</v>
      </c>
      <c r="F64" s="242"/>
      <c r="G64" s="226"/>
      <c r="H64" s="242"/>
      <c r="I64" s="243"/>
      <c r="J64" s="215"/>
      <c r="K64" s="186"/>
    </row>
    <row r="65" spans="1:12" s="208" customFormat="1">
      <c r="A65" s="228" t="s">
        <v>1046</v>
      </c>
      <c r="B65" s="229" t="s">
        <v>1047</v>
      </c>
      <c r="C65" s="230" t="s">
        <v>1016</v>
      </c>
      <c r="D65" s="227" t="s">
        <v>1048</v>
      </c>
      <c r="E65" s="227" t="s">
        <v>1049</v>
      </c>
      <c r="F65" s="231">
        <v>22</v>
      </c>
      <c r="G65" s="227" t="s">
        <v>973</v>
      </c>
      <c r="H65" s="231">
        <v>1400</v>
      </c>
      <c r="I65" s="227" t="s">
        <v>1050</v>
      </c>
      <c r="J65" s="244"/>
      <c r="K65" s="272" t="s">
        <v>1004</v>
      </c>
    </row>
    <row r="66" spans="1:12">
      <c r="A66" s="228" t="s">
        <v>983</v>
      </c>
      <c r="B66" s="229"/>
      <c r="C66" s="230"/>
      <c r="D66" s="227" t="s">
        <v>1051</v>
      </c>
      <c r="E66" s="227" t="s">
        <v>932</v>
      </c>
      <c r="F66" s="231"/>
      <c r="G66" s="227"/>
      <c r="H66" s="231"/>
      <c r="I66" s="227"/>
      <c r="J66" s="217"/>
      <c r="K66" s="186"/>
    </row>
    <row r="67" spans="1:12">
      <c r="A67" s="228" t="s">
        <v>983</v>
      </c>
      <c r="B67" s="229"/>
      <c r="C67" s="230"/>
      <c r="D67" s="227" t="s">
        <v>1052</v>
      </c>
      <c r="E67" s="227" t="s">
        <v>1033</v>
      </c>
      <c r="F67" s="231"/>
      <c r="G67" s="227"/>
      <c r="H67" s="231"/>
      <c r="I67" s="227"/>
      <c r="J67" s="217"/>
      <c r="K67" s="186"/>
    </row>
    <row r="68" spans="1:12">
      <c r="A68" s="233" t="s">
        <v>983</v>
      </c>
      <c r="B68" s="234"/>
      <c r="C68" s="235"/>
      <c r="D68" s="236" t="s">
        <v>1053</v>
      </c>
      <c r="E68" s="236" t="s">
        <v>992</v>
      </c>
      <c r="F68" s="237"/>
      <c r="G68" s="236"/>
      <c r="H68" s="237"/>
      <c r="I68" s="236"/>
      <c r="J68" s="223"/>
      <c r="K68" s="186"/>
    </row>
    <row r="69" spans="1:12">
      <c r="A69" s="239" t="s">
        <v>983</v>
      </c>
      <c r="B69" s="240"/>
      <c r="C69" s="241"/>
      <c r="D69" s="226" t="s">
        <v>1054</v>
      </c>
      <c r="E69" s="226" t="s">
        <v>985</v>
      </c>
      <c r="F69" s="242"/>
      <c r="G69" s="226"/>
      <c r="H69" s="242"/>
      <c r="I69" s="243"/>
      <c r="J69" s="215"/>
      <c r="K69" s="186"/>
    </row>
    <row r="70" spans="1:12" s="208" customFormat="1">
      <c r="A70" s="228" t="s">
        <v>1046</v>
      </c>
      <c r="B70" s="229" t="s">
        <v>1055</v>
      </c>
      <c r="C70" s="230" t="s">
        <v>1016</v>
      </c>
      <c r="D70" s="227" t="s">
        <v>1056</v>
      </c>
      <c r="E70" s="227" t="s">
        <v>1057</v>
      </c>
      <c r="F70" s="231">
        <v>22</v>
      </c>
      <c r="G70" s="227" t="s">
        <v>961</v>
      </c>
      <c r="H70" s="231">
        <v>1400</v>
      </c>
      <c r="I70" s="227" t="s">
        <v>1058</v>
      </c>
      <c r="J70" s="244"/>
      <c r="K70" s="272" t="s">
        <v>1004</v>
      </c>
    </row>
    <row r="71" spans="1:12">
      <c r="A71" s="228" t="s">
        <v>1046</v>
      </c>
      <c r="B71" s="229" t="s">
        <v>1059</v>
      </c>
      <c r="C71" s="230" t="s">
        <v>926</v>
      </c>
      <c r="D71" s="227" t="s">
        <v>1060</v>
      </c>
      <c r="E71" s="227" t="s">
        <v>932</v>
      </c>
      <c r="F71" s="231">
        <v>22</v>
      </c>
      <c r="G71" s="227" t="s">
        <v>928</v>
      </c>
      <c r="H71" s="231">
        <v>1400</v>
      </c>
      <c r="I71" s="227" t="s">
        <v>1061</v>
      </c>
      <c r="J71" s="217"/>
      <c r="K71" s="272" t="s">
        <v>1004</v>
      </c>
    </row>
    <row r="72" spans="1:12" s="208" customFormat="1">
      <c r="A72" s="228" t="s">
        <v>1046</v>
      </c>
      <c r="B72" s="229" t="s">
        <v>1062</v>
      </c>
      <c r="C72" s="230" t="s">
        <v>1063</v>
      </c>
      <c r="D72" s="227" t="s">
        <v>1064</v>
      </c>
      <c r="E72" s="227" t="s">
        <v>1065</v>
      </c>
      <c r="F72" s="231">
        <v>24</v>
      </c>
      <c r="G72" s="227" t="s">
        <v>1019</v>
      </c>
      <c r="H72" s="231">
        <v>1400</v>
      </c>
      <c r="I72" s="227" t="s">
        <v>1066</v>
      </c>
      <c r="J72" s="244"/>
      <c r="K72" s="272" t="s">
        <v>1004</v>
      </c>
    </row>
    <row r="73" spans="1:12">
      <c r="A73" s="233" t="s">
        <v>983</v>
      </c>
      <c r="B73" s="234"/>
      <c r="C73" s="235"/>
      <c r="D73" s="236" t="s">
        <v>1067</v>
      </c>
      <c r="E73" s="236" t="s">
        <v>992</v>
      </c>
      <c r="F73" s="237"/>
      <c r="G73" s="236"/>
      <c r="H73" s="237"/>
      <c r="I73" s="238"/>
      <c r="J73" s="223"/>
      <c r="K73" s="186"/>
    </row>
    <row r="74" spans="1:12">
      <c r="A74" s="239" t="s">
        <v>983</v>
      </c>
      <c r="B74" s="240"/>
      <c r="C74" s="241"/>
      <c r="D74" s="226" t="s">
        <v>1068</v>
      </c>
      <c r="E74" s="226" t="s">
        <v>985</v>
      </c>
      <c r="F74" s="242"/>
      <c r="G74" s="226"/>
      <c r="H74" s="242"/>
      <c r="I74" s="243"/>
      <c r="J74" s="215"/>
      <c r="K74" s="186"/>
    </row>
    <row r="75" spans="1:12" s="208" customFormat="1">
      <c r="A75" s="228" t="s">
        <v>1046</v>
      </c>
      <c r="B75" s="229" t="s">
        <v>1069</v>
      </c>
      <c r="C75" s="230" t="s">
        <v>1016</v>
      </c>
      <c r="D75" s="227" t="s">
        <v>1070</v>
      </c>
      <c r="E75" s="227" t="s">
        <v>1071</v>
      </c>
      <c r="F75" s="231">
        <v>22</v>
      </c>
      <c r="G75" s="227" t="s">
        <v>1019</v>
      </c>
      <c r="H75" s="231">
        <v>1400</v>
      </c>
      <c r="I75" s="227" t="s">
        <v>1072</v>
      </c>
      <c r="J75" s="244"/>
      <c r="K75" s="272" t="s">
        <v>1004</v>
      </c>
    </row>
    <row r="76" spans="1:12">
      <c r="A76" s="228" t="s">
        <v>983</v>
      </c>
      <c r="B76" s="229"/>
      <c r="C76" s="230"/>
      <c r="D76" s="227" t="s">
        <v>1073</v>
      </c>
      <c r="E76" s="227"/>
      <c r="F76" s="231"/>
      <c r="G76" s="227"/>
      <c r="H76" s="231"/>
      <c r="I76" s="227"/>
      <c r="J76" s="217"/>
      <c r="K76" s="186"/>
    </row>
    <row r="77" spans="1:12">
      <c r="A77" s="228" t="s">
        <v>1046</v>
      </c>
      <c r="B77" s="229" t="s">
        <v>1074</v>
      </c>
      <c r="C77" s="230" t="s">
        <v>1063</v>
      </c>
      <c r="D77" s="227" t="s">
        <v>1075</v>
      </c>
      <c r="E77" s="227" t="s">
        <v>1076</v>
      </c>
      <c r="F77" s="231">
        <v>24</v>
      </c>
      <c r="G77" s="227" t="s">
        <v>971</v>
      </c>
      <c r="H77" s="231">
        <v>1400</v>
      </c>
      <c r="I77" s="227" t="s">
        <v>1077</v>
      </c>
      <c r="J77" s="244"/>
      <c r="K77" s="272" t="s">
        <v>1004</v>
      </c>
      <c r="L77" s="328"/>
    </row>
    <row r="78" spans="1:12">
      <c r="A78" s="322" t="s">
        <v>983</v>
      </c>
      <c r="B78" s="219"/>
      <c r="C78" s="220"/>
      <c r="D78" s="319" t="s">
        <v>1078</v>
      </c>
      <c r="E78" s="319" t="s">
        <v>992</v>
      </c>
      <c r="F78" s="222"/>
      <c r="G78" s="221"/>
      <c r="H78" s="222"/>
      <c r="I78" s="225"/>
      <c r="J78" s="223"/>
      <c r="K78" s="186"/>
    </row>
    <row r="79" spans="1:12">
      <c r="A79" s="320" t="s">
        <v>1079</v>
      </c>
      <c r="B79" s="211" t="s">
        <v>1080</v>
      </c>
      <c r="C79" s="212" t="s">
        <v>1</v>
      </c>
      <c r="D79" s="316" t="s">
        <v>1081</v>
      </c>
      <c r="E79" s="213" t="s">
        <v>1082</v>
      </c>
      <c r="F79" s="214">
        <v>18</v>
      </c>
      <c r="G79" s="213" t="s">
        <v>1019</v>
      </c>
      <c r="H79" s="214">
        <v>600</v>
      </c>
      <c r="I79" s="213" t="s">
        <v>1083</v>
      </c>
      <c r="J79" s="215"/>
      <c r="K79" s="272" t="s">
        <v>970</v>
      </c>
    </row>
    <row r="80" spans="1:12">
      <c r="A80" s="322" t="s">
        <v>1079</v>
      </c>
      <c r="B80" s="219" t="s">
        <v>1080</v>
      </c>
      <c r="C80" s="220" t="s">
        <v>1084</v>
      </c>
      <c r="D80" s="319" t="s">
        <v>1085</v>
      </c>
      <c r="E80" s="221" t="s">
        <v>1086</v>
      </c>
      <c r="F80" s="222">
        <v>18</v>
      </c>
      <c r="G80" s="221" t="s">
        <v>1019</v>
      </c>
      <c r="H80" s="222">
        <v>600</v>
      </c>
      <c r="I80" s="221" t="s">
        <v>1087</v>
      </c>
      <c r="J80" s="223"/>
      <c r="K80" s="272" t="s">
        <v>970</v>
      </c>
    </row>
    <row r="81" spans="1:14">
      <c r="A81" s="320" t="s">
        <v>1039</v>
      </c>
      <c r="B81" s="321" t="s">
        <v>1088</v>
      </c>
      <c r="C81" s="332" t="s">
        <v>1</v>
      </c>
      <c r="D81" s="316" t="s">
        <v>1089</v>
      </c>
      <c r="E81" s="213" t="s">
        <v>1082</v>
      </c>
      <c r="F81" s="214">
        <v>22</v>
      </c>
      <c r="G81" s="213" t="s">
        <v>928</v>
      </c>
      <c r="H81" s="324">
        <v>800</v>
      </c>
      <c r="I81" s="316"/>
      <c r="J81" s="326"/>
      <c r="K81" s="272" t="s">
        <v>970</v>
      </c>
    </row>
    <row r="82" spans="1:14">
      <c r="A82" s="322" t="s">
        <v>1039</v>
      </c>
      <c r="B82" s="323" t="s">
        <v>1088</v>
      </c>
      <c r="C82" s="318" t="s">
        <v>1084</v>
      </c>
      <c r="D82" s="319" t="s">
        <v>1090</v>
      </c>
      <c r="E82" s="221" t="s">
        <v>1086</v>
      </c>
      <c r="F82" s="222">
        <v>22</v>
      </c>
      <c r="G82" s="221" t="s">
        <v>923</v>
      </c>
      <c r="H82" s="331">
        <v>800</v>
      </c>
      <c r="I82" s="319"/>
      <c r="J82" s="223"/>
      <c r="K82" s="272" t="s">
        <v>970</v>
      </c>
    </row>
    <row r="83" spans="1:14">
      <c r="A83" s="320" t="s">
        <v>983</v>
      </c>
      <c r="B83" s="211"/>
      <c r="C83" s="212" t="s">
        <v>1</v>
      </c>
      <c r="D83" s="316" t="s">
        <v>1091</v>
      </c>
      <c r="E83" s="213" t="s">
        <v>1092</v>
      </c>
      <c r="F83" s="214"/>
      <c r="G83" s="213" t="s">
        <v>928</v>
      </c>
      <c r="H83" s="214"/>
      <c r="I83" s="213"/>
      <c r="J83" s="326"/>
      <c r="K83" s="186"/>
    </row>
    <row r="84" spans="1:14" ht="15.75" thickBot="1">
      <c r="A84" s="327" t="s">
        <v>983</v>
      </c>
      <c r="C84" s="186" t="s">
        <v>1084</v>
      </c>
      <c r="D84" s="325" t="s">
        <v>1093</v>
      </c>
      <c r="E84" s="82" t="s">
        <v>1086</v>
      </c>
      <c r="F84" s="86"/>
      <c r="G84" s="82" t="s">
        <v>923</v>
      </c>
      <c r="H84" s="86"/>
      <c r="I84" s="82"/>
      <c r="J84" s="217"/>
      <c r="K84" s="186"/>
    </row>
    <row r="85" spans="1:14">
      <c r="A85" s="200" t="s">
        <v>983</v>
      </c>
      <c r="B85" s="201"/>
      <c r="C85" s="202" t="s">
        <v>1094</v>
      </c>
      <c r="D85" s="203" t="s">
        <v>1095</v>
      </c>
      <c r="E85" s="203" t="s">
        <v>932</v>
      </c>
      <c r="F85" s="204"/>
      <c r="G85" s="203"/>
      <c r="H85" s="204"/>
      <c r="I85" s="270"/>
      <c r="J85" s="206" t="s">
        <v>1096</v>
      </c>
      <c r="K85" s="272"/>
    </row>
    <row r="86" spans="1:14">
      <c r="A86" s="192" t="s">
        <v>983</v>
      </c>
      <c r="B86" s="263"/>
      <c r="C86" s="268" t="s">
        <v>1097</v>
      </c>
      <c r="D86" s="268" t="s">
        <v>1098</v>
      </c>
      <c r="E86" s="268" t="s">
        <v>1097</v>
      </c>
      <c r="F86" s="266"/>
      <c r="G86" s="265"/>
      <c r="H86" s="266"/>
      <c r="I86" s="267"/>
      <c r="J86" s="193" t="s">
        <v>1099</v>
      </c>
      <c r="K86" s="272"/>
    </row>
    <row r="87" spans="1:14">
      <c r="A87" s="192" t="s">
        <v>1100</v>
      </c>
      <c r="B87" s="263" t="s">
        <v>1101</v>
      </c>
      <c r="C87" s="264" t="s">
        <v>1102</v>
      </c>
      <c r="D87" s="265" t="s">
        <v>1103</v>
      </c>
      <c r="E87" s="265" t="s">
        <v>1104</v>
      </c>
      <c r="F87" s="266">
        <v>22</v>
      </c>
      <c r="G87" s="265" t="s">
        <v>961</v>
      </c>
      <c r="H87" s="266">
        <v>800</v>
      </c>
      <c r="I87" s="265"/>
      <c r="J87" s="194"/>
      <c r="K87" s="272" t="s">
        <v>970</v>
      </c>
    </row>
    <row r="88" spans="1:14" ht="15.75" thickBot="1">
      <c r="A88" s="192" t="s">
        <v>1100</v>
      </c>
      <c r="B88" s="263" t="s">
        <v>1101</v>
      </c>
      <c r="C88" s="264" t="s">
        <v>1041</v>
      </c>
      <c r="D88" s="265" t="s">
        <v>1105</v>
      </c>
      <c r="E88" s="265" t="s">
        <v>1106</v>
      </c>
      <c r="F88" s="266">
        <v>22</v>
      </c>
      <c r="G88" s="265" t="s">
        <v>973</v>
      </c>
      <c r="H88" s="266">
        <v>800</v>
      </c>
      <c r="I88" s="265"/>
      <c r="J88" s="194"/>
      <c r="K88" s="272" t="s">
        <v>970</v>
      </c>
    </row>
    <row r="89" spans="1:14">
      <c r="A89" s="200" t="s">
        <v>1039</v>
      </c>
      <c r="B89" s="201" t="s">
        <v>1107</v>
      </c>
      <c r="C89" s="202" t="s">
        <v>1094</v>
      </c>
      <c r="D89" s="203" t="s">
        <v>1108</v>
      </c>
      <c r="E89" s="203" t="s">
        <v>932</v>
      </c>
      <c r="F89" s="204">
        <v>22</v>
      </c>
      <c r="G89" s="203" t="s">
        <v>928</v>
      </c>
      <c r="H89" s="204" t="s">
        <v>978</v>
      </c>
      <c r="I89" s="205" t="s">
        <v>1109</v>
      </c>
      <c r="J89" s="206" t="s">
        <v>1096</v>
      </c>
      <c r="K89" s="272" t="s">
        <v>1004</v>
      </c>
      <c r="L89" s="245">
        <v>8</v>
      </c>
      <c r="M89" s="246" t="s">
        <v>1110</v>
      </c>
      <c r="N89" s="326" t="s">
        <v>1111</v>
      </c>
    </row>
    <row r="90" spans="1:14">
      <c r="A90" s="192" t="s">
        <v>1039</v>
      </c>
      <c r="B90" s="263" t="s">
        <v>1107</v>
      </c>
      <c r="C90" s="268" t="s">
        <v>1097</v>
      </c>
      <c r="D90" s="268" t="s">
        <v>1112</v>
      </c>
      <c r="E90" s="268" t="s">
        <v>1097</v>
      </c>
      <c r="F90" s="266">
        <v>22</v>
      </c>
      <c r="G90" s="265" t="s">
        <v>923</v>
      </c>
      <c r="H90" s="266" t="s">
        <v>978</v>
      </c>
      <c r="I90" s="269" t="s">
        <v>1113</v>
      </c>
      <c r="J90" s="193" t="s">
        <v>1114</v>
      </c>
      <c r="K90" s="272" t="s">
        <v>1004</v>
      </c>
      <c r="L90" s="247">
        <v>4</v>
      </c>
      <c r="M90" s="248" t="s">
        <v>1110</v>
      </c>
      <c r="N90" s="330" t="s">
        <v>1111</v>
      </c>
    </row>
    <row r="91" spans="1:14">
      <c r="A91" s="192" t="s">
        <v>1039</v>
      </c>
      <c r="B91" s="263" t="s">
        <v>1107</v>
      </c>
      <c r="C91" s="264" t="s">
        <v>1102</v>
      </c>
      <c r="D91" s="265" t="s">
        <v>1115</v>
      </c>
      <c r="E91" s="265" t="s">
        <v>1116</v>
      </c>
      <c r="F91" s="266">
        <v>22</v>
      </c>
      <c r="G91" s="265" t="s">
        <v>961</v>
      </c>
      <c r="H91" s="266" t="s">
        <v>978</v>
      </c>
      <c r="I91" s="269" t="s">
        <v>1117</v>
      </c>
      <c r="J91" s="194"/>
      <c r="K91" s="272" t="s">
        <v>1004</v>
      </c>
      <c r="L91" s="247">
        <v>7</v>
      </c>
      <c r="M91" s="248" t="s">
        <v>1110</v>
      </c>
      <c r="N91" s="330" t="s">
        <v>1111</v>
      </c>
    </row>
    <row r="92" spans="1:14" ht="15.75" thickBot="1">
      <c r="A92" s="195" t="s">
        <v>1039</v>
      </c>
      <c r="B92" s="196" t="s">
        <v>1107</v>
      </c>
      <c r="C92" s="197" t="s">
        <v>1041</v>
      </c>
      <c r="D92" s="199" t="s">
        <v>1118</v>
      </c>
      <c r="E92" s="199" t="s">
        <v>1119</v>
      </c>
      <c r="F92" s="198">
        <v>22</v>
      </c>
      <c r="G92" s="199" t="s">
        <v>973</v>
      </c>
      <c r="H92" s="198" t="s">
        <v>978</v>
      </c>
      <c r="I92" s="271" t="s">
        <v>1120</v>
      </c>
      <c r="J92" s="207"/>
      <c r="K92" s="272" t="s">
        <v>1004</v>
      </c>
      <c r="L92" s="249">
        <v>10</v>
      </c>
      <c r="M92" s="250" t="s">
        <v>1110</v>
      </c>
      <c r="N92" s="333" t="s">
        <v>1111</v>
      </c>
    </row>
    <row r="93" spans="1:14">
      <c r="A93" s="192" t="s">
        <v>983</v>
      </c>
      <c r="B93" s="263"/>
      <c r="C93" s="264"/>
      <c r="D93" s="265" t="s">
        <v>1121</v>
      </c>
      <c r="E93" s="265" t="s">
        <v>932</v>
      </c>
      <c r="F93" s="266"/>
      <c r="G93" s="265"/>
      <c r="H93" s="266"/>
      <c r="I93" s="267"/>
      <c r="J93" s="193" t="s">
        <v>1096</v>
      </c>
      <c r="K93" s="272"/>
      <c r="N93" s="328"/>
    </row>
    <row r="94" spans="1:14">
      <c r="A94" s="192" t="s">
        <v>983</v>
      </c>
      <c r="B94" s="263"/>
      <c r="C94" s="264"/>
      <c r="D94" s="268" t="s">
        <v>1122</v>
      </c>
      <c r="E94" s="268" t="s">
        <v>1097</v>
      </c>
      <c r="F94" s="266"/>
      <c r="G94" s="265"/>
      <c r="H94" s="266"/>
      <c r="I94" s="267"/>
      <c r="J94" s="193" t="s">
        <v>1099</v>
      </c>
      <c r="K94" s="272"/>
    </row>
    <row r="95" spans="1:14">
      <c r="A95" s="192" t="s">
        <v>1039</v>
      </c>
      <c r="B95" s="263" t="s">
        <v>1123</v>
      </c>
      <c r="C95" s="264" t="s">
        <v>1102</v>
      </c>
      <c r="D95" s="265" t="s">
        <v>1124</v>
      </c>
      <c r="E95" s="265" t="s">
        <v>1125</v>
      </c>
      <c r="F95" s="266">
        <v>22</v>
      </c>
      <c r="G95" s="265" t="s">
        <v>961</v>
      </c>
      <c r="H95" s="266">
        <v>500</v>
      </c>
      <c r="I95" s="265" t="s">
        <v>1126</v>
      </c>
      <c r="J95" s="194"/>
      <c r="K95" s="272" t="s">
        <v>1004</v>
      </c>
    </row>
    <row r="96" spans="1:14" ht="15.75" thickBot="1">
      <c r="A96" s="195" t="s">
        <v>1039</v>
      </c>
      <c r="B96" s="196" t="s">
        <v>1123</v>
      </c>
      <c r="C96" s="197" t="s">
        <v>1041</v>
      </c>
      <c r="D96" s="199" t="s">
        <v>1127</v>
      </c>
      <c r="E96" s="199" t="s">
        <v>1128</v>
      </c>
      <c r="F96" s="198">
        <v>22</v>
      </c>
      <c r="G96" s="199" t="s">
        <v>973</v>
      </c>
      <c r="H96" s="198">
        <v>500</v>
      </c>
      <c r="I96" s="196" t="s">
        <v>1129</v>
      </c>
      <c r="J96" s="207"/>
      <c r="K96" s="272" t="s">
        <v>1004</v>
      </c>
    </row>
    <row r="97" spans="1:11">
      <c r="A97" s="216" t="s">
        <v>1130</v>
      </c>
      <c r="B97" s="81" t="s">
        <v>1131</v>
      </c>
      <c r="C97" s="186" t="s">
        <v>1084</v>
      </c>
      <c r="D97" s="325" t="s">
        <v>1132</v>
      </c>
      <c r="E97" s="82" t="s">
        <v>1133</v>
      </c>
      <c r="F97" s="86">
        <v>22</v>
      </c>
      <c r="G97" s="82" t="s">
        <v>923</v>
      </c>
      <c r="H97" s="86">
        <v>500</v>
      </c>
      <c r="I97" s="82" t="s">
        <v>1134</v>
      </c>
      <c r="J97" s="217"/>
      <c r="K97" s="272" t="s">
        <v>1004</v>
      </c>
    </row>
    <row r="98" spans="1:11">
      <c r="A98" s="218" t="s">
        <v>1130</v>
      </c>
      <c r="B98" s="219" t="s">
        <v>1131</v>
      </c>
      <c r="C98" s="220" t="s">
        <v>1</v>
      </c>
      <c r="D98" s="319" t="s">
        <v>1135</v>
      </c>
      <c r="E98" s="221" t="s">
        <v>1136</v>
      </c>
      <c r="F98" s="222">
        <v>22</v>
      </c>
      <c r="G98" s="221" t="s">
        <v>928</v>
      </c>
      <c r="H98" s="222">
        <v>500</v>
      </c>
      <c r="I98" s="251" t="s">
        <v>1137</v>
      </c>
      <c r="J98" s="223"/>
      <c r="K98" s="272" t="s">
        <v>1004</v>
      </c>
    </row>
    <row r="99" spans="1:11">
      <c r="A99" s="210" t="s">
        <v>1130</v>
      </c>
      <c r="B99" s="211" t="s">
        <v>1138</v>
      </c>
      <c r="C99" s="212" t="s">
        <v>1084</v>
      </c>
      <c r="D99" s="316" t="s">
        <v>1139</v>
      </c>
      <c r="E99" s="213" t="s">
        <v>1133</v>
      </c>
      <c r="F99" s="214">
        <v>22</v>
      </c>
      <c r="G99" s="213" t="s">
        <v>923</v>
      </c>
      <c r="H99" s="214">
        <v>500</v>
      </c>
      <c r="I99" s="213" t="s">
        <v>1140</v>
      </c>
      <c r="J99" s="215"/>
      <c r="K99" s="272" t="s">
        <v>1004</v>
      </c>
    </row>
    <row r="100" spans="1:11">
      <c r="A100" s="218" t="s">
        <v>1130</v>
      </c>
      <c r="B100" s="219" t="s">
        <v>1138</v>
      </c>
      <c r="C100" s="220" t="s">
        <v>1</v>
      </c>
      <c r="D100" s="319" t="s">
        <v>1141</v>
      </c>
      <c r="E100" s="221" t="s">
        <v>1142</v>
      </c>
      <c r="F100" s="222">
        <v>22</v>
      </c>
      <c r="G100" s="221" t="s">
        <v>928</v>
      </c>
      <c r="H100" s="222">
        <v>500</v>
      </c>
      <c r="I100" s="251" t="s">
        <v>1143</v>
      </c>
      <c r="J100" s="223"/>
      <c r="K100" s="272" t="s">
        <v>1004</v>
      </c>
    </row>
    <row r="101" spans="1:11">
      <c r="A101" s="210" t="s">
        <v>1130</v>
      </c>
      <c r="B101" s="211" t="s">
        <v>1144</v>
      </c>
      <c r="C101" s="212" t="s">
        <v>1084</v>
      </c>
      <c r="D101" s="316" t="s">
        <v>1145</v>
      </c>
      <c r="E101" s="213" t="s">
        <v>1133</v>
      </c>
      <c r="F101" s="214">
        <v>22</v>
      </c>
      <c r="G101" s="213" t="s">
        <v>923</v>
      </c>
      <c r="H101" s="214">
        <v>500</v>
      </c>
      <c r="I101" s="213" t="s">
        <v>1146</v>
      </c>
      <c r="J101" s="215"/>
      <c r="K101" s="272" t="s">
        <v>1004</v>
      </c>
    </row>
    <row r="102" spans="1:11">
      <c r="A102" s="218" t="s">
        <v>1130</v>
      </c>
      <c r="B102" s="219" t="s">
        <v>1144</v>
      </c>
      <c r="C102" s="220" t="s">
        <v>1</v>
      </c>
      <c r="D102" s="319" t="s">
        <v>1147</v>
      </c>
      <c r="E102" s="221" t="s">
        <v>1148</v>
      </c>
      <c r="F102" s="222">
        <v>22</v>
      </c>
      <c r="G102" s="221" t="s">
        <v>928</v>
      </c>
      <c r="H102" s="222">
        <v>500</v>
      </c>
      <c r="I102" s="251" t="s">
        <v>1149</v>
      </c>
      <c r="J102" s="223"/>
      <c r="K102" s="272" t="s">
        <v>1004</v>
      </c>
    </row>
    <row r="103" spans="1:11">
      <c r="A103" s="320" t="s">
        <v>1000</v>
      </c>
      <c r="B103" s="321" t="s">
        <v>1150</v>
      </c>
      <c r="C103" s="212" t="s">
        <v>1151</v>
      </c>
      <c r="D103" s="213" t="s">
        <v>1152</v>
      </c>
      <c r="E103" s="213" t="s">
        <v>1153</v>
      </c>
      <c r="F103" s="214">
        <v>22</v>
      </c>
      <c r="G103" s="213" t="s">
        <v>923</v>
      </c>
      <c r="H103" s="214">
        <v>600</v>
      </c>
      <c r="I103" s="213" t="s">
        <v>1154</v>
      </c>
      <c r="J103" s="215"/>
      <c r="K103" s="272" t="s">
        <v>970</v>
      </c>
    </row>
    <row r="104" spans="1:11">
      <c r="A104" s="322" t="s">
        <v>1000</v>
      </c>
      <c r="B104" s="323" t="s">
        <v>1150</v>
      </c>
      <c r="C104" s="220" t="s">
        <v>1155</v>
      </c>
      <c r="D104" s="221" t="s">
        <v>1152</v>
      </c>
      <c r="E104" s="221" t="s">
        <v>1156</v>
      </c>
      <c r="F104" s="222">
        <v>22</v>
      </c>
      <c r="G104" s="221" t="s">
        <v>923</v>
      </c>
      <c r="H104" s="222">
        <v>600</v>
      </c>
      <c r="I104" s="221" t="s">
        <v>1157</v>
      </c>
      <c r="J104" s="223"/>
      <c r="K104" s="272" t="s">
        <v>970</v>
      </c>
    </row>
    <row r="105" spans="1:11">
      <c r="A105" s="320" t="s">
        <v>1000</v>
      </c>
      <c r="B105" s="211" t="s">
        <v>1158</v>
      </c>
      <c r="C105" s="212" t="s">
        <v>1151</v>
      </c>
      <c r="D105" s="213" t="s">
        <v>1159</v>
      </c>
      <c r="E105" s="213" t="s">
        <v>1153</v>
      </c>
      <c r="F105" s="214">
        <v>22</v>
      </c>
      <c r="G105" s="213" t="s">
        <v>973</v>
      </c>
      <c r="H105" s="214">
        <v>600</v>
      </c>
      <c r="I105" s="213" t="s">
        <v>1160</v>
      </c>
      <c r="J105" s="215"/>
      <c r="K105" s="272" t="s">
        <v>1004</v>
      </c>
    </row>
    <row r="106" spans="1:11">
      <c r="A106" s="322" t="s">
        <v>1000</v>
      </c>
      <c r="B106" s="219" t="s">
        <v>1158</v>
      </c>
      <c r="C106" s="220" t="s">
        <v>1155</v>
      </c>
      <c r="D106" s="221" t="s">
        <v>1159</v>
      </c>
      <c r="E106" s="221" t="s">
        <v>1161</v>
      </c>
      <c r="F106" s="222">
        <v>22</v>
      </c>
      <c r="G106" s="221" t="s">
        <v>973</v>
      </c>
      <c r="H106" s="222">
        <v>600</v>
      </c>
      <c r="I106" s="221" t="s">
        <v>1162</v>
      </c>
      <c r="J106" s="223"/>
      <c r="K106" s="272" t="s">
        <v>1004</v>
      </c>
    </row>
    <row r="107" spans="1:11">
      <c r="A107" s="320" t="s">
        <v>1000</v>
      </c>
      <c r="B107" s="211" t="s">
        <v>1163</v>
      </c>
      <c r="C107" s="212" t="s">
        <v>1151</v>
      </c>
      <c r="D107" s="213" t="s">
        <v>1164</v>
      </c>
      <c r="E107" s="213" t="s">
        <v>1153</v>
      </c>
      <c r="F107" s="324" t="s">
        <v>952</v>
      </c>
      <c r="G107" s="213" t="s">
        <v>1019</v>
      </c>
      <c r="H107" s="324" t="s">
        <v>978</v>
      </c>
      <c r="I107" s="213" t="s">
        <v>1165</v>
      </c>
      <c r="J107" s="215"/>
      <c r="K107" s="272" t="s">
        <v>1004</v>
      </c>
    </row>
    <row r="108" spans="1:11">
      <c r="A108" s="322" t="s">
        <v>1000</v>
      </c>
      <c r="B108" s="219" t="s">
        <v>1163</v>
      </c>
      <c r="C108" s="220" t="s">
        <v>1155</v>
      </c>
      <c r="D108" s="221" t="s">
        <v>1164</v>
      </c>
      <c r="E108" s="221" t="s">
        <v>1166</v>
      </c>
      <c r="F108" s="331" t="s">
        <v>952</v>
      </c>
      <c r="G108" s="221" t="s">
        <v>1019</v>
      </c>
      <c r="H108" s="331" t="s">
        <v>978</v>
      </c>
      <c r="I108" s="221" t="s">
        <v>1165</v>
      </c>
      <c r="J108" s="223"/>
      <c r="K108" s="272" t="s">
        <v>1004</v>
      </c>
    </row>
    <row r="109" spans="1:11">
      <c r="A109" s="320" t="s">
        <v>1000</v>
      </c>
      <c r="B109" s="211" t="s">
        <v>1167</v>
      </c>
      <c r="C109" s="212" t="s">
        <v>1151</v>
      </c>
      <c r="D109" s="213" t="s">
        <v>1168</v>
      </c>
      <c r="E109" s="213" t="s">
        <v>1153</v>
      </c>
      <c r="F109" s="214">
        <v>22</v>
      </c>
      <c r="G109" s="213" t="s">
        <v>961</v>
      </c>
      <c r="H109" s="214">
        <v>600</v>
      </c>
      <c r="I109" s="213" t="s">
        <v>1169</v>
      </c>
      <c r="J109" s="215"/>
      <c r="K109" s="272" t="s">
        <v>1004</v>
      </c>
    </row>
    <row r="110" spans="1:11">
      <c r="A110" s="322" t="s">
        <v>1000</v>
      </c>
      <c r="B110" s="219" t="s">
        <v>1167</v>
      </c>
      <c r="C110" s="220" t="s">
        <v>1155</v>
      </c>
      <c r="D110" s="221" t="s">
        <v>1168</v>
      </c>
      <c r="E110" s="221" t="s">
        <v>1170</v>
      </c>
      <c r="F110" s="222">
        <v>22</v>
      </c>
      <c r="G110" s="221" t="s">
        <v>961</v>
      </c>
      <c r="H110" s="222">
        <v>600</v>
      </c>
      <c r="I110" s="221" t="s">
        <v>1171</v>
      </c>
      <c r="J110" s="223"/>
      <c r="K110" s="272" t="s">
        <v>1004</v>
      </c>
    </row>
    <row r="111" spans="1:11">
      <c r="A111" s="210" t="s">
        <v>1039</v>
      </c>
      <c r="B111" s="211" t="s">
        <v>1172</v>
      </c>
      <c r="C111" s="212" t="s">
        <v>1173</v>
      </c>
      <c r="D111" s="213" t="s">
        <v>1174</v>
      </c>
      <c r="E111" s="213" t="s">
        <v>1086</v>
      </c>
      <c r="F111" s="324" t="s">
        <v>952</v>
      </c>
      <c r="G111" s="213" t="s">
        <v>923</v>
      </c>
      <c r="H111" s="214">
        <v>150</v>
      </c>
      <c r="I111" s="213" t="s">
        <v>1175</v>
      </c>
      <c r="J111" s="215"/>
      <c r="K111" s="272" t="s">
        <v>940</v>
      </c>
    </row>
    <row r="112" spans="1:11">
      <c r="A112" s="218" t="s">
        <v>1039</v>
      </c>
      <c r="B112" s="219" t="s">
        <v>1172</v>
      </c>
      <c r="C112" s="220" t="s">
        <v>926</v>
      </c>
      <c r="D112" s="221" t="s">
        <v>1174</v>
      </c>
      <c r="E112" s="221" t="s">
        <v>932</v>
      </c>
      <c r="F112" s="331" t="s">
        <v>952</v>
      </c>
      <c r="G112" s="221" t="s">
        <v>928</v>
      </c>
      <c r="H112" s="222">
        <v>150</v>
      </c>
      <c r="I112" s="319" t="s">
        <v>1176</v>
      </c>
      <c r="J112" s="223"/>
      <c r="K112" s="272" t="s">
        <v>940</v>
      </c>
    </row>
    <row r="113" spans="1:13">
      <c r="A113" s="281" t="s">
        <v>1177</v>
      </c>
      <c r="B113" s="282" t="s">
        <v>1178</v>
      </c>
      <c r="C113" s="283" t="s">
        <v>926</v>
      </c>
      <c r="D113" s="334" t="s">
        <v>1179</v>
      </c>
      <c r="E113" s="284" t="s">
        <v>932</v>
      </c>
      <c r="F113" s="335" t="s">
        <v>952</v>
      </c>
      <c r="G113" s="284"/>
      <c r="H113" s="335" t="s">
        <v>978</v>
      </c>
      <c r="I113" s="284" t="s">
        <v>1180</v>
      </c>
      <c r="J113" s="285"/>
      <c r="K113" s="286" t="s">
        <v>1181</v>
      </c>
      <c r="M113" s="81" t="s">
        <v>1182</v>
      </c>
    </row>
    <row r="114" spans="1:13">
      <c r="A114" s="287" t="s">
        <v>1177</v>
      </c>
      <c r="B114" s="288" t="s">
        <v>1178</v>
      </c>
      <c r="C114" s="289" t="s">
        <v>1097</v>
      </c>
      <c r="D114" s="336" t="s">
        <v>1183</v>
      </c>
      <c r="E114" s="290">
        <v>12</v>
      </c>
      <c r="F114" s="337" t="s">
        <v>952</v>
      </c>
      <c r="G114" s="290"/>
      <c r="H114" s="337" t="s">
        <v>978</v>
      </c>
      <c r="I114" s="290" t="s">
        <v>1184</v>
      </c>
      <c r="J114" s="291"/>
      <c r="K114" s="286" t="s">
        <v>1181</v>
      </c>
    </row>
    <row r="115" spans="1:13">
      <c r="A115" s="328" t="s">
        <v>1000</v>
      </c>
      <c r="B115" s="328" t="s">
        <v>1185</v>
      </c>
      <c r="C115" s="186"/>
      <c r="D115" s="325" t="s">
        <v>1186</v>
      </c>
      <c r="E115" s="82" t="s">
        <v>1187</v>
      </c>
      <c r="F115" s="86"/>
      <c r="H115" s="86"/>
      <c r="I115" s="325" t="s">
        <v>1188</v>
      </c>
      <c r="J115" s="184" t="s">
        <v>1189</v>
      </c>
      <c r="K115" s="186"/>
    </row>
    <row r="116" spans="1:13">
      <c r="A116" s="328"/>
      <c r="B116" s="328"/>
      <c r="C116" s="328"/>
      <c r="D116" s="328"/>
      <c r="E116" s="328"/>
      <c r="F116" s="328"/>
      <c r="G116" s="325"/>
      <c r="H116" s="328"/>
      <c r="I116" s="328"/>
      <c r="J116" s="328"/>
    </row>
    <row r="117" spans="1:13">
      <c r="A117" s="185"/>
    </row>
  </sheetData>
  <phoneticPr fontId="32" type="noConversion"/>
  <hyperlinks>
    <hyperlink ref="J115" r:id="rId1" display="connection details BME" xr:uid="{5F21E8B5-EB66-4431-AF9F-BF585AE1E46C}"/>
  </hyperlinks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D4A-35DF-4F77-A84F-65097DF5CAB0}">
  <sheetPr>
    <tabColor rgb="FF92D050"/>
  </sheetPr>
  <dimension ref="A1:L33"/>
  <sheetViews>
    <sheetView workbookViewId="0"/>
  </sheetViews>
  <sheetFormatPr defaultRowHeight="15"/>
  <cols>
    <col min="1" max="1" width="21.42578125" bestFit="1" customWidth="1"/>
    <col min="2" max="2" width="30.7109375" bestFit="1" customWidth="1"/>
    <col min="3" max="3" width="12" bestFit="1" customWidth="1"/>
    <col min="4" max="4" width="7.7109375" bestFit="1" customWidth="1"/>
    <col min="8" max="8" width="31.5703125" customWidth="1"/>
    <col min="9" max="9" width="9.7109375" bestFit="1" customWidth="1"/>
    <col min="10" max="10" width="23.5703125" bestFit="1" customWidth="1"/>
    <col min="11" max="11" width="12" bestFit="1" customWidth="1"/>
    <col min="12" max="12" width="20.7109375" bestFit="1" customWidth="1"/>
  </cols>
  <sheetData>
    <row r="1" spans="1:12">
      <c r="A1" t="s">
        <v>1190</v>
      </c>
      <c r="I1" t="s">
        <v>1191</v>
      </c>
    </row>
    <row r="2" spans="1:12" ht="18.75">
      <c r="A2" s="120" t="s">
        <v>1192</v>
      </c>
      <c r="I2" s="120" t="s">
        <v>1192</v>
      </c>
    </row>
    <row r="3" spans="1:12" ht="15.75">
      <c r="A3" s="116" t="s">
        <v>1193</v>
      </c>
      <c r="B3" s="117" t="s">
        <v>1194</v>
      </c>
      <c r="C3" s="117" t="s">
        <v>914</v>
      </c>
      <c r="D3" s="117" t="s">
        <v>1195</v>
      </c>
      <c r="I3" s="121" t="s">
        <v>1196</v>
      </c>
      <c r="J3" s="117" t="s">
        <v>1197</v>
      </c>
      <c r="K3" s="117" t="s">
        <v>914</v>
      </c>
      <c r="L3" s="122" t="s">
        <v>1198</v>
      </c>
    </row>
    <row r="4" spans="1:12">
      <c r="A4" s="118" t="s">
        <v>1199</v>
      </c>
      <c r="B4" s="119" t="s">
        <v>1200</v>
      </c>
      <c r="C4" s="119">
        <v>500</v>
      </c>
      <c r="D4" s="119">
        <v>1</v>
      </c>
      <c r="I4" s="123">
        <v>1</v>
      </c>
      <c r="J4" s="124" t="s">
        <v>1201</v>
      </c>
      <c r="K4" s="124">
        <v>700</v>
      </c>
      <c r="L4" s="124" t="s">
        <v>1202</v>
      </c>
    </row>
    <row r="5" spans="1:12">
      <c r="A5" s="118" t="s">
        <v>1203</v>
      </c>
      <c r="B5" s="119" t="s">
        <v>1204</v>
      </c>
      <c r="C5" s="119">
        <v>500</v>
      </c>
      <c r="D5" s="119">
        <v>2</v>
      </c>
      <c r="I5" s="123">
        <v>2</v>
      </c>
      <c r="J5" s="124" t="s">
        <v>1205</v>
      </c>
      <c r="K5" s="124">
        <v>400</v>
      </c>
      <c r="L5" s="124" t="s">
        <v>1206</v>
      </c>
    </row>
    <row r="6" spans="1:12">
      <c r="A6" s="118" t="s">
        <v>1207</v>
      </c>
      <c r="B6" s="119" t="s">
        <v>1208</v>
      </c>
      <c r="C6" s="119">
        <v>500</v>
      </c>
      <c r="D6" s="119">
        <v>3</v>
      </c>
      <c r="I6" s="123">
        <v>3</v>
      </c>
      <c r="J6" s="124" t="s">
        <v>1209</v>
      </c>
      <c r="K6" s="124">
        <v>400</v>
      </c>
      <c r="L6" s="124" t="s">
        <v>1210</v>
      </c>
    </row>
    <row r="7" spans="1:12">
      <c r="A7" s="118" t="s">
        <v>1211</v>
      </c>
      <c r="B7" s="119"/>
      <c r="C7" s="119"/>
      <c r="D7" s="119">
        <v>4</v>
      </c>
      <c r="I7" s="123">
        <v>4</v>
      </c>
      <c r="J7" s="124" t="s">
        <v>1211</v>
      </c>
      <c r="K7" s="124"/>
      <c r="L7" s="124" t="s">
        <v>1211</v>
      </c>
    </row>
    <row r="8" spans="1:12">
      <c r="A8" s="118" t="s">
        <v>1211</v>
      </c>
      <c r="B8" s="119"/>
      <c r="C8" s="119"/>
      <c r="D8" s="119">
        <v>5</v>
      </c>
      <c r="I8" s="123">
        <v>5</v>
      </c>
      <c r="J8" s="124" t="s">
        <v>1211</v>
      </c>
      <c r="K8" s="124"/>
      <c r="L8" s="124" t="s">
        <v>1211</v>
      </c>
    </row>
    <row r="9" spans="1:12">
      <c r="A9" s="118" t="s">
        <v>1211</v>
      </c>
      <c r="B9" s="119"/>
      <c r="C9" s="119"/>
      <c r="D9" s="119">
        <v>6</v>
      </c>
      <c r="I9" s="123">
        <v>6</v>
      </c>
      <c r="J9" s="124" t="s">
        <v>1211</v>
      </c>
      <c r="K9" s="124"/>
      <c r="L9" s="124" t="s">
        <v>1211</v>
      </c>
    </row>
    <row r="11" spans="1:12" ht="18.75">
      <c r="A11" s="120" t="s">
        <v>1212</v>
      </c>
      <c r="I11" s="120" t="s">
        <v>1212</v>
      </c>
    </row>
    <row r="12" spans="1:12" ht="15.75">
      <c r="A12" s="116" t="s">
        <v>1193</v>
      </c>
      <c r="B12" s="117" t="s">
        <v>1194</v>
      </c>
      <c r="C12" s="117" t="s">
        <v>914</v>
      </c>
      <c r="D12" s="117" t="s">
        <v>915</v>
      </c>
      <c r="I12" s="121" t="s">
        <v>911</v>
      </c>
      <c r="J12" s="122" t="s">
        <v>1197</v>
      </c>
      <c r="K12" s="122" t="s">
        <v>914</v>
      </c>
      <c r="L12" s="122" t="s">
        <v>1198</v>
      </c>
    </row>
    <row r="13" spans="1:12">
      <c r="A13" s="118" t="s">
        <v>1211</v>
      </c>
      <c r="B13" s="119"/>
      <c r="C13" s="119"/>
      <c r="D13" s="119">
        <v>1</v>
      </c>
      <c r="I13" s="123">
        <v>1</v>
      </c>
      <c r="J13" s="119" t="s">
        <v>1211</v>
      </c>
      <c r="K13" s="124"/>
      <c r="L13" s="124" t="s">
        <v>1211</v>
      </c>
    </row>
    <row r="14" spans="1:12">
      <c r="A14" s="118" t="s">
        <v>1211</v>
      </c>
      <c r="B14" s="119"/>
      <c r="C14" s="119"/>
      <c r="D14" s="119">
        <v>2</v>
      </c>
      <c r="I14" s="123">
        <v>2</v>
      </c>
      <c r="J14" s="119" t="s">
        <v>1211</v>
      </c>
      <c r="K14" s="124"/>
      <c r="L14" s="124" t="s">
        <v>1211</v>
      </c>
    </row>
    <row r="15" spans="1:12">
      <c r="A15" s="118" t="s">
        <v>1213</v>
      </c>
      <c r="B15" s="119" t="s">
        <v>1214</v>
      </c>
      <c r="C15" s="119">
        <v>500</v>
      </c>
      <c r="D15" s="119">
        <v>3</v>
      </c>
      <c r="I15" s="123">
        <v>3</v>
      </c>
      <c r="J15" s="119" t="s">
        <v>1214</v>
      </c>
      <c r="K15" s="124">
        <v>700</v>
      </c>
      <c r="L15" s="124" t="s">
        <v>1125</v>
      </c>
    </row>
    <row r="16" spans="1:12">
      <c r="A16" s="118" t="s">
        <v>1215</v>
      </c>
      <c r="B16" s="119" t="s">
        <v>1216</v>
      </c>
      <c r="C16" s="119">
        <v>500</v>
      </c>
      <c r="D16" s="119">
        <v>4</v>
      </c>
      <c r="I16" s="123">
        <v>4</v>
      </c>
      <c r="J16" s="119" t="s">
        <v>1216</v>
      </c>
      <c r="K16" s="124">
        <v>700</v>
      </c>
      <c r="L16" s="124" t="s">
        <v>1217</v>
      </c>
    </row>
    <row r="17" spans="1:12">
      <c r="A17" s="118" t="s">
        <v>1218</v>
      </c>
      <c r="B17" s="119" t="s">
        <v>1219</v>
      </c>
      <c r="C17" s="119">
        <v>500</v>
      </c>
      <c r="D17" s="119">
        <v>5</v>
      </c>
      <c r="I17" s="123">
        <v>5</v>
      </c>
      <c r="J17" s="119" t="s">
        <v>1219</v>
      </c>
      <c r="K17" s="124">
        <v>400</v>
      </c>
      <c r="L17" s="124" t="s">
        <v>1220</v>
      </c>
    </row>
    <row r="18" spans="1:12">
      <c r="A18" s="118" t="s">
        <v>1221</v>
      </c>
      <c r="B18" s="119" t="s">
        <v>1222</v>
      </c>
      <c r="C18" s="119">
        <v>500</v>
      </c>
      <c r="D18" s="119">
        <v>6</v>
      </c>
      <c r="I18" s="123">
        <v>6</v>
      </c>
      <c r="J18" s="119" t="s">
        <v>1222</v>
      </c>
      <c r="K18" s="124">
        <v>400</v>
      </c>
      <c r="L18" s="124" t="s">
        <v>1223</v>
      </c>
    </row>
    <row r="20" spans="1:12" ht="18.75">
      <c r="A20" s="120" t="s">
        <v>1224</v>
      </c>
      <c r="I20" s="120" t="s">
        <v>1224</v>
      </c>
    </row>
    <row r="21" spans="1:12" ht="15.75">
      <c r="A21" s="116" t="s">
        <v>1193</v>
      </c>
      <c r="B21" s="117" t="s">
        <v>1194</v>
      </c>
      <c r="C21" s="117" t="s">
        <v>914</v>
      </c>
      <c r="D21" s="117" t="s">
        <v>1195</v>
      </c>
      <c r="I21" s="121" t="s">
        <v>911</v>
      </c>
      <c r="J21" s="122" t="s">
        <v>1197</v>
      </c>
      <c r="K21" s="122" t="s">
        <v>914</v>
      </c>
      <c r="L21" s="122" t="s">
        <v>1198</v>
      </c>
    </row>
    <row r="22" spans="1:12" ht="15.75">
      <c r="A22" s="118" t="s">
        <v>1225</v>
      </c>
      <c r="B22" s="119" t="s">
        <v>1226</v>
      </c>
      <c r="C22" s="119">
        <v>500</v>
      </c>
      <c r="D22" s="119">
        <v>1</v>
      </c>
      <c r="I22" s="123">
        <v>1</v>
      </c>
      <c r="J22" s="124" t="s">
        <v>1201</v>
      </c>
      <c r="K22" s="125">
        <v>700</v>
      </c>
      <c r="L22" s="124" t="s">
        <v>1227</v>
      </c>
    </row>
    <row r="23" spans="1:12" ht="15.75">
      <c r="A23" s="118" t="s">
        <v>1228</v>
      </c>
      <c r="B23" s="119" t="s">
        <v>1229</v>
      </c>
      <c r="C23" s="119">
        <v>500</v>
      </c>
      <c r="D23" s="119">
        <v>2</v>
      </c>
      <c r="I23" s="123">
        <v>2</v>
      </c>
      <c r="J23" s="124" t="s">
        <v>1205</v>
      </c>
      <c r="K23" s="125">
        <v>400</v>
      </c>
      <c r="L23" s="124" t="s">
        <v>1206</v>
      </c>
    </row>
    <row r="24" spans="1:12" ht="15.75">
      <c r="A24" s="118" t="s">
        <v>1230</v>
      </c>
      <c r="B24" s="119" t="s">
        <v>1231</v>
      </c>
      <c r="C24" s="119">
        <v>500</v>
      </c>
      <c r="D24" s="119">
        <v>3</v>
      </c>
      <c r="I24" s="123">
        <v>3</v>
      </c>
      <c r="J24" s="124" t="s">
        <v>1209</v>
      </c>
      <c r="K24" s="125">
        <v>400</v>
      </c>
      <c r="L24" s="124" t="s">
        <v>1210</v>
      </c>
    </row>
    <row r="25" spans="1:12" ht="15.75">
      <c r="A25" s="118" t="s">
        <v>1211</v>
      </c>
      <c r="B25" s="119"/>
      <c r="C25" s="119"/>
      <c r="D25" s="119">
        <v>4</v>
      </c>
      <c r="I25" s="123">
        <v>4</v>
      </c>
      <c r="J25" s="125" t="s">
        <v>1211</v>
      </c>
      <c r="K25" s="125"/>
      <c r="L25" s="124" t="s">
        <v>1211</v>
      </c>
    </row>
    <row r="26" spans="1:12" ht="15.75">
      <c r="A26" s="118" t="s">
        <v>1211</v>
      </c>
      <c r="B26" s="119"/>
      <c r="C26" s="119"/>
      <c r="D26" s="119">
        <v>5</v>
      </c>
      <c r="I26" s="123">
        <v>5</v>
      </c>
      <c r="J26" s="125" t="s">
        <v>1211</v>
      </c>
      <c r="K26" s="125"/>
      <c r="L26" s="124" t="s">
        <v>1211</v>
      </c>
    </row>
    <row r="27" spans="1:12" ht="15.75">
      <c r="A27" s="118" t="s">
        <v>1232</v>
      </c>
      <c r="B27" s="119" t="s">
        <v>1229</v>
      </c>
      <c r="C27" s="119">
        <v>500</v>
      </c>
      <c r="D27" s="119">
        <v>6</v>
      </c>
      <c r="I27" s="123">
        <v>6</v>
      </c>
      <c r="J27" s="125" t="s">
        <v>1233</v>
      </c>
      <c r="K27" s="125">
        <v>700</v>
      </c>
      <c r="L27" s="124" t="s">
        <v>1234</v>
      </c>
    </row>
    <row r="28" spans="1:12" ht="15.75">
      <c r="A28" s="118" t="s">
        <v>1232</v>
      </c>
      <c r="B28" s="119" t="s">
        <v>1229</v>
      </c>
      <c r="C28" s="119">
        <v>500</v>
      </c>
      <c r="D28" s="119">
        <v>7</v>
      </c>
      <c r="I28" s="123">
        <v>7</v>
      </c>
      <c r="J28" s="125" t="s">
        <v>1233</v>
      </c>
      <c r="K28" s="125">
        <v>700</v>
      </c>
      <c r="L28" s="124" t="s">
        <v>1235</v>
      </c>
    </row>
    <row r="29" spans="1:12" ht="15.75">
      <c r="A29" s="118" t="s">
        <v>1211</v>
      </c>
      <c r="B29" s="119"/>
      <c r="C29" s="119"/>
      <c r="D29" s="119">
        <v>8</v>
      </c>
      <c r="I29" s="123">
        <v>8</v>
      </c>
      <c r="J29" s="125" t="s">
        <v>1211</v>
      </c>
      <c r="K29" s="125"/>
      <c r="L29" s="124" t="s">
        <v>1211</v>
      </c>
    </row>
    <row r="30" spans="1:12" ht="15.75">
      <c r="A30" s="118" t="s">
        <v>1236</v>
      </c>
      <c r="B30" s="119" t="s">
        <v>1237</v>
      </c>
      <c r="C30" s="119">
        <v>800</v>
      </c>
      <c r="D30" s="119">
        <v>9</v>
      </c>
      <c r="I30" s="123">
        <v>9</v>
      </c>
      <c r="J30" s="125" t="s">
        <v>1238</v>
      </c>
      <c r="K30" s="125">
        <v>700</v>
      </c>
      <c r="L30" s="124" t="s">
        <v>1239</v>
      </c>
    </row>
    <row r="31" spans="1:12" ht="15.75">
      <c r="A31" s="118" t="s">
        <v>1236</v>
      </c>
      <c r="B31" s="119" t="s">
        <v>1237</v>
      </c>
      <c r="C31" s="119">
        <v>800</v>
      </c>
      <c r="D31" s="119">
        <v>10</v>
      </c>
      <c r="I31" s="123">
        <v>10</v>
      </c>
      <c r="J31" s="125" t="s">
        <v>1238</v>
      </c>
      <c r="K31" s="125">
        <v>700</v>
      </c>
      <c r="L31" s="124" t="s">
        <v>1240</v>
      </c>
    </row>
    <row r="33" spans="12:12"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ABA6-75ED-43FC-B8E0-D3A5896972F3}">
  <sheetPr>
    <tabColor rgb="FF92D050"/>
  </sheetPr>
  <dimension ref="A1:I120"/>
  <sheetViews>
    <sheetView workbookViewId="0">
      <selection activeCell="A34" sqref="A34"/>
    </sheetView>
  </sheetViews>
  <sheetFormatPr defaultRowHeight="15"/>
  <cols>
    <col min="1" max="1" width="15.28515625" style="81" customWidth="1"/>
    <col min="2" max="2" width="25.5703125" style="81" customWidth="1"/>
    <col min="3" max="3" width="5.85546875" style="81" bestFit="1" customWidth="1"/>
    <col min="4" max="4" width="12.85546875" style="83" customWidth="1"/>
    <col min="5" max="5" width="35.42578125" style="81" customWidth="1"/>
    <col min="6" max="6" width="19" style="81" customWidth="1"/>
    <col min="7" max="7" width="26.5703125" style="82" customWidth="1"/>
    <col min="8" max="10" width="9.140625" style="81"/>
    <col min="11" max="11" width="10.5703125" style="81" bestFit="1" customWidth="1"/>
    <col min="12" max="16384" width="9.140625" style="81"/>
  </cols>
  <sheetData>
    <row r="1" spans="1:8" ht="26.25" customHeight="1">
      <c r="A1" s="252" t="s">
        <v>1241</v>
      </c>
      <c r="F1" s="338" t="s">
        <v>1242</v>
      </c>
    </row>
    <row r="2" spans="1:8" ht="18.75">
      <c r="A2" s="253" t="s">
        <v>1243</v>
      </c>
      <c r="E2" s="254" t="s">
        <v>422</v>
      </c>
      <c r="F2" s="255"/>
      <c r="H2" s="86"/>
    </row>
    <row r="3" spans="1:8" ht="18.75">
      <c r="A3" s="253"/>
      <c r="B3" s="256" t="s">
        <v>1244</v>
      </c>
      <c r="D3" s="256"/>
      <c r="F3" s="255"/>
      <c r="G3" s="257" t="s">
        <v>1198</v>
      </c>
      <c r="H3" s="86"/>
    </row>
    <row r="4" spans="1:8">
      <c r="A4" s="81" t="s">
        <v>21</v>
      </c>
      <c r="B4" s="81" t="s">
        <v>1245</v>
      </c>
      <c r="C4" s="81" t="s">
        <v>1246</v>
      </c>
      <c r="D4" s="83" t="s">
        <v>1247</v>
      </c>
      <c r="E4" s="258" t="s">
        <v>1248</v>
      </c>
      <c r="F4" s="261" t="s">
        <v>1249</v>
      </c>
      <c r="G4" s="82" t="s">
        <v>1250</v>
      </c>
      <c r="H4" s="86"/>
    </row>
    <row r="5" spans="1:8">
      <c r="A5" s="81" t="s">
        <v>1251</v>
      </c>
      <c r="B5" s="81" t="s">
        <v>1252</v>
      </c>
      <c r="C5" s="81" t="s">
        <v>1253</v>
      </c>
      <c r="D5" s="83">
        <v>18</v>
      </c>
      <c r="E5" s="258" t="s">
        <v>1254</v>
      </c>
      <c r="F5" s="261">
        <v>300</v>
      </c>
      <c r="G5" s="82" t="s">
        <v>1255</v>
      </c>
      <c r="H5" s="86"/>
    </row>
    <row r="6" spans="1:8">
      <c r="A6" s="81" t="s">
        <v>1251</v>
      </c>
      <c r="B6" s="81" t="s">
        <v>1256</v>
      </c>
      <c r="C6" s="81" t="s">
        <v>1253</v>
      </c>
      <c r="D6" s="83">
        <v>18</v>
      </c>
      <c r="E6" s="258" t="s">
        <v>1254</v>
      </c>
      <c r="F6" s="261">
        <v>300</v>
      </c>
      <c r="G6" s="82" t="s">
        <v>1257</v>
      </c>
      <c r="H6" s="86"/>
    </row>
    <row r="7" spans="1:8">
      <c r="A7" s="81" t="s">
        <v>1251</v>
      </c>
      <c r="B7" s="81" t="s">
        <v>1258</v>
      </c>
      <c r="C7" s="81" t="s">
        <v>1253</v>
      </c>
      <c r="D7" s="83">
        <v>18</v>
      </c>
      <c r="E7" s="258" t="s">
        <v>1254</v>
      </c>
      <c r="F7" s="261">
        <v>300</v>
      </c>
      <c r="G7" s="82" t="s">
        <v>1259</v>
      </c>
      <c r="H7" s="86"/>
    </row>
    <row r="8" spans="1:8">
      <c r="A8" s="81" t="s">
        <v>1251</v>
      </c>
      <c r="B8" s="81" t="s">
        <v>1260</v>
      </c>
      <c r="C8" s="81" t="s">
        <v>1261</v>
      </c>
      <c r="D8" s="83">
        <v>18</v>
      </c>
      <c r="E8" s="258" t="s">
        <v>1262</v>
      </c>
      <c r="F8" s="261">
        <v>300</v>
      </c>
      <c r="G8" s="82" t="s">
        <v>1263</v>
      </c>
      <c r="H8" s="86"/>
    </row>
    <row r="9" spans="1:8">
      <c r="A9" s="81" t="s">
        <v>1251</v>
      </c>
      <c r="B9" s="81" t="s">
        <v>1264</v>
      </c>
      <c r="C9" s="81" t="s">
        <v>1261</v>
      </c>
      <c r="D9" s="83">
        <v>18</v>
      </c>
      <c r="E9" s="258" t="s">
        <v>1262</v>
      </c>
      <c r="F9" s="261">
        <v>300</v>
      </c>
      <c r="G9" s="82" t="s">
        <v>1265</v>
      </c>
      <c r="H9" s="86"/>
    </row>
    <row r="10" spans="1:8">
      <c r="A10" s="328" t="s">
        <v>1251</v>
      </c>
      <c r="B10" s="328" t="s">
        <v>1266</v>
      </c>
      <c r="C10" s="328" t="s">
        <v>1267</v>
      </c>
      <c r="D10" s="339">
        <v>18</v>
      </c>
      <c r="E10" s="340" t="s">
        <v>1268</v>
      </c>
      <c r="F10" s="341">
        <v>300</v>
      </c>
      <c r="G10" s="342" t="s">
        <v>1269</v>
      </c>
      <c r="H10" s="86"/>
    </row>
    <row r="11" spans="1:8">
      <c r="A11" s="81" t="s">
        <v>1270</v>
      </c>
      <c r="B11" s="81" t="s">
        <v>1271</v>
      </c>
      <c r="C11" s="81" t="s">
        <v>1267</v>
      </c>
      <c r="D11" s="83">
        <v>18</v>
      </c>
      <c r="E11" s="259" t="s">
        <v>1268</v>
      </c>
      <c r="F11" s="261">
        <v>400</v>
      </c>
      <c r="G11" s="260" t="s">
        <v>1269</v>
      </c>
      <c r="H11" s="86"/>
    </row>
    <row r="12" spans="1:8">
      <c r="A12" s="81" t="s">
        <v>1270</v>
      </c>
      <c r="B12" s="81" t="s">
        <v>1272</v>
      </c>
      <c r="C12" s="81" t="s">
        <v>1267</v>
      </c>
      <c r="D12" s="83">
        <v>18</v>
      </c>
      <c r="E12" s="259" t="s">
        <v>1268</v>
      </c>
      <c r="F12" s="261">
        <v>300</v>
      </c>
      <c r="G12" s="260" t="s">
        <v>1269</v>
      </c>
      <c r="H12" s="86"/>
    </row>
    <row r="13" spans="1:8">
      <c r="A13" s="81" t="s">
        <v>1270</v>
      </c>
      <c r="B13" s="82" t="s">
        <v>1273</v>
      </c>
      <c r="C13" s="81" t="s">
        <v>1267</v>
      </c>
      <c r="D13" s="83">
        <v>18</v>
      </c>
      <c r="E13" s="259" t="s">
        <v>1268</v>
      </c>
      <c r="F13" s="261">
        <v>200</v>
      </c>
      <c r="G13" s="260" t="s">
        <v>1269</v>
      </c>
      <c r="H13" s="86"/>
    </row>
    <row r="14" spans="1:8">
      <c r="A14" s="81" t="s">
        <v>1251</v>
      </c>
      <c r="B14" s="81" t="s">
        <v>1274</v>
      </c>
      <c r="C14" s="81" t="s">
        <v>1253</v>
      </c>
      <c r="D14" s="83">
        <v>18</v>
      </c>
      <c r="E14" s="258" t="s">
        <v>1254</v>
      </c>
      <c r="F14" s="261">
        <v>400</v>
      </c>
      <c r="G14" s="82" t="s">
        <v>1259</v>
      </c>
      <c r="H14" s="86"/>
    </row>
    <row r="15" spans="1:8">
      <c r="A15" s="81" t="s">
        <v>1251</v>
      </c>
      <c r="B15" s="81" t="s">
        <v>1274</v>
      </c>
      <c r="C15" s="81" t="s">
        <v>1261</v>
      </c>
      <c r="D15" s="83">
        <v>18</v>
      </c>
      <c r="E15" s="258" t="s">
        <v>1262</v>
      </c>
      <c r="F15" s="261">
        <v>400</v>
      </c>
      <c r="G15" s="82" t="s">
        <v>1265</v>
      </c>
      <c r="H15" s="86"/>
    </row>
    <row r="16" spans="1:8">
      <c r="A16" s="81" t="s">
        <v>1251</v>
      </c>
      <c r="B16" s="81" t="s">
        <v>1274</v>
      </c>
      <c r="C16" s="81" t="s">
        <v>1267</v>
      </c>
      <c r="D16" s="83">
        <v>18</v>
      </c>
      <c r="E16" s="259" t="s">
        <v>1268</v>
      </c>
      <c r="F16" s="261">
        <v>400</v>
      </c>
      <c r="G16" s="82" t="s">
        <v>1273</v>
      </c>
      <c r="H16" s="86"/>
    </row>
    <row r="17" spans="1:9">
      <c r="A17" s="81" t="s">
        <v>1251</v>
      </c>
      <c r="B17" s="81" t="s">
        <v>1275</v>
      </c>
      <c r="C17" s="81" t="s">
        <v>1253</v>
      </c>
      <c r="D17" s="83">
        <v>18</v>
      </c>
      <c r="E17" s="258" t="s">
        <v>1254</v>
      </c>
      <c r="F17" s="261">
        <v>400</v>
      </c>
      <c r="G17" s="82" t="s">
        <v>1259</v>
      </c>
      <c r="H17" s="86"/>
    </row>
    <row r="18" spans="1:9">
      <c r="A18" s="81" t="s">
        <v>1251</v>
      </c>
      <c r="B18" s="81" t="s">
        <v>1275</v>
      </c>
      <c r="C18" s="81" t="s">
        <v>1261</v>
      </c>
      <c r="D18" s="83">
        <v>18</v>
      </c>
      <c r="E18" s="258" t="s">
        <v>1262</v>
      </c>
      <c r="F18" s="261">
        <v>400</v>
      </c>
      <c r="G18" s="82" t="s">
        <v>1265</v>
      </c>
      <c r="H18" s="86"/>
    </row>
    <row r="19" spans="1:9">
      <c r="A19" s="81" t="s">
        <v>1251</v>
      </c>
      <c r="B19" s="81" t="s">
        <v>1275</v>
      </c>
      <c r="C19" s="81" t="s">
        <v>1267</v>
      </c>
      <c r="D19" s="83">
        <v>18</v>
      </c>
      <c r="E19" s="259" t="s">
        <v>1268</v>
      </c>
      <c r="F19" s="261">
        <v>400</v>
      </c>
      <c r="G19" s="82" t="s">
        <v>1273</v>
      </c>
      <c r="H19" s="86"/>
    </row>
    <row r="20" spans="1:9">
      <c r="A20" s="81" t="s">
        <v>1251</v>
      </c>
      <c r="B20" s="328" t="s">
        <v>1276</v>
      </c>
      <c r="C20" s="81" t="s">
        <v>1253</v>
      </c>
      <c r="D20" s="83">
        <v>18</v>
      </c>
      <c r="E20" s="258" t="s">
        <v>1254</v>
      </c>
      <c r="F20" s="261">
        <v>400</v>
      </c>
      <c r="G20" s="82" t="s">
        <v>1259</v>
      </c>
      <c r="H20" s="86"/>
      <c r="I20" s="328"/>
    </row>
    <row r="21" spans="1:9">
      <c r="A21" s="81" t="s">
        <v>1251</v>
      </c>
      <c r="B21" s="325" t="s">
        <v>1277</v>
      </c>
      <c r="C21" s="81" t="s">
        <v>1253</v>
      </c>
      <c r="D21" s="83">
        <v>18</v>
      </c>
      <c r="E21" s="258" t="s">
        <v>1278</v>
      </c>
      <c r="F21" s="261" t="s">
        <v>1279</v>
      </c>
      <c r="G21" s="343" t="s">
        <v>1280</v>
      </c>
      <c r="H21" s="86"/>
    </row>
    <row r="22" spans="1:9">
      <c r="A22" s="81" t="s">
        <v>1251</v>
      </c>
      <c r="B22" s="325" t="s">
        <v>1281</v>
      </c>
      <c r="C22" s="81" t="s">
        <v>1261</v>
      </c>
      <c r="D22" s="83">
        <v>18</v>
      </c>
      <c r="E22" s="258" t="s">
        <v>1278</v>
      </c>
      <c r="F22" s="261" t="s">
        <v>1279</v>
      </c>
      <c r="G22" s="328" t="s">
        <v>1265</v>
      </c>
      <c r="H22" s="86"/>
    </row>
    <row r="23" spans="1:9">
      <c r="A23" s="81" t="s">
        <v>1251</v>
      </c>
      <c r="B23" s="325" t="s">
        <v>1282</v>
      </c>
      <c r="C23" s="81" t="s">
        <v>1267</v>
      </c>
      <c r="D23" s="83">
        <v>18</v>
      </c>
      <c r="E23" s="258" t="s">
        <v>1278</v>
      </c>
      <c r="F23" s="261" t="s">
        <v>1279</v>
      </c>
      <c r="G23" s="343" t="s">
        <v>1273</v>
      </c>
      <c r="H23" s="86"/>
    </row>
    <row r="24" spans="1:9">
      <c r="A24" s="81" t="s">
        <v>1251</v>
      </c>
      <c r="B24" s="81" t="s">
        <v>1283</v>
      </c>
      <c r="C24" s="81" t="s">
        <v>1253</v>
      </c>
      <c r="D24" s="83">
        <v>18</v>
      </c>
      <c r="E24" s="258" t="s">
        <v>1254</v>
      </c>
      <c r="F24" s="261">
        <v>600</v>
      </c>
      <c r="G24" s="82" t="s">
        <v>1259</v>
      </c>
      <c r="H24" s="86"/>
    </row>
    <row r="25" spans="1:9">
      <c r="A25" s="81" t="s">
        <v>1251</v>
      </c>
      <c r="B25" s="81" t="s">
        <v>1284</v>
      </c>
      <c r="C25" s="81" t="s">
        <v>1253</v>
      </c>
      <c r="D25" s="83">
        <v>18</v>
      </c>
      <c r="E25" s="258" t="s">
        <v>1254</v>
      </c>
      <c r="F25" s="261">
        <v>700</v>
      </c>
      <c r="G25" s="82" t="s">
        <v>1285</v>
      </c>
      <c r="H25" s="86"/>
    </row>
    <row r="26" spans="1:9">
      <c r="A26" s="81" t="s">
        <v>1251</v>
      </c>
      <c r="B26" s="81" t="s">
        <v>1265</v>
      </c>
      <c r="C26" s="81" t="s">
        <v>1261</v>
      </c>
      <c r="D26" s="83">
        <v>18</v>
      </c>
      <c r="E26" s="258" t="s">
        <v>1262</v>
      </c>
      <c r="F26" s="261">
        <v>300</v>
      </c>
      <c r="G26" s="82" t="s">
        <v>1286</v>
      </c>
      <c r="H26" s="86"/>
    </row>
    <row r="27" spans="1:9">
      <c r="A27" s="81" t="s">
        <v>1251</v>
      </c>
      <c r="B27" s="81" t="s">
        <v>1273</v>
      </c>
      <c r="C27" s="81" t="s">
        <v>1267</v>
      </c>
      <c r="D27" s="83">
        <v>18</v>
      </c>
      <c r="E27" s="259" t="s">
        <v>1268</v>
      </c>
      <c r="F27" s="261">
        <v>300</v>
      </c>
      <c r="G27" s="82" t="s">
        <v>1287</v>
      </c>
      <c r="H27" s="86"/>
    </row>
    <row r="28" spans="1:9">
      <c r="A28" s="81" t="s">
        <v>1251</v>
      </c>
      <c r="B28" s="81" t="s">
        <v>1288</v>
      </c>
      <c r="C28" s="81" t="s">
        <v>1253</v>
      </c>
      <c r="D28" s="83">
        <v>18</v>
      </c>
      <c r="E28" s="258" t="s">
        <v>1254</v>
      </c>
      <c r="F28" s="261">
        <v>600</v>
      </c>
      <c r="G28" s="82" t="s">
        <v>1259</v>
      </c>
      <c r="H28" s="86"/>
    </row>
    <row r="29" spans="1:9">
      <c r="A29" s="81" t="s">
        <v>1251</v>
      </c>
      <c r="B29" s="81" t="s">
        <v>1289</v>
      </c>
      <c r="C29" s="81" t="s">
        <v>1253</v>
      </c>
      <c r="D29" s="83">
        <v>18</v>
      </c>
      <c r="E29" s="258" t="s">
        <v>1254</v>
      </c>
      <c r="F29" s="261">
        <v>700</v>
      </c>
      <c r="G29" s="82" t="s">
        <v>1290</v>
      </c>
      <c r="H29" s="86"/>
    </row>
    <row r="30" spans="1:9">
      <c r="A30" s="81" t="s">
        <v>1251</v>
      </c>
      <c r="B30" s="81" t="s">
        <v>1265</v>
      </c>
      <c r="C30" s="81" t="s">
        <v>1261</v>
      </c>
      <c r="D30" s="83">
        <v>18</v>
      </c>
      <c r="E30" s="258" t="s">
        <v>1262</v>
      </c>
      <c r="F30" s="261">
        <v>300</v>
      </c>
      <c r="G30" s="82" t="s">
        <v>1291</v>
      </c>
      <c r="H30" s="86"/>
    </row>
    <row r="31" spans="1:9">
      <c r="A31" s="81" t="s">
        <v>1251</v>
      </c>
      <c r="B31" s="81" t="s">
        <v>1273</v>
      </c>
      <c r="C31" s="81" t="s">
        <v>1267</v>
      </c>
      <c r="D31" s="83">
        <v>18</v>
      </c>
      <c r="E31" s="259" t="s">
        <v>1268</v>
      </c>
      <c r="F31" s="261">
        <v>300</v>
      </c>
      <c r="G31" s="82" t="s">
        <v>1292</v>
      </c>
      <c r="H31" s="86"/>
    </row>
    <row r="32" spans="1:9">
      <c r="F32" s="86"/>
      <c r="H32" s="86"/>
    </row>
    <row r="33" spans="6:8">
      <c r="F33" s="86"/>
      <c r="H33" s="86"/>
    </row>
    <row r="34" spans="6:8">
      <c r="F34" s="86"/>
      <c r="H34" s="86"/>
    </row>
    <row r="35" spans="6:8">
      <c r="F35" s="86"/>
      <c r="H35" s="86"/>
    </row>
    <row r="36" spans="6:8">
      <c r="F36" s="86"/>
      <c r="H36" s="86"/>
    </row>
    <row r="37" spans="6:8">
      <c r="F37" s="86"/>
      <c r="H37" s="86"/>
    </row>
    <row r="38" spans="6:8">
      <c r="F38" s="86"/>
      <c r="H38" s="86"/>
    </row>
    <row r="39" spans="6:8">
      <c r="F39" s="86"/>
      <c r="H39" s="86"/>
    </row>
    <row r="40" spans="6:8">
      <c r="F40" s="86"/>
      <c r="H40" s="86"/>
    </row>
    <row r="41" spans="6:8">
      <c r="F41" s="86"/>
      <c r="H41" s="86"/>
    </row>
    <row r="42" spans="6:8">
      <c r="F42" s="86"/>
      <c r="H42" s="86"/>
    </row>
    <row r="43" spans="6:8">
      <c r="F43" s="86"/>
      <c r="H43" s="86"/>
    </row>
    <row r="44" spans="6:8">
      <c r="F44" s="86"/>
      <c r="H44" s="86"/>
    </row>
    <row r="45" spans="6:8">
      <c r="F45" s="86"/>
      <c r="H45" s="86"/>
    </row>
    <row r="46" spans="6:8">
      <c r="F46" s="86"/>
      <c r="H46" s="86"/>
    </row>
    <row r="47" spans="6:8">
      <c r="F47" s="86"/>
      <c r="H47" s="86"/>
    </row>
    <row r="48" spans="6:8">
      <c r="F48" s="86"/>
      <c r="H48" s="86"/>
    </row>
    <row r="49" spans="6:8">
      <c r="F49" s="86"/>
      <c r="H49" s="86"/>
    </row>
    <row r="50" spans="6:8">
      <c r="F50" s="86"/>
      <c r="H50" s="86"/>
    </row>
    <row r="51" spans="6:8">
      <c r="F51" s="86"/>
      <c r="H51" s="86"/>
    </row>
    <row r="52" spans="6:8">
      <c r="F52" s="86"/>
      <c r="H52" s="86"/>
    </row>
    <row r="53" spans="6:8">
      <c r="F53" s="86"/>
      <c r="H53" s="86"/>
    </row>
    <row r="54" spans="6:8">
      <c r="F54" s="86"/>
      <c r="H54" s="86"/>
    </row>
    <row r="55" spans="6:8">
      <c r="F55" s="86"/>
      <c r="H55" s="86"/>
    </row>
    <row r="56" spans="6:8">
      <c r="F56" s="86"/>
      <c r="H56" s="86"/>
    </row>
    <row r="57" spans="6:8">
      <c r="F57" s="86"/>
      <c r="H57" s="86"/>
    </row>
    <row r="58" spans="6:8">
      <c r="F58" s="86"/>
      <c r="H58" s="86"/>
    </row>
    <row r="59" spans="6:8">
      <c r="F59" s="86"/>
      <c r="H59" s="86"/>
    </row>
    <row r="60" spans="6:8">
      <c r="F60" s="86"/>
      <c r="H60" s="86"/>
    </row>
    <row r="61" spans="6:8">
      <c r="F61" s="86"/>
      <c r="H61" s="86"/>
    </row>
    <row r="62" spans="6:8">
      <c r="F62" s="86"/>
      <c r="H62" s="86"/>
    </row>
    <row r="63" spans="6:8">
      <c r="F63" s="86"/>
      <c r="H63" s="86"/>
    </row>
    <row r="64" spans="6:8">
      <c r="F64" s="86"/>
      <c r="H64" s="86"/>
    </row>
    <row r="65" spans="6:8">
      <c r="F65" s="86"/>
      <c r="H65" s="86"/>
    </row>
    <row r="66" spans="6:8">
      <c r="F66" s="86"/>
      <c r="H66" s="86"/>
    </row>
    <row r="67" spans="6:8">
      <c r="F67" s="86"/>
      <c r="H67" s="86"/>
    </row>
    <row r="68" spans="6:8">
      <c r="F68" s="86"/>
      <c r="H68" s="86"/>
    </row>
    <row r="69" spans="6:8">
      <c r="F69" s="86"/>
      <c r="H69" s="86"/>
    </row>
    <row r="70" spans="6:8">
      <c r="F70" s="86"/>
      <c r="H70" s="86"/>
    </row>
    <row r="71" spans="6:8">
      <c r="F71" s="86"/>
      <c r="H71" s="86"/>
    </row>
    <row r="72" spans="6:8">
      <c r="F72" s="86"/>
      <c r="H72" s="86"/>
    </row>
    <row r="73" spans="6:8">
      <c r="F73" s="86"/>
      <c r="H73" s="86"/>
    </row>
    <row r="74" spans="6:8">
      <c r="F74" s="86"/>
      <c r="H74" s="86"/>
    </row>
    <row r="75" spans="6:8">
      <c r="F75" s="86"/>
      <c r="H75" s="86"/>
    </row>
    <row r="76" spans="6:8">
      <c r="F76" s="86"/>
      <c r="H76" s="86"/>
    </row>
    <row r="77" spans="6:8">
      <c r="F77" s="86"/>
      <c r="H77" s="86"/>
    </row>
    <row r="78" spans="6:8">
      <c r="F78" s="86"/>
      <c r="H78" s="86"/>
    </row>
    <row r="79" spans="6:8">
      <c r="F79" s="86"/>
      <c r="H79" s="86"/>
    </row>
    <row r="80" spans="6:8">
      <c r="F80" s="86"/>
      <c r="H80" s="86"/>
    </row>
    <row r="81" spans="6:8">
      <c r="F81" s="86"/>
      <c r="H81" s="86"/>
    </row>
    <row r="82" spans="6:8">
      <c r="F82" s="86"/>
      <c r="H82" s="86"/>
    </row>
    <row r="83" spans="6:8">
      <c r="F83" s="86"/>
      <c r="H83" s="86"/>
    </row>
    <row r="84" spans="6:8">
      <c r="F84" s="86"/>
      <c r="H84" s="86"/>
    </row>
    <row r="85" spans="6:8">
      <c r="F85" s="86"/>
      <c r="H85" s="86"/>
    </row>
    <row r="86" spans="6:8">
      <c r="F86" s="86"/>
      <c r="H86" s="86"/>
    </row>
    <row r="87" spans="6:8">
      <c r="F87" s="86"/>
      <c r="H87" s="86"/>
    </row>
    <row r="88" spans="6:8">
      <c r="F88" s="86"/>
      <c r="H88" s="86"/>
    </row>
    <row r="89" spans="6:8">
      <c r="F89" s="86"/>
      <c r="H89" s="86"/>
    </row>
    <row r="90" spans="6:8">
      <c r="F90" s="86"/>
      <c r="H90" s="86"/>
    </row>
    <row r="91" spans="6:8">
      <c r="F91" s="86"/>
      <c r="H91" s="86"/>
    </row>
    <row r="92" spans="6:8">
      <c r="F92" s="86"/>
      <c r="H92" s="86"/>
    </row>
    <row r="93" spans="6:8">
      <c r="F93" s="86"/>
      <c r="H93" s="86"/>
    </row>
    <row r="94" spans="6:8">
      <c r="F94" s="86"/>
      <c r="H94" s="86"/>
    </row>
    <row r="95" spans="6:8">
      <c r="F95" s="86"/>
      <c r="H95" s="86"/>
    </row>
    <row r="96" spans="6:8">
      <c r="F96" s="86"/>
      <c r="H96" s="86"/>
    </row>
    <row r="97" spans="6:8">
      <c r="F97" s="86"/>
      <c r="H97" s="86"/>
    </row>
    <row r="98" spans="6:8">
      <c r="F98" s="86"/>
      <c r="H98" s="86"/>
    </row>
    <row r="99" spans="6:8">
      <c r="F99" s="86"/>
      <c r="H99" s="86"/>
    </row>
    <row r="100" spans="6:8">
      <c r="F100" s="86"/>
      <c r="H100" s="86"/>
    </row>
    <row r="101" spans="6:8">
      <c r="F101" s="86"/>
      <c r="H101" s="86"/>
    </row>
    <row r="102" spans="6:8">
      <c r="F102" s="86"/>
      <c r="H102" s="86"/>
    </row>
    <row r="103" spans="6:8">
      <c r="F103" s="86"/>
      <c r="H103" s="86"/>
    </row>
    <row r="104" spans="6:8">
      <c r="F104" s="86"/>
      <c r="H104" s="86"/>
    </row>
    <row r="105" spans="6:8">
      <c r="F105" s="86"/>
      <c r="H105" s="86"/>
    </row>
    <row r="106" spans="6:8">
      <c r="F106" s="86"/>
      <c r="H106" s="86"/>
    </row>
    <row r="107" spans="6:8">
      <c r="F107" s="86"/>
      <c r="H107" s="86"/>
    </row>
    <row r="108" spans="6:8">
      <c r="F108" s="86"/>
      <c r="H108" s="86"/>
    </row>
    <row r="109" spans="6:8">
      <c r="F109" s="86"/>
      <c r="H109" s="86"/>
    </row>
    <row r="110" spans="6:8">
      <c r="F110" s="86"/>
      <c r="H110" s="86"/>
    </row>
    <row r="111" spans="6:8">
      <c r="F111" s="86"/>
      <c r="H111" s="86"/>
    </row>
    <row r="112" spans="6:8">
      <c r="F112" s="86"/>
      <c r="H112" s="86"/>
    </row>
    <row r="113" spans="8:8">
      <c r="H113" s="86"/>
    </row>
    <row r="114" spans="8:8">
      <c r="H114" s="86"/>
    </row>
    <row r="115" spans="8:8">
      <c r="H115" s="86"/>
    </row>
    <row r="116" spans="8:8">
      <c r="H116" s="86"/>
    </row>
    <row r="117" spans="8:8">
      <c r="H117" s="86"/>
    </row>
    <row r="118" spans="8:8">
      <c r="H118" s="86"/>
    </row>
    <row r="119" spans="8:8">
      <c r="H119" s="86"/>
    </row>
    <row r="120" spans="8:8">
      <c r="H120" s="86"/>
    </row>
  </sheetData>
  <hyperlinks>
    <hyperlink ref="E2" location="INDEX!A1" display="INDEX" xr:uid="{EA7CA388-5AB3-40D7-A583-98FF0C19C1FA}"/>
  </hyperlink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623-0653-4148-A217-057459B36D84}">
  <sheetPr>
    <tabColor rgb="FFFFC000"/>
  </sheetPr>
  <dimension ref="A1:E53"/>
  <sheetViews>
    <sheetView workbookViewId="0">
      <selection activeCell="C19" sqref="C19"/>
    </sheetView>
  </sheetViews>
  <sheetFormatPr defaultRowHeight="15"/>
  <cols>
    <col min="1" max="1" width="21.7109375" bestFit="1" customWidth="1"/>
    <col min="2" max="2" width="36.140625" bestFit="1" customWidth="1"/>
    <col min="3" max="3" width="83.140625" bestFit="1" customWidth="1"/>
    <col min="4" max="4" width="5.85546875" bestFit="1" customWidth="1"/>
  </cols>
  <sheetData>
    <row r="1" spans="1:5">
      <c r="A1" t="s">
        <v>1293</v>
      </c>
      <c r="B1" t="s">
        <v>1294</v>
      </c>
      <c r="C1" t="s">
        <v>424</v>
      </c>
      <c r="E1" t="s">
        <v>1295</v>
      </c>
    </row>
    <row r="2" spans="1:5">
      <c r="A2" s="1" t="s">
        <v>1296</v>
      </c>
      <c r="B2" s="1" t="s">
        <v>1297</v>
      </c>
      <c r="C2" s="1" t="s">
        <v>1298</v>
      </c>
    </row>
    <row r="3" spans="1:5">
      <c r="A3" s="26" t="s">
        <v>1299</v>
      </c>
      <c r="B3" t="s">
        <v>1300</v>
      </c>
      <c r="C3" s="35" t="s">
        <v>1301</v>
      </c>
    </row>
    <row r="4" spans="1:5" ht="15" customHeight="1">
      <c r="A4" s="16" t="s">
        <v>1302</v>
      </c>
      <c r="B4" t="s">
        <v>1303</v>
      </c>
      <c r="C4" s="4" t="s">
        <v>1304</v>
      </c>
    </row>
    <row r="5" spans="1:5">
      <c r="A5" s="16" t="s">
        <v>1305</v>
      </c>
      <c r="B5" t="s">
        <v>1306</v>
      </c>
      <c r="C5" t="s">
        <v>1307</v>
      </c>
    </row>
    <row r="6" spans="1:5" ht="12" customHeight="1">
      <c r="A6" s="52" t="s">
        <v>1308</v>
      </c>
      <c r="B6" s="51" t="s">
        <v>1309</v>
      </c>
      <c r="C6" s="53" t="s">
        <v>1310</v>
      </c>
      <c r="E6" t="s">
        <v>1311</v>
      </c>
    </row>
    <row r="7" spans="1:5">
      <c r="A7" s="16" t="s">
        <v>1312</v>
      </c>
      <c r="B7" t="s">
        <v>1313</v>
      </c>
      <c r="C7" s="1" t="s">
        <v>1314</v>
      </c>
    </row>
    <row r="8" spans="1:5">
      <c r="A8" s="16" t="s">
        <v>1315</v>
      </c>
      <c r="B8" t="s">
        <v>1316</v>
      </c>
      <c r="C8" s="1" t="s">
        <v>1317</v>
      </c>
    </row>
    <row r="9" spans="1:5">
      <c r="A9" s="46" t="s">
        <v>1318</v>
      </c>
      <c r="B9" t="s">
        <v>1319</v>
      </c>
      <c r="C9" s="1" t="s">
        <v>1320</v>
      </c>
    </row>
    <row r="10" spans="1:5">
      <c r="A10" s="16" t="s">
        <v>1321</v>
      </c>
      <c r="B10" t="s">
        <v>1322</v>
      </c>
      <c r="C10" s="1" t="s">
        <v>1323</v>
      </c>
    </row>
    <row r="11" spans="1:5">
      <c r="A11" s="16" t="s">
        <v>1324</v>
      </c>
      <c r="B11" t="s">
        <v>1325</v>
      </c>
      <c r="C11" t="s">
        <v>1326</v>
      </c>
    </row>
    <row r="12" spans="1:5">
      <c r="A12" s="16" t="s">
        <v>1327</v>
      </c>
      <c r="B12" t="s">
        <v>1328</v>
      </c>
      <c r="C12" t="s">
        <v>1329</v>
      </c>
    </row>
    <row r="13" spans="1:5">
      <c r="A13" s="16" t="s">
        <v>1330</v>
      </c>
      <c r="B13" t="s">
        <v>1331</v>
      </c>
      <c r="C13" t="s">
        <v>1332</v>
      </c>
    </row>
    <row r="14" spans="1:5">
      <c r="A14" s="16"/>
      <c r="B14" s="16"/>
    </row>
    <row r="15" spans="1:5">
      <c r="A15" s="16"/>
      <c r="B15" s="16"/>
    </row>
    <row r="16" spans="1:5">
      <c r="A16" s="34" t="s">
        <v>757</v>
      </c>
      <c r="B16" t="s">
        <v>1333</v>
      </c>
      <c r="C16" t="s">
        <v>424</v>
      </c>
    </row>
    <row r="17" spans="1:5">
      <c r="A17" s="280" t="s">
        <v>1334</v>
      </c>
      <c r="B17" s="110" t="s">
        <v>1335</v>
      </c>
      <c r="C17" s="110" t="s">
        <v>1336</v>
      </c>
    </row>
    <row r="18" spans="1:5">
      <c r="A18" s="273" t="s">
        <v>1337</v>
      </c>
      <c r="B18" s="279"/>
      <c r="C18" s="279" t="s">
        <v>1338</v>
      </c>
    </row>
    <row r="19" spans="1:5">
      <c r="A19" s="280" t="s">
        <v>1339</v>
      </c>
      <c r="B19" s="110"/>
      <c r="C19" s="110" t="s">
        <v>1340</v>
      </c>
    </row>
    <row r="20" spans="1:5">
      <c r="A20" s="273" t="s">
        <v>1341</v>
      </c>
      <c r="B20" s="279"/>
      <c r="C20" s="279" t="s">
        <v>1342</v>
      </c>
    </row>
    <row r="21" spans="1:5">
      <c r="A21" s="273" t="s">
        <v>1343</v>
      </c>
      <c r="B21" s="279"/>
      <c r="C21" s="279" t="s">
        <v>1344</v>
      </c>
      <c r="E21" s="69"/>
    </row>
    <row r="22" spans="1:5">
      <c r="A22" s="280" t="s">
        <v>1345</v>
      </c>
      <c r="B22" s="110" t="s">
        <v>1346</v>
      </c>
      <c r="C22" s="110" t="s">
        <v>1347</v>
      </c>
    </row>
    <row r="23" spans="1:5">
      <c r="A23" s="280" t="s">
        <v>1348</v>
      </c>
      <c r="B23" s="110"/>
      <c r="C23" s="110" t="s">
        <v>1349</v>
      </c>
    </row>
    <row r="24" spans="1:5">
      <c r="A24" s="280" t="s">
        <v>1350</v>
      </c>
      <c r="B24" s="110"/>
      <c r="C24" s="110" t="s">
        <v>1351</v>
      </c>
    </row>
    <row r="25" spans="1:5">
      <c r="A25" s="280" t="s">
        <v>1352</v>
      </c>
      <c r="B25" s="110"/>
      <c r="C25" s="110" t="s">
        <v>1353</v>
      </c>
    </row>
    <row r="26" spans="1:5">
      <c r="A26" s="280" t="s">
        <v>1354</v>
      </c>
      <c r="B26" s="110" t="s">
        <v>1355</v>
      </c>
      <c r="C26" s="110" t="s">
        <v>1356</v>
      </c>
    </row>
    <row r="27" spans="1:5">
      <c r="A27" s="280" t="s">
        <v>1357</v>
      </c>
      <c r="B27" s="110"/>
      <c r="C27" s="110" t="s">
        <v>1358</v>
      </c>
    </row>
    <row r="28" spans="1:5">
      <c r="A28" s="280" t="s">
        <v>1359</v>
      </c>
      <c r="B28" s="110"/>
      <c r="C28" s="110" t="s">
        <v>1360</v>
      </c>
    </row>
    <row r="29" spans="1:5">
      <c r="A29" s="280"/>
      <c r="B29" s="110"/>
      <c r="C29" s="110"/>
    </row>
    <row r="30" spans="1:5">
      <c r="A30" s="16"/>
    </row>
    <row r="31" spans="1:5">
      <c r="B31" s="16"/>
    </row>
    <row r="32" spans="1:5">
      <c r="A32" s="30" t="s">
        <v>1361</v>
      </c>
      <c r="B32" t="s">
        <v>424</v>
      </c>
    </row>
    <row r="33" spans="1:4">
      <c r="A33" t="s">
        <v>1362</v>
      </c>
      <c r="B33" t="s">
        <v>1363</v>
      </c>
    </row>
    <row r="34" spans="1:4">
      <c r="A34" t="s">
        <v>1364</v>
      </c>
      <c r="B34" t="s">
        <v>1363</v>
      </c>
    </row>
    <row r="35" spans="1:4">
      <c r="A35" t="s">
        <v>1365</v>
      </c>
      <c r="B35" t="s">
        <v>1363</v>
      </c>
    </row>
    <row r="36" spans="1:4">
      <c r="A36" t="s">
        <v>1366</v>
      </c>
      <c r="B36" t="s">
        <v>1363</v>
      </c>
    </row>
    <row r="37" spans="1:4">
      <c r="D37" t="s">
        <v>1367</v>
      </c>
    </row>
    <row r="38" spans="1:4">
      <c r="B38" t="s">
        <v>1368</v>
      </c>
      <c r="D38" t="s">
        <v>1369</v>
      </c>
    </row>
    <row r="39" spans="1:4">
      <c r="B39" t="s">
        <v>1370</v>
      </c>
    </row>
    <row r="41" spans="1:4">
      <c r="A41" s="30" t="s">
        <v>1371</v>
      </c>
      <c r="B41" t="s">
        <v>424</v>
      </c>
    </row>
    <row r="42" spans="1:4">
      <c r="A42" t="s">
        <v>1372</v>
      </c>
      <c r="B42" t="s">
        <v>1363</v>
      </c>
    </row>
    <row r="43" spans="1:4">
      <c r="A43" t="s">
        <v>1373</v>
      </c>
      <c r="B43" t="s">
        <v>1363</v>
      </c>
    </row>
    <row r="44" spans="1:4">
      <c r="A44" t="s">
        <v>1374</v>
      </c>
      <c r="B44" t="s">
        <v>1375</v>
      </c>
    </row>
    <row r="45" spans="1:4">
      <c r="A45" t="s">
        <v>1376</v>
      </c>
      <c r="B45" t="s">
        <v>1363</v>
      </c>
    </row>
    <row r="46" spans="1:4">
      <c r="A46" t="s">
        <v>1377</v>
      </c>
      <c r="B46" t="s">
        <v>1363</v>
      </c>
    </row>
    <row r="47" spans="1:4">
      <c r="A47" t="s">
        <v>1378</v>
      </c>
      <c r="B47" t="s">
        <v>1363</v>
      </c>
    </row>
    <row r="48" spans="1:4">
      <c r="A48" t="s">
        <v>1379</v>
      </c>
      <c r="B48" t="s">
        <v>1363</v>
      </c>
    </row>
    <row r="49" spans="1:2">
      <c r="A49" t="s">
        <v>1380</v>
      </c>
      <c r="B49" t="s">
        <v>1363</v>
      </c>
    </row>
    <row r="50" spans="1:2">
      <c r="A50" t="s">
        <v>1381</v>
      </c>
      <c r="B50" t="s">
        <v>1363</v>
      </c>
    </row>
    <row r="51" spans="1:2">
      <c r="A51" t="s">
        <v>1382</v>
      </c>
      <c r="B51" t="s">
        <v>1363</v>
      </c>
    </row>
    <row r="53" spans="1:2">
      <c r="A53" s="165" t="s">
        <v>422</v>
      </c>
    </row>
  </sheetData>
  <hyperlinks>
    <hyperlink ref="A53" location="INDEX!A1" display="INDEX" xr:uid="{E8EA9009-1265-4269-A8E5-228D050E95B3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233A-6597-44C5-B980-33855B32C1E7}">
  <dimension ref="A1:K44"/>
  <sheetViews>
    <sheetView workbookViewId="0"/>
  </sheetViews>
  <sheetFormatPr defaultRowHeight="15"/>
  <cols>
    <col min="1" max="1" width="15.7109375" customWidth="1"/>
    <col min="2" max="2" width="16.7109375" customWidth="1"/>
    <col min="3" max="3" width="14.7109375" customWidth="1"/>
    <col min="4" max="5" width="10.7109375" customWidth="1"/>
    <col min="6" max="6" width="12.7109375" customWidth="1"/>
    <col min="7" max="7" width="9.7109375" customWidth="1"/>
    <col min="8" max="9" width="7.7109375" customWidth="1"/>
    <col min="10" max="12" width="10.7109375" customWidth="1"/>
  </cols>
  <sheetData>
    <row r="1" spans="1:11" ht="35.25" customHeight="1" thickBot="1">
      <c r="A1" s="4" t="s">
        <v>758</v>
      </c>
      <c r="B1" s="4" t="s">
        <v>1383</v>
      </c>
      <c r="C1" s="171" t="s">
        <v>1384</v>
      </c>
      <c r="D1" s="171" t="s">
        <v>1385</v>
      </c>
      <c r="E1" s="171" t="s">
        <v>1386</v>
      </c>
      <c r="F1" s="171" t="s">
        <v>1387</v>
      </c>
      <c r="G1" s="176" t="s">
        <v>1388</v>
      </c>
      <c r="H1" s="177" t="s">
        <v>1389</v>
      </c>
      <c r="I1" s="4" t="s">
        <v>1390</v>
      </c>
      <c r="J1" s="4" t="s">
        <v>1391</v>
      </c>
      <c r="K1" s="4" t="s">
        <v>1392</v>
      </c>
    </row>
    <row r="2" spans="1:11">
      <c r="A2" t="s">
        <v>1372</v>
      </c>
      <c r="B2" t="s">
        <v>1393</v>
      </c>
      <c r="C2" s="167">
        <v>105</v>
      </c>
      <c r="D2" s="172" t="s">
        <v>1394</v>
      </c>
      <c r="E2" s="172" t="s">
        <v>1395</v>
      </c>
      <c r="F2" s="172" t="s">
        <v>1396</v>
      </c>
      <c r="G2" s="178" t="s">
        <v>1397</v>
      </c>
      <c r="H2" s="179">
        <v>6</v>
      </c>
      <c r="I2">
        <v>1.05</v>
      </c>
      <c r="J2" s="166">
        <v>90</v>
      </c>
      <c r="K2" s="166">
        <v>95</v>
      </c>
    </row>
    <row r="3" spans="1:11">
      <c r="A3" t="s">
        <v>1398</v>
      </c>
      <c r="B3" t="s">
        <v>1393</v>
      </c>
      <c r="C3" s="168">
        <v>102</v>
      </c>
      <c r="D3" s="173" t="s">
        <v>1399</v>
      </c>
      <c r="E3" s="173" t="s">
        <v>1395</v>
      </c>
      <c r="F3" s="173" t="s">
        <v>1400</v>
      </c>
      <c r="G3" s="180" t="s">
        <v>1397</v>
      </c>
      <c r="H3" s="181">
        <v>6</v>
      </c>
      <c r="I3">
        <v>1.08</v>
      </c>
      <c r="J3" s="166">
        <v>91</v>
      </c>
      <c r="K3" s="166">
        <v>97</v>
      </c>
    </row>
    <row r="4" spans="1:11">
      <c r="A4" t="s">
        <v>1401</v>
      </c>
      <c r="B4" t="s">
        <v>1402</v>
      </c>
      <c r="C4" s="168">
        <v>85</v>
      </c>
      <c r="D4" s="173" t="s">
        <v>1403</v>
      </c>
      <c r="E4" s="173" t="s">
        <v>1404</v>
      </c>
      <c r="F4" s="175" t="s">
        <v>1</v>
      </c>
      <c r="G4" s="180" t="s">
        <v>1405</v>
      </c>
      <c r="H4" s="181">
        <v>6</v>
      </c>
      <c r="I4">
        <v>1.27</v>
      </c>
      <c r="J4" s="166">
        <v>60</v>
      </c>
      <c r="K4" s="166">
        <v>72</v>
      </c>
    </row>
    <row r="5" spans="1:11">
      <c r="A5" t="s">
        <v>822</v>
      </c>
      <c r="B5" t="s">
        <v>1393</v>
      </c>
      <c r="C5" s="168">
        <v>80</v>
      </c>
      <c r="D5" s="173" t="s">
        <v>1406</v>
      </c>
      <c r="E5" s="173" t="s">
        <v>1407</v>
      </c>
      <c r="F5" s="175" t="s">
        <v>1</v>
      </c>
      <c r="G5" s="180" t="s">
        <v>1408</v>
      </c>
      <c r="H5" s="181">
        <v>6</v>
      </c>
      <c r="I5">
        <v>1.29</v>
      </c>
      <c r="J5" s="166">
        <v>77</v>
      </c>
      <c r="K5" s="166">
        <v>85</v>
      </c>
    </row>
    <row r="6" spans="1:11">
      <c r="A6" t="s">
        <v>1409</v>
      </c>
      <c r="B6" t="s">
        <v>1393</v>
      </c>
      <c r="C6" s="168">
        <v>100</v>
      </c>
      <c r="D6" s="173" t="s">
        <v>1410</v>
      </c>
      <c r="E6" s="173" t="s">
        <v>1395</v>
      </c>
      <c r="F6" s="173" t="s">
        <v>1400</v>
      </c>
      <c r="G6" s="180" t="s">
        <v>1411</v>
      </c>
      <c r="H6" s="181">
        <v>6</v>
      </c>
      <c r="I6">
        <v>1.04</v>
      </c>
      <c r="J6" s="166">
        <v>80</v>
      </c>
      <c r="K6" s="166">
        <v>88</v>
      </c>
    </row>
    <row r="7" spans="1:11">
      <c r="A7" t="s">
        <v>1412</v>
      </c>
      <c r="B7" t="s">
        <v>1402</v>
      </c>
      <c r="C7" s="168">
        <v>40</v>
      </c>
      <c r="D7" s="173" t="s">
        <v>1413</v>
      </c>
      <c r="E7" s="173" t="s">
        <v>1414</v>
      </c>
      <c r="F7" s="173" t="s">
        <v>1415</v>
      </c>
      <c r="G7" s="180" t="s">
        <v>1416</v>
      </c>
      <c r="H7" s="181">
        <v>10</v>
      </c>
      <c r="I7">
        <v>1.02</v>
      </c>
      <c r="J7" s="166">
        <v>52</v>
      </c>
      <c r="K7" s="166">
        <v>127</v>
      </c>
    </row>
    <row r="8" spans="1:11">
      <c r="A8" t="s">
        <v>1417</v>
      </c>
      <c r="B8" t="s">
        <v>1402</v>
      </c>
      <c r="C8" s="168">
        <v>50</v>
      </c>
      <c r="D8" s="173" t="s">
        <v>1413</v>
      </c>
      <c r="E8" s="173" t="s">
        <v>1418</v>
      </c>
      <c r="F8" s="173" t="s">
        <v>1414</v>
      </c>
      <c r="G8" s="180" t="s">
        <v>1419</v>
      </c>
      <c r="H8" s="181">
        <v>12</v>
      </c>
      <c r="I8">
        <v>1.1299999999999999</v>
      </c>
      <c r="J8" s="166">
        <v>60</v>
      </c>
      <c r="K8" s="166">
        <v>150</v>
      </c>
    </row>
    <row r="9" spans="1:11">
      <c r="A9" t="s">
        <v>1420</v>
      </c>
      <c r="B9" t="s">
        <v>1402</v>
      </c>
      <c r="C9" s="168">
        <v>50</v>
      </c>
      <c r="D9" s="173" t="s">
        <v>1421</v>
      </c>
      <c r="E9" s="173" t="s">
        <v>1418</v>
      </c>
      <c r="F9" s="173" t="s">
        <v>1404</v>
      </c>
      <c r="G9" s="180" t="s">
        <v>1419</v>
      </c>
      <c r="H9" s="181">
        <v>12</v>
      </c>
      <c r="I9">
        <v>1.22</v>
      </c>
      <c r="J9" s="166">
        <v>175</v>
      </c>
      <c r="K9" s="166">
        <v>207</v>
      </c>
    </row>
    <row r="10" spans="1:11">
      <c r="A10" t="s">
        <v>1422</v>
      </c>
      <c r="B10" t="s">
        <v>1393</v>
      </c>
      <c r="C10" s="168">
        <v>147</v>
      </c>
      <c r="D10" s="173" t="s">
        <v>1423</v>
      </c>
      <c r="E10" s="173" t="s">
        <v>1424</v>
      </c>
      <c r="F10" s="173" t="s">
        <v>1425</v>
      </c>
      <c r="G10" s="180" t="s">
        <v>1426</v>
      </c>
      <c r="H10" s="181">
        <v>8</v>
      </c>
      <c r="I10">
        <v>1.21</v>
      </c>
      <c r="J10" s="166">
        <v>135</v>
      </c>
      <c r="K10" s="166">
        <v>141</v>
      </c>
    </row>
    <row r="11" spans="1:11">
      <c r="A11" t="s">
        <v>1427</v>
      </c>
      <c r="B11" t="s">
        <v>1393</v>
      </c>
      <c r="C11" s="168">
        <v>78</v>
      </c>
      <c r="D11" s="173" t="s">
        <v>1406</v>
      </c>
      <c r="E11" s="173" t="s">
        <v>1407</v>
      </c>
      <c r="F11" s="175" t="s">
        <v>1</v>
      </c>
      <c r="G11" s="180" t="s">
        <v>1408</v>
      </c>
      <c r="H11" s="181">
        <v>6</v>
      </c>
      <c r="I11">
        <v>1.24</v>
      </c>
      <c r="J11" s="166">
        <v>72</v>
      </c>
      <c r="K11" s="166">
        <v>80</v>
      </c>
    </row>
    <row r="12" spans="1:11">
      <c r="A12" t="s">
        <v>1428</v>
      </c>
      <c r="B12" t="s">
        <v>1402</v>
      </c>
      <c r="C12" s="168">
        <v>143</v>
      </c>
      <c r="D12" s="173" t="s">
        <v>1429</v>
      </c>
      <c r="E12" s="173" t="s">
        <v>1430</v>
      </c>
      <c r="F12" s="173" t="s">
        <v>1431</v>
      </c>
      <c r="G12" s="180" t="s">
        <v>1432</v>
      </c>
      <c r="H12" s="181">
        <v>8</v>
      </c>
      <c r="I12">
        <v>1.31</v>
      </c>
      <c r="J12" s="166">
        <v>155</v>
      </c>
      <c r="K12" s="166">
        <v>275</v>
      </c>
    </row>
    <row r="13" spans="1:11">
      <c r="A13" t="s">
        <v>1433</v>
      </c>
      <c r="B13" s="1" t="s">
        <v>1434</v>
      </c>
      <c r="C13" s="168">
        <v>161</v>
      </c>
      <c r="D13" s="173" t="s">
        <v>1435</v>
      </c>
      <c r="E13" s="173" t="s">
        <v>1436</v>
      </c>
      <c r="F13" s="173" t="s">
        <v>1436</v>
      </c>
      <c r="G13" s="180" t="s">
        <v>1432</v>
      </c>
      <c r="H13" s="181">
        <v>8</v>
      </c>
      <c r="I13">
        <v>1.28</v>
      </c>
      <c r="J13" s="166">
        <v>157</v>
      </c>
      <c r="K13" s="166">
        <v>260</v>
      </c>
    </row>
    <row r="14" spans="1:11">
      <c r="A14" t="s">
        <v>1437</v>
      </c>
      <c r="B14" t="s">
        <v>1393</v>
      </c>
      <c r="C14" s="168">
        <v>225</v>
      </c>
      <c r="D14" s="173" t="s">
        <v>1438</v>
      </c>
      <c r="E14" s="173" t="s">
        <v>1439</v>
      </c>
      <c r="F14" s="173" t="s">
        <v>1440</v>
      </c>
      <c r="G14" s="180" t="s">
        <v>1441</v>
      </c>
      <c r="H14" s="181">
        <v>6</v>
      </c>
      <c r="I14">
        <v>1.38</v>
      </c>
      <c r="J14" s="166">
        <v>207</v>
      </c>
      <c r="K14" s="166">
        <v>215</v>
      </c>
    </row>
    <row r="15" spans="1:11">
      <c r="A15" t="s">
        <v>1442</v>
      </c>
      <c r="B15" t="s">
        <v>1402</v>
      </c>
      <c r="C15" s="168">
        <v>77</v>
      </c>
      <c r="D15" s="173" t="s">
        <v>1443</v>
      </c>
      <c r="E15" s="173" t="s">
        <v>1397</v>
      </c>
      <c r="F15" s="175" t="s">
        <v>1</v>
      </c>
      <c r="G15" s="180" t="s">
        <v>1444</v>
      </c>
      <c r="H15" s="181">
        <v>6</v>
      </c>
      <c r="I15">
        <v>1.35</v>
      </c>
      <c r="J15" s="166">
        <v>72</v>
      </c>
      <c r="K15" s="166">
        <v>122</v>
      </c>
    </row>
    <row r="16" spans="1:11">
      <c r="A16" t="s">
        <v>1378</v>
      </c>
      <c r="B16" t="s">
        <v>1393</v>
      </c>
      <c r="C16" s="168">
        <v>77</v>
      </c>
      <c r="D16" s="173" t="s">
        <v>1445</v>
      </c>
      <c r="E16" s="173" t="s">
        <v>1407</v>
      </c>
      <c r="F16" s="175" t="s">
        <v>1</v>
      </c>
      <c r="G16" s="180" t="s">
        <v>1408</v>
      </c>
      <c r="H16" s="181">
        <v>6</v>
      </c>
      <c r="I16">
        <v>1.28</v>
      </c>
      <c r="J16" s="166">
        <v>70</v>
      </c>
      <c r="K16" s="166">
        <v>74</v>
      </c>
    </row>
    <row r="17" spans="1:11">
      <c r="A17" t="s">
        <v>1379</v>
      </c>
      <c r="B17" t="s">
        <v>1402</v>
      </c>
      <c r="C17" s="168">
        <v>57</v>
      </c>
      <c r="D17" s="173" t="s">
        <v>1403</v>
      </c>
      <c r="E17" s="173" t="s">
        <v>1446</v>
      </c>
      <c r="F17" s="175" t="s">
        <v>1</v>
      </c>
      <c r="G17" s="180" t="s">
        <v>1447</v>
      </c>
      <c r="H17" s="181">
        <v>6</v>
      </c>
      <c r="I17">
        <v>1.25</v>
      </c>
      <c r="J17" s="166">
        <v>53</v>
      </c>
      <c r="K17" s="166">
        <v>56</v>
      </c>
    </row>
    <row r="18" spans="1:11">
      <c r="A18" t="s">
        <v>1448</v>
      </c>
      <c r="B18" t="s">
        <v>1402</v>
      </c>
      <c r="C18" s="168">
        <v>-60</v>
      </c>
      <c r="D18" s="173" t="s">
        <v>1449</v>
      </c>
      <c r="E18" s="173" t="s">
        <v>1425</v>
      </c>
      <c r="F18" s="173" t="s">
        <v>1418</v>
      </c>
      <c r="G18" s="180" t="s">
        <v>1419</v>
      </c>
      <c r="H18" s="181">
        <v>6</v>
      </c>
      <c r="I18">
        <v>1.42</v>
      </c>
      <c r="J18" s="166">
        <v>110</v>
      </c>
      <c r="K18" s="166">
        <v>157</v>
      </c>
    </row>
    <row r="19" spans="1:11">
      <c r="A19" t="s">
        <v>1450</v>
      </c>
      <c r="B19" t="s">
        <v>1402</v>
      </c>
      <c r="C19" s="168">
        <v>105</v>
      </c>
      <c r="D19" s="173" t="s">
        <v>1451</v>
      </c>
      <c r="E19" s="173" t="s">
        <v>1452</v>
      </c>
      <c r="F19" s="173" t="s">
        <v>1453</v>
      </c>
      <c r="G19" s="180" t="s">
        <v>1395</v>
      </c>
      <c r="H19" s="181">
        <v>10</v>
      </c>
      <c r="I19">
        <v>1.17</v>
      </c>
      <c r="J19" s="166">
        <v>112</v>
      </c>
      <c r="K19" s="166">
        <v>215</v>
      </c>
    </row>
    <row r="20" spans="1:11">
      <c r="A20" t="s">
        <v>1454</v>
      </c>
      <c r="B20" t="s">
        <v>1402</v>
      </c>
      <c r="C20" s="168">
        <v>85</v>
      </c>
      <c r="D20" s="173" t="s">
        <v>1455</v>
      </c>
      <c r="E20" s="173" t="s">
        <v>1456</v>
      </c>
      <c r="F20" s="173">
        <v>90</v>
      </c>
      <c r="G20" s="180" t="s">
        <v>1424</v>
      </c>
      <c r="H20" s="181">
        <v>8</v>
      </c>
      <c r="I20">
        <v>1.37</v>
      </c>
      <c r="J20" s="166">
        <v>120</v>
      </c>
      <c r="K20" s="166">
        <v>220</v>
      </c>
    </row>
    <row r="21" spans="1:11">
      <c r="A21" s="1" t="s">
        <v>776</v>
      </c>
      <c r="B21" t="s">
        <v>1402</v>
      </c>
      <c r="C21" s="168">
        <v>85</v>
      </c>
      <c r="D21" s="173" t="s">
        <v>1457</v>
      </c>
      <c r="E21" s="173" t="s">
        <v>1436</v>
      </c>
      <c r="F21" s="173">
        <v>90</v>
      </c>
      <c r="G21" s="180" t="s">
        <v>1424</v>
      </c>
      <c r="H21" s="181">
        <v>8</v>
      </c>
      <c r="I21">
        <v>1.44</v>
      </c>
      <c r="J21" s="166">
        <v>240</v>
      </c>
      <c r="K21" s="166">
        <v>267</v>
      </c>
    </row>
    <row r="22" spans="1:11">
      <c r="A22" t="s">
        <v>1458</v>
      </c>
      <c r="B22" t="s">
        <v>1393</v>
      </c>
      <c r="C22" s="168">
        <v>220</v>
      </c>
      <c r="D22" s="173" t="s">
        <v>1459</v>
      </c>
      <c r="E22" s="173" t="s">
        <v>1439</v>
      </c>
      <c r="F22" s="173" t="s">
        <v>1460</v>
      </c>
      <c r="G22" s="180" t="s">
        <v>1441</v>
      </c>
      <c r="H22" s="181">
        <v>6</v>
      </c>
      <c r="I22">
        <v>1.3</v>
      </c>
      <c r="J22" s="166">
        <v>210</v>
      </c>
      <c r="K22" s="166">
        <v>216</v>
      </c>
    </row>
    <row r="23" spans="1:11">
      <c r="A23" t="s">
        <v>1461</v>
      </c>
      <c r="B23" t="s">
        <v>1393</v>
      </c>
      <c r="C23" s="168">
        <v>185</v>
      </c>
      <c r="D23" s="173" t="s">
        <v>1462</v>
      </c>
      <c r="E23" s="173" t="s">
        <v>1441</v>
      </c>
      <c r="F23" s="173" t="s">
        <v>1439</v>
      </c>
      <c r="G23" s="180" t="s">
        <v>1456</v>
      </c>
      <c r="H23" s="181">
        <v>6</v>
      </c>
      <c r="I23">
        <v>1.25</v>
      </c>
      <c r="J23" s="166">
        <v>177</v>
      </c>
      <c r="K23" s="166">
        <v>182</v>
      </c>
    </row>
    <row r="24" spans="1:11">
      <c r="A24" t="s">
        <v>1463</v>
      </c>
      <c r="B24" t="s">
        <v>1402</v>
      </c>
      <c r="C24" s="169"/>
      <c r="D24" s="173" t="s">
        <v>1413</v>
      </c>
      <c r="E24" s="173" t="s">
        <v>1464</v>
      </c>
      <c r="F24" s="173" t="s">
        <v>1465</v>
      </c>
      <c r="G24" s="180" t="s">
        <v>1397</v>
      </c>
      <c r="H24" s="181">
        <v>6</v>
      </c>
      <c r="I24">
        <v>1.76</v>
      </c>
      <c r="J24" s="166">
        <v>107</v>
      </c>
      <c r="K24" s="166">
        <v>137</v>
      </c>
    </row>
    <row r="25" spans="1:11">
      <c r="A25" t="s">
        <v>1466</v>
      </c>
      <c r="B25" t="s">
        <v>1467</v>
      </c>
      <c r="C25" s="169"/>
      <c r="D25" s="173" t="s">
        <v>1394</v>
      </c>
      <c r="E25" s="173" t="s">
        <v>1446</v>
      </c>
      <c r="F25" s="175" t="s">
        <v>1</v>
      </c>
      <c r="G25" s="180" t="s">
        <v>1411</v>
      </c>
      <c r="H25" s="181">
        <v>6</v>
      </c>
      <c r="I25">
        <v>1.18</v>
      </c>
      <c r="J25" s="166" t="s">
        <v>1186</v>
      </c>
      <c r="K25" s="166" t="s">
        <v>1186</v>
      </c>
    </row>
    <row r="26" spans="1:11">
      <c r="A26" t="s">
        <v>1382</v>
      </c>
      <c r="B26" t="s">
        <v>1467</v>
      </c>
      <c r="C26" s="169"/>
      <c r="D26" s="173" t="s">
        <v>1468</v>
      </c>
      <c r="E26" s="173" t="s">
        <v>1446</v>
      </c>
      <c r="F26" s="175" t="s">
        <v>1</v>
      </c>
      <c r="G26" s="180" t="s">
        <v>1411</v>
      </c>
      <c r="H26" s="181">
        <v>6</v>
      </c>
      <c r="I26">
        <v>1.22</v>
      </c>
      <c r="J26" s="166" t="s">
        <v>1186</v>
      </c>
      <c r="K26" s="166" t="s">
        <v>1186</v>
      </c>
    </row>
    <row r="27" spans="1:11">
      <c r="A27" t="s">
        <v>1469</v>
      </c>
      <c r="B27" t="s">
        <v>1393</v>
      </c>
      <c r="C27" s="168">
        <v>216</v>
      </c>
      <c r="D27" s="173" t="s">
        <v>1470</v>
      </c>
      <c r="E27" s="173" t="s">
        <v>1439</v>
      </c>
      <c r="F27" s="173" t="s">
        <v>1471</v>
      </c>
      <c r="G27" s="180" t="s">
        <v>1441</v>
      </c>
      <c r="H27" s="181">
        <v>6</v>
      </c>
      <c r="I27">
        <v>1.28</v>
      </c>
      <c r="J27" s="166">
        <v>205</v>
      </c>
      <c r="K27" s="166">
        <v>213</v>
      </c>
    </row>
    <row r="28" spans="1:11" ht="15.75" thickBot="1">
      <c r="A28" t="s">
        <v>1472</v>
      </c>
      <c r="B28" t="s">
        <v>1393</v>
      </c>
      <c r="C28" s="170">
        <v>181</v>
      </c>
      <c r="D28" s="174" t="s">
        <v>1473</v>
      </c>
      <c r="E28" s="174" t="s">
        <v>1441</v>
      </c>
      <c r="F28" s="174" t="s">
        <v>1474</v>
      </c>
      <c r="G28" s="182" t="s">
        <v>1456</v>
      </c>
      <c r="H28" s="183">
        <v>6</v>
      </c>
      <c r="I28">
        <v>1.34</v>
      </c>
      <c r="J28" s="166">
        <v>170</v>
      </c>
      <c r="K28" s="166">
        <v>178</v>
      </c>
    </row>
    <row r="30" spans="1:11" ht="15.75" thickBot="1">
      <c r="A30" s="58" t="s">
        <v>1475</v>
      </c>
    </row>
    <row r="31" spans="1:11">
      <c r="A31" s="59" t="s">
        <v>1476</v>
      </c>
    </row>
    <row r="32" spans="1:11">
      <c r="A32" s="60" t="s">
        <v>1477</v>
      </c>
    </row>
    <row r="33" spans="1:1">
      <c r="A33" s="61" t="s">
        <v>1478</v>
      </c>
    </row>
    <row r="34" spans="1:1">
      <c r="A34" s="62" t="s">
        <v>1479</v>
      </c>
    </row>
    <row r="35" spans="1:1">
      <c r="A35" s="60" t="s">
        <v>1480</v>
      </c>
    </row>
    <row r="36" spans="1:1">
      <c r="A36" s="62" t="s">
        <v>1481</v>
      </c>
    </row>
    <row r="37" spans="1:1">
      <c r="A37" s="60" t="s">
        <v>1482</v>
      </c>
    </row>
    <row r="38" spans="1:1">
      <c r="A38" s="62" t="s">
        <v>1483</v>
      </c>
    </row>
    <row r="39" spans="1:1">
      <c r="A39" s="60" t="s">
        <v>1484</v>
      </c>
    </row>
    <row r="40" spans="1:1">
      <c r="A40" s="61" t="s">
        <v>1485</v>
      </c>
    </row>
    <row r="41" spans="1:1">
      <c r="A41" s="62" t="s">
        <v>1486</v>
      </c>
    </row>
    <row r="42" spans="1:1">
      <c r="A42" s="60" t="s">
        <v>1487</v>
      </c>
    </row>
    <row r="43" spans="1:1">
      <c r="A43" s="61" t="s">
        <v>1488</v>
      </c>
    </row>
    <row r="44" spans="1:1" ht="15.75" thickBot="1">
      <c r="A44" s="63" t="s">
        <v>1489</v>
      </c>
    </row>
  </sheetData>
  <printOptions horizontalCentered="1" verticalCentered="1"/>
  <pageMargins left="0.39370078740157483" right="0.39370078740157483" top="0.55118110236220474" bottom="0.55118110236220474" header="0.19685039370078741" footer="0.19685039370078741"/>
  <pageSetup paperSize="9" orientation="landscape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35B5-556F-4A3E-85C0-B1F86A14BD98}">
  <dimension ref="A1:I55"/>
  <sheetViews>
    <sheetView workbookViewId="0"/>
  </sheetViews>
  <sheetFormatPr defaultRowHeight="15"/>
  <cols>
    <col min="1" max="1" width="28" style="78" bestFit="1" customWidth="1"/>
    <col min="2" max="2" width="43" style="79" bestFit="1" customWidth="1"/>
    <col min="3" max="3" width="33.140625" style="79" bestFit="1" customWidth="1"/>
    <col min="4" max="4" width="56.85546875" style="72" bestFit="1" customWidth="1"/>
    <col min="5" max="5" width="9.140625" style="71"/>
    <col min="6" max="6" width="61.42578125" style="71" bestFit="1" customWidth="1"/>
    <col min="7" max="7" width="35.7109375" style="71" bestFit="1" customWidth="1"/>
    <col min="8" max="8" width="104.85546875" style="71" bestFit="1" customWidth="1"/>
    <col min="9" max="16384" width="9.140625" style="71"/>
  </cols>
  <sheetData>
    <row r="1" spans="1:9">
      <c r="A1" s="344" t="s">
        <v>1490</v>
      </c>
      <c r="B1" s="345" t="s">
        <v>907</v>
      </c>
      <c r="C1" s="345" t="s">
        <v>1491</v>
      </c>
      <c r="D1" s="70" t="s">
        <v>1492</v>
      </c>
      <c r="E1" s="346"/>
      <c r="F1" s="346" t="s">
        <v>1493</v>
      </c>
      <c r="G1" s="346" t="s">
        <v>1494</v>
      </c>
      <c r="H1" s="346"/>
      <c r="I1" s="346"/>
    </row>
    <row r="2" spans="1:9">
      <c r="A2" s="344" t="s">
        <v>1495</v>
      </c>
      <c r="B2" s="347">
        <v>1</v>
      </c>
      <c r="C2" s="347" t="s">
        <v>1496</v>
      </c>
      <c r="D2" s="72">
        <v>2</v>
      </c>
      <c r="E2" s="346"/>
      <c r="F2" s="346" t="s">
        <v>1497</v>
      </c>
      <c r="G2" s="346" t="s">
        <v>1498</v>
      </c>
      <c r="H2" s="346" t="s">
        <v>1499</v>
      </c>
      <c r="I2" s="346"/>
    </row>
    <row r="3" spans="1:9">
      <c r="A3" s="344" t="s">
        <v>1500</v>
      </c>
      <c r="B3" s="347" t="s">
        <v>1501</v>
      </c>
      <c r="C3" s="347"/>
      <c r="D3" s="72" t="s">
        <v>1502</v>
      </c>
      <c r="E3" s="346"/>
      <c r="F3" s="346"/>
      <c r="G3" s="346" t="s">
        <v>1503</v>
      </c>
      <c r="H3" s="346" t="s">
        <v>1504</v>
      </c>
      <c r="I3" s="346"/>
    </row>
    <row r="4" spans="1:9">
      <c r="A4" s="344" t="s">
        <v>1505</v>
      </c>
      <c r="B4" s="347">
        <v>450</v>
      </c>
      <c r="C4" s="347">
        <v>300</v>
      </c>
      <c r="D4" s="72" t="s">
        <v>1506</v>
      </c>
      <c r="E4" s="346"/>
      <c r="F4" s="348" t="s">
        <v>1507</v>
      </c>
      <c r="G4" s="346" t="s">
        <v>786</v>
      </c>
      <c r="H4" s="346" t="s">
        <v>1508</v>
      </c>
      <c r="I4" s="346"/>
    </row>
    <row r="5" spans="1:9">
      <c r="A5" s="344" t="s">
        <v>1509</v>
      </c>
      <c r="B5" s="347" t="s">
        <v>1510</v>
      </c>
      <c r="C5" s="347">
        <v>120</v>
      </c>
      <c r="D5" s="72" t="s">
        <v>1511</v>
      </c>
      <c r="E5" s="346"/>
      <c r="F5" s="348" t="s">
        <v>1512</v>
      </c>
      <c r="G5" s="346" t="s">
        <v>1513</v>
      </c>
      <c r="H5" s="346" t="s">
        <v>1514</v>
      </c>
      <c r="I5" s="346"/>
    </row>
    <row r="6" spans="1:9" ht="15" customHeight="1">
      <c r="A6" s="344" t="s">
        <v>1515</v>
      </c>
      <c r="B6" s="347">
        <v>100</v>
      </c>
      <c r="C6" s="347">
        <v>60</v>
      </c>
      <c r="D6" s="72" t="s">
        <v>1516</v>
      </c>
      <c r="E6" s="346"/>
      <c r="F6" s="348" t="s">
        <v>1517</v>
      </c>
      <c r="G6" s="346" t="s">
        <v>656</v>
      </c>
      <c r="H6" s="346"/>
      <c r="I6" s="346"/>
    </row>
    <row r="7" spans="1:9">
      <c r="A7" s="344" t="s">
        <v>1518</v>
      </c>
      <c r="B7" s="347" t="s">
        <v>1519</v>
      </c>
      <c r="C7" s="347" t="s">
        <v>1520</v>
      </c>
      <c r="D7" s="72" t="s">
        <v>1521</v>
      </c>
      <c r="E7" s="346"/>
      <c r="F7" s="348" t="s">
        <v>1522</v>
      </c>
      <c r="G7" s="346" t="s">
        <v>1523</v>
      </c>
      <c r="H7" s="346" t="s">
        <v>1524</v>
      </c>
      <c r="I7" s="346"/>
    </row>
    <row r="8" spans="1:9">
      <c r="A8" s="344" t="s">
        <v>1525</v>
      </c>
      <c r="B8" s="347" t="s">
        <v>1526</v>
      </c>
      <c r="C8" s="347" t="s">
        <v>1527</v>
      </c>
      <c r="D8" s="72" t="s">
        <v>1528</v>
      </c>
      <c r="E8" s="346"/>
      <c r="F8" s="346"/>
      <c r="G8" s="346" t="s">
        <v>1529</v>
      </c>
      <c r="H8" s="346" t="s">
        <v>1530</v>
      </c>
      <c r="I8" s="346"/>
    </row>
    <row r="9" spans="1:9">
      <c r="A9" s="344" t="s">
        <v>1531</v>
      </c>
      <c r="B9" s="349" t="s">
        <v>1532</v>
      </c>
      <c r="C9" s="74" t="s">
        <v>1533</v>
      </c>
      <c r="D9" s="72" t="s">
        <v>1534</v>
      </c>
      <c r="E9" s="346"/>
      <c r="F9" s="346"/>
      <c r="G9" s="346" t="s">
        <v>1535</v>
      </c>
      <c r="H9" s="346" t="s">
        <v>1536</v>
      </c>
      <c r="I9" s="346"/>
    </row>
    <row r="10" spans="1:9" ht="15" customHeight="1">
      <c r="A10" s="344" t="s">
        <v>1537</v>
      </c>
      <c r="B10" s="347" t="s">
        <v>1538</v>
      </c>
      <c r="C10" s="347" t="s">
        <v>1527</v>
      </c>
      <c r="D10" s="72" t="s">
        <v>1538</v>
      </c>
      <c r="E10" s="346"/>
      <c r="F10" s="346"/>
      <c r="G10" s="346" t="s">
        <v>1539</v>
      </c>
      <c r="H10" s="346"/>
      <c r="I10" s="346"/>
    </row>
    <row r="11" spans="1:9">
      <c r="A11" s="344" t="s">
        <v>1540</v>
      </c>
      <c r="B11" s="347" t="s">
        <v>1538</v>
      </c>
      <c r="C11" s="347" t="s">
        <v>1527</v>
      </c>
      <c r="D11" s="72" t="s">
        <v>1541</v>
      </c>
      <c r="E11" s="346"/>
      <c r="F11" s="348" t="s">
        <v>1542</v>
      </c>
      <c r="G11" s="346" t="s">
        <v>1539</v>
      </c>
      <c r="H11" s="346" t="s">
        <v>1543</v>
      </c>
      <c r="I11" s="346"/>
    </row>
    <row r="12" spans="1:9">
      <c r="A12" s="350" t="s">
        <v>1544</v>
      </c>
      <c r="B12" s="349" t="s">
        <v>1545</v>
      </c>
      <c r="C12" s="347"/>
      <c r="D12" s="72" t="s">
        <v>1546</v>
      </c>
      <c r="E12" s="346"/>
      <c r="F12" s="348" t="s">
        <v>1547</v>
      </c>
      <c r="G12" s="346" t="s">
        <v>1548</v>
      </c>
      <c r="H12" s="346" t="s">
        <v>1549</v>
      </c>
      <c r="I12" s="346"/>
    </row>
    <row r="13" spans="1:9">
      <c r="A13" s="344" t="s">
        <v>1550</v>
      </c>
      <c r="B13" s="347" t="s">
        <v>1551</v>
      </c>
      <c r="C13" s="347" t="s">
        <v>1552</v>
      </c>
      <c r="D13" s="72" t="s">
        <v>1551</v>
      </c>
      <c r="E13" s="346"/>
      <c r="F13" s="348" t="s">
        <v>1553</v>
      </c>
      <c r="G13" s="346" t="s">
        <v>1554</v>
      </c>
      <c r="H13" s="346" t="s">
        <v>1555</v>
      </c>
      <c r="I13" s="346"/>
    </row>
    <row r="14" spans="1:9">
      <c r="A14" s="344" t="s">
        <v>1556</v>
      </c>
      <c r="B14" s="347" t="s">
        <v>1557</v>
      </c>
      <c r="C14" s="347" t="s">
        <v>1558</v>
      </c>
      <c r="D14" s="72" t="s">
        <v>1559</v>
      </c>
      <c r="E14" s="346"/>
      <c r="F14" s="346"/>
      <c r="G14" s="346" t="s">
        <v>1560</v>
      </c>
      <c r="H14" s="346" t="s">
        <v>1561</v>
      </c>
      <c r="I14" s="346"/>
    </row>
    <row r="15" spans="1:9">
      <c r="A15" s="76" t="s">
        <v>1562</v>
      </c>
      <c r="B15" s="347" t="s">
        <v>1526</v>
      </c>
      <c r="C15" s="347"/>
      <c r="D15" s="72" t="s">
        <v>1526</v>
      </c>
      <c r="E15" s="346"/>
      <c r="F15" s="348" t="s">
        <v>1563</v>
      </c>
      <c r="G15" s="346" t="s">
        <v>1564</v>
      </c>
      <c r="H15" s="346" t="s">
        <v>1565</v>
      </c>
      <c r="I15" s="346"/>
    </row>
    <row r="16" spans="1:9">
      <c r="A16" s="344" t="s">
        <v>1566</v>
      </c>
      <c r="B16" s="347" t="s">
        <v>1567</v>
      </c>
      <c r="C16" s="347"/>
      <c r="D16" s="72" t="s">
        <v>1568</v>
      </c>
      <c r="E16" s="346"/>
      <c r="F16" s="348" t="s">
        <v>1569</v>
      </c>
      <c r="G16" s="346" t="s">
        <v>1570</v>
      </c>
      <c r="H16" s="346" t="s">
        <v>1571</v>
      </c>
      <c r="I16" s="346"/>
    </row>
    <row r="17" spans="1:9" ht="15" customHeight="1">
      <c r="A17" s="344" t="s">
        <v>1572</v>
      </c>
      <c r="B17" s="347" t="s">
        <v>1573</v>
      </c>
      <c r="C17" s="347"/>
      <c r="D17" s="72" t="s">
        <v>1574</v>
      </c>
      <c r="E17" s="346"/>
      <c r="F17" s="346"/>
      <c r="G17" s="346" t="s">
        <v>1575</v>
      </c>
      <c r="H17" s="346"/>
      <c r="I17" s="346"/>
    </row>
    <row r="18" spans="1:9">
      <c r="A18" s="344" t="s">
        <v>1576</v>
      </c>
      <c r="B18" s="347" t="s">
        <v>1577</v>
      </c>
      <c r="C18" s="347"/>
      <c r="D18" s="72" t="s">
        <v>1578</v>
      </c>
      <c r="E18" s="346"/>
      <c r="F18" s="346"/>
      <c r="G18" s="346" t="s">
        <v>1579</v>
      </c>
      <c r="H18" s="346" t="s">
        <v>1580</v>
      </c>
      <c r="I18" s="346"/>
    </row>
    <row r="19" spans="1:9">
      <c r="A19" s="344" t="s">
        <v>1581</v>
      </c>
      <c r="B19" s="347" t="s">
        <v>1582</v>
      </c>
      <c r="C19" s="347" t="s">
        <v>1583</v>
      </c>
      <c r="D19" s="347" t="s">
        <v>1583</v>
      </c>
      <c r="E19" s="346"/>
      <c r="F19" s="346"/>
      <c r="G19" s="346" t="s">
        <v>1584</v>
      </c>
      <c r="H19" s="346" t="s">
        <v>1585</v>
      </c>
      <c r="I19" s="346"/>
    </row>
    <row r="20" spans="1:9">
      <c r="A20" s="76" t="s">
        <v>1586</v>
      </c>
      <c r="B20" s="72" t="s">
        <v>1587</v>
      </c>
      <c r="C20" s="347" t="s">
        <v>1588</v>
      </c>
      <c r="D20" s="72" t="s">
        <v>1589</v>
      </c>
      <c r="E20" s="346"/>
      <c r="F20" s="346"/>
      <c r="G20" s="346" t="s">
        <v>1590</v>
      </c>
      <c r="H20" s="346" t="s">
        <v>1591</v>
      </c>
      <c r="I20" s="346"/>
    </row>
    <row r="21" spans="1:9" ht="15" customHeight="1">
      <c r="A21" s="344" t="s">
        <v>1592</v>
      </c>
      <c r="B21" s="347" t="s">
        <v>1541</v>
      </c>
      <c r="C21" s="77" t="s">
        <v>1593</v>
      </c>
      <c r="D21" s="72" t="s">
        <v>1594</v>
      </c>
      <c r="E21" s="346"/>
      <c r="F21" s="348" t="s">
        <v>1595</v>
      </c>
      <c r="G21" s="346" t="s">
        <v>1596</v>
      </c>
      <c r="H21" s="346"/>
      <c r="I21" s="346"/>
    </row>
    <row r="22" spans="1:9">
      <c r="A22" s="344" t="s">
        <v>1597</v>
      </c>
      <c r="B22" s="347" t="s">
        <v>1598</v>
      </c>
      <c r="C22" s="347" t="s">
        <v>1599</v>
      </c>
      <c r="D22" s="72" t="s">
        <v>1600</v>
      </c>
      <c r="E22" s="346"/>
      <c r="F22" s="346"/>
      <c r="G22" s="346" t="s">
        <v>1601</v>
      </c>
      <c r="H22" s="346" t="s">
        <v>1602</v>
      </c>
      <c r="I22" s="346"/>
    </row>
    <row r="23" spans="1:9">
      <c r="A23" s="344" t="s">
        <v>1603</v>
      </c>
      <c r="B23" s="347" t="s">
        <v>1541</v>
      </c>
      <c r="C23" s="347" t="s">
        <v>1604</v>
      </c>
      <c r="D23" s="72" t="s">
        <v>1541</v>
      </c>
      <c r="E23" s="346"/>
      <c r="F23" s="346"/>
      <c r="G23" s="346" t="s">
        <v>1605</v>
      </c>
      <c r="H23" s="346" t="s">
        <v>1606</v>
      </c>
      <c r="I23" s="346"/>
    </row>
    <row r="24" spans="1:9">
      <c r="A24" s="344" t="s">
        <v>1607</v>
      </c>
      <c r="B24" s="347" t="s">
        <v>1541</v>
      </c>
      <c r="C24" s="347"/>
      <c r="D24" s="72" t="s">
        <v>1541</v>
      </c>
      <c r="E24" s="346"/>
      <c r="F24" s="346"/>
      <c r="G24" s="346" t="s">
        <v>1608</v>
      </c>
      <c r="H24" s="346" t="s">
        <v>1609</v>
      </c>
      <c r="I24" s="346"/>
    </row>
    <row r="25" spans="1:9">
      <c r="A25" s="344" t="s">
        <v>1610</v>
      </c>
      <c r="B25" s="347">
        <v>0.05</v>
      </c>
      <c r="C25" s="347">
        <v>0.05</v>
      </c>
      <c r="D25" s="72">
        <v>0.04</v>
      </c>
      <c r="E25" s="346"/>
      <c r="F25" s="346"/>
      <c r="G25" s="346" t="s">
        <v>1611</v>
      </c>
      <c r="H25" s="346" t="s">
        <v>1606</v>
      </c>
      <c r="I25" s="346"/>
    </row>
    <row r="26" spans="1:9">
      <c r="A26" s="344" t="s">
        <v>1612</v>
      </c>
      <c r="B26" s="347" t="s">
        <v>1613</v>
      </c>
      <c r="C26" s="347" t="s">
        <v>1614</v>
      </c>
      <c r="D26" s="72" t="s">
        <v>1526</v>
      </c>
      <c r="E26" s="346"/>
      <c r="F26" s="346"/>
      <c r="G26" s="346" t="s">
        <v>1615</v>
      </c>
      <c r="H26" s="346" t="s">
        <v>1606</v>
      </c>
      <c r="I26" s="346"/>
    </row>
    <row r="27" spans="1:9">
      <c r="A27" s="344" t="s">
        <v>1616</v>
      </c>
      <c r="B27" s="347" t="s">
        <v>1617</v>
      </c>
      <c r="C27" s="347"/>
      <c r="D27" s="347" t="s">
        <v>1617</v>
      </c>
      <c r="E27" s="346"/>
      <c r="F27" s="346"/>
      <c r="G27" s="346" t="s">
        <v>1618</v>
      </c>
      <c r="H27" s="346" t="s">
        <v>1606</v>
      </c>
      <c r="I27" s="346"/>
    </row>
    <row r="28" spans="1:9">
      <c r="A28" s="344" t="s">
        <v>1619</v>
      </c>
      <c r="B28" s="347" t="s">
        <v>1620</v>
      </c>
      <c r="C28" s="347" t="s">
        <v>1621</v>
      </c>
      <c r="D28" s="72" t="s">
        <v>1620</v>
      </c>
      <c r="E28" s="346"/>
      <c r="F28" s="346" t="s">
        <v>1620</v>
      </c>
      <c r="G28" s="346" t="s">
        <v>1622</v>
      </c>
      <c r="H28" s="346" t="s">
        <v>1606</v>
      </c>
      <c r="I28" s="346"/>
    </row>
    <row r="29" spans="1:9" ht="15" customHeight="1">
      <c r="A29" s="344" t="s">
        <v>1623</v>
      </c>
      <c r="B29" s="347" t="s">
        <v>1624</v>
      </c>
      <c r="C29" s="347" t="s">
        <v>1625</v>
      </c>
      <c r="D29" s="72" t="s">
        <v>1626</v>
      </c>
      <c r="E29" s="346"/>
      <c r="F29" s="348" t="s">
        <v>1627</v>
      </c>
      <c r="G29" s="346" t="s">
        <v>1628</v>
      </c>
      <c r="H29" s="346"/>
      <c r="I29" s="346"/>
    </row>
    <row r="30" spans="1:9">
      <c r="A30" s="344" t="s">
        <v>1539</v>
      </c>
      <c r="B30" s="347" t="s">
        <v>1629</v>
      </c>
      <c r="C30" s="347" t="s">
        <v>1604</v>
      </c>
      <c r="D30" s="72" t="s">
        <v>1630</v>
      </c>
      <c r="E30" s="346"/>
      <c r="F30" s="348" t="s">
        <v>1631</v>
      </c>
      <c r="G30" s="346" t="s">
        <v>1632</v>
      </c>
      <c r="H30" s="346" t="s">
        <v>1633</v>
      </c>
      <c r="I30" s="346"/>
    </row>
    <row r="31" spans="1:9">
      <c r="A31" s="344" t="s">
        <v>1634</v>
      </c>
      <c r="B31" s="347" t="s">
        <v>1635</v>
      </c>
      <c r="C31" s="347" t="s">
        <v>1636</v>
      </c>
      <c r="D31" s="347" t="s">
        <v>1635</v>
      </c>
      <c r="E31" s="346"/>
      <c r="F31" s="348" t="s">
        <v>1637</v>
      </c>
      <c r="G31" s="346" t="s">
        <v>1638</v>
      </c>
      <c r="H31" s="346" t="s">
        <v>1639</v>
      </c>
      <c r="I31" s="346"/>
    </row>
    <row r="32" spans="1:9">
      <c r="A32" s="344" t="s">
        <v>1640</v>
      </c>
      <c r="B32" s="347" t="s">
        <v>935</v>
      </c>
      <c r="C32" s="347" t="s">
        <v>1641</v>
      </c>
      <c r="D32" s="72" t="s">
        <v>1642</v>
      </c>
      <c r="E32" s="346"/>
      <c r="F32" s="346"/>
      <c r="G32" s="346" t="s">
        <v>1643</v>
      </c>
      <c r="H32" s="346" t="s">
        <v>1644</v>
      </c>
      <c r="I32" s="346"/>
    </row>
    <row r="33" spans="1:9">
      <c r="A33" s="344" t="s">
        <v>1645</v>
      </c>
      <c r="B33" s="347" t="s">
        <v>1646</v>
      </c>
      <c r="C33" s="347" t="s">
        <v>1647</v>
      </c>
      <c r="D33" s="72" t="s">
        <v>1648</v>
      </c>
      <c r="E33" s="346"/>
      <c r="F33" s="348" t="s">
        <v>1649</v>
      </c>
      <c r="G33" s="346" t="s">
        <v>1650</v>
      </c>
      <c r="H33" s="346" t="s">
        <v>1606</v>
      </c>
      <c r="I33" s="346"/>
    </row>
    <row r="34" spans="1:9">
      <c r="A34" s="344" t="s">
        <v>1651</v>
      </c>
      <c r="B34" s="347" t="s">
        <v>1652</v>
      </c>
      <c r="C34" s="347">
        <v>10305</v>
      </c>
      <c r="D34" s="72">
        <v>9800</v>
      </c>
      <c r="E34" s="346"/>
      <c r="F34" s="346"/>
      <c r="G34" s="346" t="s">
        <v>1653</v>
      </c>
      <c r="H34" s="346" t="s">
        <v>1654</v>
      </c>
      <c r="I34" s="346"/>
    </row>
    <row r="35" spans="1:9" ht="15" customHeight="1">
      <c r="A35" s="344" t="s">
        <v>1655</v>
      </c>
      <c r="B35" s="347">
        <v>1.75</v>
      </c>
      <c r="C35" s="347">
        <v>2.85</v>
      </c>
      <c r="D35" s="72">
        <v>1.75</v>
      </c>
      <c r="E35" s="346"/>
      <c r="F35" s="346" t="s">
        <v>1656</v>
      </c>
      <c r="G35" s="346" t="s">
        <v>1657</v>
      </c>
      <c r="H35" s="346"/>
      <c r="I35" s="346"/>
    </row>
    <row r="36" spans="1:9">
      <c r="A36" s="344"/>
      <c r="B36" s="347"/>
      <c r="C36" s="347"/>
      <c r="E36" s="346"/>
      <c r="F36" s="346"/>
      <c r="G36" s="346" t="s">
        <v>1658</v>
      </c>
      <c r="H36" s="346" t="s">
        <v>1606</v>
      </c>
      <c r="I36" s="346"/>
    </row>
    <row r="37" spans="1:9">
      <c r="A37" s="165" t="s">
        <v>422</v>
      </c>
      <c r="B37" s="347"/>
      <c r="C37" s="347"/>
      <c r="E37" s="346"/>
      <c r="F37" s="346"/>
      <c r="G37" s="346" t="s">
        <v>1659</v>
      </c>
      <c r="H37" s="346" t="s">
        <v>1660</v>
      </c>
      <c r="I37" s="346"/>
    </row>
    <row r="38" spans="1:9">
      <c r="A38" s="344"/>
      <c r="B38" s="347"/>
      <c r="C38" s="347"/>
      <c r="E38" s="346"/>
      <c r="F38" s="346"/>
      <c r="G38" s="346" t="s">
        <v>1661</v>
      </c>
      <c r="H38" s="346"/>
      <c r="I38" s="346"/>
    </row>
    <row r="39" spans="1:9">
      <c r="A39" s="344"/>
      <c r="B39" s="347"/>
      <c r="C39" s="347"/>
      <c r="E39" s="346"/>
      <c r="F39" s="346"/>
      <c r="G39" s="346" t="s">
        <v>1662</v>
      </c>
      <c r="H39" s="346" t="s">
        <v>1663</v>
      </c>
      <c r="I39" s="346"/>
    </row>
    <row r="40" spans="1:9">
      <c r="A40" s="344"/>
      <c r="B40" s="347"/>
      <c r="C40" s="347"/>
      <c r="E40" s="346"/>
      <c r="F40" s="346"/>
      <c r="G40" s="346" t="s">
        <v>1664</v>
      </c>
      <c r="H40" s="346" t="s">
        <v>1606</v>
      </c>
      <c r="I40" s="346"/>
    </row>
    <row r="41" spans="1:9">
      <c r="A41" s="344"/>
      <c r="B41" s="347"/>
      <c r="C41" s="347"/>
      <c r="E41" s="346"/>
      <c r="F41" s="346"/>
      <c r="G41" s="346" t="s">
        <v>1665</v>
      </c>
      <c r="H41" s="346" t="s">
        <v>1666</v>
      </c>
      <c r="I41" s="346"/>
    </row>
    <row r="42" spans="1:9">
      <c r="A42" s="344"/>
      <c r="B42" s="347"/>
      <c r="C42" s="347"/>
      <c r="E42" s="346"/>
      <c r="F42" s="346"/>
      <c r="G42" s="346" t="s">
        <v>1667</v>
      </c>
      <c r="H42" s="346" t="s">
        <v>1606</v>
      </c>
      <c r="I42" s="346"/>
    </row>
    <row r="43" spans="1:9">
      <c r="A43" s="344"/>
      <c r="B43" s="347"/>
      <c r="C43" s="347"/>
      <c r="E43" s="346"/>
      <c r="F43" s="346"/>
      <c r="G43" s="346" t="s">
        <v>1668</v>
      </c>
      <c r="H43" s="346" t="s">
        <v>1606</v>
      </c>
      <c r="I43" s="346"/>
    </row>
    <row r="44" spans="1:9">
      <c r="A44" s="344"/>
      <c r="B44" s="347"/>
      <c r="C44" s="347"/>
      <c r="E44" s="346"/>
      <c r="F44" s="346"/>
      <c r="G44" s="346" t="s">
        <v>1669</v>
      </c>
      <c r="H44" s="346"/>
      <c r="I44" s="346"/>
    </row>
    <row r="45" spans="1:9">
      <c r="A45" s="344"/>
      <c r="B45" s="347"/>
      <c r="C45" s="347"/>
      <c r="E45" s="346"/>
      <c r="F45" s="346"/>
      <c r="G45" s="346" t="s">
        <v>1670</v>
      </c>
      <c r="H45" s="346" t="s">
        <v>1671</v>
      </c>
      <c r="I45" s="346"/>
    </row>
    <row r="46" spans="1:9">
      <c r="A46" s="344"/>
      <c r="B46" s="347"/>
      <c r="C46" s="347"/>
      <c r="E46" s="346"/>
      <c r="F46" s="346"/>
      <c r="G46" s="346" t="s">
        <v>1672</v>
      </c>
      <c r="H46" s="346" t="s">
        <v>1673</v>
      </c>
      <c r="I46" s="346"/>
    </row>
    <row r="47" spans="1:9">
      <c r="A47" s="344"/>
      <c r="B47" s="347"/>
      <c r="C47" s="347"/>
      <c r="E47" s="346"/>
      <c r="F47" s="346"/>
      <c r="G47" s="346" t="s">
        <v>1674</v>
      </c>
      <c r="H47" s="346" t="s">
        <v>1675</v>
      </c>
      <c r="I47" s="346"/>
    </row>
    <row r="48" spans="1:9">
      <c r="A48" s="344"/>
      <c r="B48" s="347"/>
      <c r="C48" s="347"/>
      <c r="E48" s="346"/>
      <c r="F48" s="346"/>
      <c r="G48" s="346" t="s">
        <v>1676</v>
      </c>
      <c r="H48" s="346" t="s">
        <v>1677</v>
      </c>
      <c r="I48" s="346"/>
    </row>
    <row r="49" spans="6:9">
      <c r="F49" s="346"/>
      <c r="G49" s="346" t="s">
        <v>1678</v>
      </c>
      <c r="H49" s="346" t="s">
        <v>1606</v>
      </c>
      <c r="I49" s="346"/>
    </row>
    <row r="50" spans="6:9">
      <c r="F50" s="346"/>
      <c r="G50" s="346" t="s">
        <v>1679</v>
      </c>
      <c r="H50" s="346" t="s">
        <v>1680</v>
      </c>
      <c r="I50" s="346"/>
    </row>
    <row r="51" spans="6:9">
      <c r="F51" s="346"/>
      <c r="G51" s="346" t="s">
        <v>1681</v>
      </c>
      <c r="H51" s="346" t="s">
        <v>1606</v>
      </c>
      <c r="I51" s="346"/>
    </row>
    <row r="52" spans="6:9">
      <c r="F52" s="346"/>
      <c r="G52" s="346" t="s">
        <v>1682</v>
      </c>
      <c r="H52" s="346"/>
      <c r="I52" s="346"/>
    </row>
    <row r="53" spans="6:9">
      <c r="F53" s="346"/>
      <c r="G53" s="346" t="s">
        <v>1683</v>
      </c>
      <c r="H53" s="346" t="s">
        <v>1684</v>
      </c>
      <c r="I53" s="346"/>
    </row>
    <row r="54" spans="6:9">
      <c r="F54" s="346"/>
      <c r="G54" s="346" t="s">
        <v>1685</v>
      </c>
      <c r="H54" s="346" t="s">
        <v>1686</v>
      </c>
      <c r="I54" s="346"/>
    </row>
    <row r="55" spans="6:9">
      <c r="F55" s="346"/>
      <c r="G55" s="346" t="s">
        <v>1687</v>
      </c>
      <c r="H55" s="346" t="s">
        <v>1688</v>
      </c>
      <c r="I55" s="346"/>
    </row>
  </sheetData>
  <hyperlinks>
    <hyperlink ref="A37" location="INDEX!A1" display="INDEX" xr:uid="{6995EE21-4506-4D4F-8A0E-76AA4FD6933D}"/>
  </hyperlinks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4CA9-6DBE-440D-B5D1-A4C053DC51C7}">
  <dimension ref="A1:G55"/>
  <sheetViews>
    <sheetView workbookViewId="0">
      <selection activeCell="A37" sqref="A37"/>
    </sheetView>
  </sheetViews>
  <sheetFormatPr defaultRowHeight="15"/>
  <cols>
    <col min="1" max="1" width="28" style="78" bestFit="1" customWidth="1"/>
    <col min="2" max="2" width="43" style="79" bestFit="1" customWidth="1"/>
    <col min="3" max="3" width="25.28515625" style="79" customWidth="1"/>
    <col min="4" max="4" width="34.85546875" style="79" bestFit="1" customWidth="1"/>
    <col min="5" max="5" width="41.5703125" style="79" bestFit="1" customWidth="1"/>
    <col min="6" max="16384" width="9.140625" style="71"/>
  </cols>
  <sheetData>
    <row r="1" spans="1:7">
      <c r="A1" s="344" t="s">
        <v>1490</v>
      </c>
      <c r="B1" s="345" t="s">
        <v>907</v>
      </c>
      <c r="C1" s="345" t="s">
        <v>1689</v>
      </c>
      <c r="D1" s="345" t="s">
        <v>1690</v>
      </c>
      <c r="E1" s="345" t="s">
        <v>1691</v>
      </c>
      <c r="F1" s="346"/>
      <c r="G1" s="346"/>
    </row>
    <row r="2" spans="1:7">
      <c r="A2" s="344" t="s">
        <v>1495</v>
      </c>
      <c r="B2" s="347">
        <v>1</v>
      </c>
      <c r="C2" s="347">
        <v>1</v>
      </c>
      <c r="D2" s="347">
        <v>1</v>
      </c>
      <c r="E2" s="347">
        <v>1</v>
      </c>
      <c r="F2" s="346"/>
      <c r="G2" s="346"/>
    </row>
    <row r="3" spans="1:7">
      <c r="A3" s="344" t="s">
        <v>1500</v>
      </c>
      <c r="B3" s="347" t="s">
        <v>1501</v>
      </c>
      <c r="C3" s="73" t="s">
        <v>1502</v>
      </c>
      <c r="D3" s="73" t="s">
        <v>1502</v>
      </c>
      <c r="E3" s="347" t="s">
        <v>1692</v>
      </c>
      <c r="F3" s="346"/>
      <c r="G3" s="346"/>
    </row>
    <row r="4" spans="1:7">
      <c r="A4" s="344" t="s">
        <v>1505</v>
      </c>
      <c r="B4" s="347">
        <v>450</v>
      </c>
      <c r="C4" s="347" t="s">
        <v>1693</v>
      </c>
      <c r="D4" s="347">
        <v>285</v>
      </c>
      <c r="E4" s="347">
        <v>285</v>
      </c>
      <c r="F4" s="346"/>
      <c r="G4" s="346"/>
    </row>
    <row r="5" spans="1:7">
      <c r="A5" s="344" t="s">
        <v>1509</v>
      </c>
      <c r="B5" s="347" t="s">
        <v>1510</v>
      </c>
      <c r="C5" s="347">
        <v>150</v>
      </c>
      <c r="D5" s="347" t="s">
        <v>1692</v>
      </c>
      <c r="E5" s="347">
        <v>157</v>
      </c>
      <c r="F5" s="346"/>
      <c r="G5" s="346"/>
    </row>
    <row r="6" spans="1:7" ht="15" customHeight="1">
      <c r="A6" s="344" t="s">
        <v>1515</v>
      </c>
      <c r="B6" s="347">
        <v>100</v>
      </c>
      <c r="C6" s="347" t="s">
        <v>1692</v>
      </c>
      <c r="D6" s="347" t="s">
        <v>1692</v>
      </c>
      <c r="E6" s="347" t="s">
        <v>1692</v>
      </c>
      <c r="F6" s="346"/>
      <c r="G6" s="346"/>
    </row>
    <row r="7" spans="1:7">
      <c r="A7" s="344" t="s">
        <v>1518</v>
      </c>
      <c r="B7" s="347" t="s">
        <v>1519</v>
      </c>
      <c r="C7" s="347" t="s">
        <v>1694</v>
      </c>
      <c r="D7" s="347" t="s">
        <v>1695</v>
      </c>
      <c r="E7" s="347" t="s">
        <v>1696</v>
      </c>
      <c r="F7" s="346"/>
      <c r="G7" s="346"/>
    </row>
    <row r="8" spans="1:7">
      <c r="A8" s="344" t="s">
        <v>1525</v>
      </c>
      <c r="B8" s="347" t="s">
        <v>1526</v>
      </c>
      <c r="C8" s="347" t="s">
        <v>1</v>
      </c>
      <c r="D8" s="347" t="s">
        <v>1526</v>
      </c>
      <c r="E8" s="347" t="s">
        <v>1526</v>
      </c>
      <c r="F8" s="346"/>
      <c r="G8" s="346"/>
    </row>
    <row r="9" spans="1:7">
      <c r="A9" s="344" t="s">
        <v>1697</v>
      </c>
      <c r="B9" s="347" t="s">
        <v>1698</v>
      </c>
      <c r="C9" s="347" t="s">
        <v>1699</v>
      </c>
      <c r="D9" s="347" t="s">
        <v>1700</v>
      </c>
      <c r="E9" s="347" t="s">
        <v>1701</v>
      </c>
      <c r="F9" s="346"/>
      <c r="G9" s="346"/>
    </row>
    <row r="10" spans="1:7" ht="15" customHeight="1">
      <c r="A10" s="344" t="s">
        <v>1531</v>
      </c>
      <c r="B10" s="349" t="s">
        <v>1532</v>
      </c>
      <c r="C10" s="349" t="s">
        <v>1702</v>
      </c>
      <c r="D10" s="349" t="s">
        <v>1703</v>
      </c>
      <c r="E10" s="347" t="s">
        <v>1704</v>
      </c>
      <c r="F10" s="346"/>
      <c r="G10" s="346"/>
    </row>
    <row r="11" spans="1:7">
      <c r="A11" s="344" t="s">
        <v>1537</v>
      </c>
      <c r="B11" s="347" t="s">
        <v>1538</v>
      </c>
      <c r="C11" s="347" t="s">
        <v>1705</v>
      </c>
      <c r="D11" s="347" t="s">
        <v>1706</v>
      </c>
      <c r="E11" s="347" t="s">
        <v>1707</v>
      </c>
      <c r="F11" s="346"/>
      <c r="G11" s="346"/>
    </row>
    <row r="12" spans="1:7">
      <c r="A12" s="350" t="s">
        <v>1544</v>
      </c>
      <c r="B12" s="349" t="s">
        <v>1545</v>
      </c>
      <c r="C12" s="75" t="s">
        <v>1708</v>
      </c>
      <c r="D12" s="349" t="s">
        <v>1709</v>
      </c>
      <c r="E12" s="75" t="s">
        <v>1710</v>
      </c>
      <c r="F12" s="346"/>
      <c r="G12" s="346"/>
    </row>
    <row r="13" spans="1:7">
      <c r="A13" s="344" t="s">
        <v>1550</v>
      </c>
      <c r="B13" s="347" t="s">
        <v>1551</v>
      </c>
      <c r="C13" s="347">
        <v>120</v>
      </c>
      <c r="D13" s="347" t="s">
        <v>1692</v>
      </c>
      <c r="E13" s="347" t="s">
        <v>1711</v>
      </c>
      <c r="F13" s="346"/>
      <c r="G13" s="346"/>
    </row>
    <row r="14" spans="1:7">
      <c r="A14" s="344" t="s">
        <v>1556</v>
      </c>
      <c r="B14" s="347" t="s">
        <v>1557</v>
      </c>
      <c r="C14" s="347" t="s">
        <v>1712</v>
      </c>
      <c r="D14" s="347" t="s">
        <v>1713</v>
      </c>
      <c r="E14" s="347" t="s">
        <v>1714</v>
      </c>
      <c r="F14" s="346"/>
      <c r="G14" s="346"/>
    </row>
    <row r="15" spans="1:7">
      <c r="A15" s="76" t="s">
        <v>1562</v>
      </c>
      <c r="B15" s="347" t="s">
        <v>1526</v>
      </c>
      <c r="C15" s="347"/>
      <c r="D15" s="347"/>
      <c r="E15" s="347"/>
      <c r="F15" s="346"/>
      <c r="G15" s="346"/>
    </row>
    <row r="16" spans="1:7">
      <c r="A16" s="344" t="s">
        <v>1566</v>
      </c>
      <c r="B16" s="347" t="s">
        <v>1567</v>
      </c>
      <c r="C16" s="347" t="s">
        <v>1715</v>
      </c>
      <c r="D16" s="347" t="s">
        <v>1716</v>
      </c>
      <c r="E16" s="347" t="s">
        <v>1716</v>
      </c>
      <c r="F16" s="346"/>
      <c r="G16" s="346"/>
    </row>
    <row r="17" spans="1:7" ht="15" customHeight="1">
      <c r="A17" s="344" t="s">
        <v>1572</v>
      </c>
      <c r="B17" s="347" t="s">
        <v>1573</v>
      </c>
      <c r="C17" s="347" t="s">
        <v>1717</v>
      </c>
      <c r="D17" s="347" t="s">
        <v>1716</v>
      </c>
      <c r="E17" s="347" t="s">
        <v>1716</v>
      </c>
      <c r="F17" s="346"/>
      <c r="G17" s="346"/>
    </row>
    <row r="18" spans="1:7">
      <c r="A18" s="344" t="s">
        <v>1576</v>
      </c>
      <c r="B18" s="347" t="s">
        <v>1577</v>
      </c>
      <c r="C18" s="347" t="s">
        <v>1718</v>
      </c>
      <c r="D18" s="347" t="s">
        <v>1719</v>
      </c>
      <c r="E18" s="347" t="s">
        <v>1720</v>
      </c>
      <c r="F18" s="346"/>
      <c r="G18" s="346"/>
    </row>
    <row r="19" spans="1:7">
      <c r="A19" s="344" t="s">
        <v>1581</v>
      </c>
      <c r="B19" s="347" t="s">
        <v>1582</v>
      </c>
      <c r="C19" s="347" t="s">
        <v>1583</v>
      </c>
      <c r="D19" s="347" t="s">
        <v>1721</v>
      </c>
      <c r="E19" s="347" t="s">
        <v>1722</v>
      </c>
      <c r="F19" s="346"/>
      <c r="G19" s="346"/>
    </row>
    <row r="20" spans="1:7">
      <c r="A20" s="76" t="s">
        <v>1586</v>
      </c>
      <c r="B20" s="72" t="s">
        <v>1587</v>
      </c>
      <c r="C20" s="347"/>
      <c r="D20" s="347"/>
      <c r="E20" s="347"/>
      <c r="F20" s="346"/>
      <c r="G20" s="346"/>
    </row>
    <row r="21" spans="1:7" ht="15" customHeight="1">
      <c r="A21" s="344" t="s">
        <v>1592</v>
      </c>
      <c r="B21" s="347" t="s">
        <v>1541</v>
      </c>
      <c r="C21" s="347" t="s">
        <v>1723</v>
      </c>
      <c r="D21" s="347" t="s">
        <v>1723</v>
      </c>
      <c r="E21" s="347"/>
      <c r="F21" s="346"/>
      <c r="G21" s="346"/>
    </row>
    <row r="22" spans="1:7">
      <c r="A22" s="344" t="s">
        <v>1597</v>
      </c>
      <c r="B22" s="347" t="s">
        <v>1598</v>
      </c>
      <c r="C22" s="347" t="s">
        <v>1723</v>
      </c>
      <c r="D22" s="347" t="s">
        <v>1723</v>
      </c>
      <c r="E22" s="347" t="s">
        <v>1723</v>
      </c>
      <c r="F22" s="346"/>
      <c r="G22" s="346"/>
    </row>
    <row r="23" spans="1:7">
      <c r="A23" s="344" t="s">
        <v>1603</v>
      </c>
      <c r="B23" s="347" t="s">
        <v>1541</v>
      </c>
      <c r="C23" s="347" t="s">
        <v>1723</v>
      </c>
      <c r="D23" s="347" t="s">
        <v>1723</v>
      </c>
      <c r="E23" s="347" t="s">
        <v>1723</v>
      </c>
      <c r="F23" s="346"/>
      <c r="G23" s="346"/>
    </row>
    <row r="24" spans="1:7">
      <c r="A24" s="344" t="s">
        <v>1607</v>
      </c>
      <c r="B24" s="347" t="s">
        <v>1541</v>
      </c>
      <c r="C24" s="347" t="s">
        <v>1692</v>
      </c>
      <c r="D24" s="347" t="s">
        <v>1526</v>
      </c>
      <c r="E24" s="347"/>
      <c r="F24" s="346"/>
      <c r="G24" s="346"/>
    </row>
    <row r="25" spans="1:7">
      <c r="A25" s="344" t="s">
        <v>1610</v>
      </c>
      <c r="B25" s="347">
        <v>0.05</v>
      </c>
      <c r="C25" s="347" t="s">
        <v>1692</v>
      </c>
      <c r="D25" s="347" t="s">
        <v>1692</v>
      </c>
      <c r="E25" s="347"/>
      <c r="F25" s="346"/>
      <c r="G25" s="346"/>
    </row>
    <row r="26" spans="1:7">
      <c r="A26" s="344" t="s">
        <v>1612</v>
      </c>
      <c r="B26" s="347" t="s">
        <v>1613</v>
      </c>
      <c r="C26" s="347" t="s">
        <v>1692</v>
      </c>
      <c r="D26" s="347" t="s">
        <v>1724</v>
      </c>
      <c r="E26" s="347"/>
      <c r="F26" s="346"/>
      <c r="G26" s="346"/>
    </row>
    <row r="27" spans="1:7">
      <c r="A27" s="344" t="s">
        <v>1616</v>
      </c>
      <c r="B27" s="347" t="s">
        <v>1617</v>
      </c>
      <c r="C27" s="347" t="s">
        <v>1692</v>
      </c>
      <c r="D27" s="347" t="s">
        <v>1725</v>
      </c>
      <c r="E27" s="347"/>
      <c r="F27" s="346"/>
      <c r="G27" s="346"/>
    </row>
    <row r="28" spans="1:7">
      <c r="A28" s="344" t="s">
        <v>1619</v>
      </c>
      <c r="B28" s="347" t="s">
        <v>1620</v>
      </c>
      <c r="C28" s="347" t="s">
        <v>1692</v>
      </c>
      <c r="D28" s="347" t="s">
        <v>1726</v>
      </c>
      <c r="E28" s="347"/>
      <c r="F28" s="346"/>
      <c r="G28" s="346"/>
    </row>
    <row r="29" spans="1:7" ht="15" customHeight="1">
      <c r="A29" s="344" t="s">
        <v>1623</v>
      </c>
      <c r="B29" s="347" t="s">
        <v>1624</v>
      </c>
      <c r="C29" s="347" t="s">
        <v>1727</v>
      </c>
      <c r="D29" s="347" t="s">
        <v>1728</v>
      </c>
      <c r="E29" s="347"/>
      <c r="F29" s="346"/>
      <c r="G29" s="346"/>
    </row>
    <row r="30" spans="1:7">
      <c r="A30" s="344" t="s">
        <v>1539</v>
      </c>
      <c r="B30" s="347" t="s">
        <v>1629</v>
      </c>
      <c r="C30" s="347" t="s">
        <v>1727</v>
      </c>
      <c r="D30" s="347" t="s">
        <v>1692</v>
      </c>
      <c r="E30" s="347"/>
      <c r="F30" s="346"/>
      <c r="G30" s="346"/>
    </row>
    <row r="31" spans="1:7">
      <c r="A31" s="344" t="s">
        <v>1634</v>
      </c>
      <c r="B31" s="347" t="s">
        <v>1635</v>
      </c>
      <c r="C31" s="347" t="s">
        <v>1727</v>
      </c>
      <c r="D31" s="347" t="s">
        <v>1692</v>
      </c>
      <c r="E31" s="347"/>
      <c r="F31" s="346"/>
      <c r="G31" s="346"/>
    </row>
    <row r="32" spans="1:7">
      <c r="A32" s="344" t="s">
        <v>1640</v>
      </c>
      <c r="B32" s="347" t="s">
        <v>935</v>
      </c>
      <c r="C32" s="347" t="s">
        <v>1727</v>
      </c>
      <c r="D32" s="347" t="s">
        <v>1692</v>
      </c>
      <c r="E32" s="347"/>
      <c r="F32" s="346"/>
      <c r="G32" s="346"/>
    </row>
    <row r="33" spans="1:7">
      <c r="A33" s="344" t="s">
        <v>1645</v>
      </c>
      <c r="B33" s="347" t="s">
        <v>1646</v>
      </c>
      <c r="C33" s="347" t="s">
        <v>1727</v>
      </c>
      <c r="D33" s="347" t="s">
        <v>1729</v>
      </c>
      <c r="E33" s="347"/>
      <c r="F33" s="346"/>
      <c r="G33" s="346"/>
    </row>
    <row r="34" spans="1:7">
      <c r="A34" s="344" t="s">
        <v>1651</v>
      </c>
      <c r="B34" s="347" t="s">
        <v>1652</v>
      </c>
      <c r="C34" s="347">
        <v>1000</v>
      </c>
      <c r="D34" s="347">
        <v>1200</v>
      </c>
      <c r="E34" s="347">
        <v>1700</v>
      </c>
      <c r="F34" s="346"/>
      <c r="G34" s="346"/>
    </row>
    <row r="35" spans="1:7" ht="15" customHeight="1">
      <c r="A35" s="344" t="s">
        <v>1655</v>
      </c>
      <c r="B35" s="347">
        <v>1.75</v>
      </c>
      <c r="C35" s="347">
        <v>1.75</v>
      </c>
      <c r="D35" s="347">
        <v>1.75</v>
      </c>
      <c r="E35" s="347">
        <v>1.75</v>
      </c>
      <c r="F35" s="346"/>
      <c r="G35" s="346"/>
    </row>
    <row r="36" spans="1:7">
      <c r="A36" s="344"/>
      <c r="B36" s="347"/>
      <c r="C36" s="347"/>
      <c r="D36" s="347"/>
      <c r="E36" s="347"/>
      <c r="F36" s="346"/>
      <c r="G36" s="346"/>
    </row>
    <row r="37" spans="1:7">
      <c r="A37" s="165" t="s">
        <v>422</v>
      </c>
      <c r="B37" s="347"/>
      <c r="C37" s="347"/>
      <c r="D37" s="347"/>
      <c r="E37" s="347"/>
      <c r="F37" s="346"/>
      <c r="G37" s="346"/>
    </row>
    <row r="38" spans="1:7">
      <c r="A38" s="344"/>
      <c r="B38" s="347"/>
      <c r="C38" s="347"/>
      <c r="D38" s="347"/>
      <c r="E38" s="347"/>
      <c r="F38" s="346"/>
      <c r="G38" s="346"/>
    </row>
    <row r="39" spans="1:7">
      <c r="A39" s="344"/>
      <c r="B39" s="347"/>
      <c r="C39" s="347"/>
      <c r="D39" s="347"/>
      <c r="E39" s="347"/>
      <c r="F39" s="346"/>
      <c r="G39" s="346"/>
    </row>
    <row r="40" spans="1:7">
      <c r="A40" s="344"/>
      <c r="B40" s="347"/>
      <c r="C40" s="347"/>
      <c r="D40" s="347"/>
      <c r="E40" s="347"/>
      <c r="F40" s="346"/>
      <c r="G40" s="346"/>
    </row>
    <row r="41" spans="1:7">
      <c r="A41" s="344"/>
      <c r="B41" s="347"/>
      <c r="C41" s="347"/>
      <c r="D41" s="347"/>
      <c r="E41" s="347"/>
      <c r="F41" s="346"/>
      <c r="G41" s="346"/>
    </row>
    <row r="42" spans="1:7">
      <c r="A42" s="344"/>
      <c r="B42" s="347"/>
      <c r="C42" s="347"/>
      <c r="D42" s="347"/>
      <c r="E42" s="347"/>
      <c r="F42" s="346"/>
      <c r="G42" s="346"/>
    </row>
    <row r="43" spans="1:7">
      <c r="A43" s="344"/>
      <c r="B43" s="347"/>
      <c r="C43" s="347"/>
      <c r="D43" s="347"/>
      <c r="E43" s="347"/>
      <c r="F43" s="346"/>
      <c r="G43" s="346"/>
    </row>
    <row r="44" spans="1:7">
      <c r="A44" s="344"/>
      <c r="B44" s="347"/>
      <c r="C44" s="347"/>
      <c r="D44" s="347"/>
      <c r="E44" s="347"/>
      <c r="F44" s="346"/>
      <c r="G44" s="346"/>
    </row>
    <row r="45" spans="1:7">
      <c r="A45" s="344"/>
      <c r="B45" s="347"/>
      <c r="C45" s="347"/>
      <c r="D45" s="347"/>
      <c r="E45" s="347"/>
      <c r="F45" s="346"/>
      <c r="G45" s="346"/>
    </row>
    <row r="46" spans="1:7">
      <c r="A46" s="344"/>
      <c r="B46" s="347"/>
      <c r="C46" s="347"/>
      <c r="D46" s="347"/>
      <c r="E46" s="347"/>
      <c r="F46" s="346"/>
      <c r="G46" s="346"/>
    </row>
    <row r="47" spans="1:7">
      <c r="A47" s="344"/>
      <c r="B47" s="347"/>
      <c r="C47" s="347"/>
      <c r="D47" s="347"/>
      <c r="E47" s="347"/>
      <c r="F47" s="346"/>
      <c r="G47" s="346"/>
    </row>
    <row r="48" spans="1:7">
      <c r="A48" s="344"/>
      <c r="B48" s="347"/>
      <c r="C48" s="347"/>
      <c r="D48" s="347"/>
      <c r="E48" s="347"/>
      <c r="F48" s="346"/>
      <c r="G48" s="346"/>
    </row>
    <row r="49" spans="7:7">
      <c r="G49" s="346"/>
    </row>
    <row r="50" spans="7:7">
      <c r="G50" s="346"/>
    </row>
    <row r="51" spans="7:7">
      <c r="G51" s="346"/>
    </row>
    <row r="52" spans="7:7">
      <c r="G52" s="346"/>
    </row>
    <row r="53" spans="7:7">
      <c r="G53" s="346"/>
    </row>
    <row r="54" spans="7:7">
      <c r="G54" s="346"/>
    </row>
    <row r="55" spans="7:7">
      <c r="G55" s="346"/>
    </row>
  </sheetData>
  <hyperlinks>
    <hyperlink ref="A37" location="INDEX!A1" display="INDEX" xr:uid="{86C0CD81-58DC-4855-A48A-23F1AF8529C6}"/>
  </hyperlinks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1214-FEDF-4959-B6B1-8C60CA48A0FC}">
  <sheetPr>
    <tabColor rgb="FFFFC000"/>
  </sheetPr>
  <dimension ref="A1:E37"/>
  <sheetViews>
    <sheetView topLeftCell="A23" zoomScaleNormal="100" workbookViewId="0">
      <selection activeCell="A34" sqref="A34"/>
    </sheetView>
  </sheetViews>
  <sheetFormatPr defaultRowHeight="15"/>
  <cols>
    <col min="1" max="1" width="62.140625" customWidth="1"/>
    <col min="2" max="2" width="27" customWidth="1"/>
    <col min="3" max="3" width="32.85546875" customWidth="1"/>
    <col min="4" max="4" width="19.42578125" customWidth="1"/>
    <col min="5" max="5" width="71.85546875" customWidth="1"/>
  </cols>
  <sheetData>
    <row r="1" spans="1:5">
      <c r="A1" s="3" t="s">
        <v>423</v>
      </c>
      <c r="B1" s="3" t="s">
        <v>1730</v>
      </c>
      <c r="C1" s="3" t="s">
        <v>424</v>
      </c>
      <c r="D1" s="3" t="s">
        <v>28</v>
      </c>
      <c r="E1" s="3" t="s">
        <v>1731</v>
      </c>
    </row>
    <row r="2" spans="1:5">
      <c r="A2" s="49" t="s">
        <v>1732</v>
      </c>
      <c r="B2" s="49"/>
      <c r="C2" s="49"/>
      <c r="D2" s="49"/>
      <c r="E2" s="49"/>
    </row>
    <row r="3" spans="1:5">
      <c r="A3" t="s">
        <v>1733</v>
      </c>
    </row>
    <row r="4" spans="1:5">
      <c r="A4" t="s">
        <v>1734</v>
      </c>
    </row>
    <row r="5" spans="1:5">
      <c r="A5" t="s">
        <v>1735</v>
      </c>
    </row>
    <row r="6" spans="1:5">
      <c r="A6" t="s">
        <v>1736</v>
      </c>
      <c r="B6">
        <v>1</v>
      </c>
      <c r="C6" t="s">
        <v>1737</v>
      </c>
      <c r="E6" s="45" t="s">
        <v>1738</v>
      </c>
    </row>
    <row r="7" spans="1:5">
      <c r="A7" s="1" t="s">
        <v>1739</v>
      </c>
      <c r="B7">
        <v>1</v>
      </c>
      <c r="C7" t="s">
        <v>1740</v>
      </c>
      <c r="E7" t="s">
        <v>1741</v>
      </c>
    </row>
    <row r="8" spans="1:5" ht="16.5" customHeight="1">
      <c r="A8" t="s">
        <v>1742</v>
      </c>
      <c r="E8" s="45" t="s">
        <v>1743</v>
      </c>
    </row>
    <row r="9" spans="1:5">
      <c r="A9" t="s">
        <v>1744</v>
      </c>
    </row>
    <row r="11" spans="1:5">
      <c r="A11" s="35" t="s">
        <v>1745</v>
      </c>
      <c r="B11">
        <v>1</v>
      </c>
      <c r="C11" t="s">
        <v>1746</v>
      </c>
      <c r="E11" s="45" t="s">
        <v>1747</v>
      </c>
    </row>
    <row r="12" spans="1:5">
      <c r="A12" s="35" t="s">
        <v>1748</v>
      </c>
      <c r="B12">
        <v>1</v>
      </c>
      <c r="C12" s="1" t="s">
        <v>1749</v>
      </c>
      <c r="E12" t="s">
        <v>1750</v>
      </c>
    </row>
    <row r="13" spans="1:5">
      <c r="A13" t="s">
        <v>1751</v>
      </c>
    </row>
    <row r="14" spans="1:5">
      <c r="A14" t="s">
        <v>1752</v>
      </c>
    </row>
    <row r="15" spans="1:5">
      <c r="A15" t="s">
        <v>1753</v>
      </c>
      <c r="C15" s="4" t="s">
        <v>1754</v>
      </c>
    </row>
    <row r="16" spans="1:5">
      <c r="A16" t="s">
        <v>1755</v>
      </c>
      <c r="C16" t="s">
        <v>1756</v>
      </c>
    </row>
    <row r="18" spans="1:5">
      <c r="A18" t="s">
        <v>1757</v>
      </c>
      <c r="B18">
        <v>1</v>
      </c>
    </row>
    <row r="19" spans="1:5">
      <c r="A19" s="4" t="s">
        <v>1758</v>
      </c>
      <c r="B19">
        <v>1</v>
      </c>
    </row>
    <row r="20" spans="1:5">
      <c r="A20" s="66" t="s">
        <v>1759</v>
      </c>
      <c r="E20" s="45" t="s">
        <v>1760</v>
      </c>
    </row>
    <row r="22" spans="1:5" ht="15.75">
      <c r="A22" s="5" t="s">
        <v>1761</v>
      </c>
    </row>
    <row r="23" spans="1:5">
      <c r="A23" t="s">
        <v>1762</v>
      </c>
      <c r="B23">
        <v>1</v>
      </c>
      <c r="E23" s="4" t="s">
        <v>1763</v>
      </c>
    </row>
    <row r="24" spans="1:5">
      <c r="A24" t="s">
        <v>1764</v>
      </c>
      <c r="B24">
        <v>1</v>
      </c>
      <c r="E24" s="45" t="s">
        <v>1765</v>
      </c>
    </row>
    <row r="25" spans="1:5" ht="14.25" customHeight="1">
      <c r="A25" s="4" t="s">
        <v>1766</v>
      </c>
      <c r="B25" s="4" t="s">
        <v>1767</v>
      </c>
    </row>
    <row r="30" spans="1:5" ht="15.75">
      <c r="A30" s="5" t="s">
        <v>1768</v>
      </c>
    </row>
    <row r="31" spans="1:5">
      <c r="A31" t="s">
        <v>1769</v>
      </c>
      <c r="B31" t="s">
        <v>1770</v>
      </c>
      <c r="C31" t="s">
        <v>1771</v>
      </c>
      <c r="D31" t="s">
        <v>1772</v>
      </c>
      <c r="E31" s="36" t="s">
        <v>1773</v>
      </c>
    </row>
    <row r="32" spans="1:5" ht="15.75">
      <c r="A32" s="48" t="s">
        <v>1774</v>
      </c>
      <c r="B32">
        <v>1</v>
      </c>
      <c r="E32" t="s">
        <v>1775</v>
      </c>
    </row>
    <row r="34" spans="1:1">
      <c r="A34" s="164" t="s">
        <v>422</v>
      </c>
    </row>
    <row r="37" spans="1:1">
      <c r="A37" s="30" t="s">
        <v>1776</v>
      </c>
    </row>
  </sheetData>
  <hyperlinks>
    <hyperlink ref="A34" location="INDEX!A1" display="INDEX" xr:uid="{970748EE-0863-4937-B35F-8B9DF9D3D005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4F2E57-B689-41C7-9E9B-C2B84A4000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INDEX</vt:lpstr>
      <vt:lpstr>COMPLETE PARTS LIST</vt:lpstr>
      <vt:lpstr>V2 Frame BOM</vt:lpstr>
      <vt:lpstr>V2 AB Gantry BOM</vt:lpstr>
      <vt:lpstr>V2 Z System BOM</vt:lpstr>
      <vt:lpstr>V2 Toolhead BOM</vt:lpstr>
      <vt:lpstr>V2 Electronics BOM</vt:lpstr>
      <vt:lpstr>V2 Liquid Cooling BOM</vt:lpstr>
      <vt:lpstr>V2 Chamber Heater BOM</vt:lpstr>
      <vt:lpstr>V2 Drybox BOM</vt:lpstr>
      <vt:lpstr>V2 Enclosure BOM</vt:lpstr>
      <vt:lpstr>V2 Printed Parts</vt:lpstr>
      <vt:lpstr>Duet Connections</vt:lpstr>
      <vt:lpstr>HDC Connections</vt:lpstr>
      <vt:lpstr>Mains Wiring</vt:lpstr>
      <vt:lpstr>System Files</vt:lpstr>
      <vt:lpstr>Filament Guide</vt:lpstr>
      <vt:lpstr>Industrial 3DP Comparison Table</vt:lpstr>
      <vt:lpstr>DIY 3DP Comparison Table</vt:lpstr>
      <vt:lpstr>Tools &amp; Misc</vt:lpstr>
      <vt:lpstr>'V2 Printed Parts'!Print_Area</vt:lpstr>
      <vt:lpstr>'COMPLETE PARTS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dcterms:created xsi:type="dcterms:W3CDTF">2021-11-13T13:18:32Z</dcterms:created>
  <dcterms:modified xsi:type="dcterms:W3CDTF">2026-09-30T08:37:48Z</dcterms:modified>
  <cp:category/>
  <cp:contentStatus/>
</cp:coreProperties>
</file>