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Project-Valkyrie/V2 BETA/BOM/"/>
    </mc:Choice>
  </mc:AlternateContent>
  <xr:revisionPtr revIDLastSave="232" documentId="8_{63A4C33B-DB7D-4B96-8F5C-2848B14821C5}" xr6:coauthVersionLast="47" xr6:coauthVersionMax="47" xr10:uidLastSave="{7CA50A03-B376-4B93-8C9D-4D59D71B656D}"/>
  <bookViews>
    <workbookView xWindow="28680" yWindow="-45" windowWidth="29040" windowHeight="16440" activeTab="7" xr2:uid="{00000000-000D-0000-FFFF-FFFF00000000}"/>
  </bookViews>
  <sheets>
    <sheet name="Hardware List" sheetId="8" r:id="rId1"/>
    <sheet name="1.Frame" sheetId="10" r:id="rId2"/>
    <sheet name="2. XYZ  System" sheetId="11" r:id="rId3"/>
    <sheet name="3. Chamber Parts " sheetId="13" r:id="rId4"/>
    <sheet name="4. Control Electronics " sheetId="14" r:id="rId5"/>
    <sheet name="5. Tool Head" sheetId="15" r:id="rId6"/>
    <sheet name="6. Dry Box" sheetId="16" r:id="rId7"/>
    <sheet name="Ark1" sheetId="17" r:id="rId8"/>
    <sheet name="Ark2" sheetId="18" r:id="rId9"/>
  </sheets>
  <definedNames>
    <definedName name="_xlnm._FilterDatabase" localSheetId="0" hidden="1">'Hardware List'!$A$2:$J$46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Xg2aXlIlZtHiGIVqqlSvDo2t44g=="/>
    </ext>
  </extLst>
</workbook>
</file>

<file path=xl/calcChain.xml><?xml version="1.0" encoding="utf-8"?>
<calcChain xmlns="http://schemas.openxmlformats.org/spreadsheetml/2006/main">
  <c r="G29" i="17" l="1"/>
  <c r="G28" i="17"/>
  <c r="G27" i="17"/>
  <c r="G25" i="17"/>
  <c r="G24" i="17"/>
  <c r="G23" i="17"/>
  <c r="G22" i="17"/>
  <c r="G21" i="17"/>
  <c r="G20" i="17"/>
  <c r="G19" i="17"/>
  <c r="G18" i="17"/>
  <c r="G17" i="17"/>
  <c r="G16" i="17"/>
  <c r="G11" i="17"/>
  <c r="G10" i="17"/>
  <c r="G9" i="17"/>
  <c r="G8" i="17"/>
  <c r="G7" i="17"/>
  <c r="G6" i="17"/>
  <c r="C6" i="17"/>
  <c r="F15" i="8"/>
  <c r="G12" i="17" l="1"/>
  <c r="G30" i="17"/>
  <c r="G12" i="11"/>
  <c r="G14" i="11"/>
  <c r="G15" i="11"/>
  <c r="G16" i="11"/>
  <c r="G11" i="11"/>
  <c r="G10" i="11"/>
  <c r="G9" i="11"/>
  <c r="G8" i="11"/>
  <c r="G7" i="11"/>
  <c r="G6" i="11"/>
  <c r="G5" i="11"/>
  <c r="G4" i="11"/>
  <c r="F10" i="16"/>
  <c r="F9" i="16"/>
  <c r="F8" i="16"/>
  <c r="F7" i="16"/>
  <c r="F6" i="16"/>
  <c r="E5" i="16"/>
  <c r="F5" i="16" s="1"/>
  <c r="F4" i="16"/>
  <c r="F3" i="16"/>
  <c r="F8" i="15"/>
  <c r="F7" i="15"/>
  <c r="F6" i="15"/>
  <c r="F5" i="15"/>
  <c r="F4" i="15"/>
  <c r="F3" i="15"/>
  <c r="F9" i="15" s="1"/>
  <c r="G6" i="13"/>
  <c r="G9" i="13" s="1"/>
  <c r="G3" i="11"/>
  <c r="G8" i="14"/>
  <c r="G7" i="14"/>
  <c r="G6" i="14"/>
  <c r="G5" i="14"/>
  <c r="G4" i="14"/>
  <c r="G3" i="14"/>
  <c r="G10" i="10"/>
  <c r="G9" i="10"/>
  <c r="G8" i="10"/>
  <c r="G7" i="10"/>
  <c r="G6" i="10"/>
  <c r="G5" i="10"/>
  <c r="C5" i="10"/>
  <c r="F11" i="16" l="1"/>
  <c r="G9" i="14"/>
  <c r="G17" i="11"/>
  <c r="G11" i="10"/>
  <c r="F40" i="8"/>
  <c r="F39" i="8"/>
  <c r="F26" i="8" l="1"/>
  <c r="E44" i="8"/>
  <c r="F44" i="8" s="1"/>
  <c r="F43" i="8"/>
  <c r="F42" i="8"/>
  <c r="F16" i="8" l="1"/>
  <c r="F37" i="8"/>
  <c r="F20" i="8" l="1"/>
  <c r="E18" i="8"/>
  <c r="F18" i="8" s="1"/>
  <c r="E17" i="8"/>
  <c r="F17" i="8" s="1"/>
  <c r="E45" i="8"/>
  <c r="F45" i="8" s="1"/>
  <c r="E3" i="8"/>
  <c r="F3" i="8" s="1"/>
  <c r="E31" i="8"/>
  <c r="F31" i="8" s="1"/>
  <c r="E6" i="8"/>
  <c r="F6" i="8" s="1"/>
  <c r="F7" i="8"/>
  <c r="F38" i="8"/>
  <c r="F36" i="8"/>
  <c r="F34" i="8"/>
  <c r="F33" i="8"/>
  <c r="F32" i="8"/>
  <c r="F30" i="8"/>
  <c r="F29" i="8"/>
  <c r="F28" i="8"/>
  <c r="F27" i="8"/>
  <c r="F25" i="8"/>
  <c r="F24" i="8"/>
  <c r="F23" i="8"/>
  <c r="F22" i="8"/>
  <c r="F21" i="8"/>
  <c r="F19" i="8"/>
  <c r="F14" i="8"/>
  <c r="F12" i="8"/>
  <c r="F11" i="8"/>
  <c r="F9" i="8"/>
  <c r="F5" i="8"/>
  <c r="F4" i="8"/>
  <c r="F4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Roy Berntsen</author>
  </authors>
  <commentList>
    <comment ref="H10" authorId="0" shapeId="0" xr:uid="{00000000-0006-0000-0200-000001000000}">
      <text>
        <r>
          <rPr>
            <sz val="11"/>
            <color theme="1"/>
            <rFont val="Calibri"/>
            <family val="2"/>
          </rPr>
          <t>Bore Diameter:
20T(5mm)-80T(5mm)
Width:
Width 6mm-200-2GT-6
======</t>
        </r>
      </text>
    </comment>
    <comment ref="H14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130C temp limit - Look for 150C option if you plan for higher exotics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Berntsen</author>
  </authors>
  <commentList>
    <comment ref="H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Choose sujited fuse temp for your system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Roy Berntsen</author>
  </authors>
  <commentList>
    <comment ref="H23" authorId="0" shapeId="0" xr:uid="{385C1FCD-EBC1-4BE5-8AF1-DF2A0800FAD8}">
      <text>
        <r>
          <rPr>
            <sz val="11"/>
            <color theme="1"/>
            <rFont val="Calibri"/>
            <family val="2"/>
          </rPr>
          <t>Bore Diameter:
20T(5mm)-80T(5mm)
Width:
Width 6mm-200-2GT-6
======</t>
        </r>
      </text>
    </comment>
    <comment ref="H27" authorId="1" shapeId="0" xr:uid="{FF0DE261-87AA-4CB2-8398-219F4826CBB4}">
      <text>
        <r>
          <rPr>
            <b/>
            <sz val="9"/>
            <color indexed="81"/>
            <rFont val="Tahoma"/>
            <family val="2"/>
          </rPr>
          <t>Roy Berntsen:</t>
        </r>
        <r>
          <rPr>
            <sz val="9"/>
            <color indexed="81"/>
            <rFont val="Tahoma"/>
            <family val="2"/>
          </rPr>
          <t xml:space="preserve">
130C temp limit - Look for 150C option if you plan for higher exotics</t>
        </r>
      </text>
    </comment>
  </commentList>
</comments>
</file>

<file path=xl/sharedStrings.xml><?xml version="1.0" encoding="utf-8"?>
<sst xmlns="http://schemas.openxmlformats.org/spreadsheetml/2006/main" count="541" uniqueCount="310">
  <si>
    <t>Project Valkyrie V2 Fastener</t>
  </si>
  <si>
    <t>Part Type</t>
  </si>
  <si>
    <t>Description</t>
  </si>
  <si>
    <t>Quantity Required</t>
  </si>
  <si>
    <t>Pack Order Quantity</t>
  </si>
  <si>
    <t>Pack Price $USD</t>
  </si>
  <si>
    <t>Line Price $USD</t>
  </si>
  <si>
    <t>Order Parts Link</t>
  </si>
  <si>
    <t>Supplier</t>
  </si>
  <si>
    <t>DIN</t>
  </si>
  <si>
    <t>ISO</t>
  </si>
  <si>
    <t xml:space="preserve">new links if required </t>
  </si>
  <si>
    <t>Bushing</t>
  </si>
  <si>
    <t>5x8x2.5M Bushings</t>
  </si>
  <si>
    <t>1x 10pcs Bushings 5x8x2.5</t>
  </si>
  <si>
    <t>GEPS</t>
  </si>
  <si>
    <t>Nut</t>
  </si>
  <si>
    <t>M3 Nut</t>
  </si>
  <si>
    <t>1x Size: M3 50PCS</t>
  </si>
  <si>
    <t>WanFang</t>
  </si>
  <si>
    <t>M3 Nut Hammer Nut</t>
  </si>
  <si>
    <t>1x 50PCS Size: 20-m3</t>
  </si>
  <si>
    <t>M3 Nut Locknut</t>
  </si>
  <si>
    <t>1x Size: M3 50PCS - SS</t>
  </si>
  <si>
    <t>Washer</t>
  </si>
  <si>
    <t>M3 WASHER</t>
  </si>
  <si>
    <t>1x: M3 50pcs</t>
  </si>
  <si>
    <t>125 </t>
  </si>
  <si>
    <t>set screw</t>
  </si>
  <si>
    <t>M3x03 Set/Grub Screw</t>
  </si>
  <si>
    <t xml:space="preserve">1 x 50PCs  M3 x 3 </t>
  </si>
  <si>
    <t>Screw</t>
  </si>
  <si>
    <t>M3x08 BH</t>
  </si>
  <si>
    <t>1x Size: M3 50PCS - 8mm - 304 SS</t>
  </si>
  <si>
    <t>M3x08 FH CS</t>
  </si>
  <si>
    <t>1 x 50PCs M3 x 8mm SS</t>
  </si>
  <si>
    <t>M3x08 SH</t>
  </si>
  <si>
    <t>M3x10 BH</t>
  </si>
  <si>
    <t>1x Size: M3 50PCS - 10mm - 304 SS</t>
  </si>
  <si>
    <t>M3x10 SH</t>
  </si>
  <si>
    <t xml:space="preserve">1 x 50PCs  M3 x 10mm SS </t>
  </si>
  <si>
    <t>M3x16 BH</t>
  </si>
  <si>
    <t>1x Size: M3 50PCS - 16mm - 304 SS</t>
  </si>
  <si>
    <t>M3x20 SH</t>
  </si>
  <si>
    <t>M3x25 SH</t>
  </si>
  <si>
    <t>1 x 50 Pcs M3 x 25 SS</t>
  </si>
  <si>
    <t>Spacer</t>
  </si>
  <si>
    <t>M3x30 FF Standoff</t>
  </si>
  <si>
    <t>1x Size: M3 - 30mm</t>
  </si>
  <si>
    <t>https://www.aliexpress.com/item/4000040664908.html</t>
  </si>
  <si>
    <t>M3x30 FM Standoff</t>
  </si>
  <si>
    <t>1x Size: 5PCS M3XL M-F</t>
  </si>
  <si>
    <t>M4 D5 L55 Shoulder Screw</t>
  </si>
  <si>
    <t>3x Size: M4-D5mm x 55mm</t>
  </si>
  <si>
    <t>Tinggoo</t>
  </si>
  <si>
    <t>https://www.aliexpress.com/item/1005004456045545.htm</t>
  </si>
  <si>
    <t>M4 D5 L40 Shoulder Screw</t>
  </si>
  <si>
    <t>1x Size: M4-D5mm x 40mm</t>
  </si>
  <si>
    <t>M4 Nut</t>
  </si>
  <si>
    <t>Size: M4 50PCS</t>
  </si>
  <si>
    <t>M4 Nut Locknut</t>
  </si>
  <si>
    <t>Size: M4 50PCS - Color SS</t>
  </si>
  <si>
    <t>M4 WASHER</t>
  </si>
  <si>
    <t>1x M4  50pcs</t>
  </si>
  <si>
    <t>M4x16 CS</t>
  </si>
  <si>
    <t>1x Size: M4 20PCS - 16mm - 304 SS</t>
  </si>
  <si>
    <t>M4x20 CS</t>
  </si>
  <si>
    <t>1x Size: M4 20PCS - 20mm - 304 SS</t>
  </si>
  <si>
    <t xml:space="preserve">M4x50 CS </t>
  </si>
  <si>
    <t>1 x 20 PCs M4 x 50 SS</t>
  </si>
  <si>
    <t>M5 Nut</t>
  </si>
  <si>
    <t>1x Size: M5 50PCS</t>
  </si>
  <si>
    <t>M5 Nut Hammer Nut</t>
  </si>
  <si>
    <t>1x M5 100 PCS</t>
  </si>
  <si>
    <t>https://www.aliexpress.com/item/1005004824940854.html</t>
  </si>
  <si>
    <t>M5 Nut Locknut</t>
  </si>
  <si>
    <t>1x M5 50 PCS - SS</t>
  </si>
  <si>
    <t>M5 Nut T-Nut</t>
  </si>
  <si>
    <t>1x M5 100PCS</t>
  </si>
  <si>
    <t>Collar</t>
  </si>
  <si>
    <t>M5 Retaining Collar</t>
  </si>
  <si>
    <t>GDZS-D5-10-6</t>
  </si>
  <si>
    <t>Micky</t>
  </si>
  <si>
    <t>M5 WASHER</t>
  </si>
  <si>
    <t>2x M5 50PCS</t>
  </si>
  <si>
    <t>M5x10 BH</t>
  </si>
  <si>
    <t>12x 10PCS Size: M5 - 10mm - SS</t>
  </si>
  <si>
    <t>M5x20 BH</t>
  </si>
  <si>
    <t>1x 10PCS Size: M5 - 20mm - SS</t>
  </si>
  <si>
    <t>https://www.aliexpress.com/item/32392788063.html</t>
  </si>
  <si>
    <t>M5x30 BH</t>
  </si>
  <si>
    <t>1 x 5PCS M5 x 30 ss</t>
  </si>
  <si>
    <t>YFS</t>
  </si>
  <si>
    <t>Bolt</t>
  </si>
  <si>
    <t>M5x30 HEX</t>
  </si>
  <si>
    <t>1x 10 PCS Size: M5 - 30mm</t>
  </si>
  <si>
    <t>M5x50 HEX DIN 933</t>
  </si>
  <si>
    <t xml:space="preserve">1 x 10 PCs M5 x 50  </t>
  </si>
  <si>
    <t>Shim</t>
  </si>
  <si>
    <t>M5x6.5x1 Precision Shim</t>
  </si>
  <si>
    <t>1x 200PCS Size: 6.5x5x1mm</t>
  </si>
  <si>
    <t>BulkMan</t>
  </si>
  <si>
    <t>https://www.aliexpress.com/item/32874078293.html</t>
  </si>
  <si>
    <t>Rod</t>
  </si>
  <si>
    <t>M8x380 Steel Rod - Door Link</t>
  </si>
  <si>
    <t>1 x 8mm dia x 400mm SS</t>
  </si>
  <si>
    <t>BJTOZS</t>
  </si>
  <si>
    <t>https://www.aliexpress.com/item/1005005970231547.html</t>
  </si>
  <si>
    <t>Magnet</t>
  </si>
  <si>
    <t>Round Magnets With Hole</t>
  </si>
  <si>
    <t>1x Color: 8x3-3mm-20pcs</t>
  </si>
  <si>
    <t>HongKai</t>
  </si>
  <si>
    <t>https://www.aliexpress.com/item/1005009475297496.html</t>
  </si>
  <si>
    <t>not sure if this is the correct one</t>
  </si>
  <si>
    <t>Ø20 10Kg Magnet + washer</t>
  </si>
  <si>
    <t xml:space="preserve">5 +1 </t>
  </si>
  <si>
    <t xml:space="preserve">5 + 1 D20  magnet and keeper </t>
  </si>
  <si>
    <t>LFYGY Ind</t>
  </si>
  <si>
    <t>https://www.aliexpress.com/item/1005009630107645.html</t>
  </si>
  <si>
    <t>no keepers</t>
  </si>
  <si>
    <t>Bearings</t>
  </si>
  <si>
    <t>625 2ZZ</t>
  </si>
  <si>
    <t>10pcs 625ZZ 5x16x5mm</t>
  </si>
  <si>
    <t>VenstPow</t>
  </si>
  <si>
    <t>Draw Slides</t>
  </si>
  <si>
    <t>Color: Buffer 16inch 40cm</t>
  </si>
  <si>
    <t>Naierdi</t>
  </si>
  <si>
    <t>608 Bearings</t>
  </si>
  <si>
    <t>1x Size: ABEC-1 ZZ</t>
  </si>
  <si>
    <t>Kande</t>
  </si>
  <si>
    <t>Spring</t>
  </si>
  <si>
    <t>Tension Spring</t>
  </si>
  <si>
    <t>1x Length 15mm - Wire 0.7 - OD 8</t>
  </si>
  <si>
    <t>Zhongfa</t>
  </si>
  <si>
    <t>Price exl Taxes</t>
  </si>
  <si>
    <t>Frame Assembly</t>
  </si>
  <si>
    <t>Cut Length mm</t>
  </si>
  <si>
    <t>Price  $USD</t>
  </si>
  <si>
    <t>T Slot Extrusion</t>
  </si>
  <si>
    <t>Z 2020 Rear Center bottom</t>
  </si>
  <si>
    <t>Color: 369 mm</t>
  </si>
  <si>
    <t>Z 2020 Rear Center top</t>
  </si>
  <si>
    <t>X 2020 Rear Top</t>
  </si>
  <si>
    <t>Color: 420 mm</t>
  </si>
  <si>
    <t>X 2040</t>
  </si>
  <si>
    <t>Y 2040</t>
  </si>
  <si>
    <t>Color: 480 mm</t>
  </si>
  <si>
    <t>Z 2040</t>
  </si>
  <si>
    <t>Color: 750 mm</t>
  </si>
  <si>
    <t>Bracket</t>
  </si>
  <si>
    <t>2028 L Bracket</t>
  </si>
  <si>
    <t>4x Color: 10pcs 2028</t>
  </si>
  <si>
    <t>Corner Plate 90deg</t>
  </si>
  <si>
    <t>1x 5pcs 2020 5 holes</t>
  </si>
  <si>
    <t xml:space="preserve">Links to drawings </t>
  </si>
  <si>
    <t xml:space="preserve">Frame </t>
  </si>
  <si>
    <t xml:space="preserve">PICTURE of FRAME </t>
  </si>
  <si>
    <t xml:space="preserve">Quantity Required </t>
  </si>
  <si>
    <t>Cost Price $USD</t>
  </si>
  <si>
    <t>Tube</t>
  </si>
  <si>
    <t>20x20x18 Aluminum X-Axis Tube</t>
  </si>
  <si>
    <t>1x 20X20X1.5mm 500mm</t>
  </si>
  <si>
    <t>5x25mm Rod For Tension Forks</t>
  </si>
  <si>
    <t>1x Length: 25mm 8PC</t>
  </si>
  <si>
    <t>5x40mm Rod For AB Idlers</t>
  </si>
  <si>
    <t>3x Length: 40mm 5PC</t>
  </si>
  <si>
    <t>Belt</t>
  </si>
  <si>
    <t>Timing Belt 2GT 9mm 135C</t>
  </si>
  <si>
    <t>1x 8M Heat Resistant - 9mm</t>
  </si>
  <si>
    <t>Idler</t>
  </si>
  <si>
    <t>Idlers Smooth 11mm</t>
  </si>
  <si>
    <t>10x W 11mm without t</t>
  </si>
  <si>
    <t>Idlers Toothed 11mm</t>
  </si>
  <si>
    <t>5x W 11mm with t</t>
  </si>
  <si>
    <t>Pulley</t>
  </si>
  <si>
    <t>Pulley 11mm 2GT</t>
  </si>
  <si>
    <t>5x For 9mm</t>
  </si>
  <si>
    <t>Gear</t>
  </si>
  <si>
    <t>2GT 20T-80T 4:1 Belt Gear</t>
  </si>
  <si>
    <t>3x 20T(5mm)-80T(5mm)-200mm</t>
  </si>
  <si>
    <t>Steppermotor</t>
  </si>
  <si>
    <t>42mm NEMA 17 1.7A</t>
  </si>
  <si>
    <t>1x 5Pcs 40mm 45N-cm 2A</t>
  </si>
  <si>
    <t xml:space="preserve">carnt get these  in a qty of 3 , this might be an alternative  </t>
  </si>
  <si>
    <t>https://www.aliexpress.com/item/4000794108779.html</t>
  </si>
  <si>
    <t> Nema 17  55mm shaft High Temp</t>
  </si>
  <si>
    <t>https://www.aliexpress.com/item/1005007050116319.html</t>
  </si>
  <si>
    <t>Plate</t>
  </si>
  <si>
    <t>Cast Aluminum 350x350x8mm</t>
  </si>
  <si>
    <t>1225 cm^2</t>
  </si>
  <si>
    <t xml:space="preserve">to source </t>
  </si>
  <si>
    <t>Print Surface</t>
  </si>
  <si>
    <t>Removal Spring Steel PEI Sheet</t>
  </si>
  <si>
    <t>1x Size: (130C)330x330mm</t>
  </si>
  <si>
    <t>5x50mm Rod For Ball Joint</t>
  </si>
  <si>
    <t>2x Length: 50mm 4PC</t>
  </si>
  <si>
    <t>https://www.aliexpress.com/item/1005007696967716.html</t>
  </si>
  <si>
    <t>Ball Joint</t>
  </si>
  <si>
    <t>Precision Ball 10mm M4</t>
  </si>
  <si>
    <t>1x Size: 10pc</t>
  </si>
  <si>
    <t xml:space="preserve">Link to Drawings </t>
  </si>
  <si>
    <t xml:space="preserve">Picture </t>
  </si>
  <si>
    <t>Chamber  Assembly</t>
  </si>
  <si>
    <t>Insulation</t>
  </si>
  <si>
    <t>PIR - Polyisocyanurate</t>
  </si>
  <si>
    <t>TBD</t>
  </si>
  <si>
    <t>Panels</t>
  </si>
  <si>
    <t>Aluminum Composite Material</t>
  </si>
  <si>
    <t>Window Front</t>
  </si>
  <si>
    <t>Polycarbonate Sheet</t>
  </si>
  <si>
    <t>Specification: 350x350x3mm</t>
  </si>
  <si>
    <t>15x15x13 Aluminum Tube</t>
  </si>
  <si>
    <t>2x15X15X1mm 500mm</t>
  </si>
  <si>
    <t>Cable</t>
  </si>
  <si>
    <t>High Temperature PTFE Cable</t>
  </si>
  <si>
    <t>5x Length: 5 Meters</t>
  </si>
  <si>
    <t>Fan</t>
  </si>
  <si>
    <t>60mm Sunon MF60202V3</t>
  </si>
  <si>
    <t>1x Sunon MF60202V3</t>
  </si>
  <si>
    <t>Picrture</t>
  </si>
  <si>
    <t>Electronics and electrical</t>
  </si>
  <si>
    <t>Controller Board</t>
  </si>
  <si>
    <t>Duet 3 6HC</t>
  </si>
  <si>
    <t xml:space="preserve"> 1x Duet 3 6HC</t>
  </si>
  <si>
    <t>PSU</t>
  </si>
  <si>
    <t>Power Supply Unit</t>
  </si>
  <si>
    <t>24V10A 240W</t>
  </si>
  <si>
    <t>Switch</t>
  </si>
  <si>
    <t>Power Switch</t>
  </si>
  <si>
    <t>1x Power switch</t>
  </si>
  <si>
    <t>Heater</t>
  </si>
  <si>
    <t>Keenovo 750W Silicone Heater</t>
  </si>
  <si>
    <t>1x Color: 220V/110V</t>
  </si>
  <si>
    <t>Solid State Relay</t>
  </si>
  <si>
    <t>Omron Solid State Relay</t>
  </si>
  <si>
    <t>Fuse</t>
  </si>
  <si>
    <t>Thermal Fuse for AC Heater</t>
  </si>
  <si>
    <t>1x Temperature: 150/180 degree</t>
  </si>
  <si>
    <t>Link To Drawings</t>
  </si>
  <si>
    <t>Picture</t>
  </si>
  <si>
    <t>Tool Head Assembly</t>
  </si>
  <si>
    <t>PCB</t>
  </si>
  <si>
    <t>LIS3DSH Accelerometer</t>
  </si>
  <si>
    <t>1x LIS3DSH Accelerometer</t>
  </si>
  <si>
    <t>https://www.digikey.co.nz/en/products/detail/adafruit-industries-llc/2809/5774319?gclsrc=aw.ds&amp;gad_source=1&amp;gad_campaignid=20104923089&amp;gbraid=0AAAAADrbLlgdi87UGAUglUogkgR_6w3hi&amp;gclid=Cj0KCQjwndHEBhDVARIsAGh0g3Ak6uH_wsV3wheOwtP_PRij5CktZlySrxDYMnLAm9yqdaVEJpKfcacaAqsQEALw_wcB</t>
  </si>
  <si>
    <t>Hotend</t>
  </si>
  <si>
    <t>Dragon Hotend HF</t>
  </si>
  <si>
    <t>1x Dragon HF</t>
  </si>
  <si>
    <t>https://www.aliexpress.com/item/1005009522742769.html</t>
  </si>
  <si>
    <t>Thermistor</t>
  </si>
  <si>
    <t>PT1000 Thermistor Up to 450C</t>
  </si>
  <si>
    <t xml:space="preserve">1x PT1000 Thermistor Cartridge </t>
  </si>
  <si>
    <t>Extruder</t>
  </si>
  <si>
    <t>BIQU H2 V2X</t>
  </si>
  <si>
    <t>PTFE Teflon Tube</t>
  </si>
  <si>
    <t>1x Size: 1M ID 2MM OD 3MM</t>
  </si>
  <si>
    <t>https://www.aliexpress.com/item/1005005754150879.html</t>
  </si>
  <si>
    <t>1x Size: 2M ID 4MM OD 6MM</t>
  </si>
  <si>
    <t>Dry Box Assembly</t>
  </si>
  <si>
    <t>Sensor</t>
  </si>
  <si>
    <t>5KG Load Cell and HX711 ADC</t>
  </si>
  <si>
    <t>Color: 5KG With HX711</t>
  </si>
  <si>
    <t>PTC Heater 12x7cm 260C</t>
  </si>
  <si>
    <t>PTC Heater with Cord (US or EU)</t>
  </si>
  <si>
    <t>Thermal Fuse 95C</t>
  </si>
  <si>
    <r>
      <rPr>
        <u/>
        <sz val="11"/>
        <color rgb="FF0070C0"/>
        <rFont val="serif"/>
      </rPr>
      <t xml:space="preserve">1x 15A - 95C </t>
    </r>
  </si>
  <si>
    <t>https://www.aliexpress.com/item/1005007390172176.html</t>
  </si>
  <si>
    <t>PCB assy</t>
  </si>
  <si>
    <t>HX711 + 5kg Load cell</t>
  </si>
  <si>
    <t>1x5kg loadcell + HX711</t>
  </si>
  <si>
    <t>ESP32 WiFi Board</t>
  </si>
  <si>
    <t>1xESP-32 30Pin</t>
  </si>
  <si>
    <t>ESP32 DEV BOARD</t>
  </si>
  <si>
    <t>1xESP32-V1 SHIELD 30P</t>
  </si>
  <si>
    <t>DHT22 Humididty + Temp Sensor</t>
  </si>
  <si>
    <t>1xDHT22 Sensor</t>
  </si>
  <si>
    <t>Desiccant</t>
  </si>
  <si>
    <t>Calsium Chloride</t>
  </si>
  <si>
    <t>Source Locally</t>
  </si>
  <si>
    <t>XYZ  Assembly</t>
  </si>
  <si>
    <t>Part name</t>
  </si>
  <si>
    <t>Quantity</t>
  </si>
  <si>
    <t>2820 L-Bracket</t>
  </si>
  <si>
    <t>Corner Bracket</t>
  </si>
  <si>
    <t>Joining Plate 90 Deg</t>
  </si>
  <si>
    <t>Joining plate 90</t>
  </si>
  <si>
    <t>M5 WASHER DIN 125</t>
  </si>
  <si>
    <t>X Length Profile</t>
  </si>
  <si>
    <t>2040 Profile 420mm</t>
  </si>
  <si>
    <t>X Profile Top Rear</t>
  </si>
  <si>
    <t>2020 Profile 420mm</t>
  </si>
  <si>
    <t>X Profile Top Rear Support</t>
  </si>
  <si>
    <t>Y Length Profile</t>
  </si>
  <si>
    <t>2040 Profile 480mm</t>
  </si>
  <si>
    <t>Z Center Rear</t>
  </si>
  <si>
    <t>2020 Profile 368</t>
  </si>
  <si>
    <t>Z Height Profile Tapped</t>
  </si>
  <si>
    <t>2040 Profile 750mm</t>
  </si>
  <si>
    <t>Frame BOM</t>
  </si>
  <si>
    <t>Hammernut</t>
  </si>
  <si>
    <t>M3x08 DIN 912 ISO 4762</t>
  </si>
  <si>
    <t>SH</t>
  </si>
  <si>
    <t>Socket head</t>
  </si>
  <si>
    <t>M5 T-Nut</t>
  </si>
  <si>
    <t>Hammernut/T-Nut</t>
  </si>
  <si>
    <t>M5x10 ISO 7380</t>
  </si>
  <si>
    <t>Buttonhead</t>
  </si>
  <si>
    <t>???</t>
  </si>
  <si>
    <t>??</t>
  </si>
  <si>
    <t>1x 10M HT 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</si>
</sst>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#,##0.00_ ;\-#,##0.00\ "/>
    <numFmt numFmtId="167" formatCode="_-[$$-409]* #,##0_ ;_-[$$-409]* \-#,##0\ ;_-[$$-409]* &quot;-&quot;_ ;_-@_ "/>
  </numFmts>
  <fonts count="22"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Serif"/>
    </font>
    <font>
      <u/>
      <sz val="11"/>
      <color theme="1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rgb="FF0070C0"/>
      <name val="Calibri"/>
      <family val="2"/>
    </font>
    <font>
      <sz val="11"/>
      <color rgb="FF222222"/>
      <name val="Calibri"/>
      <family val="2"/>
      <scheme val="minor"/>
    </font>
    <font>
      <b/>
      <sz val="20"/>
      <color theme="1"/>
      <name val="Agency FB"/>
      <family val="2"/>
    </font>
    <font>
      <sz val="11"/>
      <name val="Calibri"/>
      <family val="2"/>
    </font>
    <font>
      <u/>
      <sz val="11"/>
      <color rgb="FF0070C0"/>
      <name val="serif"/>
    </font>
    <font>
      <sz val="11"/>
      <color rgb="FF0070C0"/>
      <name val="Calibri"/>
      <family val="2"/>
    </font>
    <font>
      <u/>
      <sz val="11"/>
      <name val="Calibri"/>
      <family val="2"/>
    </font>
    <font>
      <sz val="10"/>
      <name val="TT Norms Pro"/>
    </font>
    <font>
      <b/>
      <sz val="16"/>
      <color theme="1"/>
      <name val="Calibri"/>
      <family val="2"/>
    </font>
    <font>
      <b/>
      <sz val="20"/>
      <color theme="1"/>
      <name val="Calibri"/>
      <family val="2"/>
      <scheme val="major"/>
    </font>
    <font>
      <b/>
      <sz val="12"/>
      <color rgb="FF0070C0"/>
      <name val="Calibri"/>
      <family val="2"/>
    </font>
    <font>
      <sz val="12"/>
      <color rgb="FF0070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0">
    <xf numFmtId="0" fontId="0" fillId="0" borderId="0" xfId="0"/>
    <xf numFmtId="0" fontId="2" fillId="0" borderId="0" xfId="0" applyFont="1"/>
    <xf numFmtId="49" fontId="0" fillId="0" borderId="0" xfId="0" applyNumberForma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0" fillId="0" borderId="4" xfId="0" applyBorder="1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6" xfId="0" applyFont="1" applyBorder="1" applyAlignment="1">
      <alignment horizontal="right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64" fontId="0" fillId="0" borderId="5" xfId="0" applyNumberFormat="1" applyBorder="1"/>
    <xf numFmtId="0" fontId="0" fillId="0" borderId="5" xfId="0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11" fillId="0" borderId="0" xfId="0" applyFont="1" applyAlignment="1">
      <alignment horizontal="right" vertical="center" wrapText="1"/>
    </xf>
    <xf numFmtId="0" fontId="5" fillId="0" borderId="6" xfId="1" applyFill="1" applyBorder="1" applyAlignment="1">
      <alignment horizontal="right"/>
    </xf>
    <xf numFmtId="0" fontId="13" fillId="0" borderId="0" xfId="0" applyFont="1"/>
    <xf numFmtId="0" fontId="5" fillId="0" borderId="0" xfId="1"/>
    <xf numFmtId="0" fontId="0" fillId="0" borderId="5" xfId="0" applyBorder="1"/>
    <xf numFmtId="0" fontId="0" fillId="4" borderId="0" xfId="0" applyFill="1"/>
    <xf numFmtId="0" fontId="5" fillId="0" borderId="0" xfId="1" applyFill="1"/>
    <xf numFmtId="0" fontId="0" fillId="2" borderId="0" xfId="0" applyFill="1"/>
    <xf numFmtId="49" fontId="2" fillId="0" borderId="0" xfId="0" applyNumberFormat="1" applyFont="1" applyAlignment="1">
      <alignment horizontal="center" vertical="center" wrapText="1"/>
    </xf>
    <xf numFmtId="0" fontId="0" fillId="0" borderId="8" xfId="0" applyBorder="1"/>
    <xf numFmtId="0" fontId="5" fillId="3" borderId="6" xfId="1" applyFill="1" applyBorder="1" applyAlignment="1">
      <alignment horizontal="right"/>
    </xf>
    <xf numFmtId="0" fontId="2" fillId="0" borderId="4" xfId="0" applyFont="1" applyBorder="1"/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2" fillId="3" borderId="4" xfId="0" applyFont="1" applyFill="1" applyBorder="1"/>
    <xf numFmtId="164" fontId="2" fillId="3" borderId="5" xfId="0" applyNumberFormat="1" applyFont="1" applyFill="1" applyBorder="1"/>
    <xf numFmtId="164" fontId="2" fillId="0" borderId="5" xfId="0" applyNumberFormat="1" applyFont="1" applyBorder="1"/>
    <xf numFmtId="164" fontId="2" fillId="0" borderId="9" xfId="0" applyNumberFormat="1" applyFont="1" applyBorder="1"/>
    <xf numFmtId="0" fontId="18" fillId="0" borderId="0" xfId="0" applyFont="1"/>
    <xf numFmtId="0" fontId="12" fillId="0" borderId="0" xfId="0" applyFont="1" applyAlignment="1">
      <alignment vertical="center" textRotation="255"/>
    </xf>
    <xf numFmtId="0" fontId="0" fillId="6" borderId="7" xfId="0" applyFill="1" applyBorder="1"/>
    <xf numFmtId="0" fontId="0" fillId="6" borderId="8" xfId="0" applyFill="1" applyBorder="1"/>
    <xf numFmtId="164" fontId="0" fillId="6" borderId="8" xfId="0" applyNumberFormat="1" applyFill="1" applyBorder="1"/>
    <xf numFmtId="164" fontId="0" fillId="6" borderId="9" xfId="0" applyNumberFormat="1" applyFill="1" applyBorder="1"/>
    <xf numFmtId="0" fontId="0" fillId="6" borderId="4" xfId="0" applyFill="1" applyBorder="1"/>
    <xf numFmtId="164" fontId="0" fillId="6" borderId="5" xfId="0" applyNumberFormat="1" applyFill="1" applyBorder="1"/>
    <xf numFmtId="0" fontId="13" fillId="6" borderId="4" xfId="0" applyFont="1" applyFill="1" applyBorder="1"/>
    <xf numFmtId="164" fontId="13" fillId="6" borderId="5" xfId="0" applyNumberFormat="1" applyFont="1" applyFill="1" applyBorder="1"/>
    <xf numFmtId="0" fontId="2" fillId="0" borderId="7" xfId="0" applyFont="1" applyBorder="1"/>
    <xf numFmtId="0" fontId="2" fillId="0" borderId="8" xfId="0" applyFont="1" applyBorder="1"/>
    <xf numFmtId="164" fontId="2" fillId="0" borderId="8" xfId="0" applyNumberFormat="1" applyFont="1" applyBorder="1"/>
    <xf numFmtId="0" fontId="2" fillId="6" borderId="8" xfId="0" applyFont="1" applyFill="1" applyBorder="1"/>
    <xf numFmtId="0" fontId="20" fillId="0" borderId="8" xfId="0" applyFont="1" applyBorder="1"/>
    <xf numFmtId="165" fontId="20" fillId="0" borderId="8" xfId="0" applyNumberFormat="1" applyFont="1" applyBorder="1"/>
    <xf numFmtId="165" fontId="20" fillId="0" borderId="9" xfId="0" applyNumberFormat="1" applyFont="1" applyBorder="1"/>
    <xf numFmtId="0" fontId="15" fillId="0" borderId="11" xfId="0" applyFont="1" applyBorder="1"/>
    <xf numFmtId="0" fontId="21" fillId="0" borderId="11" xfId="0" applyFont="1" applyBorder="1"/>
    <xf numFmtId="167" fontId="21" fillId="0" borderId="12" xfId="0" applyNumberFormat="1" applyFont="1" applyBorder="1"/>
    <xf numFmtId="0" fontId="0" fillId="0" borderId="14" xfId="0" applyBorder="1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65" fontId="21" fillId="0" borderId="11" xfId="0" applyNumberFormat="1" applyFont="1" applyBorder="1" applyAlignment="1">
      <alignment horizontal="center"/>
    </xf>
    <xf numFmtId="1" fontId="0" fillId="6" borderId="8" xfId="0" applyNumberFormat="1" applyFill="1" applyBorder="1" applyAlignment="1">
      <alignment horizontal="center"/>
    </xf>
    <xf numFmtId="49" fontId="1" fillId="0" borderId="14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right"/>
    </xf>
    <xf numFmtId="0" fontId="3" fillId="6" borderId="6" xfId="0" applyFont="1" applyFill="1" applyBorder="1" applyAlignment="1">
      <alignment horizontal="right"/>
    </xf>
    <xf numFmtId="0" fontId="10" fillId="6" borderId="6" xfId="0" applyFont="1" applyFill="1" applyBorder="1" applyAlignment="1">
      <alignment horizontal="right"/>
    </xf>
    <xf numFmtId="0" fontId="16" fillId="6" borderId="6" xfId="0" applyFont="1" applyFill="1" applyBorder="1" applyAlignment="1">
      <alignment horizontal="right"/>
    </xf>
    <xf numFmtId="0" fontId="10" fillId="6" borderId="13" xfId="0" applyFont="1" applyFill="1" applyBorder="1" applyAlignment="1">
      <alignment horizontal="right"/>
    </xf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1" fontId="0" fillId="0" borderId="8" xfId="0" applyNumberForma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10" fillId="3" borderId="6" xfId="0" applyFont="1" applyFill="1" applyBorder="1" applyAlignment="1">
      <alignment horizontal="right"/>
    </xf>
    <xf numFmtId="0" fontId="10" fillId="0" borderId="13" xfId="0" applyFont="1" applyBorder="1" applyAlignment="1">
      <alignment horizontal="right"/>
    </xf>
    <xf numFmtId="1" fontId="2" fillId="0" borderId="8" xfId="0" applyNumberFormat="1" applyFont="1" applyBorder="1" applyAlignment="1">
      <alignment horizontal="center"/>
    </xf>
    <xf numFmtId="0" fontId="10" fillId="6" borderId="6" xfId="1" applyFont="1" applyFill="1" applyBorder="1" applyAlignment="1">
      <alignment horizontal="right"/>
    </xf>
    <xf numFmtId="0" fontId="10" fillId="6" borderId="13" xfId="1" applyFont="1" applyFill="1" applyBorder="1" applyAlignment="1">
      <alignment horizontal="right"/>
    </xf>
    <xf numFmtId="0" fontId="0" fillId="0" borderId="14" xfId="0" applyBorder="1" applyAlignment="1">
      <alignment horizontal="center"/>
    </xf>
    <xf numFmtId="0" fontId="2" fillId="6" borderId="4" xfId="0" applyFont="1" applyFill="1" applyBorder="1"/>
    <xf numFmtId="164" fontId="0" fillId="6" borderId="8" xfId="0" applyNumberFormat="1" applyFill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7" fontId="21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 vertical="center" wrapText="1"/>
    </xf>
    <xf numFmtId="0" fontId="0" fillId="6" borderId="8" xfId="0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1" fillId="5" borderId="15" xfId="0" applyFon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/>
    </xf>
    <xf numFmtId="164" fontId="0" fillId="5" borderId="15" xfId="0" applyNumberFormat="1" applyFill="1" applyBorder="1"/>
    <xf numFmtId="164" fontId="0" fillId="5" borderId="16" xfId="0" applyNumberFormat="1" applyFill="1" applyBorder="1"/>
    <xf numFmtId="164" fontId="0" fillId="3" borderId="17" xfId="0" applyNumberFormat="1" applyFill="1" applyBorder="1"/>
    <xf numFmtId="164" fontId="0" fillId="0" borderId="17" xfId="0" applyNumberFormat="1" applyBorder="1"/>
    <xf numFmtId="0" fontId="0" fillId="3" borderId="18" xfId="0" applyFill="1" applyBorder="1"/>
    <xf numFmtId="0" fontId="0" fillId="3" borderId="18" xfId="0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/>
    </xf>
    <xf numFmtId="164" fontId="0" fillId="3" borderId="18" xfId="0" applyNumberFormat="1" applyFill="1" applyBorder="1"/>
    <xf numFmtId="164" fontId="0" fillId="3" borderId="19" xfId="0" applyNumberFormat="1" applyFill="1" applyBorder="1"/>
    <xf numFmtId="0" fontId="3" fillId="5" borderId="3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1" fillId="0" borderId="8" xfId="0" applyFont="1" applyBorder="1"/>
    <xf numFmtId="0" fontId="21" fillId="0" borderId="8" xfId="0" applyFont="1" applyBorder="1" applyAlignment="1">
      <alignment horizontal="center" vertical="center"/>
    </xf>
    <xf numFmtId="165" fontId="21" fillId="0" borderId="8" xfId="0" applyNumberFormat="1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5" fillId="0" borderId="8" xfId="0" applyFont="1" applyBorder="1"/>
    <xf numFmtId="167" fontId="21" fillId="0" borderId="9" xfId="0" applyNumberFormat="1" applyFont="1" applyBorder="1"/>
    <xf numFmtId="0" fontId="2" fillId="0" borderId="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49" fontId="1" fillId="0" borderId="8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" fontId="4" fillId="0" borderId="0" xfId="0" applyNumberFormat="1" applyFont="1" applyAlignment="1">
      <alignment horizontal="center"/>
    </xf>
    <xf numFmtId="49" fontId="1" fillId="0" borderId="21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right"/>
    </xf>
    <xf numFmtId="0" fontId="10" fillId="0" borderId="22" xfId="1" applyFont="1" applyFill="1" applyBorder="1" applyAlignment="1">
      <alignment horizontal="right"/>
    </xf>
    <xf numFmtId="0" fontId="5" fillId="0" borderId="22" xfId="1" applyFill="1" applyBorder="1" applyAlignment="1">
      <alignment horizontal="right"/>
    </xf>
    <xf numFmtId="0" fontId="3" fillId="0" borderId="23" xfId="0" applyFont="1" applyBorder="1" applyAlignment="1">
      <alignment horizontal="right"/>
    </xf>
    <xf numFmtId="166" fontId="0" fillId="0" borderId="5" xfId="0" applyNumberFormat="1" applyBorder="1" applyAlignment="1">
      <alignment horizontal="left"/>
    </xf>
    <xf numFmtId="166" fontId="2" fillId="0" borderId="5" xfId="0" applyNumberFormat="1" applyFont="1" applyBorder="1" applyAlignment="1">
      <alignment horizontal="left"/>
    </xf>
    <xf numFmtId="0" fontId="20" fillId="0" borderId="24" xfId="0" applyFont="1" applyBorder="1"/>
    <xf numFmtId="0" fontId="7" fillId="0" borderId="25" xfId="0" applyFont="1" applyBorder="1"/>
    <xf numFmtId="0" fontId="20" fillId="0" borderId="25" xfId="0" applyFont="1" applyBorder="1" applyAlignment="1">
      <alignment vertical="top"/>
    </xf>
    <xf numFmtId="0" fontId="20" fillId="0" borderId="25" xfId="0" applyFont="1" applyBorder="1"/>
    <xf numFmtId="167" fontId="20" fillId="0" borderId="26" xfId="0" applyNumberFormat="1" applyFont="1" applyBorder="1"/>
    <xf numFmtId="49" fontId="1" fillId="0" borderId="7" xfId="0" applyNumberFormat="1" applyFont="1" applyBorder="1" applyAlignment="1">
      <alignment horizontal="left" vertical="center" wrapText="1"/>
    </xf>
    <xf numFmtId="0" fontId="13" fillId="6" borderId="0" xfId="0" applyFont="1" applyFill="1"/>
    <xf numFmtId="0" fontId="1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8" fillId="0" borderId="1" xfId="0" applyFont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5" borderId="28" xfId="0" applyFill="1" applyBorder="1"/>
    <xf numFmtId="0" fontId="2" fillId="3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/>
    </xf>
    <xf numFmtId="164" fontId="0" fillId="3" borderId="0" xfId="0" applyNumberFormat="1" applyFill="1" applyBorder="1"/>
    <xf numFmtId="0" fontId="0" fillId="5" borderId="4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3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27" xfId="0" applyFill="1" applyBorder="1"/>
    <xf numFmtId="0" fontId="21" fillId="0" borderId="7" xfId="0" applyFont="1" applyBorder="1"/>
    <xf numFmtId="165" fontId="6" fillId="0" borderId="9" xfId="0" applyNumberFormat="1" applyFont="1" applyBorder="1"/>
    <xf numFmtId="0" fontId="0" fillId="0" borderId="0" xfId="0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164" fontId="0" fillId="6" borderId="0" xfId="0" applyNumberFormat="1" applyFill="1" applyBorder="1"/>
    <xf numFmtId="0" fontId="17" fillId="6" borderId="0" xfId="0" applyFont="1" applyFill="1" applyBorder="1"/>
    <xf numFmtId="0" fontId="13" fillId="6" borderId="0" xfId="0" applyFont="1" applyFill="1" applyBorder="1" applyAlignment="1">
      <alignment horizontal="center"/>
    </xf>
    <xf numFmtId="1" fontId="13" fillId="6" borderId="0" xfId="0" applyNumberFormat="1" applyFont="1" applyFill="1" applyBorder="1" applyAlignment="1">
      <alignment horizontal="center"/>
    </xf>
    <xf numFmtId="164" fontId="13" fillId="6" borderId="0" xfId="0" applyNumberFormat="1" applyFont="1" applyFill="1" applyBorder="1"/>
    <xf numFmtId="0" fontId="2" fillId="6" borderId="0" xfId="0" applyFont="1" applyFill="1" applyBorder="1"/>
    <xf numFmtId="0" fontId="21" fillId="0" borderId="10" xfId="0" applyFont="1" applyBorder="1"/>
    <xf numFmtId="164" fontId="0" fillId="0" borderId="0" xfId="0" applyNumberFormat="1" applyBorder="1" applyAlignment="1">
      <alignment horizontal="left"/>
    </xf>
    <xf numFmtId="164" fontId="0" fillId="6" borderId="0" xfId="0" applyNumberFormat="1" applyFill="1" applyBorder="1" applyAlignment="1">
      <alignment horizontal="left"/>
    </xf>
    <xf numFmtId="0" fontId="12" fillId="0" borderId="0" xfId="0" applyFont="1" applyBorder="1" applyAlignment="1">
      <alignment vertical="center" textRotation="255"/>
    </xf>
    <xf numFmtId="49" fontId="1" fillId="0" borderId="29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right"/>
    </xf>
    <xf numFmtId="0" fontId="10" fillId="6" borderId="5" xfId="0" applyFont="1" applyFill="1" applyBorder="1" applyAlignment="1">
      <alignment horizontal="right"/>
    </xf>
    <xf numFmtId="0" fontId="10" fillId="6" borderId="5" xfId="1" applyFont="1" applyFill="1" applyBorder="1" applyAlignment="1">
      <alignment horizontal="right"/>
    </xf>
    <xf numFmtId="0" fontId="10" fillId="0" borderId="5" xfId="1" applyFont="1" applyFill="1" applyBorder="1" applyAlignment="1">
      <alignment horizontal="right"/>
    </xf>
    <xf numFmtId="0" fontId="15" fillId="6" borderId="9" xfId="0" applyFont="1" applyFill="1" applyBorder="1" applyAlignment="1">
      <alignment horizontal="right"/>
    </xf>
    <xf numFmtId="0" fontId="0" fillId="0" borderId="9" xfId="0" applyBorder="1"/>
    <xf numFmtId="0" fontId="0" fillId="0" borderId="1" xfId="0" applyBorder="1"/>
    <xf numFmtId="49" fontId="1" fillId="0" borderId="10" xfId="0" applyNumberFormat="1" applyFont="1" applyBorder="1" applyAlignment="1">
      <alignment horizontal="center" vertical="center" wrapText="1"/>
    </xf>
    <xf numFmtId="0" fontId="0" fillId="0" borderId="27" xfId="0" applyBorder="1"/>
    <xf numFmtId="0" fontId="10" fillId="0" borderId="9" xfId="1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</cellXfs>
  <cellStyles count="2">
    <cellStyle name="Hyperkobling" xfId="1" builtinId="8"/>
    <cellStyle name="Normal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#,##0.00_ ;\-#,##0.00\ 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>
        <left style="medium">
          <color rgb="FF000000"/>
        </left>
        <right style="medium">
          <color rgb="FF000000"/>
        </right>
      </border>
    </dxf>
    <dxf>
      <fill>
        <patternFill patternType="none">
          <fgColor indexed="64"/>
          <bgColor auto="1"/>
        </patternFill>
      </fill>
      <border diagonalUp="0" diagonalDown="0">
        <left/>
        <right style="medium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none">
          <fgColor indexed="64"/>
          <bgColor auto="1"/>
        </patternFill>
      </fill>
    </dxf>
    <dxf>
      <numFmt numFmtId="1" formatCode="0"/>
      <alignment horizontal="center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/>
        <vertical/>
      </border>
    </dxf>
    <dxf>
      <border outline="0">
        <top style="medium">
          <color rgb="FF000000"/>
        </top>
        <bottom style="medium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2:J45" totalsRowShown="0" headerRowDxfId="13" dataDxfId="11" headerRowBorderDxfId="12" tableBorderDxfId="10">
  <sortState xmlns:xlrd2="http://schemas.microsoft.com/office/spreadsheetml/2017/richdata2" ref="A4:J46">
    <sortCondition ref="B4:B46"/>
  </sortState>
  <tableColumns count="10">
    <tableColumn id="3" xr3:uid="{00000000-0010-0000-0000-000003000000}" name="Part Type" dataDxfId="9"/>
    <tableColumn id="4" xr3:uid="{00000000-0010-0000-0000-000004000000}" name="Description" dataDxfId="8"/>
    <tableColumn id="7" xr3:uid="{00000000-0010-0000-0000-000007000000}" name="Quantity Required" dataDxfId="7"/>
    <tableColumn id="5" xr3:uid="{C1E0C50A-944E-43A4-8C01-A9959F7C41EB}" name="Pack Order Quantity" dataDxfId="6"/>
    <tableColumn id="8" xr3:uid="{00000000-0010-0000-0000-000008000000}" name="Pack Price $USD" dataDxfId="5"/>
    <tableColumn id="10" xr3:uid="{00000000-0010-0000-0000-00000A000000}" name="Line Price $USD" dataDxfId="4"/>
    <tableColumn id="11" xr3:uid="{00000000-0010-0000-0000-00000B000000}" name="Order Parts Link" dataDxfId="3"/>
    <tableColumn id="12" xr3:uid="{00000000-0010-0000-0000-00000C000000}" name="Supplier" dataDxfId="2"/>
    <tableColumn id="13" xr3:uid="{00000000-0010-0000-0000-00000D000000}" name="DIN" dataDxfId="1"/>
    <tableColumn id="14" xr3:uid="{00000000-0010-0000-0000-00000E000000}" name="IS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.click.aliexpress.com/e/_AMyL9p" TargetMode="External"/><Relationship Id="rId18" Type="http://schemas.openxmlformats.org/officeDocument/2006/relationships/hyperlink" Target="https://s.click.aliexpress.com/e/_AkraqJ" TargetMode="External"/><Relationship Id="rId26" Type="http://schemas.openxmlformats.org/officeDocument/2006/relationships/hyperlink" Target="https://s.click.aliexpress.com/e/_9yFDij" TargetMode="External"/><Relationship Id="rId39" Type="http://schemas.openxmlformats.org/officeDocument/2006/relationships/hyperlink" Target="https://s.click.aliexpress.com/e/_DCNVYyb" TargetMode="External"/><Relationship Id="rId21" Type="http://schemas.openxmlformats.org/officeDocument/2006/relationships/hyperlink" Target="https://s.click.aliexpress.com/e/_AKYhBV" TargetMode="External"/><Relationship Id="rId34" Type="http://schemas.openxmlformats.org/officeDocument/2006/relationships/hyperlink" Target="https://s.click.aliexpress.com/e/_DesnUZp" TargetMode="External"/><Relationship Id="rId42" Type="http://schemas.openxmlformats.org/officeDocument/2006/relationships/hyperlink" Target="https://s.click.aliexpress.com/e/_AbdgsT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s.click.aliexpress.com/e/_9x0mWr" TargetMode="External"/><Relationship Id="rId2" Type="http://schemas.openxmlformats.org/officeDocument/2006/relationships/hyperlink" Target="https://s.click.aliexpress.com/e/_A3vamf" TargetMode="External"/><Relationship Id="rId16" Type="http://schemas.openxmlformats.org/officeDocument/2006/relationships/hyperlink" Target="https://s.click.aliexpress.com/e/_9iXP6T" TargetMode="External"/><Relationship Id="rId29" Type="http://schemas.openxmlformats.org/officeDocument/2006/relationships/hyperlink" Target="https://s.click.aliexpress.com/e/_9H0d0B" TargetMode="External"/><Relationship Id="rId1" Type="http://schemas.openxmlformats.org/officeDocument/2006/relationships/hyperlink" Target="https://s.click.aliexpress.com/e/_AB2MMx" TargetMode="External"/><Relationship Id="rId6" Type="http://schemas.openxmlformats.org/officeDocument/2006/relationships/hyperlink" Target="https://s.click.aliexpress.com/e/_A2YDOx" TargetMode="External"/><Relationship Id="rId11" Type="http://schemas.openxmlformats.org/officeDocument/2006/relationships/hyperlink" Target="https://s.click.aliexpress.com/e/_9RUjsB" TargetMode="External"/><Relationship Id="rId24" Type="http://schemas.openxmlformats.org/officeDocument/2006/relationships/hyperlink" Target="https://s.click.aliexpress.com/e/_AN8H8f" TargetMode="External"/><Relationship Id="rId32" Type="http://schemas.openxmlformats.org/officeDocument/2006/relationships/hyperlink" Target="https://s.click.aliexpress.com/e/_Dmmm4hv" TargetMode="External"/><Relationship Id="rId37" Type="http://schemas.openxmlformats.org/officeDocument/2006/relationships/hyperlink" Target="https://s.click.aliexpress.com/e/_DloVAMP" TargetMode="External"/><Relationship Id="rId40" Type="http://schemas.openxmlformats.org/officeDocument/2006/relationships/hyperlink" Target="https://s.click.aliexpress.com/e/_AZ42Hh" TargetMode="External"/><Relationship Id="rId45" Type="http://schemas.openxmlformats.org/officeDocument/2006/relationships/hyperlink" Target="https://www.aliexpress.com/item/1005009630107645.html" TargetMode="External"/><Relationship Id="rId5" Type="http://schemas.openxmlformats.org/officeDocument/2006/relationships/hyperlink" Target="https://s.click.aliexpress.com/e/_A2YDOx" TargetMode="External"/><Relationship Id="rId15" Type="http://schemas.openxmlformats.org/officeDocument/2006/relationships/hyperlink" Target="https://s.click.aliexpress.com/e/_ACjUAP" TargetMode="External"/><Relationship Id="rId23" Type="http://schemas.openxmlformats.org/officeDocument/2006/relationships/hyperlink" Target="https://s.click.aliexpress.com/e/_9Gy22J" TargetMode="External"/><Relationship Id="rId28" Type="http://schemas.openxmlformats.org/officeDocument/2006/relationships/hyperlink" Target="https://id.aliexpress.com/item/1005003078979017.html?spm=a2g0o.store_pc_allProduct.8148356.45.142d4eed63bc2A" TargetMode="External"/><Relationship Id="rId36" Type="http://schemas.openxmlformats.org/officeDocument/2006/relationships/hyperlink" Target="https://s.click.aliexpress.com/e/_Dmf08Nh" TargetMode="External"/><Relationship Id="rId10" Type="http://schemas.openxmlformats.org/officeDocument/2006/relationships/hyperlink" Target="https://s.click.aliexpress.com/e/_97Edtp" TargetMode="External"/><Relationship Id="rId19" Type="http://schemas.openxmlformats.org/officeDocument/2006/relationships/hyperlink" Target="https://s.click.aliexpress.com/e/_9zqQrh" TargetMode="External"/><Relationship Id="rId31" Type="http://schemas.openxmlformats.org/officeDocument/2006/relationships/hyperlink" Target="https://www.aliexpress.com/item/32939396668.html?pdp_npi=2%40dis%21USD%21US%20%240.20%21US%20%240.14%21%21%21%21%21%40210318be16590647714771150e5413%2167101657293%21sh&amp;spm=a2g0o.store_pc_home.productList_2002713932441.pic_2" TargetMode="External"/><Relationship Id="rId44" Type="http://schemas.openxmlformats.org/officeDocument/2006/relationships/hyperlink" Target="https://www.aliexpress.com/item/1005004456045545.htm" TargetMode="External"/><Relationship Id="rId4" Type="http://schemas.openxmlformats.org/officeDocument/2006/relationships/hyperlink" Target="https://s.click.aliexpress.com/e/_9JOB4f" TargetMode="External"/><Relationship Id="rId9" Type="http://schemas.openxmlformats.org/officeDocument/2006/relationships/hyperlink" Target="https://s.click.aliexpress.com/e/_AkJ18P" TargetMode="External"/><Relationship Id="rId14" Type="http://schemas.openxmlformats.org/officeDocument/2006/relationships/hyperlink" Target="https://s.click.aliexpress.com/e/_A28QM3" TargetMode="External"/><Relationship Id="rId22" Type="http://schemas.openxmlformats.org/officeDocument/2006/relationships/hyperlink" Target="https://s.click.aliexpress.com/e/_Aoo551" TargetMode="External"/><Relationship Id="rId27" Type="http://schemas.openxmlformats.org/officeDocument/2006/relationships/hyperlink" Target="https://s.click.aliexpress.com/e/_DFr9KHh" TargetMode="External"/><Relationship Id="rId30" Type="http://schemas.openxmlformats.org/officeDocument/2006/relationships/hyperlink" Target="https://s.click.aliexpress.com/e/_DmWF6r5" TargetMode="External"/><Relationship Id="rId35" Type="http://schemas.openxmlformats.org/officeDocument/2006/relationships/hyperlink" Target="https://www.aliexpress.com/item/1005003034350931.html?spm=a2g0o.store_pc_allProduct.8148356.23.6e692856smN30j&amp;pdp_npi=2%40dis%21USD%21US%20%240.20%21US%20%240.14%21%21%21%21%21%402101e9d216590665575551091eb71d%2112000023360268739%21sh" TargetMode="External"/><Relationship Id="rId43" Type="http://schemas.openxmlformats.org/officeDocument/2006/relationships/hyperlink" Target="https://s.click.aliexpress.com/e/_9x0mWr" TargetMode="External"/><Relationship Id="rId48" Type="http://schemas.openxmlformats.org/officeDocument/2006/relationships/table" Target="../tables/table1.xml"/><Relationship Id="rId8" Type="http://schemas.openxmlformats.org/officeDocument/2006/relationships/hyperlink" Target="https://s.click.aliexpress.com/e/_AtAfsX" TargetMode="External"/><Relationship Id="rId3" Type="http://schemas.openxmlformats.org/officeDocument/2006/relationships/hyperlink" Target="https://s.click.aliexpress.com/e/_A3cUtH" TargetMode="External"/><Relationship Id="rId12" Type="http://schemas.openxmlformats.org/officeDocument/2006/relationships/hyperlink" Target="https://s.click.aliexpress.com/e/_ASPnXl" TargetMode="External"/><Relationship Id="rId17" Type="http://schemas.openxmlformats.org/officeDocument/2006/relationships/hyperlink" Target="https://s.click.aliexpress.com/e/_9vb6PD" TargetMode="External"/><Relationship Id="rId25" Type="http://schemas.openxmlformats.org/officeDocument/2006/relationships/hyperlink" Target="https://s.click.aliexpress.com/e/_AfiKZd" TargetMode="External"/><Relationship Id="rId33" Type="http://schemas.openxmlformats.org/officeDocument/2006/relationships/hyperlink" Target="https://s.click.aliexpress.com/e/_DkbO2A7" TargetMode="External"/><Relationship Id="rId38" Type="http://schemas.openxmlformats.org/officeDocument/2006/relationships/hyperlink" Target="https://www.aliexpress.com/store/912301249" TargetMode="External"/><Relationship Id="rId46" Type="http://schemas.openxmlformats.org/officeDocument/2006/relationships/hyperlink" Target="https://s.click.aliexpress.com/e/_DkbO2A7" TargetMode="External"/><Relationship Id="rId20" Type="http://schemas.openxmlformats.org/officeDocument/2006/relationships/hyperlink" Target="https://s.click.aliexpress.com/e/_980mef" TargetMode="External"/><Relationship Id="rId41" Type="http://schemas.openxmlformats.org/officeDocument/2006/relationships/hyperlink" Target="https://s.click.aliexpress.com/e/_9gB9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yBerntsenDesign/Project-Valkyrie/blob/main/V2%20BETA/DRAWINGS/V2%20HT100%20Frame%20Drawing.png" TargetMode="External"/><Relationship Id="rId3" Type="http://schemas.openxmlformats.org/officeDocument/2006/relationships/hyperlink" Target="https://s.click.aliexpress.com/e/_A2kG7t" TargetMode="External"/><Relationship Id="rId7" Type="http://schemas.openxmlformats.org/officeDocument/2006/relationships/hyperlink" Target="https://s.click.aliexpress.com/e/_DdJj4Ej" TargetMode="External"/><Relationship Id="rId2" Type="http://schemas.openxmlformats.org/officeDocument/2006/relationships/hyperlink" Target="https://s.click.aliexpress.com/e/_9xANon" TargetMode="External"/><Relationship Id="rId1" Type="http://schemas.openxmlformats.org/officeDocument/2006/relationships/hyperlink" Target="https://s.click.aliexpress.com/e/_9xANon" TargetMode="External"/><Relationship Id="rId6" Type="http://schemas.openxmlformats.org/officeDocument/2006/relationships/hyperlink" Target="https://s.click.aliexpress.com/e/_AqN7dv" TargetMode="External"/><Relationship Id="rId5" Type="http://schemas.openxmlformats.org/officeDocument/2006/relationships/hyperlink" Target="https://s.click.aliexpress.com/e/_A2kG7t" TargetMode="External"/><Relationship Id="rId4" Type="http://schemas.openxmlformats.org/officeDocument/2006/relationships/hyperlink" Target="https://s.click.aliexpress.com/e/_A2kG7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AM7dI0" TargetMode="External"/><Relationship Id="rId13" Type="http://schemas.openxmlformats.org/officeDocument/2006/relationships/hyperlink" Target="https://s.click.aliexpress.com/e/_9QsTsb" TargetMode="External"/><Relationship Id="rId3" Type="http://schemas.openxmlformats.org/officeDocument/2006/relationships/hyperlink" Target="https://s.click.aliexpress.com/e/_9gG5gi" TargetMode="External"/><Relationship Id="rId7" Type="http://schemas.openxmlformats.org/officeDocument/2006/relationships/hyperlink" Target="https://s.click.aliexpress.com/e/_ALKIWP" TargetMode="External"/><Relationship Id="rId12" Type="http://schemas.openxmlformats.org/officeDocument/2006/relationships/hyperlink" Target="https://s.click.aliexpress.com/e/_ArYZR8" TargetMode="External"/><Relationship Id="rId2" Type="http://schemas.openxmlformats.org/officeDocument/2006/relationships/hyperlink" Target="https://s.click.aliexpress.com/e/_ABtzv6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s.click.aliexpress.com/e/_DeExHOR" TargetMode="External"/><Relationship Id="rId6" Type="http://schemas.openxmlformats.org/officeDocument/2006/relationships/hyperlink" Target="https://s.click.aliexpress.com/e/_9xvamN" TargetMode="External"/><Relationship Id="rId11" Type="http://schemas.openxmlformats.org/officeDocument/2006/relationships/hyperlink" Target="https://makersupplies.dk/en/aluminum-sheet/921-aluminum-sheet-8mm-cnc-milled-cast-aluminum-sheet-custom-cut.html" TargetMode="External"/><Relationship Id="rId5" Type="http://schemas.openxmlformats.org/officeDocument/2006/relationships/hyperlink" Target="https://s.click.aliexpress.com/e/_A6Q066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aliexpress.com/item/1005005970231547.html" TargetMode="External"/><Relationship Id="rId4" Type="http://schemas.openxmlformats.org/officeDocument/2006/relationships/hyperlink" Target="https://s.click.aliexpress.com/e/_9gG5gi" TargetMode="External"/><Relationship Id="rId9" Type="http://schemas.openxmlformats.org/officeDocument/2006/relationships/hyperlink" Target="https://s.click.aliexpress.com/e/_AM7dI0" TargetMode="External"/><Relationship Id="rId14" Type="http://schemas.openxmlformats.org/officeDocument/2006/relationships/hyperlink" Target="https://s.click.aliexpress.com/e/_AM7dI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urbellplastics.com/Research-Solutions/Materials/Aluminum-Composite-Material-(ACM)" TargetMode="External"/><Relationship Id="rId2" Type="http://schemas.openxmlformats.org/officeDocument/2006/relationships/hyperlink" Target="https://www.kingspan.com/gb/en-gb/products/insulation-boards/insulation-boards/therma" TargetMode="External"/><Relationship Id="rId1" Type="http://schemas.openxmlformats.org/officeDocument/2006/relationships/hyperlink" Target="https://s.click.aliexpress.com/e/_DeExHOR" TargetMode="External"/><Relationship Id="rId6" Type="http://schemas.openxmlformats.org/officeDocument/2006/relationships/hyperlink" Target="https://s.click.aliexpress.com/e/_Dlpy6BN" TargetMode="External"/><Relationship Id="rId5" Type="http://schemas.openxmlformats.org/officeDocument/2006/relationships/hyperlink" Target="https://s.click.aliexpress.com/e/_DD5IYAj" TargetMode="External"/><Relationship Id="rId4" Type="http://schemas.openxmlformats.org/officeDocument/2006/relationships/hyperlink" Target="https://s.click.aliexpress.com/e/_ADhhGV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s.click.aliexpress.com/e/_AoRWc1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s.click.aliexpress.com/e/_AX4lXw" TargetMode="External"/><Relationship Id="rId1" Type="http://schemas.openxmlformats.org/officeDocument/2006/relationships/hyperlink" Target="https://s.click.aliexpress.com/e/_DFJ8Ee7" TargetMode="External"/><Relationship Id="rId6" Type="http://schemas.openxmlformats.org/officeDocument/2006/relationships/hyperlink" Target="https://s.click.aliexpress.com/e/_DCq8m63" TargetMode="External"/><Relationship Id="rId5" Type="http://schemas.openxmlformats.org/officeDocument/2006/relationships/hyperlink" Target="https://s.click.aliexpress.com/e/_9v6vDi" TargetMode="External"/><Relationship Id="rId4" Type="http://schemas.openxmlformats.org/officeDocument/2006/relationships/hyperlink" Target="https://s.click.aliexpress.com/e/_AnVtS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APFI3d" TargetMode="External"/><Relationship Id="rId2" Type="http://schemas.openxmlformats.org/officeDocument/2006/relationships/hyperlink" Target="https://s.click.aliexpress.com/e/_9JVfyZ" TargetMode="External"/><Relationship Id="rId1" Type="http://schemas.openxmlformats.org/officeDocument/2006/relationships/hyperlink" Target="https://s.click.aliexpress.com/e/_DeyySPD" TargetMode="External"/><Relationship Id="rId6" Type="http://schemas.openxmlformats.org/officeDocument/2006/relationships/hyperlink" Target="https://s.click.aliexpress.com/e/_DnmpysP" TargetMode="External"/><Relationship Id="rId5" Type="http://schemas.openxmlformats.org/officeDocument/2006/relationships/hyperlink" Target="https://s.click.aliexpress.com/e/_DnmpysP" TargetMode="External"/><Relationship Id="rId4" Type="http://schemas.openxmlformats.org/officeDocument/2006/relationships/hyperlink" Target="https://s.click.aliexpress.com/e/_DBlHYS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885492280.html" TargetMode="External"/><Relationship Id="rId7" Type="http://schemas.openxmlformats.org/officeDocument/2006/relationships/hyperlink" Target="https://s.click.aliexpress.com/e/_DlWkD9l" TargetMode="External"/><Relationship Id="rId2" Type="http://schemas.openxmlformats.org/officeDocument/2006/relationships/hyperlink" Target="https://www.aliexpress.com/item/1005003758412972.html" TargetMode="External"/><Relationship Id="rId1" Type="http://schemas.openxmlformats.org/officeDocument/2006/relationships/hyperlink" Target="https://s.click.aliexpress.com/e/_9gb4OH" TargetMode="External"/><Relationship Id="rId6" Type="http://schemas.openxmlformats.org/officeDocument/2006/relationships/hyperlink" Target="https://s.click.aliexpress.com/e/_DmMW6hH" TargetMode="External"/><Relationship Id="rId5" Type="http://schemas.openxmlformats.org/officeDocument/2006/relationships/hyperlink" Target="https://www.aliexpress.com/item/4000071762309.html?spm=a2g0o.store_pc_allProduct.8148356.15.1894c53dn19kw8&amp;pdp_npi=2%40dis%21USD%21US%20%241.48%21US%20%241.26%21%21%21%21%21%402100bde116564933129322644e26f5%2112000029019588359%21sh" TargetMode="External"/><Relationship Id="rId4" Type="http://schemas.openxmlformats.org/officeDocument/2006/relationships/hyperlink" Target="https://www.aliexpress.com/item/4000071762309.html?spm=a2g0o.store_pc_allProduct.8148356.15.1894c53dn19kw8&amp;pdp_npi=2%40dis%21USD%21US%20%241.48%21US%20%241.26%21%21%21%21%21%402100bde116564933129322644e26f5%2112000029019588359%21s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.click.aliexpress.com/e/_DeExHOR" TargetMode="External"/><Relationship Id="rId13" Type="http://schemas.openxmlformats.org/officeDocument/2006/relationships/hyperlink" Target="https://s.click.aliexpress.com/e/_9xvamN" TargetMode="External"/><Relationship Id="rId18" Type="http://schemas.openxmlformats.org/officeDocument/2006/relationships/hyperlink" Target="https://s.click.aliexpress.com/e/_ArYZR8" TargetMode="External"/><Relationship Id="rId3" Type="http://schemas.openxmlformats.org/officeDocument/2006/relationships/hyperlink" Target="https://s.click.aliexpress.com/e/_A2kG7t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s.click.aliexpress.com/e/_DdJj4Ej" TargetMode="External"/><Relationship Id="rId12" Type="http://schemas.openxmlformats.org/officeDocument/2006/relationships/hyperlink" Target="https://s.click.aliexpress.com/e/_A6Q066" TargetMode="External"/><Relationship Id="rId17" Type="http://schemas.openxmlformats.org/officeDocument/2006/relationships/hyperlink" Target="https://makersupplies.dk/en/aluminum-sheet/921-aluminum-sheet-8mm-cnc-milled-cast-aluminum-sheet-custom-cut.html" TargetMode="External"/><Relationship Id="rId2" Type="http://schemas.openxmlformats.org/officeDocument/2006/relationships/hyperlink" Target="https://s.click.aliexpress.com/e/_9xANon" TargetMode="External"/><Relationship Id="rId16" Type="http://schemas.openxmlformats.org/officeDocument/2006/relationships/hyperlink" Target="https://s.click.aliexpress.com/e/_AM7dI0" TargetMode="External"/><Relationship Id="rId20" Type="http://schemas.openxmlformats.org/officeDocument/2006/relationships/hyperlink" Target="https://s.click.aliexpress.com/e/_AM7dI0" TargetMode="External"/><Relationship Id="rId1" Type="http://schemas.openxmlformats.org/officeDocument/2006/relationships/hyperlink" Target="https://s.click.aliexpress.com/e/_9xANon" TargetMode="External"/><Relationship Id="rId6" Type="http://schemas.openxmlformats.org/officeDocument/2006/relationships/hyperlink" Target="https://s.click.aliexpress.com/e/_AqN7dv" TargetMode="External"/><Relationship Id="rId11" Type="http://schemas.openxmlformats.org/officeDocument/2006/relationships/hyperlink" Target="https://s.click.aliexpress.com/e/_9gG5gi" TargetMode="External"/><Relationship Id="rId5" Type="http://schemas.openxmlformats.org/officeDocument/2006/relationships/hyperlink" Target="https://s.click.aliexpress.com/e/_A2kG7t" TargetMode="External"/><Relationship Id="rId15" Type="http://schemas.openxmlformats.org/officeDocument/2006/relationships/hyperlink" Target="https://s.click.aliexpress.com/e/_AM7dI0" TargetMode="External"/><Relationship Id="rId23" Type="http://schemas.openxmlformats.org/officeDocument/2006/relationships/comments" Target="../comments3.xml"/><Relationship Id="rId10" Type="http://schemas.openxmlformats.org/officeDocument/2006/relationships/hyperlink" Target="https://s.click.aliexpress.com/e/_9gG5gi" TargetMode="External"/><Relationship Id="rId19" Type="http://schemas.openxmlformats.org/officeDocument/2006/relationships/hyperlink" Target="https://s.click.aliexpress.com/e/_9QsTsb" TargetMode="External"/><Relationship Id="rId4" Type="http://schemas.openxmlformats.org/officeDocument/2006/relationships/hyperlink" Target="https://s.click.aliexpress.com/e/_A2kG7t" TargetMode="External"/><Relationship Id="rId9" Type="http://schemas.openxmlformats.org/officeDocument/2006/relationships/hyperlink" Target="https://s.click.aliexpress.com/e/_ABtzv6" TargetMode="External"/><Relationship Id="rId14" Type="http://schemas.openxmlformats.org/officeDocument/2006/relationships/hyperlink" Target="https://s.click.aliexpress.com/e/_ALKIWP" TargetMode="External"/><Relationship Id="rId2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6"/>
  <sheetViews>
    <sheetView zoomScale="85" zoomScaleNormal="85" workbookViewId="0">
      <pane ySplit="2" topLeftCell="A3" activePane="bottomLeft" state="frozen"/>
      <selection pane="bottomLeft" activeCell="L31" sqref="L31"/>
    </sheetView>
  </sheetViews>
  <sheetFormatPr baseColWidth="10" defaultColWidth="14.42578125" defaultRowHeight="15"/>
  <cols>
    <col min="1" max="1" width="14" customWidth="1"/>
    <col min="2" max="2" width="30.5703125" customWidth="1"/>
    <col min="3" max="3" width="9.42578125" style="116" customWidth="1"/>
    <col min="4" max="4" width="13.85546875" style="116" customWidth="1"/>
    <col min="5" max="5" width="13.85546875" customWidth="1"/>
    <col min="6" max="6" width="13.7109375" customWidth="1"/>
    <col min="7" max="7" width="31.5703125" bestFit="1" customWidth="1"/>
    <col min="8" max="8" width="12.140625" hidden="1" customWidth="1"/>
    <col min="9" max="9" width="7.42578125" hidden="1" customWidth="1"/>
    <col min="10" max="10" width="6.140625" hidden="1" customWidth="1"/>
    <col min="11" max="11" width="57.7109375" hidden="1" customWidth="1"/>
    <col min="12" max="12" width="48.140625" customWidth="1"/>
    <col min="13" max="18" width="8.7109375" customWidth="1"/>
  </cols>
  <sheetData>
    <row r="1" spans="1:18" ht="27">
      <c r="A1" s="134" t="s">
        <v>0</v>
      </c>
      <c r="B1" s="135"/>
      <c r="C1" s="135"/>
      <c r="D1" s="135"/>
      <c r="E1" s="135"/>
      <c r="F1" s="135"/>
      <c r="G1" s="135"/>
      <c r="H1" s="135"/>
      <c r="I1" s="135"/>
      <c r="J1" s="135"/>
    </row>
    <row r="2" spans="1:18" ht="28.5" customHeight="1">
      <c r="A2" s="132" t="s">
        <v>1</v>
      </c>
      <c r="B2" s="10" t="s">
        <v>2</v>
      </c>
      <c r="C2" s="115" t="s">
        <v>3</v>
      </c>
      <c r="D2" s="10" t="s">
        <v>4</v>
      </c>
      <c r="E2" s="10" t="s">
        <v>5</v>
      </c>
      <c r="F2" s="10" t="s">
        <v>6</v>
      </c>
      <c r="G2" s="120" t="s">
        <v>7</v>
      </c>
      <c r="H2" s="10" t="s">
        <v>8</v>
      </c>
      <c r="I2" s="10" t="s">
        <v>9</v>
      </c>
      <c r="J2" s="11" t="s">
        <v>10</v>
      </c>
      <c r="K2" s="23" t="s">
        <v>11</v>
      </c>
      <c r="L2" s="2"/>
      <c r="M2" s="2"/>
      <c r="N2" s="2"/>
      <c r="O2" s="2"/>
      <c r="P2" s="2"/>
      <c r="Q2" s="2"/>
      <c r="R2" s="2"/>
    </row>
    <row r="3" spans="1:18">
      <c r="A3" s="5" t="s">
        <v>12</v>
      </c>
      <c r="B3" t="s">
        <v>13</v>
      </c>
      <c r="C3" s="117">
        <v>2</v>
      </c>
      <c r="D3" s="57">
        <v>1</v>
      </c>
      <c r="E3" s="6">
        <f>(2.8+1.51)</f>
        <v>4.3099999999999996</v>
      </c>
      <c r="F3" s="6">
        <f>D3*E3</f>
        <v>4.3099999999999996</v>
      </c>
      <c r="G3" s="121" t="s">
        <v>14</v>
      </c>
      <c r="H3" s="125" t="s">
        <v>15</v>
      </c>
      <c r="I3" s="7"/>
      <c r="J3" s="14"/>
      <c r="K3" s="20"/>
    </row>
    <row r="4" spans="1:18">
      <c r="A4" s="5" t="s">
        <v>16</v>
      </c>
      <c r="B4" t="s">
        <v>17</v>
      </c>
      <c r="C4" s="118">
        <v>44</v>
      </c>
      <c r="D4" s="57">
        <v>1</v>
      </c>
      <c r="E4" s="6">
        <v>1</v>
      </c>
      <c r="F4" s="6">
        <f>D4*E4</f>
        <v>1</v>
      </c>
      <c r="G4" s="121" t="s">
        <v>18</v>
      </c>
      <c r="H4" s="125" t="s">
        <v>19</v>
      </c>
      <c r="I4" s="8">
        <v>934</v>
      </c>
      <c r="J4" s="13">
        <v>4032</v>
      </c>
      <c r="K4" s="20"/>
    </row>
    <row r="5" spans="1:18">
      <c r="A5" s="5" t="s">
        <v>16</v>
      </c>
      <c r="B5" t="s">
        <v>20</v>
      </c>
      <c r="C5" s="118">
        <v>68</v>
      </c>
      <c r="D5" s="57">
        <v>2</v>
      </c>
      <c r="E5" s="6">
        <v>3</v>
      </c>
      <c r="F5" s="6">
        <f>D5*E5</f>
        <v>6</v>
      </c>
      <c r="G5" s="121" t="s">
        <v>21</v>
      </c>
      <c r="H5" s="125" t="s">
        <v>19</v>
      </c>
      <c r="I5" s="7"/>
      <c r="J5" s="14"/>
      <c r="K5" s="20"/>
    </row>
    <row r="6" spans="1:18">
      <c r="A6" s="5" t="s">
        <v>16</v>
      </c>
      <c r="B6" s="1" t="s">
        <v>22</v>
      </c>
      <c r="C6" s="117">
        <v>6</v>
      </c>
      <c r="D6" s="57">
        <v>1</v>
      </c>
      <c r="E6" s="6">
        <f>0.49</f>
        <v>0.49</v>
      </c>
      <c r="F6" s="6">
        <f>D6*E6</f>
        <v>0.49</v>
      </c>
      <c r="G6" s="121" t="s">
        <v>23</v>
      </c>
      <c r="H6" s="125" t="s">
        <v>19</v>
      </c>
      <c r="I6" s="8"/>
      <c r="J6" s="13">
        <v>10511</v>
      </c>
      <c r="K6" s="20"/>
    </row>
    <row r="7" spans="1:18">
      <c r="A7" s="5" t="s">
        <v>24</v>
      </c>
      <c r="B7" t="s">
        <v>25</v>
      </c>
      <c r="C7" s="117">
        <v>31</v>
      </c>
      <c r="D7" s="57">
        <v>1</v>
      </c>
      <c r="E7" s="6">
        <v>0.74</v>
      </c>
      <c r="F7" s="6">
        <f>D7*E7</f>
        <v>0.74</v>
      </c>
      <c r="G7" s="122" t="s">
        <v>26</v>
      </c>
      <c r="H7" s="125" t="s">
        <v>19</v>
      </c>
      <c r="I7" s="15" t="s">
        <v>27</v>
      </c>
      <c r="J7" s="13"/>
      <c r="K7" s="20"/>
    </row>
    <row r="8" spans="1:18">
      <c r="A8" s="26" t="s">
        <v>28</v>
      </c>
      <c r="B8" s="1" t="s">
        <v>29</v>
      </c>
      <c r="C8" s="117">
        <v>8</v>
      </c>
      <c r="D8" s="57">
        <v>1</v>
      </c>
      <c r="E8" s="6">
        <v>0.56000000000000005</v>
      </c>
      <c r="F8" s="6">
        <v>0.56000000000000005</v>
      </c>
      <c r="G8" s="123" t="s">
        <v>30</v>
      </c>
      <c r="H8" s="125" t="s">
        <v>19</v>
      </c>
      <c r="I8" s="15">
        <v>916</v>
      </c>
      <c r="J8" s="13"/>
      <c r="K8" s="20"/>
    </row>
    <row r="9" spans="1:18">
      <c r="A9" s="5" t="s">
        <v>31</v>
      </c>
      <c r="B9" t="s">
        <v>32</v>
      </c>
      <c r="C9" s="118">
        <v>36</v>
      </c>
      <c r="D9" s="57">
        <v>1</v>
      </c>
      <c r="E9" s="6">
        <v>1</v>
      </c>
      <c r="F9" s="6">
        <f>D9*E9</f>
        <v>1</v>
      </c>
      <c r="G9" s="121" t="s">
        <v>33</v>
      </c>
      <c r="H9" s="125" t="s">
        <v>19</v>
      </c>
      <c r="I9" s="8"/>
      <c r="J9" s="13">
        <v>7380</v>
      </c>
      <c r="K9" s="20"/>
    </row>
    <row r="10" spans="1:18">
      <c r="A10" s="26" t="s">
        <v>31</v>
      </c>
      <c r="B10" s="1" t="s">
        <v>34</v>
      </c>
      <c r="C10" s="118">
        <v>11</v>
      </c>
      <c r="D10" s="57">
        <v>1</v>
      </c>
      <c r="E10" s="6">
        <v>1.1200000000000001</v>
      </c>
      <c r="F10" s="6">
        <v>1.1200000000000001</v>
      </c>
      <c r="G10" s="123" t="s">
        <v>35</v>
      </c>
      <c r="H10" s="126" t="s">
        <v>19</v>
      </c>
      <c r="I10" s="8">
        <v>7991</v>
      </c>
      <c r="J10" s="13">
        <v>10642</v>
      </c>
      <c r="K10" s="20"/>
    </row>
    <row r="11" spans="1:18">
      <c r="A11" s="5" t="s">
        <v>31</v>
      </c>
      <c r="B11" t="s">
        <v>36</v>
      </c>
      <c r="C11" s="118">
        <v>38</v>
      </c>
      <c r="D11" s="57">
        <v>1</v>
      </c>
      <c r="E11" s="6">
        <v>1</v>
      </c>
      <c r="F11" s="6">
        <f>D11*E11</f>
        <v>1</v>
      </c>
      <c r="G11" s="121" t="s">
        <v>33</v>
      </c>
      <c r="H11" s="125" t="s">
        <v>19</v>
      </c>
      <c r="I11" s="7">
        <v>912</v>
      </c>
      <c r="J11" s="14"/>
      <c r="K11" s="20"/>
    </row>
    <row r="12" spans="1:18">
      <c r="A12" s="5" t="s">
        <v>31</v>
      </c>
      <c r="B12" t="s">
        <v>37</v>
      </c>
      <c r="C12" s="118">
        <v>31</v>
      </c>
      <c r="D12" s="57">
        <v>1</v>
      </c>
      <c r="E12" s="6">
        <v>1</v>
      </c>
      <c r="F12" s="6">
        <f>D12*E12</f>
        <v>1</v>
      </c>
      <c r="G12" s="121" t="s">
        <v>38</v>
      </c>
      <c r="H12" s="125" t="s">
        <v>19</v>
      </c>
      <c r="I12" s="8"/>
      <c r="J12" s="13">
        <v>7380</v>
      </c>
      <c r="K12" s="20"/>
    </row>
    <row r="13" spans="1:18">
      <c r="A13" s="26" t="s">
        <v>31</v>
      </c>
      <c r="B13" s="1" t="s">
        <v>39</v>
      </c>
      <c r="C13" s="118">
        <v>29</v>
      </c>
      <c r="D13" s="57">
        <v>1</v>
      </c>
      <c r="E13" s="6">
        <v>1.07</v>
      </c>
      <c r="F13" s="6">
        <v>1.07</v>
      </c>
      <c r="G13" s="123" t="s">
        <v>40</v>
      </c>
      <c r="H13" s="126" t="s">
        <v>19</v>
      </c>
      <c r="I13" s="8">
        <v>912</v>
      </c>
      <c r="J13" s="13">
        <v>4762</v>
      </c>
      <c r="K13" s="20"/>
    </row>
    <row r="14" spans="1:18" ht="14.45" customHeight="1">
      <c r="A14" s="5" t="s">
        <v>31</v>
      </c>
      <c r="B14" t="s">
        <v>41</v>
      </c>
      <c r="C14" s="118">
        <v>11</v>
      </c>
      <c r="D14" s="57">
        <v>1</v>
      </c>
      <c r="E14" s="6">
        <v>2</v>
      </c>
      <c r="F14" s="6">
        <f t="shared" ref="F14:F34" si="0">D14*E14</f>
        <v>2</v>
      </c>
      <c r="G14" s="121" t="s">
        <v>42</v>
      </c>
      <c r="H14" s="125" t="s">
        <v>19</v>
      </c>
      <c r="I14" s="7"/>
      <c r="J14" s="14">
        <v>7380</v>
      </c>
      <c r="K14" s="20"/>
    </row>
    <row r="15" spans="1:18" ht="14.45" customHeight="1">
      <c r="A15" s="26" t="s">
        <v>31</v>
      </c>
      <c r="B15" s="1" t="s">
        <v>43</v>
      </c>
      <c r="C15" s="118">
        <v>0</v>
      </c>
      <c r="D15" s="57">
        <v>1</v>
      </c>
      <c r="E15" s="6">
        <v>1.5</v>
      </c>
      <c r="F15" s="6">
        <f t="shared" si="0"/>
        <v>1.5</v>
      </c>
      <c r="G15" s="123">
        <v>0</v>
      </c>
      <c r="H15" s="125" t="s">
        <v>19</v>
      </c>
      <c r="I15" s="7">
        <v>912</v>
      </c>
      <c r="J15" s="14"/>
      <c r="K15" s="20"/>
    </row>
    <row r="16" spans="1:18" ht="14.45" customHeight="1">
      <c r="A16" s="26" t="s">
        <v>31</v>
      </c>
      <c r="B16" s="1" t="s">
        <v>44</v>
      </c>
      <c r="C16" s="118">
        <v>4</v>
      </c>
      <c r="D16" s="57">
        <v>1</v>
      </c>
      <c r="E16" s="6">
        <v>1.5</v>
      </c>
      <c r="F16" s="6">
        <f t="shared" si="0"/>
        <v>1.5</v>
      </c>
      <c r="G16" s="123" t="s">
        <v>45</v>
      </c>
      <c r="H16" s="125" t="s">
        <v>19</v>
      </c>
      <c r="I16" s="7">
        <v>912</v>
      </c>
      <c r="J16" s="14"/>
      <c r="K16" s="20"/>
    </row>
    <row r="17" spans="1:11">
      <c r="A17" s="5" t="s">
        <v>46</v>
      </c>
      <c r="B17" t="s">
        <v>47</v>
      </c>
      <c r="C17" s="117">
        <v>4</v>
      </c>
      <c r="D17" s="57">
        <v>1</v>
      </c>
      <c r="E17" s="6">
        <f>3.27</f>
        <v>3.27</v>
      </c>
      <c r="F17" s="6">
        <f t="shared" si="0"/>
        <v>3.27</v>
      </c>
      <c r="G17" s="121" t="s">
        <v>48</v>
      </c>
      <c r="H17" s="125" t="s">
        <v>19</v>
      </c>
      <c r="I17" s="7"/>
      <c r="J17" s="14"/>
      <c r="K17" t="s">
        <v>49</v>
      </c>
    </row>
    <row r="18" spans="1:11" ht="14.45" customHeight="1">
      <c r="A18" s="5" t="s">
        <v>46</v>
      </c>
      <c r="B18" t="s">
        <v>50</v>
      </c>
      <c r="C18" s="117">
        <v>4</v>
      </c>
      <c r="D18" s="57">
        <v>1</v>
      </c>
      <c r="E18" s="6">
        <f>2.57</f>
        <v>2.57</v>
      </c>
      <c r="F18" s="6">
        <f t="shared" si="0"/>
        <v>2.57</v>
      </c>
      <c r="G18" s="121" t="s">
        <v>51</v>
      </c>
      <c r="H18" s="125" t="s">
        <v>19</v>
      </c>
      <c r="I18" s="8"/>
      <c r="J18" s="13"/>
      <c r="K18" s="20"/>
    </row>
    <row r="19" spans="1:11" ht="14.45" customHeight="1">
      <c r="A19" s="5" t="s">
        <v>31</v>
      </c>
      <c r="B19" t="s">
        <v>52</v>
      </c>
      <c r="C19" s="118">
        <v>3</v>
      </c>
      <c r="D19" s="57">
        <v>3</v>
      </c>
      <c r="E19" s="6">
        <v>3.75</v>
      </c>
      <c r="F19" s="6">
        <f t="shared" si="0"/>
        <v>11.25</v>
      </c>
      <c r="G19" s="121" t="s">
        <v>53</v>
      </c>
      <c r="H19" s="126" t="s">
        <v>54</v>
      </c>
      <c r="I19" s="8"/>
      <c r="J19" s="13"/>
      <c r="K19" t="s">
        <v>55</v>
      </c>
    </row>
    <row r="20" spans="1:11">
      <c r="A20" s="26" t="s">
        <v>31</v>
      </c>
      <c r="B20" s="1" t="s">
        <v>56</v>
      </c>
      <c r="C20" s="118">
        <v>1</v>
      </c>
      <c r="D20" s="57">
        <v>1</v>
      </c>
      <c r="E20" s="6">
        <v>4.49</v>
      </c>
      <c r="F20" s="6">
        <f t="shared" si="0"/>
        <v>4.49</v>
      </c>
      <c r="G20" s="121" t="s">
        <v>57</v>
      </c>
      <c r="H20" s="125" t="s">
        <v>54</v>
      </c>
      <c r="I20" s="8"/>
      <c r="J20" s="13"/>
      <c r="K20" s="18" t="s">
        <v>55</v>
      </c>
    </row>
    <row r="21" spans="1:11" ht="14.45" customHeight="1">
      <c r="A21" s="5" t="s">
        <v>16</v>
      </c>
      <c r="B21" t="s">
        <v>58</v>
      </c>
      <c r="C21" s="118">
        <v>5</v>
      </c>
      <c r="D21" s="57">
        <v>1</v>
      </c>
      <c r="E21" s="6">
        <v>1.5</v>
      </c>
      <c r="F21" s="6">
        <f t="shared" si="0"/>
        <v>1.5</v>
      </c>
      <c r="G21" s="121" t="s">
        <v>59</v>
      </c>
      <c r="H21" s="125" t="s">
        <v>19</v>
      </c>
      <c r="I21" s="7">
        <v>934</v>
      </c>
      <c r="J21" s="14">
        <v>4032</v>
      </c>
      <c r="K21" s="20"/>
    </row>
    <row r="22" spans="1:11" ht="14.45" customHeight="1">
      <c r="A22" s="5" t="s">
        <v>16</v>
      </c>
      <c r="B22" s="1" t="s">
        <v>60</v>
      </c>
      <c r="C22" s="118">
        <v>9</v>
      </c>
      <c r="D22" s="57">
        <v>1</v>
      </c>
      <c r="E22" s="6">
        <v>1.5</v>
      </c>
      <c r="F22" s="6">
        <f t="shared" si="0"/>
        <v>1.5</v>
      </c>
      <c r="G22" s="121" t="s">
        <v>61</v>
      </c>
      <c r="H22" s="125" t="s">
        <v>19</v>
      </c>
      <c r="I22" s="8">
        <v>985</v>
      </c>
      <c r="J22" s="13">
        <v>10511</v>
      </c>
      <c r="K22" s="20"/>
    </row>
    <row r="23" spans="1:11">
      <c r="A23" s="5" t="s">
        <v>24</v>
      </c>
      <c r="B23" t="s">
        <v>62</v>
      </c>
      <c r="C23" s="118">
        <v>7</v>
      </c>
      <c r="D23" s="57">
        <v>1</v>
      </c>
      <c r="E23" s="6">
        <v>1</v>
      </c>
      <c r="F23" s="6">
        <f t="shared" si="0"/>
        <v>1</v>
      </c>
      <c r="G23" s="121" t="s">
        <v>63</v>
      </c>
      <c r="H23" s="125" t="s">
        <v>19</v>
      </c>
      <c r="I23" s="7">
        <v>125</v>
      </c>
      <c r="J23" s="14">
        <v>7089</v>
      </c>
      <c r="K23" s="20"/>
    </row>
    <row r="24" spans="1:11">
      <c r="A24" s="5" t="s">
        <v>31</v>
      </c>
      <c r="B24" t="s">
        <v>64</v>
      </c>
      <c r="C24" s="118">
        <v>3</v>
      </c>
      <c r="D24" s="57">
        <v>1</v>
      </c>
      <c r="E24" s="6">
        <v>2</v>
      </c>
      <c r="F24" s="6">
        <f t="shared" si="0"/>
        <v>2</v>
      </c>
      <c r="G24" s="121" t="s">
        <v>65</v>
      </c>
      <c r="H24" s="125" t="s">
        <v>19</v>
      </c>
      <c r="I24" s="8">
        <v>7991</v>
      </c>
      <c r="J24" s="13">
        <v>10642</v>
      </c>
      <c r="K24" s="20"/>
    </row>
    <row r="25" spans="1:11">
      <c r="A25" s="5" t="s">
        <v>31</v>
      </c>
      <c r="B25" t="s">
        <v>66</v>
      </c>
      <c r="C25" s="118">
        <v>7</v>
      </c>
      <c r="D25" s="57">
        <v>1</v>
      </c>
      <c r="E25" s="6">
        <v>2</v>
      </c>
      <c r="F25" s="6">
        <f t="shared" si="0"/>
        <v>2</v>
      </c>
      <c r="G25" s="121" t="s">
        <v>67</v>
      </c>
      <c r="H25" s="125" t="s">
        <v>19</v>
      </c>
      <c r="I25" s="7">
        <v>7991</v>
      </c>
      <c r="J25" s="14">
        <v>10642</v>
      </c>
      <c r="K25" s="20"/>
    </row>
    <row r="26" spans="1:11">
      <c r="A26" s="5" t="s">
        <v>31</v>
      </c>
      <c r="B26" s="17" t="s">
        <v>68</v>
      </c>
      <c r="C26" s="118">
        <v>4</v>
      </c>
      <c r="D26" s="57">
        <v>1</v>
      </c>
      <c r="E26" s="6">
        <v>3.28</v>
      </c>
      <c r="F26" s="6">
        <f t="shared" si="0"/>
        <v>3.28</v>
      </c>
      <c r="G26" s="123" t="s">
        <v>69</v>
      </c>
      <c r="H26" s="125" t="s">
        <v>19</v>
      </c>
      <c r="I26" s="7">
        <v>7991</v>
      </c>
      <c r="J26" s="14"/>
      <c r="K26" s="20"/>
    </row>
    <row r="27" spans="1:11">
      <c r="A27" s="5" t="s">
        <v>16</v>
      </c>
      <c r="B27" t="s">
        <v>70</v>
      </c>
      <c r="C27" s="118">
        <v>22</v>
      </c>
      <c r="D27" s="57">
        <v>1</v>
      </c>
      <c r="E27" s="6">
        <v>2</v>
      </c>
      <c r="F27" s="6">
        <f t="shared" si="0"/>
        <v>2</v>
      </c>
      <c r="G27" s="121" t="s">
        <v>71</v>
      </c>
      <c r="H27" s="125" t="s">
        <v>19</v>
      </c>
      <c r="I27" s="8">
        <v>934</v>
      </c>
      <c r="J27" s="13">
        <v>4032</v>
      </c>
      <c r="K27" s="20"/>
    </row>
    <row r="28" spans="1:11">
      <c r="A28" s="5" t="s">
        <v>16</v>
      </c>
      <c r="B28" t="s">
        <v>72</v>
      </c>
      <c r="C28" s="118">
        <v>64</v>
      </c>
      <c r="D28" s="57">
        <v>7</v>
      </c>
      <c r="E28" s="6">
        <v>3.64</v>
      </c>
      <c r="F28" s="6">
        <f t="shared" si="0"/>
        <v>25.48</v>
      </c>
      <c r="G28" s="121" t="s">
        <v>73</v>
      </c>
      <c r="H28" s="125" t="s">
        <v>19</v>
      </c>
      <c r="I28" s="7"/>
      <c r="J28" s="14"/>
      <c r="K28" t="s">
        <v>74</v>
      </c>
    </row>
    <row r="29" spans="1:11">
      <c r="A29" s="5" t="s">
        <v>16</v>
      </c>
      <c r="B29" t="s">
        <v>75</v>
      </c>
      <c r="C29" s="118">
        <v>15</v>
      </c>
      <c r="D29" s="57">
        <v>1</v>
      </c>
      <c r="E29" s="6">
        <v>2.81</v>
      </c>
      <c r="F29" s="6">
        <f t="shared" si="0"/>
        <v>2.81</v>
      </c>
      <c r="G29" s="121" t="s">
        <v>76</v>
      </c>
      <c r="H29" s="125" t="s">
        <v>19</v>
      </c>
      <c r="I29" s="8">
        <v>985</v>
      </c>
      <c r="J29" s="13">
        <v>10511</v>
      </c>
      <c r="K29" s="20"/>
    </row>
    <row r="30" spans="1:11">
      <c r="A30" s="5" t="s">
        <v>16</v>
      </c>
      <c r="B30" t="s">
        <v>77</v>
      </c>
      <c r="C30" s="118">
        <v>72</v>
      </c>
      <c r="D30" s="57">
        <v>1</v>
      </c>
      <c r="E30" s="6">
        <v>13.5</v>
      </c>
      <c r="F30" s="6">
        <f t="shared" si="0"/>
        <v>13.5</v>
      </c>
      <c r="G30" s="121" t="s">
        <v>78</v>
      </c>
      <c r="H30" s="125" t="s">
        <v>19</v>
      </c>
      <c r="I30" s="7"/>
      <c r="J30" s="14"/>
      <c r="K30" s="20"/>
    </row>
    <row r="31" spans="1:11">
      <c r="A31" s="5" t="s">
        <v>79</v>
      </c>
      <c r="B31" t="s">
        <v>80</v>
      </c>
      <c r="C31" s="117">
        <v>1</v>
      </c>
      <c r="D31" s="57">
        <v>1</v>
      </c>
      <c r="E31" s="6">
        <f>2.03+1.59</f>
        <v>3.62</v>
      </c>
      <c r="F31" s="6">
        <f t="shared" si="0"/>
        <v>3.62</v>
      </c>
      <c r="G31" s="121" t="s">
        <v>81</v>
      </c>
      <c r="H31" s="125" t="s">
        <v>82</v>
      </c>
      <c r="I31" s="8"/>
      <c r="J31" s="13"/>
      <c r="K31" s="20"/>
    </row>
    <row r="32" spans="1:11">
      <c r="A32" s="5" t="s">
        <v>24</v>
      </c>
      <c r="B32" t="s">
        <v>83</v>
      </c>
      <c r="C32" s="118">
        <v>141</v>
      </c>
      <c r="D32" s="57">
        <v>2</v>
      </c>
      <c r="E32" s="6">
        <v>1.28</v>
      </c>
      <c r="F32" s="6">
        <f t="shared" si="0"/>
        <v>2.56</v>
      </c>
      <c r="G32" s="121" t="s">
        <v>84</v>
      </c>
      <c r="H32" s="125" t="s">
        <v>19</v>
      </c>
      <c r="I32" s="8">
        <v>125</v>
      </c>
      <c r="J32" s="13">
        <v>7089</v>
      </c>
      <c r="K32" s="20"/>
    </row>
    <row r="33" spans="1:18">
      <c r="A33" s="5" t="s">
        <v>31</v>
      </c>
      <c r="B33" t="s">
        <v>85</v>
      </c>
      <c r="C33" s="118">
        <v>141</v>
      </c>
      <c r="D33" s="57">
        <v>15</v>
      </c>
      <c r="E33" s="6">
        <v>2.69</v>
      </c>
      <c r="F33" s="6">
        <f t="shared" si="0"/>
        <v>40.35</v>
      </c>
      <c r="G33" s="121" t="s">
        <v>86</v>
      </c>
      <c r="H33" s="125" t="s">
        <v>19</v>
      </c>
      <c r="I33" s="7"/>
      <c r="J33" s="14">
        <v>7380</v>
      </c>
      <c r="K33" s="20"/>
    </row>
    <row r="34" spans="1:18">
      <c r="A34" s="5" t="s">
        <v>31</v>
      </c>
      <c r="B34" t="s">
        <v>87</v>
      </c>
      <c r="C34" s="118">
        <v>9</v>
      </c>
      <c r="D34" s="119">
        <v>1</v>
      </c>
      <c r="E34" s="6">
        <v>8</v>
      </c>
      <c r="F34" s="6">
        <f t="shared" si="0"/>
        <v>8</v>
      </c>
      <c r="G34" s="121" t="s">
        <v>88</v>
      </c>
      <c r="H34" s="125" t="s">
        <v>19</v>
      </c>
      <c r="I34" s="8"/>
      <c r="J34" s="13">
        <v>7380</v>
      </c>
      <c r="K34" s="22" t="s">
        <v>89</v>
      </c>
    </row>
    <row r="35" spans="1:18">
      <c r="A35" s="26" t="s">
        <v>31</v>
      </c>
      <c r="B35" s="133" t="s">
        <v>90</v>
      </c>
      <c r="C35" s="118">
        <v>4</v>
      </c>
      <c r="D35" s="119">
        <v>1</v>
      </c>
      <c r="E35" s="6">
        <v>1.64</v>
      </c>
      <c r="F35" s="6">
        <v>1.64</v>
      </c>
      <c r="G35" s="123" t="s">
        <v>91</v>
      </c>
      <c r="H35" s="125" t="s">
        <v>92</v>
      </c>
      <c r="I35" s="8"/>
      <c r="J35" s="13">
        <v>7380</v>
      </c>
      <c r="K35" t="s">
        <v>89</v>
      </c>
    </row>
    <row r="36" spans="1:18">
      <c r="A36" s="5" t="s">
        <v>93</v>
      </c>
      <c r="B36" t="s">
        <v>94</v>
      </c>
      <c r="C36" s="118">
        <v>5</v>
      </c>
      <c r="D36" s="119">
        <v>1</v>
      </c>
      <c r="E36" s="6">
        <v>2.57</v>
      </c>
      <c r="F36" s="6">
        <f>D36*E36</f>
        <v>2.57</v>
      </c>
      <c r="G36" s="121" t="s">
        <v>95</v>
      </c>
      <c r="H36" s="125" t="s">
        <v>19</v>
      </c>
      <c r="I36" s="7">
        <v>933</v>
      </c>
      <c r="J36" s="14"/>
      <c r="K36" s="20"/>
    </row>
    <row r="37" spans="1:18">
      <c r="A37" s="26" t="s">
        <v>93</v>
      </c>
      <c r="B37" t="s">
        <v>96</v>
      </c>
      <c r="C37" s="118">
        <v>15</v>
      </c>
      <c r="D37" s="119">
        <v>2</v>
      </c>
      <c r="E37" s="6">
        <v>3.04</v>
      </c>
      <c r="F37" s="6">
        <f>D37*E37</f>
        <v>6.08</v>
      </c>
      <c r="G37" s="123" t="s">
        <v>97</v>
      </c>
      <c r="H37" s="125" t="s">
        <v>19</v>
      </c>
      <c r="I37" s="7">
        <v>933</v>
      </c>
      <c r="J37" s="14"/>
      <c r="K37" s="20"/>
    </row>
    <row r="38" spans="1:18">
      <c r="A38" s="26" t="s">
        <v>98</v>
      </c>
      <c r="B38" s="1" t="s">
        <v>99</v>
      </c>
      <c r="C38" s="117">
        <v>33</v>
      </c>
      <c r="D38" s="57">
        <v>1</v>
      </c>
      <c r="E38" s="6">
        <v>16</v>
      </c>
      <c r="F38" s="6">
        <f>D38*E38</f>
        <v>16</v>
      </c>
      <c r="G38" s="123" t="s">
        <v>100</v>
      </c>
      <c r="H38" s="125" t="s">
        <v>101</v>
      </c>
      <c r="I38" s="8"/>
      <c r="J38" s="13"/>
      <c r="K38" t="s">
        <v>102</v>
      </c>
    </row>
    <row r="39" spans="1:18">
      <c r="A39" s="26" t="s">
        <v>103</v>
      </c>
      <c r="B39" s="1" t="s">
        <v>104</v>
      </c>
      <c r="C39" s="117">
        <v>1</v>
      </c>
      <c r="D39" s="57">
        <v>1</v>
      </c>
      <c r="E39" s="6">
        <v>3.78</v>
      </c>
      <c r="F39" s="6">
        <f>D39*E39</f>
        <v>3.78</v>
      </c>
      <c r="G39" s="123" t="s">
        <v>105</v>
      </c>
      <c r="H39" s="126" t="s">
        <v>106</v>
      </c>
      <c r="I39" s="8"/>
      <c r="J39" s="13"/>
      <c r="K39" t="s">
        <v>107</v>
      </c>
    </row>
    <row r="40" spans="1:18">
      <c r="A40" s="26" t="s">
        <v>108</v>
      </c>
      <c r="B40" t="s">
        <v>109</v>
      </c>
      <c r="C40" s="118">
        <v>3</v>
      </c>
      <c r="D40" s="119">
        <v>1</v>
      </c>
      <c r="E40" s="6">
        <v>4.5</v>
      </c>
      <c r="F40" s="6">
        <f>D40*E40</f>
        <v>4.5</v>
      </c>
      <c r="G40" s="123" t="s">
        <v>110</v>
      </c>
      <c r="H40" s="125" t="s">
        <v>111</v>
      </c>
      <c r="I40" s="7"/>
      <c r="J40" s="14"/>
      <c r="K40" t="s">
        <v>112</v>
      </c>
      <c r="L40" s="1" t="s">
        <v>113</v>
      </c>
    </row>
    <row r="41" spans="1:18">
      <c r="A41" s="26" t="s">
        <v>108</v>
      </c>
      <c r="B41" t="s">
        <v>114</v>
      </c>
      <c r="C41" s="117">
        <v>6</v>
      </c>
      <c r="D41" s="57" t="s">
        <v>115</v>
      </c>
      <c r="E41" s="6">
        <v>9.1999999999999993</v>
      </c>
      <c r="F41" s="6">
        <v>9.1999999999999993</v>
      </c>
      <c r="G41" s="123" t="s">
        <v>116</v>
      </c>
      <c r="H41" s="125" t="s">
        <v>117</v>
      </c>
      <c r="I41" s="8"/>
      <c r="J41" s="13"/>
      <c r="K41" s="18" t="s">
        <v>118</v>
      </c>
      <c r="L41" s="1" t="s">
        <v>119</v>
      </c>
    </row>
    <row r="42" spans="1:18">
      <c r="A42" s="26" t="s">
        <v>120</v>
      </c>
      <c r="B42" s="1" t="s">
        <v>121</v>
      </c>
      <c r="C42" s="117">
        <v>6</v>
      </c>
      <c r="D42" s="57">
        <v>1</v>
      </c>
      <c r="E42" s="6">
        <v>7.5</v>
      </c>
      <c r="F42" s="6">
        <f>D42*E42</f>
        <v>7.5</v>
      </c>
      <c r="G42" s="123" t="s">
        <v>122</v>
      </c>
      <c r="H42" s="126" t="s">
        <v>123</v>
      </c>
      <c r="I42" s="8"/>
      <c r="J42" s="13"/>
      <c r="K42" s="20"/>
    </row>
    <row r="43" spans="1:18">
      <c r="A43" s="5" t="s">
        <v>120</v>
      </c>
      <c r="B43" t="s">
        <v>124</v>
      </c>
      <c r="C43" s="118">
        <v>2</v>
      </c>
      <c r="D43" s="119">
        <v>1</v>
      </c>
      <c r="E43" s="6">
        <v>24</v>
      </c>
      <c r="F43" s="6">
        <f>D43*E43</f>
        <v>24</v>
      </c>
      <c r="G43" s="121" t="s">
        <v>125</v>
      </c>
      <c r="H43" s="125" t="s">
        <v>126</v>
      </c>
      <c r="I43" s="7"/>
      <c r="J43" s="14"/>
      <c r="K43" s="20"/>
    </row>
    <row r="44" spans="1:18">
      <c r="A44" s="26" t="s">
        <v>120</v>
      </c>
      <c r="B44" t="s">
        <v>127</v>
      </c>
      <c r="C44" s="118">
        <v>3</v>
      </c>
      <c r="D44" s="119">
        <v>1</v>
      </c>
      <c r="E44" s="6">
        <f>5.01</f>
        <v>5.01</v>
      </c>
      <c r="F44" s="6">
        <f>D44*E44</f>
        <v>5.01</v>
      </c>
      <c r="G44" s="123" t="s">
        <v>128</v>
      </c>
      <c r="H44" s="125" t="s">
        <v>129</v>
      </c>
      <c r="I44" s="7"/>
      <c r="J44" s="14"/>
      <c r="K44" s="20"/>
    </row>
    <row r="45" spans="1:18">
      <c r="A45" s="5" t="s">
        <v>130</v>
      </c>
      <c r="B45" t="s">
        <v>131</v>
      </c>
      <c r="C45" s="117">
        <v>1</v>
      </c>
      <c r="D45" s="57">
        <v>1</v>
      </c>
      <c r="E45" s="6">
        <f>1.72</f>
        <v>1.72</v>
      </c>
      <c r="F45" s="6">
        <f>D45*E45</f>
        <v>1.72</v>
      </c>
      <c r="G45" s="124" t="s">
        <v>132</v>
      </c>
      <c r="H45" s="125" t="s">
        <v>133</v>
      </c>
      <c r="I45" s="8"/>
      <c r="J45" s="13"/>
      <c r="K45" s="20"/>
    </row>
    <row r="46" spans="1:18" s="4" customFormat="1" ht="15.75">
      <c r="A46" s="127" t="s">
        <v>134</v>
      </c>
      <c r="B46" s="128"/>
      <c r="C46" s="129"/>
      <c r="D46" s="129"/>
      <c r="E46" s="130"/>
      <c r="F46" s="131">
        <f>SUBTOTAL(109,Table13[Line Price $USD])</f>
        <v>236.46999999999997</v>
      </c>
      <c r="G46" s="47"/>
      <c r="H46" s="48"/>
      <c r="I46" s="48"/>
      <c r="J46" s="49"/>
      <c r="K46" s="3"/>
      <c r="L46" s="3"/>
      <c r="M46" s="3"/>
      <c r="N46" s="3"/>
      <c r="O46" s="3"/>
      <c r="P46" s="3"/>
      <c r="Q46" s="3"/>
      <c r="R46" s="3"/>
    </row>
  </sheetData>
  <mergeCells count="1">
    <mergeCell ref="A1:J1"/>
  </mergeCells>
  <hyperlinks>
    <hyperlink ref="G4" r:id="rId1" xr:uid="{00000000-0004-0000-0000-000000000000}"/>
    <hyperlink ref="G5" r:id="rId2" display="1x Size: 20-m3 50pcs" xr:uid="{00000000-0004-0000-0000-000001000000}"/>
    <hyperlink ref="G9" r:id="rId3" xr:uid="{00000000-0004-0000-0000-000002000000}"/>
    <hyperlink ref="G11" r:id="rId4" xr:uid="{00000000-0004-0000-0000-000003000000}"/>
    <hyperlink ref="G12" r:id="rId5" xr:uid="{00000000-0004-0000-0000-000004000000}"/>
    <hyperlink ref="G14" r:id="rId6" xr:uid="{00000000-0004-0000-0000-000005000000}"/>
    <hyperlink ref="G19" r:id="rId7" display="3x Size: M4-D5mm" xr:uid="{00000000-0004-0000-0000-000006000000}"/>
    <hyperlink ref="G21" r:id="rId8" xr:uid="{00000000-0004-0000-0000-000007000000}"/>
    <hyperlink ref="G22" r:id="rId9" xr:uid="{00000000-0004-0000-0000-000008000000}"/>
    <hyperlink ref="G23" r:id="rId10" xr:uid="{00000000-0004-0000-0000-000009000000}"/>
    <hyperlink ref="G24" r:id="rId11" xr:uid="{00000000-0004-0000-0000-00000A000000}"/>
    <hyperlink ref="G25" r:id="rId12" xr:uid="{00000000-0004-0000-0000-00000B000000}"/>
    <hyperlink ref="G27" r:id="rId13" xr:uid="{00000000-0004-0000-0000-00000C000000}"/>
    <hyperlink ref="G28" r:id="rId14" xr:uid="{00000000-0004-0000-0000-00000D000000}"/>
    <hyperlink ref="G29" r:id="rId15" xr:uid="{00000000-0004-0000-0000-00000E000000}"/>
    <hyperlink ref="G30" r:id="rId16" xr:uid="{00000000-0004-0000-0000-00000F000000}"/>
    <hyperlink ref="G32" r:id="rId17" xr:uid="{00000000-0004-0000-0000-000010000000}"/>
    <hyperlink ref="G33" r:id="rId18" xr:uid="{00000000-0004-0000-0000-000011000000}"/>
    <hyperlink ref="G34" r:id="rId19" xr:uid="{00000000-0004-0000-0000-000012000000}"/>
    <hyperlink ref="G36" r:id="rId20" xr:uid="{00000000-0004-0000-0000-000013000000}"/>
    <hyperlink ref="G6" r:id="rId21" xr:uid="{00000000-0004-0000-0000-000014000000}"/>
    <hyperlink ref="G31" r:id="rId22" xr:uid="{00000000-0004-0000-0000-000015000000}"/>
    <hyperlink ref="G3" r:id="rId23" display="1x Bushings 5x8x2.5" xr:uid="{00000000-0004-0000-0000-000016000000}"/>
    <hyperlink ref="G45" r:id="rId24" display="1x Length 15mm - Wire 0.7 - OD 7" xr:uid="{00000000-0004-0000-0000-000017000000}"/>
    <hyperlink ref="G17" r:id="rId25" xr:uid="{00000000-0004-0000-0000-000018000000}"/>
    <hyperlink ref="G18" r:id="rId26" display="1x Size: M3 - 30mm" xr:uid="{00000000-0004-0000-0000-000019000000}"/>
    <hyperlink ref="G38" r:id="rId27" xr:uid="{00000000-0004-0000-0000-00001A000000}"/>
    <hyperlink ref="G7" r:id="rId28" display="M3 ss washer" xr:uid="{00000000-0004-0000-0000-00001B000000}"/>
    <hyperlink ref="G40" r:id="rId29" xr:uid="{00000000-0004-0000-0000-00001C000000}"/>
    <hyperlink ref="G8" r:id="rId30" xr:uid="{00000000-0004-0000-0000-00001D000000}"/>
    <hyperlink ref="G10" r:id="rId31" xr:uid="{00000000-0004-0000-0000-00001E000000}"/>
    <hyperlink ref="G13" r:id="rId32" xr:uid="{00000000-0004-0000-0000-00001F000000}"/>
    <hyperlink ref="G16" r:id="rId33" xr:uid="{00000000-0004-0000-0000-000020000000}"/>
    <hyperlink ref="G35" r:id="rId34" xr:uid="{00000000-0004-0000-0000-000021000000}"/>
    <hyperlink ref="G37" r:id="rId35" xr:uid="{00000000-0004-0000-0000-000022000000}"/>
    <hyperlink ref="G39" r:id="rId36" xr:uid="{00000000-0004-0000-0000-000023000000}"/>
    <hyperlink ref="G41" r:id="rId37" xr:uid="{00000000-0004-0000-0000-000024000000}"/>
    <hyperlink ref="H41" r:id="rId38" display="https://www.aliexpress.com/store/912301249" xr:uid="{00000000-0004-0000-0000-000025000000}"/>
    <hyperlink ref="G26" r:id="rId39" display="1x(D5) M4 x 50mm (2pcs)" xr:uid="{00000000-0004-0000-0000-000026000000}"/>
    <hyperlink ref="G42" r:id="rId40" xr:uid="{00000000-0004-0000-0000-000027000000}"/>
    <hyperlink ref="G43" r:id="rId41" display="Color: Buffer 14inch 35cm" xr:uid="{00000000-0004-0000-0000-000028000000}"/>
    <hyperlink ref="G44" r:id="rId42" xr:uid="{00000000-0004-0000-0000-000029000000}"/>
    <hyperlink ref="G20" r:id="rId43" display="3x Size: M4-D5mm" xr:uid="{00000000-0004-0000-0000-00002A000000}"/>
    <hyperlink ref="K20" r:id="rId44" xr:uid="{00000000-0004-0000-0000-00002B000000}"/>
    <hyperlink ref="K41" r:id="rId45" xr:uid="{00000000-0004-0000-0000-00002C000000}"/>
    <hyperlink ref="G15" r:id="rId46" display="1 x 50 Pcs M3 x 25 SS" xr:uid="{00000000-0004-0000-0000-00002D000000}"/>
  </hyperlinks>
  <printOptions horizontalCentered="1" verticalCentered="1"/>
  <pageMargins left="0.19685039370078741" right="0.19685039370078741" top="0.19685039370078741" bottom="0.19685039370078741" header="0" footer="0"/>
  <pageSetup paperSize="9" scale="79" orientation="landscape" r:id="rId47"/>
  <tableParts count="1">
    <tablePart r:id="rId4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showGridLines="0" workbookViewId="0">
      <selection activeCell="D21" sqref="D21"/>
    </sheetView>
  </sheetViews>
  <sheetFormatPr baseColWidth="10" defaultColWidth="9.140625" defaultRowHeight="15"/>
  <cols>
    <col min="1" max="1" width="18.42578125" customWidth="1"/>
    <col min="2" max="2" width="26" customWidth="1"/>
    <col min="3" max="3" width="10.28515625" style="56" customWidth="1"/>
    <col min="4" max="4" width="10.85546875" style="54" customWidth="1"/>
    <col min="5" max="5" width="13.85546875" style="54" customWidth="1"/>
    <col min="6" max="6" width="11.7109375" customWidth="1"/>
    <col min="7" max="7" width="12.42578125" customWidth="1"/>
    <col min="8" max="8" width="18.140625" bestFit="1" customWidth="1"/>
  </cols>
  <sheetData>
    <row r="1" spans="1:8" ht="21.75" thickBot="1">
      <c r="A1" s="137" t="s">
        <v>135</v>
      </c>
      <c r="B1" s="138"/>
      <c r="C1" s="139"/>
      <c r="D1" s="140"/>
      <c r="E1" s="140"/>
      <c r="F1" s="138"/>
      <c r="G1" s="138"/>
      <c r="H1" s="141"/>
    </row>
    <row r="2" spans="1:8" ht="45.75" thickBot="1">
      <c r="A2" s="87" t="s">
        <v>1</v>
      </c>
      <c r="B2" s="104" t="s">
        <v>2</v>
      </c>
      <c r="C2" s="104" t="s">
        <v>136</v>
      </c>
      <c r="D2" s="104" t="s">
        <v>3</v>
      </c>
      <c r="E2" s="105" t="s">
        <v>4</v>
      </c>
      <c r="F2" s="104" t="s">
        <v>5</v>
      </c>
      <c r="G2" s="106" t="s">
        <v>137</v>
      </c>
      <c r="H2" s="60" t="s">
        <v>7</v>
      </c>
    </row>
    <row r="3" spans="1:8" s="22" customFormat="1">
      <c r="A3" s="142" t="s">
        <v>138</v>
      </c>
      <c r="B3" s="88" t="s">
        <v>139</v>
      </c>
      <c r="C3" s="89">
        <v>368</v>
      </c>
      <c r="D3" s="90">
        <v>1</v>
      </c>
      <c r="E3" s="90">
        <v>1</v>
      </c>
      <c r="F3" s="91">
        <v>8.6199999999999992</v>
      </c>
      <c r="G3" s="92">
        <v>8</v>
      </c>
      <c r="H3" s="100" t="s">
        <v>140</v>
      </c>
    </row>
    <row r="4" spans="1:8">
      <c r="A4" s="39" t="s">
        <v>138</v>
      </c>
      <c r="B4" s="143" t="s">
        <v>141</v>
      </c>
      <c r="C4" s="144">
        <v>172</v>
      </c>
      <c r="D4" s="145">
        <v>1</v>
      </c>
      <c r="E4" s="145">
        <v>1</v>
      </c>
      <c r="F4" s="146">
        <v>0</v>
      </c>
      <c r="G4" s="93"/>
      <c r="H4" s="101"/>
    </row>
    <row r="5" spans="1:8">
      <c r="A5" s="147" t="s">
        <v>138</v>
      </c>
      <c r="B5" s="148" t="s">
        <v>142</v>
      </c>
      <c r="C5" s="149">
        <f>C6</f>
        <v>420</v>
      </c>
      <c r="D5" s="150">
        <v>1</v>
      </c>
      <c r="E5" s="150">
        <v>1</v>
      </c>
      <c r="F5" s="151">
        <v>9.5</v>
      </c>
      <c r="G5" s="94">
        <f t="shared" ref="G5:G10" si="0">E5*F5</f>
        <v>9.5</v>
      </c>
      <c r="H5" s="102" t="s">
        <v>143</v>
      </c>
    </row>
    <row r="6" spans="1:8">
      <c r="A6" s="39" t="s">
        <v>138</v>
      </c>
      <c r="B6" s="152" t="s">
        <v>144</v>
      </c>
      <c r="C6" s="144">
        <v>420</v>
      </c>
      <c r="D6" s="145">
        <v>4</v>
      </c>
      <c r="E6" s="145">
        <v>4</v>
      </c>
      <c r="F6" s="146">
        <v>10.54</v>
      </c>
      <c r="G6" s="93">
        <f t="shared" si="0"/>
        <v>42.16</v>
      </c>
      <c r="H6" s="101" t="s">
        <v>143</v>
      </c>
    </row>
    <row r="7" spans="1:8">
      <c r="A7" s="147" t="s">
        <v>138</v>
      </c>
      <c r="B7" s="153" t="s">
        <v>145</v>
      </c>
      <c r="C7" s="149">
        <v>480</v>
      </c>
      <c r="D7" s="150">
        <v>4</v>
      </c>
      <c r="E7" s="150">
        <v>4</v>
      </c>
      <c r="F7" s="151">
        <v>11.121</v>
      </c>
      <c r="G7" s="94">
        <f t="shared" si="0"/>
        <v>44.484000000000002</v>
      </c>
      <c r="H7" s="102" t="s">
        <v>146</v>
      </c>
    </row>
    <row r="8" spans="1:8">
      <c r="A8" s="39" t="s">
        <v>138</v>
      </c>
      <c r="B8" s="152" t="s">
        <v>147</v>
      </c>
      <c r="C8" s="144">
        <v>750</v>
      </c>
      <c r="D8" s="145">
        <v>4</v>
      </c>
      <c r="E8" s="145">
        <v>4</v>
      </c>
      <c r="F8" s="146">
        <v>14.7</v>
      </c>
      <c r="G8" s="93">
        <f t="shared" si="0"/>
        <v>58.8</v>
      </c>
      <c r="H8" s="101" t="s">
        <v>148</v>
      </c>
    </row>
    <row r="9" spans="1:8">
      <c r="A9" s="5" t="s">
        <v>149</v>
      </c>
      <c r="B9" s="153" t="s">
        <v>150</v>
      </c>
      <c r="C9" s="154"/>
      <c r="D9" s="150">
        <v>40</v>
      </c>
      <c r="E9" s="150">
        <v>4</v>
      </c>
      <c r="F9" s="151">
        <v>5</v>
      </c>
      <c r="G9" s="94">
        <f t="shared" si="0"/>
        <v>20</v>
      </c>
      <c r="H9" s="102" t="s">
        <v>151</v>
      </c>
    </row>
    <row r="10" spans="1:8" ht="15.75" thickBot="1">
      <c r="A10" s="155" t="s">
        <v>149</v>
      </c>
      <c r="B10" s="95" t="s">
        <v>152</v>
      </c>
      <c r="C10" s="96"/>
      <c r="D10" s="97">
        <v>4</v>
      </c>
      <c r="E10" s="97">
        <v>4</v>
      </c>
      <c r="F10" s="98">
        <v>10</v>
      </c>
      <c r="G10" s="99">
        <f t="shared" si="0"/>
        <v>40</v>
      </c>
      <c r="H10" s="103" t="s">
        <v>153</v>
      </c>
    </row>
    <row r="11" spans="1:8" ht="16.5" thickBot="1">
      <c r="A11" s="156" t="s">
        <v>134</v>
      </c>
      <c r="B11" s="107"/>
      <c r="C11" s="108"/>
      <c r="D11" s="109"/>
      <c r="E11" s="110"/>
      <c r="F11" s="111"/>
      <c r="G11" s="112">
        <f>SUM(G3:G10)</f>
        <v>222.94400000000002</v>
      </c>
      <c r="H11" s="157"/>
    </row>
    <row r="12" spans="1:8">
      <c r="G12" s="1"/>
    </row>
    <row r="14" spans="1:8" ht="15.75" thickBot="1">
      <c r="A14" s="1" t="s">
        <v>154</v>
      </c>
    </row>
    <row r="15" spans="1:8" ht="15.75" thickBot="1">
      <c r="A15" s="18" t="s">
        <v>155</v>
      </c>
      <c r="B15" s="53" t="s">
        <v>156</v>
      </c>
    </row>
  </sheetData>
  <hyperlinks>
    <hyperlink ref="H3" r:id="rId1" xr:uid="{00000000-0004-0000-0100-000000000000}"/>
    <hyperlink ref="H5" r:id="rId2" xr:uid="{00000000-0004-0000-0100-000001000000}"/>
    <hyperlink ref="H6" r:id="rId3" xr:uid="{00000000-0004-0000-0100-000002000000}"/>
    <hyperlink ref="H7" r:id="rId4" xr:uid="{00000000-0004-0000-0100-000003000000}"/>
    <hyperlink ref="H8" r:id="rId5" xr:uid="{00000000-0004-0000-0100-000004000000}"/>
    <hyperlink ref="H9" r:id="rId6" display="Color: 10pcs 2028" xr:uid="{00000000-0004-0000-0100-000005000000}"/>
    <hyperlink ref="H10" r:id="rId7" xr:uid="{00000000-0004-0000-0100-000006000000}"/>
    <hyperlink ref="A15" r:id="rId8" display="frame 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showGridLines="0" workbookViewId="0">
      <selection activeCell="G31" sqref="G31"/>
    </sheetView>
  </sheetViews>
  <sheetFormatPr baseColWidth="10" defaultColWidth="9.140625" defaultRowHeight="15"/>
  <cols>
    <col min="1" max="1" width="17.28515625" customWidth="1"/>
    <col min="2" max="2" width="36.28515625" customWidth="1"/>
    <col min="3" max="3" width="12" style="54" customWidth="1"/>
    <col min="4" max="4" width="13.42578125" style="54" customWidth="1"/>
    <col min="5" max="5" width="13.7109375" style="54" customWidth="1"/>
    <col min="6" max="6" width="12.7109375" customWidth="1"/>
    <col min="7" max="7" width="10.85546875" customWidth="1"/>
    <col min="8" max="8" width="29.5703125" customWidth="1"/>
    <col min="11" max="11" width="8.85546875"/>
  </cols>
  <sheetData>
    <row r="1" spans="1:12" ht="21.75" thickBot="1">
      <c r="A1" s="137" t="s">
        <v>279</v>
      </c>
      <c r="B1" s="138"/>
      <c r="C1" s="140"/>
      <c r="D1" s="140"/>
      <c r="E1" s="140"/>
      <c r="F1" s="138"/>
      <c r="G1" s="138"/>
      <c r="H1" s="141"/>
    </row>
    <row r="2" spans="1:12" ht="41.25" customHeight="1" thickBot="1">
      <c r="A2" s="85" t="s">
        <v>1</v>
      </c>
      <c r="B2" s="27" t="s">
        <v>2</v>
      </c>
      <c r="C2" s="27" t="s">
        <v>136</v>
      </c>
      <c r="D2" s="27" t="s">
        <v>157</v>
      </c>
      <c r="E2" s="27" t="s">
        <v>4</v>
      </c>
      <c r="F2" s="27" t="s">
        <v>5</v>
      </c>
      <c r="G2" s="28" t="s">
        <v>158</v>
      </c>
      <c r="H2" s="60" t="s">
        <v>7</v>
      </c>
    </row>
    <row r="3" spans="1:12">
      <c r="A3" s="5" t="s">
        <v>159</v>
      </c>
      <c r="B3" s="153" t="s">
        <v>160</v>
      </c>
      <c r="C3" s="158">
        <v>410</v>
      </c>
      <c r="D3" s="150">
        <v>1</v>
      </c>
      <c r="E3" s="150">
        <v>1</v>
      </c>
      <c r="F3" s="151">
        <v>8</v>
      </c>
      <c r="G3" s="12">
        <f t="shared" ref="G3:G12" si="0">E3*F3</f>
        <v>8</v>
      </c>
      <c r="H3" s="61" t="s">
        <v>161</v>
      </c>
    </row>
    <row r="4" spans="1:12">
      <c r="A4" s="39" t="s">
        <v>103</v>
      </c>
      <c r="B4" s="159" t="s">
        <v>162</v>
      </c>
      <c r="C4" s="160"/>
      <c r="D4" s="161">
        <v>5</v>
      </c>
      <c r="E4" s="161">
        <v>1</v>
      </c>
      <c r="F4" s="162">
        <v>1.4</v>
      </c>
      <c r="G4" s="40">
        <f t="shared" si="0"/>
        <v>1.4</v>
      </c>
      <c r="H4" s="62" t="s">
        <v>163</v>
      </c>
      <c r="I4" t="s">
        <v>107</v>
      </c>
      <c r="J4" s="19"/>
    </row>
    <row r="5" spans="1:12">
      <c r="A5" s="5" t="s">
        <v>103</v>
      </c>
      <c r="B5" s="153" t="s">
        <v>164</v>
      </c>
      <c r="C5" s="158"/>
      <c r="D5" s="150">
        <v>12</v>
      </c>
      <c r="E5" s="150">
        <v>3</v>
      </c>
      <c r="F5" s="151">
        <v>1.4</v>
      </c>
      <c r="G5" s="12">
        <f t="shared" si="0"/>
        <v>4.1999999999999993</v>
      </c>
      <c r="H5" s="9" t="s">
        <v>165</v>
      </c>
      <c r="I5" s="21" t="s">
        <v>107</v>
      </c>
      <c r="J5" s="19"/>
    </row>
    <row r="6" spans="1:12">
      <c r="A6" s="39" t="s">
        <v>166</v>
      </c>
      <c r="B6" s="159" t="s">
        <v>167</v>
      </c>
      <c r="C6" s="160"/>
      <c r="D6" s="161">
        <v>8</v>
      </c>
      <c r="E6" s="161">
        <v>1</v>
      </c>
      <c r="F6" s="162">
        <v>59</v>
      </c>
      <c r="G6" s="40">
        <f t="shared" si="0"/>
        <v>59</v>
      </c>
      <c r="H6" s="63" t="s">
        <v>168</v>
      </c>
      <c r="I6" s="34"/>
    </row>
    <row r="7" spans="1:12">
      <c r="A7" s="5" t="s">
        <v>169</v>
      </c>
      <c r="B7" s="153" t="s">
        <v>170</v>
      </c>
      <c r="C7" s="158"/>
      <c r="D7" s="150">
        <v>10</v>
      </c>
      <c r="E7" s="150">
        <v>10</v>
      </c>
      <c r="F7" s="151">
        <v>4.0999999999999996</v>
      </c>
      <c r="G7" s="12">
        <f t="shared" si="0"/>
        <v>41</v>
      </c>
      <c r="H7" s="61" t="s">
        <v>171</v>
      </c>
      <c r="I7" s="34"/>
    </row>
    <row r="8" spans="1:12">
      <c r="A8" s="39" t="s">
        <v>169</v>
      </c>
      <c r="B8" s="159" t="s">
        <v>172</v>
      </c>
      <c r="C8" s="160"/>
      <c r="D8" s="161">
        <v>5</v>
      </c>
      <c r="E8" s="161">
        <v>5</v>
      </c>
      <c r="F8" s="162">
        <v>6</v>
      </c>
      <c r="G8" s="40">
        <f t="shared" si="0"/>
        <v>30</v>
      </c>
      <c r="H8" s="63" t="s">
        <v>173</v>
      </c>
      <c r="I8" s="34"/>
    </row>
    <row r="9" spans="1:12">
      <c r="A9" s="5" t="s">
        <v>174</v>
      </c>
      <c r="B9" s="153" t="s">
        <v>175</v>
      </c>
      <c r="C9" s="158"/>
      <c r="D9" s="150">
        <v>5</v>
      </c>
      <c r="E9" s="150">
        <v>5</v>
      </c>
      <c r="F9" s="151">
        <v>4</v>
      </c>
      <c r="G9" s="12">
        <f t="shared" si="0"/>
        <v>20</v>
      </c>
      <c r="H9" s="61" t="s">
        <v>176</v>
      </c>
      <c r="I9" s="34"/>
    </row>
    <row r="10" spans="1:12">
      <c r="A10" s="39" t="s">
        <v>177</v>
      </c>
      <c r="B10" s="159" t="s">
        <v>178</v>
      </c>
      <c r="C10" s="160">
        <v>200</v>
      </c>
      <c r="D10" s="161">
        <v>3</v>
      </c>
      <c r="E10" s="161">
        <v>3</v>
      </c>
      <c r="F10" s="162">
        <v>16</v>
      </c>
      <c r="G10" s="40">
        <f t="shared" si="0"/>
        <v>48</v>
      </c>
      <c r="H10" s="63" t="s">
        <v>179</v>
      </c>
      <c r="I10" s="34"/>
    </row>
    <row r="11" spans="1:12">
      <c r="A11" s="5" t="s">
        <v>180</v>
      </c>
      <c r="B11" s="153" t="s">
        <v>181</v>
      </c>
      <c r="C11" s="158"/>
      <c r="D11" s="150">
        <v>5</v>
      </c>
      <c r="E11" s="150">
        <v>5</v>
      </c>
      <c r="F11" s="151">
        <v>14.5</v>
      </c>
      <c r="G11" s="12">
        <f t="shared" si="0"/>
        <v>72.5</v>
      </c>
      <c r="H11" s="61" t="s">
        <v>182</v>
      </c>
      <c r="I11" s="1" t="s">
        <v>183</v>
      </c>
      <c r="J11" s="1" t="s">
        <v>184</v>
      </c>
    </row>
    <row r="12" spans="1:12" s="17" customFormat="1">
      <c r="A12" s="41" t="s">
        <v>180</v>
      </c>
      <c r="B12" s="163" t="s">
        <v>185</v>
      </c>
      <c r="C12" s="164"/>
      <c r="D12" s="165">
        <v>2</v>
      </c>
      <c r="E12" s="165">
        <v>2</v>
      </c>
      <c r="F12" s="166">
        <v>20</v>
      </c>
      <c r="G12" s="42">
        <f t="shared" si="0"/>
        <v>40</v>
      </c>
      <c r="H12" s="64"/>
      <c r="I12" s="17" t="s">
        <v>186</v>
      </c>
    </row>
    <row r="13" spans="1:12" ht="15" customHeight="1">
      <c r="A13" s="5" t="s">
        <v>187</v>
      </c>
      <c r="B13" s="153" t="s">
        <v>188</v>
      </c>
      <c r="C13" s="158">
        <v>350</v>
      </c>
      <c r="D13" s="150">
        <v>1225</v>
      </c>
      <c r="E13" s="150">
        <v>1225</v>
      </c>
      <c r="F13" s="151">
        <v>0.08</v>
      </c>
      <c r="G13" s="12">
        <v>104</v>
      </c>
      <c r="H13" s="61" t="s">
        <v>189</v>
      </c>
      <c r="I13" s="136"/>
      <c r="J13" s="136"/>
      <c r="K13" s="1" t="s">
        <v>190</v>
      </c>
    </row>
    <row r="14" spans="1:12">
      <c r="A14" s="39" t="s">
        <v>191</v>
      </c>
      <c r="B14" s="167" t="s">
        <v>192</v>
      </c>
      <c r="C14" s="160">
        <v>330</v>
      </c>
      <c r="D14" s="161">
        <v>1</v>
      </c>
      <c r="E14" s="161">
        <v>1</v>
      </c>
      <c r="F14" s="162">
        <v>46</v>
      </c>
      <c r="G14" s="40">
        <f>E14*F14</f>
        <v>46</v>
      </c>
      <c r="H14" s="62" t="s">
        <v>193</v>
      </c>
      <c r="I14" s="136"/>
      <c r="J14" s="136"/>
    </row>
    <row r="15" spans="1:12">
      <c r="A15" s="5" t="s">
        <v>103</v>
      </c>
      <c r="B15" s="153" t="s">
        <v>194</v>
      </c>
      <c r="C15" s="158"/>
      <c r="D15" s="150">
        <v>6</v>
      </c>
      <c r="E15" s="150">
        <v>1</v>
      </c>
      <c r="F15" s="151">
        <v>4.2</v>
      </c>
      <c r="G15" s="12">
        <f>E15*F15</f>
        <v>4.2</v>
      </c>
      <c r="H15" s="9" t="s">
        <v>195</v>
      </c>
      <c r="K15" t="s">
        <v>196</v>
      </c>
      <c r="L15" s="19"/>
    </row>
    <row r="16" spans="1:12" ht="15" customHeight="1" thickBot="1">
      <c r="A16" s="35" t="s">
        <v>197</v>
      </c>
      <c r="B16" s="36" t="s">
        <v>198</v>
      </c>
      <c r="C16" s="86"/>
      <c r="D16" s="59">
        <v>3</v>
      </c>
      <c r="E16" s="59">
        <v>1</v>
      </c>
      <c r="F16" s="37">
        <v>3</v>
      </c>
      <c r="G16" s="38">
        <f>E16*F16</f>
        <v>3</v>
      </c>
      <c r="H16" s="65" t="s">
        <v>199</v>
      </c>
    </row>
    <row r="17" spans="1:8" ht="16.5" thickBot="1">
      <c r="A17" s="168" t="s">
        <v>134</v>
      </c>
      <c r="B17" s="51"/>
      <c r="C17" s="55"/>
      <c r="D17" s="58"/>
      <c r="E17" s="55"/>
      <c r="F17" s="50"/>
      <c r="G17" s="52">
        <f>SUM(G9:G16)</f>
        <v>337.7</v>
      </c>
      <c r="H17" s="157"/>
    </row>
    <row r="19" spans="1:8" ht="15.75" thickBot="1">
      <c r="A19" s="1" t="s">
        <v>200</v>
      </c>
    </row>
    <row r="20" spans="1:8" ht="15.75" thickBot="1">
      <c r="B20" s="53" t="s">
        <v>201</v>
      </c>
    </row>
  </sheetData>
  <mergeCells count="1">
    <mergeCell ref="I13:J14"/>
  </mergeCells>
  <hyperlinks>
    <hyperlink ref="H3" r:id="rId1" xr:uid="{00000000-0004-0000-0200-000000000000}"/>
    <hyperlink ref="H6" r:id="rId2" xr:uid="{00000000-0004-0000-0200-000001000000}"/>
    <hyperlink ref="H7" r:id="rId3" xr:uid="{00000000-0004-0000-0200-000002000000}"/>
    <hyperlink ref="H8" r:id="rId4" xr:uid="{00000000-0004-0000-0200-000003000000}"/>
    <hyperlink ref="H9" r:id="rId5" xr:uid="{00000000-0004-0000-0200-000004000000}"/>
    <hyperlink ref="H10" r:id="rId6" xr:uid="{00000000-0004-0000-0200-000005000000}"/>
    <hyperlink ref="H11" r:id="rId7" xr:uid="{00000000-0004-0000-0200-000006000000}"/>
    <hyperlink ref="H4" r:id="rId8" xr:uid="{00000000-0004-0000-0200-000007000000}"/>
    <hyperlink ref="H5" r:id="rId9" xr:uid="{00000000-0004-0000-0200-000008000000}"/>
    <hyperlink ref="I5" r:id="rId10" xr:uid="{00000000-0004-0000-0200-000009000000}"/>
    <hyperlink ref="H13" r:id="rId11" xr:uid="{00000000-0004-0000-0200-00000A000000}"/>
    <hyperlink ref="H16" r:id="rId12" xr:uid="{00000000-0004-0000-0200-00000B000000}"/>
    <hyperlink ref="H14" r:id="rId13" display="Size: 310x310mm" xr:uid="{00000000-0004-0000-0200-00000C000000}"/>
    <hyperlink ref="H15" r:id="rId14" xr:uid="{00000000-0004-0000-0200-00000D000000}"/>
  </hyperlinks>
  <pageMargins left="0.7" right="0.7" top="0.75" bottom="0.75" header="0.3" footer="0.3"/>
  <legacy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"/>
  <sheetViews>
    <sheetView showGridLines="0" workbookViewId="0">
      <selection activeCell="B1" sqref="B1:H9"/>
    </sheetView>
  </sheetViews>
  <sheetFormatPr baseColWidth="10" defaultColWidth="9.140625" defaultRowHeight="15"/>
  <cols>
    <col min="1" max="1" width="16.7109375" customWidth="1"/>
    <col min="2" max="2" width="26.140625" bestFit="1" customWidth="1"/>
    <col min="3" max="3" width="10.28515625" customWidth="1"/>
    <col min="4" max="4" width="11.5703125" style="54" customWidth="1"/>
    <col min="5" max="5" width="13.5703125" style="54" customWidth="1"/>
    <col min="6" max="6" width="11.28515625" customWidth="1"/>
    <col min="7" max="7" width="10.42578125" customWidth="1"/>
    <col min="8" max="8" width="24.7109375" bestFit="1" customWidth="1"/>
  </cols>
  <sheetData>
    <row r="1" spans="1:9" ht="21.75" thickBot="1">
      <c r="A1" s="33" t="s">
        <v>202</v>
      </c>
      <c r="B1" s="179"/>
      <c r="C1" s="138"/>
      <c r="D1" s="140"/>
      <c r="E1" s="140"/>
      <c r="F1" s="138"/>
      <c r="G1" s="138"/>
      <c r="H1" s="141"/>
    </row>
    <row r="2" spans="1:9" ht="45.6" customHeight="1" thickBot="1">
      <c r="A2" s="85" t="s">
        <v>1</v>
      </c>
      <c r="B2" s="180" t="s">
        <v>2</v>
      </c>
      <c r="C2" s="27" t="s">
        <v>136</v>
      </c>
      <c r="D2" s="27" t="s">
        <v>157</v>
      </c>
      <c r="E2" s="27" t="s">
        <v>4</v>
      </c>
      <c r="F2" s="27" t="s">
        <v>5</v>
      </c>
      <c r="G2" s="28" t="s">
        <v>158</v>
      </c>
      <c r="H2" s="60" t="s">
        <v>7</v>
      </c>
    </row>
    <row r="3" spans="1:9">
      <c r="A3" s="39" t="s">
        <v>203</v>
      </c>
      <c r="B3" s="39" t="s">
        <v>204</v>
      </c>
      <c r="C3" s="159"/>
      <c r="D3" s="161">
        <v>5</v>
      </c>
      <c r="E3" s="161">
        <v>5</v>
      </c>
      <c r="F3" s="162">
        <v>12</v>
      </c>
      <c r="G3" s="40">
        <v>60</v>
      </c>
      <c r="H3" s="174" t="s">
        <v>205</v>
      </c>
      <c r="I3" s="171"/>
    </row>
    <row r="4" spans="1:9" ht="14.45" customHeight="1">
      <c r="A4" s="5" t="s">
        <v>206</v>
      </c>
      <c r="B4" s="26" t="s">
        <v>207</v>
      </c>
      <c r="C4" s="153"/>
      <c r="D4" s="150">
        <v>5</v>
      </c>
      <c r="E4" s="150">
        <v>5</v>
      </c>
      <c r="F4" s="151">
        <v>25</v>
      </c>
      <c r="G4" s="12">
        <v>125</v>
      </c>
      <c r="H4" s="173" t="s">
        <v>205</v>
      </c>
      <c r="I4" s="171"/>
    </row>
    <row r="5" spans="1:9">
      <c r="A5" s="79" t="s">
        <v>208</v>
      </c>
      <c r="B5" s="79" t="s">
        <v>209</v>
      </c>
      <c r="C5" s="159">
        <v>300</v>
      </c>
      <c r="D5" s="161">
        <v>2</v>
      </c>
      <c r="E5" s="161">
        <v>2</v>
      </c>
      <c r="F5" s="162">
        <v>25</v>
      </c>
      <c r="G5" s="40">
        <v>50</v>
      </c>
      <c r="H5" s="174" t="s">
        <v>210</v>
      </c>
      <c r="I5" s="171"/>
    </row>
    <row r="6" spans="1:9">
      <c r="A6" s="26" t="s">
        <v>159</v>
      </c>
      <c r="B6" s="26" t="s">
        <v>211</v>
      </c>
      <c r="C6" s="153">
        <v>230</v>
      </c>
      <c r="D6" s="150">
        <v>2</v>
      </c>
      <c r="E6" s="150">
        <v>2</v>
      </c>
      <c r="F6" s="151">
        <v>7</v>
      </c>
      <c r="G6" s="12">
        <f>E6*F6</f>
        <v>14</v>
      </c>
      <c r="H6" s="173" t="s">
        <v>212</v>
      </c>
      <c r="I6" s="171"/>
    </row>
    <row r="7" spans="1:9" ht="14.45" customHeight="1">
      <c r="A7" s="39" t="s">
        <v>213</v>
      </c>
      <c r="B7" s="39" t="s">
        <v>214</v>
      </c>
      <c r="C7" s="159"/>
      <c r="D7" s="161">
        <v>5</v>
      </c>
      <c r="E7" s="161">
        <v>5</v>
      </c>
      <c r="F7" s="162">
        <v>3.23</v>
      </c>
      <c r="G7" s="40">
        <v>16.149999999999999</v>
      </c>
      <c r="H7" s="175" t="s">
        <v>215</v>
      </c>
      <c r="I7" s="171"/>
    </row>
    <row r="8" spans="1:9" ht="14.25" customHeight="1" thickBot="1">
      <c r="A8" s="66" t="s">
        <v>216</v>
      </c>
      <c r="B8" s="181" t="s">
        <v>217</v>
      </c>
      <c r="C8" s="24"/>
      <c r="D8" s="69">
        <v>2</v>
      </c>
      <c r="E8" s="69">
        <v>2</v>
      </c>
      <c r="F8" s="67">
        <v>12</v>
      </c>
      <c r="G8" s="68">
        <v>24</v>
      </c>
      <c r="H8" s="182" t="s">
        <v>218</v>
      </c>
      <c r="I8" s="171"/>
    </row>
    <row r="9" spans="1:9" ht="16.5" thickBot="1">
      <c r="A9" s="51" t="s">
        <v>134</v>
      </c>
      <c r="B9" s="66"/>
      <c r="C9" s="51"/>
      <c r="D9" s="70"/>
      <c r="E9" s="72"/>
      <c r="F9" s="51"/>
      <c r="G9" s="52">
        <f>SUM(G1:G8)</f>
        <v>289.14999999999998</v>
      </c>
      <c r="H9" s="157"/>
    </row>
    <row r="10" spans="1:9" ht="21">
      <c r="A10" s="33"/>
      <c r="C10" s="1"/>
      <c r="D10" s="71"/>
      <c r="E10" s="71"/>
      <c r="F10" s="1"/>
      <c r="G10" s="1"/>
    </row>
    <row r="11" spans="1:9">
      <c r="A11" s="1" t="s">
        <v>200</v>
      </c>
    </row>
    <row r="12" spans="1:9">
      <c r="D12" s="53" t="s">
        <v>219</v>
      </c>
    </row>
  </sheetData>
  <hyperlinks>
    <hyperlink ref="H6" r:id="rId1" xr:uid="{00000000-0004-0000-0300-000000000000}"/>
    <hyperlink ref="H3" r:id="rId2" xr:uid="{00000000-0004-0000-0300-000001000000}"/>
    <hyperlink ref="H4" r:id="rId3" xr:uid="{00000000-0004-0000-0300-000002000000}"/>
    <hyperlink ref="H5" r:id="rId4" display="TBD" xr:uid="{00000000-0004-0000-0300-000003000000}"/>
    <hyperlink ref="H7" r:id="rId5" xr:uid="{00000000-0004-0000-0300-000004000000}"/>
    <hyperlink ref="H8" r:id="rId6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"/>
  <sheetViews>
    <sheetView showGridLines="0" workbookViewId="0"/>
  </sheetViews>
  <sheetFormatPr baseColWidth="10" defaultColWidth="9.140625" defaultRowHeight="15"/>
  <cols>
    <col min="1" max="1" width="20" customWidth="1"/>
    <col min="2" max="2" width="35.85546875" customWidth="1"/>
    <col min="3" max="3" width="10.42578125" style="54" customWidth="1"/>
    <col min="4" max="4" width="12.140625" style="54" customWidth="1"/>
    <col min="5" max="5" width="12.28515625" style="54" customWidth="1"/>
    <col min="6" max="6" width="12.28515625" customWidth="1"/>
    <col min="7" max="7" width="12" customWidth="1"/>
    <col min="8" max="8" width="28.140625" bestFit="1" customWidth="1"/>
  </cols>
  <sheetData>
    <row r="1" spans="1:8" ht="21.75" thickBot="1">
      <c r="A1" s="137" t="s">
        <v>220</v>
      </c>
      <c r="B1" s="138"/>
      <c r="C1" s="140"/>
      <c r="D1" s="140"/>
      <c r="E1" s="140"/>
      <c r="F1" s="138"/>
      <c r="G1" s="138"/>
      <c r="H1" s="141"/>
    </row>
    <row r="2" spans="1:8" ht="30.75" thickBot="1">
      <c r="A2" s="85" t="s">
        <v>1</v>
      </c>
      <c r="B2" s="27" t="s">
        <v>2</v>
      </c>
      <c r="C2" s="27" t="s">
        <v>136</v>
      </c>
      <c r="D2" s="27" t="s">
        <v>157</v>
      </c>
      <c r="E2" s="27" t="s">
        <v>4</v>
      </c>
      <c r="F2" s="27" t="s">
        <v>5</v>
      </c>
      <c r="G2" s="28" t="s">
        <v>158</v>
      </c>
      <c r="H2" s="60" t="s">
        <v>7</v>
      </c>
    </row>
    <row r="3" spans="1:8">
      <c r="A3" s="29" t="s">
        <v>221</v>
      </c>
      <c r="B3" s="143" t="s">
        <v>222</v>
      </c>
      <c r="C3" s="183"/>
      <c r="D3" s="184">
        <v>1</v>
      </c>
      <c r="E3" s="184">
        <v>1</v>
      </c>
      <c r="F3" s="185">
        <v>145</v>
      </c>
      <c r="G3" s="30">
        <f t="shared" ref="G3:G8" si="0">E3*F3</f>
        <v>145</v>
      </c>
      <c r="H3" s="73" t="s">
        <v>223</v>
      </c>
    </row>
    <row r="4" spans="1:8">
      <c r="A4" s="26" t="s">
        <v>224</v>
      </c>
      <c r="B4" s="186" t="s">
        <v>225</v>
      </c>
      <c r="C4" s="187"/>
      <c r="D4" s="188">
        <v>1</v>
      </c>
      <c r="E4" s="188">
        <v>1</v>
      </c>
      <c r="F4" s="189">
        <v>36.22</v>
      </c>
      <c r="G4" s="31">
        <f t="shared" si="0"/>
        <v>36.22</v>
      </c>
      <c r="H4" s="9" t="s">
        <v>226</v>
      </c>
    </row>
    <row r="5" spans="1:8">
      <c r="A5" s="29" t="s">
        <v>227</v>
      </c>
      <c r="B5" s="143" t="s">
        <v>228</v>
      </c>
      <c r="C5" s="183"/>
      <c r="D5" s="184">
        <v>1</v>
      </c>
      <c r="E5" s="184">
        <v>1</v>
      </c>
      <c r="F5" s="185">
        <v>7.5</v>
      </c>
      <c r="G5" s="30">
        <f t="shared" si="0"/>
        <v>7.5</v>
      </c>
      <c r="H5" s="73" t="s">
        <v>229</v>
      </c>
    </row>
    <row r="6" spans="1:8">
      <c r="A6" s="26" t="s">
        <v>230</v>
      </c>
      <c r="B6" s="186" t="s">
        <v>231</v>
      </c>
      <c r="C6" s="187">
        <v>300</v>
      </c>
      <c r="D6" s="188">
        <v>1</v>
      </c>
      <c r="E6" s="188">
        <v>1</v>
      </c>
      <c r="F6" s="189">
        <v>78.39</v>
      </c>
      <c r="G6" s="31">
        <f t="shared" si="0"/>
        <v>78.39</v>
      </c>
      <c r="H6" s="61" t="s">
        <v>232</v>
      </c>
    </row>
    <row r="7" spans="1:8">
      <c r="A7" s="29" t="s">
        <v>227</v>
      </c>
      <c r="B7" s="143" t="s">
        <v>233</v>
      </c>
      <c r="C7" s="183"/>
      <c r="D7" s="184">
        <v>2</v>
      </c>
      <c r="E7" s="184">
        <v>1</v>
      </c>
      <c r="F7" s="185">
        <v>16</v>
      </c>
      <c r="G7" s="30">
        <f t="shared" si="0"/>
        <v>16</v>
      </c>
      <c r="H7" s="25" t="s">
        <v>234</v>
      </c>
    </row>
    <row r="8" spans="1:8" ht="15.75" thickBot="1">
      <c r="A8" s="43" t="s">
        <v>235</v>
      </c>
      <c r="B8" s="44" t="s">
        <v>236</v>
      </c>
      <c r="C8" s="113"/>
      <c r="D8" s="75">
        <v>1</v>
      </c>
      <c r="E8" s="75">
        <v>1</v>
      </c>
      <c r="F8" s="45">
        <v>3</v>
      </c>
      <c r="G8" s="32">
        <f t="shared" si="0"/>
        <v>3</v>
      </c>
      <c r="H8" s="74" t="s">
        <v>237</v>
      </c>
    </row>
    <row r="9" spans="1:8" ht="16.5" thickBot="1">
      <c r="A9" s="168" t="s">
        <v>134</v>
      </c>
      <c r="B9" s="24"/>
      <c r="C9" s="55"/>
      <c r="D9" s="70"/>
      <c r="E9" s="72"/>
      <c r="F9" s="51"/>
      <c r="G9" s="52">
        <f>SUM(G1:G8)</f>
        <v>286.11</v>
      </c>
      <c r="H9" s="157"/>
    </row>
    <row r="11" spans="1:8">
      <c r="A11" t="s">
        <v>238</v>
      </c>
    </row>
    <row r="12" spans="1:8">
      <c r="C12" s="114" t="s">
        <v>239</v>
      </c>
    </row>
  </sheetData>
  <hyperlinks>
    <hyperlink ref="H3" r:id="rId1" xr:uid="{00000000-0004-0000-0400-000000000000}"/>
    <hyperlink ref="H5" r:id="rId2" xr:uid="{00000000-0004-0000-0400-000001000000}"/>
    <hyperlink ref="H6" r:id="rId3" display="1x Select Color: 220V/110V" xr:uid="{00000000-0004-0000-0400-000002000000}"/>
    <hyperlink ref="H8" r:id="rId4" display="1x 10Pcs Temperature: 160 degree" xr:uid="{00000000-0004-0000-0400-000003000000}"/>
    <hyperlink ref="H4" r:id="rId5" xr:uid="{00000000-0004-0000-0400-000004000000}"/>
    <hyperlink ref="H7" r:id="rId6" display="Genuine Omron Solid State Relay" xr:uid="{00000000-0004-0000-0400-000005000000}"/>
  </hyperlinks>
  <pageMargins left="0.7" right="0.7" top="0.75" bottom="0.75" header="0.3" footer="0.3"/>
  <legacy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showGridLines="0" workbookViewId="0">
      <selection activeCell="B8" sqref="B8"/>
    </sheetView>
  </sheetViews>
  <sheetFormatPr baseColWidth="10" defaultColWidth="9.140625" defaultRowHeight="15"/>
  <cols>
    <col min="1" max="1" width="16.85546875" customWidth="1"/>
    <col min="2" max="2" width="37.7109375" customWidth="1"/>
    <col min="3" max="3" width="9.28515625" style="54" customWidth="1"/>
    <col min="4" max="4" width="11.42578125" style="54" customWidth="1"/>
    <col min="5" max="5" width="11.7109375" customWidth="1"/>
    <col min="6" max="6" width="11.85546875" customWidth="1"/>
    <col min="7" max="7" width="27.42578125" bestFit="1" customWidth="1"/>
  </cols>
  <sheetData>
    <row r="1" spans="1:9" ht="21.75" thickBot="1">
      <c r="A1" s="137" t="s">
        <v>240</v>
      </c>
      <c r="B1" s="138"/>
      <c r="C1" s="140"/>
      <c r="D1" s="140"/>
      <c r="E1" s="138"/>
      <c r="F1" s="138"/>
      <c r="G1" s="141"/>
    </row>
    <row r="2" spans="1:9" ht="30.75" thickBot="1">
      <c r="A2" s="85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8" t="s">
        <v>158</v>
      </c>
      <c r="G2" s="60" t="s">
        <v>7</v>
      </c>
    </row>
    <row r="3" spans="1:9">
      <c r="A3" s="5" t="s">
        <v>241</v>
      </c>
      <c r="B3" s="153" t="s">
        <v>242</v>
      </c>
      <c r="C3" s="150">
        <v>1</v>
      </c>
      <c r="D3" s="150">
        <v>1</v>
      </c>
      <c r="E3" s="169">
        <v>8.89</v>
      </c>
      <c r="F3" s="81">
        <f t="shared" ref="F3:F8" si="0">D3*E3</f>
        <v>8.89</v>
      </c>
      <c r="G3" s="9" t="s">
        <v>243</v>
      </c>
      <c r="H3" s="21" t="s">
        <v>244</v>
      </c>
      <c r="I3" s="19"/>
    </row>
    <row r="4" spans="1:9">
      <c r="A4" s="39" t="s">
        <v>245</v>
      </c>
      <c r="B4" s="167" t="s">
        <v>246</v>
      </c>
      <c r="C4" s="161">
        <v>1</v>
      </c>
      <c r="D4" s="161">
        <v>1</v>
      </c>
      <c r="E4" s="170">
        <v>74.599999999999994</v>
      </c>
      <c r="F4" s="82">
        <f t="shared" si="0"/>
        <v>74.599999999999994</v>
      </c>
      <c r="G4" s="63" t="s">
        <v>247</v>
      </c>
      <c r="H4" t="s">
        <v>248</v>
      </c>
      <c r="I4" s="19"/>
    </row>
    <row r="5" spans="1:9" ht="13.5" customHeight="1">
      <c r="A5" s="5" t="s">
        <v>249</v>
      </c>
      <c r="B5" s="153" t="s">
        <v>250</v>
      </c>
      <c r="C5" s="150">
        <v>1</v>
      </c>
      <c r="D5" s="150">
        <v>1</v>
      </c>
      <c r="E5" s="169">
        <v>13.5</v>
      </c>
      <c r="F5" s="81">
        <f t="shared" si="0"/>
        <v>13.5</v>
      </c>
      <c r="G5" s="61" t="s">
        <v>251</v>
      </c>
      <c r="H5" s="34"/>
    </row>
    <row r="6" spans="1:9" ht="15" customHeight="1">
      <c r="A6" s="39" t="s">
        <v>252</v>
      </c>
      <c r="B6" s="167" t="s">
        <v>253</v>
      </c>
      <c r="C6" s="161">
        <v>1</v>
      </c>
      <c r="D6" s="161">
        <v>1</v>
      </c>
      <c r="E6" s="170">
        <v>45</v>
      </c>
      <c r="F6" s="82">
        <f t="shared" si="0"/>
        <v>45</v>
      </c>
      <c r="G6" s="76" t="s">
        <v>253</v>
      </c>
      <c r="H6" s="34"/>
    </row>
    <row r="7" spans="1:9" ht="14.45" customHeight="1">
      <c r="A7" s="5" t="s">
        <v>159</v>
      </c>
      <c r="B7" s="153" t="s">
        <v>254</v>
      </c>
      <c r="C7" s="150">
        <v>1</v>
      </c>
      <c r="D7" s="150">
        <v>1</v>
      </c>
      <c r="E7" s="169">
        <v>3.78</v>
      </c>
      <c r="F7" s="81">
        <f t="shared" si="0"/>
        <v>3.78</v>
      </c>
      <c r="G7" s="16" t="s">
        <v>255</v>
      </c>
      <c r="H7" t="s">
        <v>256</v>
      </c>
      <c r="I7" s="19"/>
    </row>
    <row r="8" spans="1:9" ht="14.45" customHeight="1" thickBot="1">
      <c r="A8" s="35" t="s">
        <v>159</v>
      </c>
      <c r="B8" s="36" t="s">
        <v>254</v>
      </c>
      <c r="C8" s="59">
        <v>2</v>
      </c>
      <c r="D8" s="59">
        <v>1</v>
      </c>
      <c r="E8" s="80">
        <v>10</v>
      </c>
      <c r="F8" s="83">
        <f t="shared" si="0"/>
        <v>10</v>
      </c>
      <c r="G8" s="77" t="s">
        <v>257</v>
      </c>
      <c r="H8" t="s">
        <v>256</v>
      </c>
      <c r="I8" s="19"/>
    </row>
    <row r="9" spans="1:9" ht="16.5" thickBot="1">
      <c r="A9" s="168" t="s">
        <v>134</v>
      </c>
      <c r="B9" s="24"/>
      <c r="C9" s="70"/>
      <c r="D9" s="72"/>
      <c r="E9" s="51"/>
      <c r="F9" s="84">
        <f>SUM(F1:F8)</f>
        <v>155.77000000000001</v>
      </c>
      <c r="G9" s="157"/>
    </row>
    <row r="11" spans="1:9">
      <c r="A11" t="s">
        <v>238</v>
      </c>
    </row>
    <row r="12" spans="1:9">
      <c r="D12" s="114" t="s">
        <v>239</v>
      </c>
    </row>
  </sheetData>
  <hyperlinks>
    <hyperlink ref="G6" r:id="rId1" xr:uid="{00000000-0004-0000-0500-000000000000}"/>
    <hyperlink ref="G5" r:id="rId2" xr:uid="{00000000-0004-0000-0500-000001000000}"/>
    <hyperlink ref="G3" r:id="rId3" xr:uid="{00000000-0004-0000-0500-000002000000}"/>
    <hyperlink ref="H3" display="https://www.digikey.co.nz/en/products/detail/adafruit-industries-llc/2809/5774319?gclsrc=aw.ds&amp;gad_source=1&amp;gad_campaignid=20104923089&amp;gbraid=0AAAAADrbLlgdi87UGAUglUogkgR_6w3hi&amp;gclid=Cj0KCQjwndHEBhDVARIsAGh0g3Ak6uH_wsV3wheOwtP_PRij5CktZlySrxDYMnLAm9yqdaVE" xr:uid="{00000000-0004-0000-0500-000003000000}"/>
    <hyperlink ref="G4" r:id="rId4" xr:uid="{00000000-0004-0000-0500-000004000000}"/>
    <hyperlink ref="G8" r:id="rId5" xr:uid="{00000000-0004-0000-0500-000005000000}"/>
    <hyperlink ref="G7" r:id="rId6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4"/>
  <sheetViews>
    <sheetView showGridLines="0" workbookViewId="0"/>
  </sheetViews>
  <sheetFormatPr baseColWidth="10" defaultColWidth="9.140625" defaultRowHeight="15"/>
  <cols>
    <col min="1" max="1" width="21" customWidth="1"/>
    <col min="2" max="2" width="34.140625" customWidth="1"/>
    <col min="3" max="3" width="10" style="54" customWidth="1"/>
    <col min="4" max="4" width="11" style="54" customWidth="1"/>
    <col min="5" max="5" width="12.28515625" customWidth="1"/>
    <col min="6" max="6" width="11.7109375" customWidth="1"/>
    <col min="7" max="7" width="27.7109375" bestFit="1" customWidth="1"/>
  </cols>
  <sheetData>
    <row r="1" spans="1:9" ht="21.75" thickBot="1">
      <c r="A1" s="137" t="s">
        <v>258</v>
      </c>
      <c r="B1" s="138"/>
      <c r="C1" s="140"/>
      <c r="D1" s="140"/>
      <c r="E1" s="138"/>
      <c r="F1" s="138"/>
      <c r="G1" s="141"/>
    </row>
    <row r="2" spans="1:9" ht="30.75" thickBot="1">
      <c r="A2" s="85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158</v>
      </c>
      <c r="G2" s="172" t="s">
        <v>7</v>
      </c>
    </row>
    <row r="3" spans="1:9" ht="18.75" customHeight="1">
      <c r="A3" s="5" t="s">
        <v>259</v>
      </c>
      <c r="B3" s="153" t="s">
        <v>260</v>
      </c>
      <c r="C3" s="150">
        <v>1</v>
      </c>
      <c r="D3" s="150">
        <v>1</v>
      </c>
      <c r="E3" s="151">
        <v>3</v>
      </c>
      <c r="F3" s="12">
        <f t="shared" ref="F3:F9" si="0">D3*E3</f>
        <v>3</v>
      </c>
      <c r="G3" s="173" t="s">
        <v>261</v>
      </c>
      <c r="H3" s="171"/>
    </row>
    <row r="4" spans="1:9" ht="15.75" customHeight="1">
      <c r="A4" s="39" t="s">
        <v>230</v>
      </c>
      <c r="B4" s="159" t="s">
        <v>262</v>
      </c>
      <c r="C4" s="161">
        <v>1</v>
      </c>
      <c r="D4" s="161">
        <v>1</v>
      </c>
      <c r="E4" s="162">
        <v>12</v>
      </c>
      <c r="F4" s="40">
        <f t="shared" si="0"/>
        <v>12</v>
      </c>
      <c r="G4" s="174" t="s">
        <v>263</v>
      </c>
      <c r="H4" s="171"/>
    </row>
    <row r="5" spans="1:9" ht="17.25" customHeight="1">
      <c r="A5" s="5" t="s">
        <v>235</v>
      </c>
      <c r="B5" s="153" t="s">
        <v>264</v>
      </c>
      <c r="C5" s="150">
        <v>1</v>
      </c>
      <c r="D5" s="150">
        <v>1</v>
      </c>
      <c r="E5" s="151">
        <f>(3+0.96)</f>
        <v>3.96</v>
      </c>
      <c r="F5" s="12">
        <f t="shared" si="0"/>
        <v>3.96</v>
      </c>
      <c r="G5" s="173" t="s">
        <v>265</v>
      </c>
      <c r="H5" s="171"/>
      <c r="I5" t="s">
        <v>266</v>
      </c>
    </row>
    <row r="6" spans="1:9" ht="14.45" customHeight="1">
      <c r="A6" s="39" t="s">
        <v>267</v>
      </c>
      <c r="B6" s="159" t="s">
        <v>268</v>
      </c>
      <c r="C6" s="161">
        <v>1</v>
      </c>
      <c r="D6" s="161">
        <v>1</v>
      </c>
      <c r="E6" s="162">
        <v>3.72</v>
      </c>
      <c r="F6" s="40">
        <f t="shared" si="0"/>
        <v>3.72</v>
      </c>
      <c r="G6" s="175" t="s">
        <v>269</v>
      </c>
      <c r="H6" s="171"/>
    </row>
    <row r="7" spans="1:9" ht="14.45" customHeight="1">
      <c r="A7" s="5" t="s">
        <v>221</v>
      </c>
      <c r="B7" s="153" t="s">
        <v>270</v>
      </c>
      <c r="C7" s="150">
        <v>1</v>
      </c>
      <c r="D7" s="150">
        <v>1</v>
      </c>
      <c r="E7" s="151">
        <v>4</v>
      </c>
      <c r="F7" s="12">
        <f t="shared" si="0"/>
        <v>4</v>
      </c>
      <c r="G7" s="173" t="s">
        <v>271</v>
      </c>
      <c r="H7" s="171"/>
    </row>
    <row r="8" spans="1:9" ht="14.45" customHeight="1">
      <c r="A8" s="39" t="s">
        <v>221</v>
      </c>
      <c r="B8" s="159" t="s">
        <v>272</v>
      </c>
      <c r="C8" s="161">
        <v>1</v>
      </c>
      <c r="D8" s="161">
        <v>1</v>
      </c>
      <c r="E8" s="162">
        <v>3</v>
      </c>
      <c r="F8" s="40">
        <f t="shared" si="0"/>
        <v>3</v>
      </c>
      <c r="G8" s="174" t="s">
        <v>273</v>
      </c>
      <c r="H8" s="171"/>
    </row>
    <row r="9" spans="1:9" ht="14.45" customHeight="1">
      <c r="A9" s="5" t="s">
        <v>259</v>
      </c>
      <c r="B9" s="153" t="s">
        <v>274</v>
      </c>
      <c r="C9" s="150">
        <v>1</v>
      </c>
      <c r="D9" s="150">
        <v>1</v>
      </c>
      <c r="E9" s="151">
        <v>3</v>
      </c>
      <c r="F9" s="12">
        <f t="shared" si="0"/>
        <v>3</v>
      </c>
      <c r="G9" s="176" t="s">
        <v>275</v>
      </c>
      <c r="H9" s="171"/>
    </row>
    <row r="10" spans="1:9" ht="14.45" customHeight="1" thickBot="1">
      <c r="A10" s="35" t="s">
        <v>276</v>
      </c>
      <c r="B10" s="46" t="s">
        <v>277</v>
      </c>
      <c r="C10" s="59">
        <v>1</v>
      </c>
      <c r="D10" s="59">
        <v>1</v>
      </c>
      <c r="E10" s="37">
        <v>15</v>
      </c>
      <c r="F10" s="38">
        <f>E10*D10</f>
        <v>15</v>
      </c>
      <c r="G10" s="177" t="s">
        <v>278</v>
      </c>
      <c r="H10" s="171"/>
    </row>
    <row r="11" spans="1:9" ht="16.5" thickBot="1">
      <c r="A11" s="168" t="s">
        <v>134</v>
      </c>
      <c r="B11" s="24"/>
      <c r="C11" s="55"/>
      <c r="D11" s="55"/>
      <c r="E11" s="50"/>
      <c r="F11" s="52">
        <f>SUM(F3:F10)</f>
        <v>47.68</v>
      </c>
      <c r="G11" s="178"/>
    </row>
    <row r="13" spans="1:9">
      <c r="A13" s="1" t="s">
        <v>238</v>
      </c>
    </row>
    <row r="14" spans="1:9">
      <c r="C14" s="78" t="s">
        <v>201</v>
      </c>
    </row>
  </sheetData>
  <hyperlinks>
    <hyperlink ref="G3" r:id="rId1" xr:uid="{00000000-0004-0000-0600-000000000000}"/>
    <hyperlink ref="G4" r:id="rId2" xr:uid="{00000000-0004-0000-0600-000001000000}"/>
    <hyperlink ref="G5" r:id="rId3" xr:uid="{00000000-0004-0000-0600-000002000000}"/>
    <hyperlink ref="G7" r:id="rId4" display="https://www.aliexpress.com/item/4000071762309.html?spm=a2g0o.store_pc_allProduct.8148356.15.1894c53dn19kw8&amp;pdp_npi=2%40dis%21USD%21US%20%241.48%21US%20%241.26%21%21%21%21%21%402100bde116564933129322644e26f5%2112000029019588359%21sh" xr:uid="{00000000-0004-0000-0600-000003000000}"/>
    <hyperlink ref="G8" r:id="rId5" display="https://www.aliexpress.com/item/4000071762309.html?spm=a2g0o.store_pc_allProduct.8148356.15.1894c53dn19kw8&amp;pdp_npi=2%40dis%21USD%21US%20%241.48%21US%20%241.26%21%21%21%21%21%402100bde116564933129322644e26f5%2112000029019588359%21sh" xr:uid="{00000000-0004-0000-0600-000004000000}"/>
    <hyperlink ref="G9" r:id="rId6" display="1xAHT25+AHT21 Sensor" xr:uid="{00000000-0004-0000-0600-000005000000}"/>
    <hyperlink ref="G6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06C3-0342-49D7-9ABB-211BCA20296B}">
  <dimension ref="A1:P30"/>
  <sheetViews>
    <sheetView tabSelected="1" workbookViewId="0"/>
  </sheetViews>
  <sheetFormatPr baseColWidth="10" defaultRowHeight="15"/>
  <cols>
    <col min="1" max="1" width="15.140625" customWidth="1"/>
    <col min="2" max="2" width="30" bestFit="1" customWidth="1"/>
    <col min="3" max="3" width="10.42578125" bestFit="1" customWidth="1"/>
    <col min="4" max="4" width="9.140625" bestFit="1" customWidth="1"/>
    <col min="5" max="5" width="10.5703125" bestFit="1" customWidth="1"/>
    <col min="6" max="6" width="9.85546875" bestFit="1" customWidth="1"/>
    <col min="7" max="7" width="10.42578125" customWidth="1"/>
    <col min="8" max="8" width="29.42578125" bestFit="1" customWidth="1"/>
    <col min="13" max="13" width="24.42578125" bestFit="1" customWidth="1"/>
    <col min="14" max="14" width="8.7109375" bestFit="1" customWidth="1"/>
    <col min="15" max="15" width="18.42578125" bestFit="1" customWidth="1"/>
    <col min="16" max="16" width="4" bestFit="1" customWidth="1"/>
  </cols>
  <sheetData>
    <row r="1" spans="1:16" ht="15.75" thickBot="1">
      <c r="M1" t="s">
        <v>298</v>
      </c>
    </row>
    <row r="2" spans="1:16" ht="21.75" thickBot="1">
      <c r="A2" s="137" t="s">
        <v>135</v>
      </c>
      <c r="B2" s="138"/>
      <c r="C2" s="139"/>
      <c r="D2" s="140"/>
      <c r="E2" s="140"/>
      <c r="F2" s="138"/>
      <c r="G2" s="138"/>
      <c r="H2" s="141"/>
      <c r="M2" t="s">
        <v>280</v>
      </c>
      <c r="N2" t="s">
        <v>281</v>
      </c>
      <c r="O2" t="s">
        <v>2</v>
      </c>
    </row>
    <row r="3" spans="1:16" ht="30.75" thickBot="1">
      <c r="A3" s="87" t="s">
        <v>1</v>
      </c>
      <c r="B3" s="104" t="s">
        <v>2</v>
      </c>
      <c r="C3" s="104" t="s">
        <v>136</v>
      </c>
      <c r="D3" s="104" t="s">
        <v>3</v>
      </c>
      <c r="E3" s="105" t="s">
        <v>4</v>
      </c>
      <c r="F3" s="104" t="s">
        <v>5</v>
      </c>
      <c r="G3" s="106" t="s">
        <v>137</v>
      </c>
      <c r="H3" s="60" t="s">
        <v>7</v>
      </c>
      <c r="M3" t="s">
        <v>282</v>
      </c>
      <c r="N3">
        <v>32</v>
      </c>
      <c r="O3" t="s">
        <v>283</v>
      </c>
    </row>
    <row r="4" spans="1:16">
      <c r="A4" s="142" t="s">
        <v>138</v>
      </c>
      <c r="B4" s="88" t="s">
        <v>139</v>
      </c>
      <c r="C4" s="89">
        <v>368</v>
      </c>
      <c r="D4" s="90">
        <v>1</v>
      </c>
      <c r="E4" s="90">
        <v>1</v>
      </c>
      <c r="F4" s="91">
        <v>8.6199999999999992</v>
      </c>
      <c r="G4" s="92">
        <v>8</v>
      </c>
      <c r="H4" s="100" t="s">
        <v>140</v>
      </c>
      <c r="M4" t="s">
        <v>284</v>
      </c>
      <c r="N4">
        <v>2</v>
      </c>
      <c r="O4" t="s">
        <v>285</v>
      </c>
    </row>
    <row r="5" spans="1:16">
      <c r="A5" s="39" t="s">
        <v>138</v>
      </c>
      <c r="B5" s="143" t="s">
        <v>141</v>
      </c>
      <c r="C5" s="144">
        <v>172</v>
      </c>
      <c r="D5" s="145">
        <v>1</v>
      </c>
      <c r="E5" s="145">
        <v>1</v>
      </c>
      <c r="F5" s="146">
        <v>0</v>
      </c>
      <c r="G5" s="93"/>
      <c r="H5" s="101"/>
      <c r="M5" t="s">
        <v>20</v>
      </c>
      <c r="N5">
        <v>30</v>
      </c>
      <c r="O5" t="s">
        <v>299</v>
      </c>
    </row>
    <row r="6" spans="1:16">
      <c r="A6" s="147" t="s">
        <v>301</v>
      </c>
      <c r="B6" s="148" t="s">
        <v>142</v>
      </c>
      <c r="C6" s="149">
        <f>C7</f>
        <v>420</v>
      </c>
      <c r="D6" s="150">
        <v>1</v>
      </c>
      <c r="E6" s="150">
        <v>1</v>
      </c>
      <c r="F6" s="151">
        <v>9.5</v>
      </c>
      <c r="G6" s="94">
        <f t="shared" ref="G6:G11" si="0">E6*F6</f>
        <v>9.5</v>
      </c>
      <c r="H6" s="102" t="s">
        <v>143</v>
      </c>
      <c r="M6" t="s">
        <v>300</v>
      </c>
      <c r="N6">
        <v>30</v>
      </c>
      <c r="O6" t="s">
        <v>302</v>
      </c>
    </row>
    <row r="7" spans="1:16">
      <c r="A7" s="39" t="s">
        <v>138</v>
      </c>
      <c r="B7" s="152" t="s">
        <v>144</v>
      </c>
      <c r="C7" s="144">
        <v>420</v>
      </c>
      <c r="D7" s="145">
        <v>4</v>
      </c>
      <c r="E7" s="145">
        <v>4</v>
      </c>
      <c r="F7" s="146">
        <v>10.54</v>
      </c>
      <c r="G7" s="93">
        <f t="shared" si="0"/>
        <v>42.16</v>
      </c>
      <c r="H7" s="101" t="s">
        <v>143</v>
      </c>
      <c r="M7" t="s">
        <v>70</v>
      </c>
      <c r="N7">
        <v>13</v>
      </c>
      <c r="O7" t="s">
        <v>299</v>
      </c>
    </row>
    <row r="8" spans="1:16">
      <c r="A8" s="147" t="s">
        <v>138</v>
      </c>
      <c r="B8" s="153" t="s">
        <v>145</v>
      </c>
      <c r="C8" s="149">
        <v>480</v>
      </c>
      <c r="D8" s="150">
        <v>4</v>
      </c>
      <c r="E8" s="150">
        <v>4</v>
      </c>
      <c r="F8" s="151">
        <v>11.121</v>
      </c>
      <c r="G8" s="94">
        <f t="shared" si="0"/>
        <v>44.484000000000002</v>
      </c>
      <c r="H8" s="102" t="s">
        <v>146</v>
      </c>
      <c r="M8" t="s">
        <v>303</v>
      </c>
      <c r="N8">
        <v>64</v>
      </c>
      <c r="O8" t="s">
        <v>304</v>
      </c>
    </row>
    <row r="9" spans="1:16">
      <c r="A9" s="39" t="s">
        <v>138</v>
      </c>
      <c r="B9" s="152" t="s">
        <v>147</v>
      </c>
      <c r="C9" s="144">
        <v>750</v>
      </c>
      <c r="D9" s="145">
        <v>4</v>
      </c>
      <c r="E9" s="145">
        <v>4</v>
      </c>
      <c r="F9" s="146">
        <v>14.7</v>
      </c>
      <c r="G9" s="93">
        <f t="shared" si="0"/>
        <v>58.8</v>
      </c>
      <c r="H9" s="101" t="s">
        <v>148</v>
      </c>
      <c r="M9" t="s">
        <v>286</v>
      </c>
      <c r="N9">
        <v>74</v>
      </c>
      <c r="O9" t="s">
        <v>24</v>
      </c>
    </row>
    <row r="10" spans="1:16">
      <c r="A10" s="5" t="s">
        <v>149</v>
      </c>
      <c r="B10" s="153" t="s">
        <v>150</v>
      </c>
      <c r="C10" s="154"/>
      <c r="D10" s="150">
        <v>40</v>
      </c>
      <c r="E10" s="150">
        <v>4</v>
      </c>
      <c r="F10" s="151">
        <v>5</v>
      </c>
      <c r="G10" s="94">
        <f t="shared" si="0"/>
        <v>20</v>
      </c>
      <c r="H10" s="102" t="s">
        <v>151</v>
      </c>
      <c r="M10" t="s">
        <v>305</v>
      </c>
      <c r="N10">
        <v>85</v>
      </c>
      <c r="O10" t="s">
        <v>306</v>
      </c>
    </row>
    <row r="11" spans="1:16" ht="15.75" thickBot="1">
      <c r="A11" s="155" t="s">
        <v>149</v>
      </c>
      <c r="B11" s="95" t="s">
        <v>152</v>
      </c>
      <c r="C11" s="96"/>
      <c r="D11" s="97">
        <v>4</v>
      </c>
      <c r="E11" s="97">
        <v>4</v>
      </c>
      <c r="F11" s="98">
        <v>10</v>
      </c>
      <c r="G11" s="99">
        <f t="shared" si="0"/>
        <v>40</v>
      </c>
      <c r="H11" s="103" t="s">
        <v>153</v>
      </c>
      <c r="M11" t="s">
        <v>287</v>
      </c>
      <c r="N11">
        <v>4</v>
      </c>
      <c r="O11" t="s">
        <v>288</v>
      </c>
    </row>
    <row r="12" spans="1:16" ht="16.5" thickBot="1">
      <c r="A12" s="156" t="s">
        <v>134</v>
      </c>
      <c r="B12" s="107"/>
      <c r="C12" s="108"/>
      <c r="D12" s="109"/>
      <c r="E12" s="110"/>
      <c r="F12" s="111"/>
      <c r="G12" s="112">
        <f>SUM(G4:G11)</f>
        <v>222.94400000000002</v>
      </c>
      <c r="H12" s="157"/>
      <c r="M12" t="s">
        <v>289</v>
      </c>
      <c r="N12">
        <v>1</v>
      </c>
      <c r="O12" t="s">
        <v>290</v>
      </c>
    </row>
    <row r="13" spans="1:16" ht="15.75" thickBot="1">
      <c r="M13" t="s">
        <v>291</v>
      </c>
      <c r="N13">
        <v>1</v>
      </c>
      <c r="O13" t="s">
        <v>290</v>
      </c>
      <c r="P13" t="s">
        <v>307</v>
      </c>
    </row>
    <row r="14" spans="1:16" ht="21.75" thickBot="1">
      <c r="A14" s="137" t="s">
        <v>279</v>
      </c>
      <c r="B14" s="138"/>
      <c r="C14" s="140"/>
      <c r="D14" s="140"/>
      <c r="E14" s="140"/>
      <c r="F14" s="138"/>
      <c r="G14" s="138"/>
      <c r="H14" s="141"/>
      <c r="M14" t="s">
        <v>292</v>
      </c>
      <c r="N14">
        <v>4</v>
      </c>
      <c r="O14" t="s">
        <v>293</v>
      </c>
    </row>
    <row r="15" spans="1:16" ht="30.75" thickBot="1">
      <c r="A15" s="85" t="s">
        <v>1</v>
      </c>
      <c r="B15" s="27" t="s">
        <v>2</v>
      </c>
      <c r="C15" s="27" t="s">
        <v>136</v>
      </c>
      <c r="D15" s="27" t="s">
        <v>157</v>
      </c>
      <c r="E15" s="27" t="s">
        <v>4</v>
      </c>
      <c r="F15" s="27" t="s">
        <v>5</v>
      </c>
      <c r="G15" s="28" t="s">
        <v>158</v>
      </c>
      <c r="H15" s="60" t="s">
        <v>7</v>
      </c>
      <c r="M15" t="s">
        <v>294</v>
      </c>
      <c r="N15">
        <v>1</v>
      </c>
      <c r="O15" t="s">
        <v>295</v>
      </c>
      <c r="P15" t="s">
        <v>308</v>
      </c>
    </row>
    <row r="16" spans="1:16">
      <c r="A16" s="5" t="s">
        <v>159</v>
      </c>
      <c r="B16" s="153" t="s">
        <v>160</v>
      </c>
      <c r="C16" s="158">
        <v>410</v>
      </c>
      <c r="D16" s="150">
        <v>1</v>
      </c>
      <c r="E16" s="150">
        <v>1</v>
      </c>
      <c r="F16" s="151">
        <v>8</v>
      </c>
      <c r="G16" s="12">
        <f t="shared" ref="G16:G25" si="1">E16*F16</f>
        <v>8</v>
      </c>
      <c r="H16" s="61" t="s">
        <v>161</v>
      </c>
      <c r="M16" t="s">
        <v>296</v>
      </c>
      <c r="N16">
        <v>4</v>
      </c>
      <c r="O16" t="s">
        <v>297</v>
      </c>
    </row>
    <row r="17" spans="1:8">
      <c r="A17" s="39" t="s">
        <v>103</v>
      </c>
      <c r="B17" s="159" t="s">
        <v>162</v>
      </c>
      <c r="C17" s="160"/>
      <c r="D17" s="161">
        <v>5</v>
      </c>
      <c r="E17" s="161">
        <v>1</v>
      </c>
      <c r="F17" s="162">
        <v>1.4</v>
      </c>
      <c r="G17" s="40">
        <f t="shared" si="1"/>
        <v>1.4</v>
      </c>
      <c r="H17" s="62" t="s">
        <v>163</v>
      </c>
    </row>
    <row r="18" spans="1:8">
      <c r="A18" s="5" t="s">
        <v>103</v>
      </c>
      <c r="B18" s="153" t="s">
        <v>164</v>
      </c>
      <c r="C18" s="158"/>
      <c r="D18" s="150">
        <v>12</v>
      </c>
      <c r="E18" s="150">
        <v>3</v>
      </c>
      <c r="F18" s="151">
        <v>1.4</v>
      </c>
      <c r="G18" s="12">
        <f t="shared" si="1"/>
        <v>4.1999999999999993</v>
      </c>
      <c r="H18" s="9" t="s">
        <v>165</v>
      </c>
    </row>
    <row r="19" spans="1:8">
      <c r="A19" s="39" t="s">
        <v>166</v>
      </c>
      <c r="B19" s="159" t="s">
        <v>167</v>
      </c>
      <c r="C19" s="160"/>
      <c r="D19" s="161">
        <v>8</v>
      </c>
      <c r="E19" s="161">
        <v>1</v>
      </c>
      <c r="F19" s="162">
        <v>59</v>
      </c>
      <c r="G19" s="40">
        <f t="shared" si="1"/>
        <v>59</v>
      </c>
      <c r="H19" s="63" t="s">
        <v>309</v>
      </c>
    </row>
    <row r="20" spans="1:8">
      <c r="A20" s="5" t="s">
        <v>169</v>
      </c>
      <c r="B20" s="153" t="s">
        <v>170</v>
      </c>
      <c r="C20" s="158"/>
      <c r="D20" s="150">
        <v>10</v>
      </c>
      <c r="E20" s="150">
        <v>10</v>
      </c>
      <c r="F20" s="151">
        <v>4.0999999999999996</v>
      </c>
      <c r="G20" s="12">
        <f t="shared" si="1"/>
        <v>41</v>
      </c>
      <c r="H20" s="61" t="s">
        <v>171</v>
      </c>
    </row>
    <row r="21" spans="1:8">
      <c r="A21" s="39" t="s">
        <v>169</v>
      </c>
      <c r="B21" s="159" t="s">
        <v>172</v>
      </c>
      <c r="C21" s="160"/>
      <c r="D21" s="161">
        <v>5</v>
      </c>
      <c r="E21" s="161">
        <v>5</v>
      </c>
      <c r="F21" s="162">
        <v>6</v>
      </c>
      <c r="G21" s="40">
        <f t="shared" si="1"/>
        <v>30</v>
      </c>
      <c r="H21" s="63" t="s">
        <v>173</v>
      </c>
    </row>
    <row r="22" spans="1:8">
      <c r="A22" s="5" t="s">
        <v>174</v>
      </c>
      <c r="B22" s="153" t="s">
        <v>175</v>
      </c>
      <c r="C22" s="158"/>
      <c r="D22" s="150">
        <v>5</v>
      </c>
      <c r="E22" s="150">
        <v>5</v>
      </c>
      <c r="F22" s="151">
        <v>4</v>
      </c>
      <c r="G22" s="12">
        <f t="shared" si="1"/>
        <v>20</v>
      </c>
      <c r="H22" s="61" t="s">
        <v>176</v>
      </c>
    </row>
    <row r="23" spans="1:8">
      <c r="A23" s="39" t="s">
        <v>177</v>
      </c>
      <c r="B23" s="159" t="s">
        <v>178</v>
      </c>
      <c r="C23" s="160">
        <v>200</v>
      </c>
      <c r="D23" s="161">
        <v>3</v>
      </c>
      <c r="E23" s="161">
        <v>3</v>
      </c>
      <c r="F23" s="162">
        <v>16</v>
      </c>
      <c r="G23" s="40">
        <f t="shared" si="1"/>
        <v>48</v>
      </c>
      <c r="H23" s="63" t="s">
        <v>179</v>
      </c>
    </row>
    <row r="24" spans="1:8">
      <c r="A24" s="5" t="s">
        <v>180</v>
      </c>
      <c r="B24" s="153" t="s">
        <v>181</v>
      </c>
      <c r="C24" s="158"/>
      <c r="D24" s="150">
        <v>5</v>
      </c>
      <c r="E24" s="150">
        <v>5</v>
      </c>
      <c r="F24" s="151">
        <v>14.5</v>
      </c>
      <c r="G24" s="12">
        <f t="shared" si="1"/>
        <v>72.5</v>
      </c>
      <c r="H24" s="61" t="s">
        <v>182</v>
      </c>
    </row>
    <row r="25" spans="1:8">
      <c r="A25" s="41" t="s">
        <v>180</v>
      </c>
      <c r="B25" s="163" t="s">
        <v>185</v>
      </c>
      <c r="C25" s="164"/>
      <c r="D25" s="165">
        <v>2</v>
      </c>
      <c r="E25" s="165">
        <v>2</v>
      </c>
      <c r="F25" s="166">
        <v>20</v>
      </c>
      <c r="G25" s="42">
        <f t="shared" si="1"/>
        <v>40</v>
      </c>
      <c r="H25" s="64"/>
    </row>
    <row r="26" spans="1:8">
      <c r="A26" s="5" t="s">
        <v>187</v>
      </c>
      <c r="B26" s="153" t="s">
        <v>188</v>
      </c>
      <c r="C26" s="158">
        <v>350</v>
      </c>
      <c r="D26" s="150">
        <v>1225</v>
      </c>
      <c r="E26" s="150">
        <v>1225</v>
      </c>
      <c r="F26" s="151">
        <v>0.08</v>
      </c>
      <c r="G26" s="12">
        <v>104</v>
      </c>
      <c r="H26" s="61" t="s">
        <v>189</v>
      </c>
    </row>
    <row r="27" spans="1:8">
      <c r="A27" s="39" t="s">
        <v>191</v>
      </c>
      <c r="B27" s="167" t="s">
        <v>192</v>
      </c>
      <c r="C27" s="160">
        <v>330</v>
      </c>
      <c r="D27" s="161">
        <v>1</v>
      </c>
      <c r="E27" s="161">
        <v>1</v>
      </c>
      <c r="F27" s="162">
        <v>46</v>
      </c>
      <c r="G27" s="40">
        <f>E27*F27</f>
        <v>46</v>
      </c>
      <c r="H27" s="62" t="s">
        <v>193</v>
      </c>
    </row>
    <row r="28" spans="1:8">
      <c r="A28" s="5" t="s">
        <v>103</v>
      </c>
      <c r="B28" s="153" t="s">
        <v>194</v>
      </c>
      <c r="C28" s="158"/>
      <c r="D28" s="150">
        <v>6</v>
      </c>
      <c r="E28" s="150">
        <v>1</v>
      </c>
      <c r="F28" s="151">
        <v>4.2</v>
      </c>
      <c r="G28" s="12">
        <f>E28*F28</f>
        <v>4.2</v>
      </c>
      <c r="H28" s="9" t="s">
        <v>195</v>
      </c>
    </row>
    <row r="29" spans="1:8" ht="15.75" thickBot="1">
      <c r="A29" s="35" t="s">
        <v>197</v>
      </c>
      <c r="B29" s="36" t="s">
        <v>198</v>
      </c>
      <c r="C29" s="86"/>
      <c r="D29" s="59">
        <v>3</v>
      </c>
      <c r="E29" s="59">
        <v>1</v>
      </c>
      <c r="F29" s="37">
        <v>3</v>
      </c>
      <c r="G29" s="38">
        <f>E29*F29</f>
        <v>3</v>
      </c>
      <c r="H29" s="65" t="s">
        <v>199</v>
      </c>
    </row>
    <row r="30" spans="1:8" ht="16.5" thickBot="1">
      <c r="A30" s="168" t="s">
        <v>134</v>
      </c>
      <c r="B30" s="51"/>
      <c r="C30" s="55"/>
      <c r="D30" s="58"/>
      <c r="E30" s="55"/>
      <c r="F30" s="50"/>
      <c r="G30" s="52">
        <f>SUM(G22:G29)</f>
        <v>337.7</v>
      </c>
      <c r="H30" s="157"/>
    </row>
  </sheetData>
  <hyperlinks>
    <hyperlink ref="H4" r:id="rId1" xr:uid="{86564426-AF74-4664-B80C-CA033DD9D72B}"/>
    <hyperlink ref="H6" r:id="rId2" xr:uid="{084F910A-2BD7-4FDA-AEC3-CD9D951857A1}"/>
    <hyperlink ref="H7" r:id="rId3" xr:uid="{1313FFC1-21C5-4E87-902E-A6EF57292362}"/>
    <hyperlink ref="H8" r:id="rId4" xr:uid="{9D68F567-F684-4189-9982-E14B9E9B806E}"/>
    <hyperlink ref="H9" r:id="rId5" xr:uid="{4F4F7738-0E60-451C-9994-575AB260282B}"/>
    <hyperlink ref="H10" r:id="rId6" display="Color: 10pcs 2028" xr:uid="{3FE885C8-AA38-4774-9F2E-995B22FA9C92}"/>
    <hyperlink ref="H11" r:id="rId7" xr:uid="{FA62F1DA-A868-4ECD-98B9-17768F3DC03C}"/>
    <hyperlink ref="H16" r:id="rId8" xr:uid="{FB2776B2-3D15-4A14-B858-83F17D4A20CF}"/>
    <hyperlink ref="H19" r:id="rId9" display="1x 8M Heat Resistant - 9mm" xr:uid="{737C87A4-4A90-48E3-9E6A-632C60F1B083}"/>
    <hyperlink ref="H20" r:id="rId10" xr:uid="{42E86F7E-4A5E-4368-A4E9-550C338EE40C}"/>
    <hyperlink ref="H21" r:id="rId11" xr:uid="{AC781D06-ADC2-4804-8780-CD49168712D2}"/>
    <hyperlink ref="H22" r:id="rId12" xr:uid="{2801B291-33B3-43CF-AAEE-CC28349A035F}"/>
    <hyperlink ref="H23" r:id="rId13" xr:uid="{5EA17472-B121-4255-8CFE-7B3F42B7C6DB}"/>
    <hyperlink ref="H24" r:id="rId14" xr:uid="{ADEAAC7F-8E6B-47BA-9B88-6D7C8A881CAD}"/>
    <hyperlink ref="H17" r:id="rId15" xr:uid="{C62BE116-C81E-47D6-84B4-7B1539085D33}"/>
    <hyperlink ref="H18" r:id="rId16" xr:uid="{74A27633-C97C-461A-9ACA-241718209261}"/>
    <hyperlink ref="H26" r:id="rId17" xr:uid="{15C6D41B-5AD3-491A-BC2F-DCC4A238B4C9}"/>
    <hyperlink ref="H29" r:id="rId18" xr:uid="{ABED3EB4-DACC-4FA9-AE15-086FF8575503}"/>
    <hyperlink ref="H27" r:id="rId19" display="Size: 310x310mm" xr:uid="{76289FD6-1345-4607-A76D-215BA3E566D8}"/>
    <hyperlink ref="H28" r:id="rId20" xr:uid="{48080275-42F2-40BC-B205-FF685A0D809A}"/>
  </hyperlinks>
  <pageMargins left="0.25" right="0.25" top="0.75" bottom="0.75" header="0.3" footer="0.3"/>
  <pageSetup paperSize="9" orientation="landscape" r:id="rId21"/>
  <legacy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CAC3-47CA-467E-B15D-88CC1AEA1F0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Hardware List</vt:lpstr>
      <vt:lpstr>1.Frame</vt:lpstr>
      <vt:lpstr>2. XYZ  System</vt:lpstr>
      <vt:lpstr>3. Chamber Parts </vt:lpstr>
      <vt:lpstr>4. Control Electronics </vt:lpstr>
      <vt:lpstr>5. Tool Head</vt:lpstr>
      <vt:lpstr>6. Dry Box</vt:lpstr>
      <vt:lpstr>Ark1</vt:lpstr>
      <vt:lpstr>Ark2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Berntsen</dc:creator>
  <cp:keywords/>
  <dc:description/>
  <cp:lastModifiedBy>Roy Berntsen</cp:lastModifiedBy>
  <cp:revision/>
  <cp:lastPrinted>2025-09-06T08:02:59Z</cp:lastPrinted>
  <dcterms:created xsi:type="dcterms:W3CDTF">2021-11-13T13:18:32Z</dcterms:created>
  <dcterms:modified xsi:type="dcterms:W3CDTF">2025-09-06T12:34:23Z</dcterms:modified>
  <cp:category/>
  <cp:contentStatus/>
</cp:coreProperties>
</file>