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552" documentId="11_2E462098BBA7632759C38D02185E4833A2B67484" xr6:coauthVersionLast="47" xr6:coauthVersionMax="47" xr10:uidLastSave="{73599623-D84C-4B3C-AE60-FC9AAAF465B7}"/>
  <bookViews>
    <workbookView xWindow="28680" yWindow="-120" windowWidth="29040" windowHeight="16440" activeTab="3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Fastene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8" i="3" l="1"/>
  <c r="E39" i="3" s="1"/>
  <c r="D21" i="6" l="1"/>
  <c r="D23" i="6"/>
  <c r="D22" i="6"/>
  <c r="F11" i="6"/>
  <c r="F12" i="6"/>
  <c r="F13" i="6"/>
  <c r="D11" i="6"/>
  <c r="D12" i="6"/>
  <c r="D13" i="6"/>
  <c r="D20" i="6"/>
  <c r="D19" i="6"/>
  <c r="D18" i="6"/>
  <c r="F10" i="6"/>
  <c r="F9" i="6"/>
  <c r="F8" i="6"/>
  <c r="D10" i="6"/>
  <c r="D9" i="6"/>
  <c r="D8" i="6"/>
  <c r="D37" i="5"/>
  <c r="D39" i="5" s="1"/>
  <c r="J27" i="1" s="1"/>
  <c r="J25" i="1"/>
  <c r="C37" i="5"/>
  <c r="E11" i="1"/>
  <c r="F24" i="1"/>
  <c r="J21" i="1"/>
  <c r="J24" i="1" s="1"/>
  <c r="E15" i="1"/>
  <c r="E14" i="1"/>
  <c r="E12" i="1"/>
  <c r="E10" i="1"/>
  <c r="E9" i="1"/>
  <c r="E16" i="1" l="1"/>
  <c r="J28" i="1"/>
  <c r="F25" i="1"/>
  <c r="F28" i="1" s="1"/>
</calcChain>
</file>

<file path=xl/sharedStrings.xml><?xml version="1.0" encoding="utf-8"?>
<sst xmlns="http://schemas.openxmlformats.org/spreadsheetml/2006/main" count="302" uniqueCount="238">
  <si>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</si>
  <si>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</si>
  <si>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</si>
  <si>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</si>
  <si>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</si>
  <si>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</si>
  <si>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</si>
  <si>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</si>
  <si>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</si>
  <si>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</si>
  <si>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</si>
  <si>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</si>
  <si>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</si>
  <si>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</si>
  <si>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</si>
  <si>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</si>
  <si>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</si>
  <si>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</si>
  <si>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</si>
  <si>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</si>
  <si>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</si>
  <si>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</si>
  <si>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</si>
  <si>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</si>
  <si>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</si>
  <si>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</si>
  <si>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</si>
  <si>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</si>
  <si>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</si>
  <si>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</si>
  <si>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</si>
  <si>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</si>
  <si>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</si>
  <si>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</si>
  <si>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</si>
  <si>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</si>
  <si>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</si>
  <si>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</si>
  <si>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</si>
  <si>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</si>
  <si>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</si>
  <si>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</si>
  <si>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</si>
  <si>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3010 Blower Fan 5/12 24V</t>
  </si>
  <si>
    <t>4010 Blower Fan 12/24V</t>
  </si>
  <si>
    <t>4010 Axial Fan 12/24V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</si>
  <si>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</si>
  <si>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</si>
  <si>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</si>
  <si>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</si>
  <si>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</si>
  <si>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</si>
  <si>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</si>
  <si>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</si>
  <si>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</si>
  <si>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</si>
  <si>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</si>
  <si>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</si>
  <si>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</si>
  <si>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</si>
  <si>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</si>
  <si>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</si>
  <si>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</si>
  <si>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</si>
  <si>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</si>
  <si>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</si>
  <si>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</si>
  <si>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</si>
  <si>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</si>
  <si>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</si>
  <si>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</si>
  <si>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</si>
  <si>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</si>
  <si>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</si>
  <si>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</si>
  <si>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</si>
  <si>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</si>
  <si>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</si>
  <si>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</si>
  <si>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</si>
  <si>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</si>
  <si>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</si>
  <si>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</si>
  <si>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</si>
  <si>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</si>
  <si>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</si>
  <si>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</si>
  <si>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</si>
  <si>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</si>
  <si>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</si>
  <si>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</si>
  <si>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</si>
  <si>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</si>
  <si>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</si>
  <si>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</si>
  <si>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</si>
  <si>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</si>
  <si>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</si>
  <si>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</si>
  <si>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</si>
  <si>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</si>
  <si>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</si>
  <si>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</si>
  <si>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</si>
  <si>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</si>
  <si>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</si>
  <si>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</si>
  <si>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</si>
  <si>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</si>
  <si>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</si>
  <si>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</si>
  <si>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</si>
  <si>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</si>
  <si>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</si>
  <si>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</si>
  <si>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</si>
  <si>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</si>
  <si>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</si>
  <si>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</si>
  <si>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</si>
  <si>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</si>
  <si>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</si>
  <si>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</si>
  <si>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</si>
  <si>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</si>
  <si>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</si>
  <si>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</si>
  <si>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</si>
  <si>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</si>
  <si>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</si>
  <si>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</si>
  <si>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</si>
  <si>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</si>
  <si>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</si>
  <si>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</si>
  <si>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</si>
  <si>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</si>
  <si>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</si>
  <si>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</si>
  <si>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</si>
  <si>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</si>
  <si>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</si>
  <si>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</si>
  <si>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</si>
  <si>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</si>
  <si>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</si>
  <si>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</si>
  <si>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</si>
  <si>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</si>
  <si>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</si>
  <si>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NB! See Component List</t>
  </si>
  <si>
    <t>Heatbed Build Plate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</si>
  <si>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</si>
  <si>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</si>
  <si>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</si>
  <si>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</si>
  <si>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</si>
  <si>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</si>
  <si>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</si>
  <si>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</si>
  <si>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</si>
  <si>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</si>
  <si>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</si>
  <si>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</si>
  <si>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</si>
  <si>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6.5x5x1 mm Precision Shim</t>
  </si>
  <si>
    <t>Hotend</t>
  </si>
  <si>
    <t>Dragon Hotend</t>
  </si>
  <si>
    <t>BMG Type Filament Extruder</t>
  </si>
  <si>
    <t>TriangleLab BMG</t>
  </si>
  <si>
    <t>MakerSupplies Mechanical Kit</t>
  </si>
  <si>
    <t>&lt;&lt;-- ALL HARDWARE KIT HERE</t>
  </si>
  <si>
    <t>Price inclusive mech kit</t>
  </si>
  <si>
    <t>Smooth Idler for 6mm belt</t>
  </si>
  <si>
    <t>Smooth Idler for 10mm belt</t>
  </si>
  <si>
    <t>Thoothed Idler for 6mm belt</t>
  </si>
  <si>
    <t>Thoothed Idler for 10mm belt</t>
  </si>
  <si>
    <t>4 meter</t>
  </si>
  <si>
    <t>2GT Timing Belt 10W 2 Meter</t>
  </si>
  <si>
    <t>2GT Timing Belt 6W 4 Meter</t>
  </si>
  <si>
    <t>17x350</t>
  </si>
  <si>
    <t>No cuts - No tapps</t>
  </si>
  <si>
    <t>GT2 Pulleys and 200 mm Belt</t>
  </si>
  <si>
    <t>Size: 6.5x5x1mm</t>
  </si>
  <si>
    <t>BTT DUET WIFI Clone</t>
  </si>
  <si>
    <t>Blade Color: 24V Ball 9500RPM</t>
  </si>
  <si>
    <t>Blade Color: 24v dual ball</t>
  </si>
  <si>
    <t>Size: Bore 5 width 6</t>
  </si>
  <si>
    <t>6mm Belt Idler Smooth</t>
  </si>
  <si>
    <t>6mm Belt Idler Thoothed</t>
  </si>
  <si>
    <t>10mm Belt Idler Thoothed</t>
  </si>
  <si>
    <t>Size: Black 1M</t>
  </si>
  <si>
    <t>Blade Color: 24V Ball</t>
  </si>
  <si>
    <t>Fan for Hotend cooling</t>
  </si>
  <si>
    <t>Fan for Cabinet cooling</t>
  </si>
  <si>
    <t>Stepper motor 1.8 Amp</t>
  </si>
  <si>
    <t>Nema 17 1.8 A</t>
  </si>
  <si>
    <t>5Pack &amp; Cable</t>
  </si>
  <si>
    <t>1x5</t>
  </si>
  <si>
    <t>1x6</t>
  </si>
  <si>
    <t>Kenoovo 240V 400W</t>
  </si>
  <si>
    <t>Size: 20T5 - 60T5:Color: 200MM</t>
  </si>
  <si>
    <t>1x10</t>
  </si>
  <si>
    <t>625RS Bearings</t>
  </si>
  <si>
    <t xml:space="preserve">10Pcs 625RS </t>
  </si>
  <si>
    <t>Dragonfly Phateus Color: BMO</t>
  </si>
  <si>
    <t>Bearing shafts 5mm</t>
  </si>
  <si>
    <t>5mm Length: 35mm 6PC</t>
  </si>
  <si>
    <t>Belt Idler Bearing shafts</t>
  </si>
  <si>
    <t>Z Drive Gear Bearings</t>
  </si>
  <si>
    <t>Z Drive Gear Pulley Bolt</t>
  </si>
  <si>
    <t>Bolt for the Gear Pulleys</t>
  </si>
  <si>
    <t>Size: W 11mm without t</t>
  </si>
  <si>
    <t>Size: W 11mm with t</t>
  </si>
  <si>
    <t>Size: W 7mm with t</t>
  </si>
  <si>
    <t>Z 3:1 GT2 Gear</t>
  </si>
  <si>
    <t>Dia 5mm Length: 60mm</t>
  </si>
  <si>
    <t>10mm Belt Idler Smooth</t>
  </si>
  <si>
    <t>6mm Belt Motor Pulley</t>
  </si>
  <si>
    <t>10mm Timing Belt</t>
  </si>
  <si>
    <t>6mm Timing Belt</t>
  </si>
  <si>
    <t>10mm Belt Z Gear Pulley</t>
  </si>
  <si>
    <t>Pulley for the Belted Z Gear</t>
  </si>
  <si>
    <t>Column1</t>
  </si>
  <si>
    <t>Column2</t>
  </si>
  <si>
    <t>Column3</t>
  </si>
  <si>
    <t>Column4</t>
  </si>
  <si>
    <t>Column5</t>
  </si>
  <si>
    <t>Column6</t>
  </si>
  <si>
    <t>Column7</t>
  </si>
  <si>
    <t>Fan For Part Cooling</t>
  </si>
  <si>
    <t>Size: For 10mm 1 pcs</t>
  </si>
  <si>
    <t>Size: 4M-6MM-2GT</t>
  </si>
  <si>
    <t>Size: 2M Color: 2GT 10MM</t>
  </si>
  <si>
    <t>Size: W 7mm without t</t>
  </si>
  <si>
    <t>3PCS</t>
  </si>
  <si>
    <t>M5x35 Bearing pin</t>
  </si>
  <si>
    <t>5mm Bearing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</si>
</sst>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40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5" fillId="0" borderId="0" xfId="3" applyBorder="1"/>
    <xf numFmtId="49" fontId="1" fillId="8" borderId="4" xfId="0" applyNumberFormat="1" applyFont="1" applyFill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8" borderId="0" xfId="0" applyNumberFormat="1" applyFont="1" applyFill="1"/>
    <xf numFmtId="49" fontId="1" fillId="8" borderId="10" xfId="0" applyNumberFormat="1" applyFont="1" applyFill="1" applyBorder="1"/>
    <xf numFmtId="49" fontId="1" fillId="8" borderId="2" xfId="0" applyNumberFormat="1" applyFont="1" applyFill="1" applyBorder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/>
    <xf numFmtId="49" fontId="4" fillId="3" borderId="21" xfId="2" applyNumberFormat="1" applyBorder="1" applyAlignment="1"/>
    <xf numFmtId="49" fontId="1" fillId="8" borderId="22" xfId="0" applyNumberFormat="1" applyFont="1" applyFill="1" applyBorder="1"/>
    <xf numFmtId="49" fontId="1" fillId="0" borderId="12" xfId="0" applyNumberFormat="1" applyFont="1" applyBorder="1"/>
    <xf numFmtId="49" fontId="1" fillId="8" borderId="12" xfId="0" applyNumberFormat="1" applyFont="1" applyFill="1" applyBorder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ill="1"/>
    <xf numFmtId="0" fontId="0" fillId="0" borderId="8" xfId="0" applyBorder="1"/>
    <xf numFmtId="0" fontId="0" fillId="0" borderId="9" xfId="0" applyBorder="1"/>
    <xf numFmtId="164" fontId="0" fillId="0" borderId="0" xfId="0" applyNumberFormat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10" fillId="0" borderId="1" xfId="0" applyFont="1" applyBorder="1"/>
    <xf numFmtId="0" fontId="11" fillId="0" borderId="0" xfId="0" applyFont="1" applyAlignment="1">
      <alignment horizontal="center"/>
    </xf>
    <xf numFmtId="0" fontId="11" fillId="0" borderId="2" xfId="0" applyFont="1" applyBorder="1"/>
    <xf numFmtId="0" fontId="0" fillId="0" borderId="26" xfId="0" applyBorder="1"/>
    <xf numFmtId="0" fontId="0" fillId="0" borderId="28" xfId="0" applyBorder="1"/>
    <xf numFmtId="0" fontId="0" fillId="0" borderId="27" xfId="0" applyBorder="1"/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2" fillId="0" borderId="0" xfId="0" applyNumberFormat="1" applyFont="1" applyProtection="1">
      <protection locked="0"/>
    </xf>
    <xf numFmtId="1" fontId="1" fillId="0" borderId="3" xfId="0" applyNumberFormat="1" applyFont="1" applyBorder="1" applyAlignment="1">
      <alignment horizontal="center"/>
    </xf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29" xfId="0" applyBorder="1"/>
    <xf numFmtId="49" fontId="1" fillId="0" borderId="25" xfId="0" applyNumberFormat="1" applyFont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0" fontId="0" fillId="0" borderId="25" xfId="0" applyBorder="1"/>
    <xf numFmtId="0" fontId="10" fillId="0" borderId="25" xfId="0" applyFont="1" applyBorder="1"/>
    <xf numFmtId="0" fontId="11" fillId="0" borderId="10" xfId="0" applyFont="1" applyBorder="1"/>
    <xf numFmtId="0" fontId="11" fillId="12" borderId="3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9" borderId="3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4" xfId="0" applyFill="1" applyBorder="1"/>
    <xf numFmtId="0" fontId="0" fillId="10" borderId="3" xfId="0" applyFill="1" applyBorder="1"/>
    <xf numFmtId="0" fontId="0" fillId="10" borderId="29" xfId="0" applyFill="1" applyBorder="1"/>
    <xf numFmtId="0" fontId="0" fillId="10" borderId="34" xfId="0" applyFill="1" applyBorder="1"/>
    <xf numFmtId="0" fontId="0" fillId="10" borderId="32" xfId="0" applyFill="1" applyBorder="1"/>
    <xf numFmtId="164" fontId="0" fillId="0" borderId="15" xfId="0" applyNumberFormat="1" applyBorder="1"/>
    <xf numFmtId="0" fontId="5" fillId="0" borderId="0" xfId="3" applyAlignment="1">
      <alignment vertical="center" wrapText="1"/>
    </xf>
    <xf numFmtId="164" fontId="0" fillId="0" borderId="33" xfId="0" applyNumberFormat="1" applyBorder="1"/>
    <xf numFmtId="0" fontId="5" fillId="0" borderId="3" xfId="3" applyBorder="1" applyAlignment="1">
      <alignment vertical="center" wrapText="1"/>
    </xf>
    <xf numFmtId="0" fontId="5" fillId="0" borderId="1" xfId="3" applyFill="1" applyBorder="1"/>
    <xf numFmtId="49" fontId="1" fillId="0" borderId="12" xfId="0" applyNumberFormat="1" applyFont="1" applyBorder="1" applyProtection="1">
      <protection locked="0"/>
    </xf>
    <xf numFmtId="49" fontId="0" fillId="0" borderId="0" xfId="0" applyNumberFormat="1" applyProtection="1">
      <protection locked="0"/>
    </xf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  <xf numFmtId="0" fontId="0" fillId="0" borderId="24" xfId="0" applyBorder="1" applyAlignment="1">
      <alignment horizontal="right"/>
    </xf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8"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960120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0" cy="933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7" totalsRowShown="0" headerRowDxfId="7" headerRowBorderDxfId="6" tableBorderDxfId="5">
  <sortState xmlns:xlrd2="http://schemas.microsoft.com/office/spreadsheetml/2017/richdata2" ref="A7:G37">
    <sortCondition ref="A7:A37"/>
  </sortState>
  <tableColumns count="7">
    <tableColumn id="1" xr3:uid="{AB8C8187-911D-4248-8608-1F70796FF7C8}" name="Column1"/>
    <tableColumn id="2" xr3:uid="{129F7AE4-0D03-4AA3-A2BF-5181AA27AF31}" name="Column2" dataDxfId="4"/>
    <tableColumn id="3" xr3:uid="{34C25536-CCA4-454C-9FCE-0168DD2CC6CC}" name="Column3" dataDxfId="3"/>
    <tableColumn id="4" xr3:uid="{2ABF818D-0A23-4468-A061-EB5B1AC04237}" name="Column4" dataDxfId="2"/>
    <tableColumn id="5" xr3:uid="{3DD38B84-FE10-46EA-8CEE-8542F56DCDD7}" name="Column5" dataDxfId="1"/>
    <tableColumn id="6" xr3:uid="{E4DF9CF3-4A3D-433E-9BD0-F94DDCA192BB}" name="Column6"/>
    <tableColumn id="7" xr3:uid="{4866A326-BBBA-4B58-BFBD-4D095130E124}" name="Column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s://s.click.aliexpress.com/e/_AVYFX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.click.aliexpress.com/e/_ASe8tS" TargetMode="External"/><Relationship Id="rId18" Type="http://schemas.openxmlformats.org/officeDocument/2006/relationships/hyperlink" Target="http://s.click.aliexpress.com/e/bYQLqeBW" TargetMode="External"/><Relationship Id="rId26" Type="http://schemas.openxmlformats.org/officeDocument/2006/relationships/hyperlink" Target="https://s.click.aliexpress.com/e/_9AmX7Z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s.click.aliexpress.com/e/_AoiXQz" TargetMode="External"/><Relationship Id="rId34" Type="http://schemas.openxmlformats.org/officeDocument/2006/relationships/printerSettings" Target="../printerSettings/printerSettings3.bin"/><Relationship Id="rId7" Type="http://schemas.openxmlformats.org/officeDocument/2006/relationships/hyperlink" Target="https://s.click.aliexpress.com/e/_Aag7aB" TargetMode="External"/><Relationship Id="rId12" Type="http://schemas.openxmlformats.org/officeDocument/2006/relationships/hyperlink" Target="https://s.click.aliexpress.com/e/_A8XHCT" TargetMode="External"/><Relationship Id="rId17" Type="http://schemas.openxmlformats.org/officeDocument/2006/relationships/hyperlink" Target="https://makersupplies.dk/metal/816-metal-cnc-milled-cast-aluminum-plate.html" TargetMode="External"/><Relationship Id="rId25" Type="http://schemas.openxmlformats.org/officeDocument/2006/relationships/hyperlink" Target="https://s.click.aliexpress.com/e/_9QiZzH" TargetMode="External"/><Relationship Id="rId33" Type="http://schemas.openxmlformats.org/officeDocument/2006/relationships/hyperlink" Target="https://s.click.aliexpress.com/e/_Ae26J6" TargetMode="External"/><Relationship Id="rId2" Type="http://schemas.openxmlformats.org/officeDocument/2006/relationships/hyperlink" Target="https://s.click.aliexpress.com/e/_9AUPbv" TargetMode="External"/><Relationship Id="rId16" Type="http://schemas.openxmlformats.org/officeDocument/2006/relationships/hyperlink" Target="https://s.click.aliexpress.com/e/_AK6uHu" TargetMode="External"/><Relationship Id="rId20" Type="http://schemas.openxmlformats.org/officeDocument/2006/relationships/hyperlink" Target="https://s.click.aliexpress.com/e/_dSOVNYp" TargetMode="External"/><Relationship Id="rId29" Type="http://schemas.openxmlformats.org/officeDocument/2006/relationships/hyperlink" Target="https://s.click.aliexpress.com/e/_AVt9fH" TargetMode="External"/><Relationship Id="rId1" Type="http://schemas.openxmlformats.org/officeDocument/2006/relationships/hyperlink" Target="https://s.click.aliexpress.com/e/_APr1gj" TargetMode="External"/><Relationship Id="rId6" Type="http://schemas.openxmlformats.org/officeDocument/2006/relationships/hyperlink" Target="https://s.click.aliexpress.com/e/_AX4lXw" TargetMode="External"/><Relationship Id="rId11" Type="http://schemas.openxmlformats.org/officeDocument/2006/relationships/hyperlink" Target="https://s.click.aliexpress.com/e/_9z8pWX" TargetMode="External"/><Relationship Id="rId24" Type="http://schemas.openxmlformats.org/officeDocument/2006/relationships/hyperlink" Target="https://s.click.aliexpress.com/e/_A1bwlD" TargetMode="External"/><Relationship Id="rId32" Type="http://schemas.openxmlformats.org/officeDocument/2006/relationships/hyperlink" Target="https://s.click.aliexpress.com/e/_A6tRQF" TargetMode="External"/><Relationship Id="rId5" Type="http://schemas.openxmlformats.org/officeDocument/2006/relationships/hyperlink" Target="https://s.click.aliexpress.com/e/_A3kbnW" TargetMode="External"/><Relationship Id="rId15" Type="http://schemas.openxmlformats.org/officeDocument/2006/relationships/hyperlink" Target="https://www.aliexpress.com/item/32874190317.html?spm=a2g0o.productlist.0.0.158e6c7eUuYZpz&amp;algo_pvid=6ecd827d-b3fe-448e-bb74-a4ec27ce0a15&amp;algo_expid=6ecd827d-b3fe-448e-bb74-a4ec27ce0a15-14&amp;btsid=0bb0624416185071444614039eb689&amp;ws_ab_test=searchweb0_0,searchweb201602_,searchweb201603_" TargetMode="External"/><Relationship Id="rId23" Type="http://schemas.openxmlformats.org/officeDocument/2006/relationships/hyperlink" Target="https://s.click.aliexpress.com/e/_AVt9fH" TargetMode="External"/><Relationship Id="rId28" Type="http://schemas.openxmlformats.org/officeDocument/2006/relationships/hyperlink" Target="https://s.click.aliexpress.com/e/_AVt9fH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s.click.aliexpress.com/e/_AtomW3" TargetMode="External"/><Relationship Id="rId19" Type="http://schemas.openxmlformats.org/officeDocument/2006/relationships/hyperlink" Target="https://s.click.aliexpress.com/e/_dTFkJul" TargetMode="External"/><Relationship Id="rId31" Type="http://schemas.openxmlformats.org/officeDocument/2006/relationships/hyperlink" Target="https://s.click.aliexpress.com/e/_A2xCLl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://s.click.aliexpress.com/e/bu7dz62U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s://makersupplies.dk/en/corexy-3d-printer/446-corexy-3d-printer-small-mechanical-kit-for-v-baby-corexy-3d-printer-200mm.html" TargetMode="External"/><Relationship Id="rId27" Type="http://schemas.openxmlformats.org/officeDocument/2006/relationships/hyperlink" Target="https://s.click.aliexpress.com/e/_ATvGsB" TargetMode="External"/><Relationship Id="rId30" Type="http://schemas.openxmlformats.org/officeDocument/2006/relationships/hyperlink" Target="https://s.click.aliexpress.com/e/_AVt9fH" TargetMode="External"/><Relationship Id="rId35" Type="http://schemas.openxmlformats.org/officeDocument/2006/relationships/drawing" Target="../drawings/drawing3.xml"/><Relationship Id="rId8" Type="http://schemas.openxmlformats.org/officeDocument/2006/relationships/hyperlink" Target="http://s.click.aliexpress.com/e/ckUQTj4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.click.aliexpress.com/e/_DDzL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8"/>
  <sheetViews>
    <sheetView workbookViewId="0">
      <selection activeCell="E37" sqref="E37"/>
    </sheetView>
  </sheetViews>
  <sheetFormatPr defaultColWidth="8.7109375"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5.28515625" customWidth="1"/>
    <col min="7" max="7" width="4.28515625" customWidth="1"/>
    <col min="8" max="8" width="13.7109375" customWidth="1"/>
  </cols>
  <sheetData>
    <row r="6" spans="1:10" ht="15.75" thickBot="1" x14ac:dyDescent="0.3"/>
    <row r="7" spans="1:10" s="1" customFormat="1" x14ac:dyDescent="0.25">
      <c r="A7" s="14" t="s">
        <v>0</v>
      </c>
      <c r="B7" s="15" t="s">
        <v>1</v>
      </c>
      <c r="C7" s="15" t="s">
        <v>2</v>
      </c>
      <c r="D7" s="15" t="s">
        <v>3</v>
      </c>
      <c r="E7" s="15" t="s">
        <v>4</v>
      </c>
      <c r="F7" s="41" t="s">
        <v>116</v>
      </c>
      <c r="G7" s="39"/>
      <c r="H7" s="52" t="s">
        <v>117</v>
      </c>
      <c r="I7" s="51"/>
      <c r="J7" s="53" t="s">
        <v>6</v>
      </c>
    </row>
    <row r="8" spans="1:10" s="1" customFormat="1" x14ac:dyDescent="0.25">
      <c r="A8" s="42"/>
      <c r="B8" s="13"/>
      <c r="C8" s="13"/>
      <c r="D8" s="13"/>
      <c r="E8" s="17"/>
      <c r="F8" s="137" t="s">
        <v>115</v>
      </c>
      <c r="G8" s="37"/>
      <c r="H8" s="46"/>
      <c r="I8" s="38"/>
      <c r="J8" s="54"/>
    </row>
    <row r="9" spans="1:10" x14ac:dyDescent="0.25">
      <c r="A9" s="43" t="s">
        <v>7</v>
      </c>
      <c r="B9" t="s">
        <v>8</v>
      </c>
      <c r="C9" t="s">
        <v>9</v>
      </c>
      <c r="D9">
        <v>4</v>
      </c>
      <c r="E9" s="8">
        <f>D9*310</f>
        <v>1240</v>
      </c>
      <c r="F9" s="138"/>
      <c r="G9" s="37"/>
      <c r="H9" s="45"/>
      <c r="I9" s="12"/>
      <c r="J9" s="55"/>
    </row>
    <row r="10" spans="1:10" x14ac:dyDescent="0.25">
      <c r="A10" s="44" t="s">
        <v>10</v>
      </c>
      <c r="B10" s="16" t="s">
        <v>11</v>
      </c>
      <c r="C10" s="16" t="s">
        <v>12</v>
      </c>
      <c r="D10" s="21">
        <v>4</v>
      </c>
      <c r="E10" s="20">
        <f>D10*350</f>
        <v>1400</v>
      </c>
      <c r="F10" s="138"/>
      <c r="G10" s="37"/>
      <c r="H10" s="46"/>
      <c r="I10" s="38"/>
      <c r="J10" s="54"/>
    </row>
    <row r="11" spans="1:10" x14ac:dyDescent="0.25">
      <c r="A11" s="43" t="s">
        <v>13</v>
      </c>
      <c r="B11" t="s">
        <v>14</v>
      </c>
      <c r="C11" t="s">
        <v>15</v>
      </c>
      <c r="D11">
        <v>5</v>
      </c>
      <c r="E11" s="8">
        <f>D11*340</f>
        <v>1700</v>
      </c>
      <c r="F11" s="138"/>
      <c r="G11" s="37"/>
      <c r="H11" s="45"/>
      <c r="I11" s="12"/>
      <c r="J11" s="55"/>
    </row>
    <row r="12" spans="1:10" x14ac:dyDescent="0.25">
      <c r="A12" s="44" t="s">
        <v>16</v>
      </c>
      <c r="B12" s="16" t="s">
        <v>8</v>
      </c>
      <c r="C12" s="16" t="s">
        <v>17</v>
      </c>
      <c r="D12" s="21">
        <v>1</v>
      </c>
      <c r="E12" s="20">
        <f>D12*295</f>
        <v>295</v>
      </c>
      <c r="F12" s="138"/>
      <c r="G12" s="37"/>
      <c r="H12" s="46"/>
      <c r="I12" s="38"/>
      <c r="J12" s="54"/>
    </row>
    <row r="13" spans="1:10" x14ac:dyDescent="0.25">
      <c r="A13" s="43"/>
      <c r="E13" s="8"/>
      <c r="F13" s="138"/>
      <c r="G13" s="37"/>
      <c r="H13" s="23"/>
      <c r="J13" s="55"/>
    </row>
    <row r="14" spans="1:10" x14ac:dyDescent="0.25">
      <c r="A14" s="44" t="s">
        <v>18</v>
      </c>
      <c r="B14" s="16" t="s">
        <v>19</v>
      </c>
      <c r="C14" s="16" t="s">
        <v>20</v>
      </c>
      <c r="D14" s="21">
        <v>1</v>
      </c>
      <c r="E14" s="20">
        <f>D14*290</f>
        <v>290</v>
      </c>
      <c r="F14" s="138"/>
      <c r="G14" s="37"/>
      <c r="H14" s="46"/>
      <c r="I14" s="38"/>
      <c r="J14" s="54"/>
    </row>
    <row r="15" spans="1:10" x14ac:dyDescent="0.25">
      <c r="A15" s="43" t="s">
        <v>21</v>
      </c>
      <c r="B15" t="s">
        <v>22</v>
      </c>
      <c r="C15" t="s">
        <v>23</v>
      </c>
      <c r="D15">
        <v>2</v>
      </c>
      <c r="E15" s="8">
        <f>D15*350</f>
        <v>700</v>
      </c>
      <c r="F15" s="138"/>
      <c r="G15" s="37"/>
      <c r="H15" s="45" t="s">
        <v>181</v>
      </c>
      <c r="I15" s="12"/>
      <c r="J15" s="55"/>
    </row>
    <row r="16" spans="1:10" s="2" customFormat="1" x14ac:dyDescent="0.25">
      <c r="A16" s="44" t="s">
        <v>24</v>
      </c>
      <c r="B16" s="16" t="s">
        <v>25</v>
      </c>
      <c r="C16" s="16" t="s">
        <v>26</v>
      </c>
      <c r="D16" s="21"/>
      <c r="E16" s="19">
        <f>SUM(E9:E15)</f>
        <v>5625</v>
      </c>
      <c r="F16" s="138"/>
      <c r="G16" s="37"/>
      <c r="H16" s="47" t="s">
        <v>180</v>
      </c>
      <c r="I16" s="56" t="s">
        <v>119</v>
      </c>
      <c r="J16" s="54">
        <v>21</v>
      </c>
    </row>
    <row r="17" spans="1:10" x14ac:dyDescent="0.25">
      <c r="A17" s="43"/>
      <c r="E17" s="8"/>
      <c r="F17" s="138"/>
      <c r="G17" s="37"/>
      <c r="H17" s="23" t="s">
        <v>27</v>
      </c>
      <c r="J17" s="55">
        <v>108</v>
      </c>
    </row>
    <row r="18" spans="1:10" x14ac:dyDescent="0.25">
      <c r="A18" s="44" t="s">
        <v>28</v>
      </c>
      <c r="B18" s="16" t="s">
        <v>29</v>
      </c>
      <c r="C18" s="16" t="s">
        <v>29</v>
      </c>
      <c r="D18" s="21">
        <v>18</v>
      </c>
      <c r="E18" s="18"/>
      <c r="F18" s="138"/>
      <c r="G18" s="37"/>
      <c r="H18" s="47" t="s">
        <v>30</v>
      </c>
      <c r="I18" s="56" t="s">
        <v>120</v>
      </c>
      <c r="J18" s="54">
        <v>15</v>
      </c>
    </row>
    <row r="19" spans="1:10" x14ac:dyDescent="0.25">
      <c r="A19" s="43"/>
      <c r="E19" s="8"/>
      <c r="F19" s="138"/>
      <c r="G19" s="37"/>
      <c r="H19" s="23"/>
      <c r="J19" s="55"/>
    </row>
    <row r="20" spans="1:10" ht="15.75" thickBot="1" x14ac:dyDescent="0.3">
      <c r="A20" s="44" t="s">
        <v>31</v>
      </c>
      <c r="B20" s="16" t="s">
        <v>32</v>
      </c>
      <c r="C20" s="16" t="s">
        <v>33</v>
      </c>
      <c r="D20" s="21">
        <v>30</v>
      </c>
      <c r="E20" s="18"/>
      <c r="F20" s="138"/>
      <c r="G20" s="37"/>
      <c r="H20" s="47" t="s">
        <v>34</v>
      </c>
      <c r="I20" s="56" t="s">
        <v>121</v>
      </c>
      <c r="J20" s="54">
        <v>14</v>
      </c>
    </row>
    <row r="21" spans="1:10" ht="15.75" thickBot="1" x14ac:dyDescent="0.3">
      <c r="A21" s="7" t="s">
        <v>35</v>
      </c>
      <c r="B21" s="5"/>
      <c r="C21" s="5"/>
      <c r="D21" s="5"/>
      <c r="E21" s="5"/>
      <c r="F21" s="22">
        <v>360</v>
      </c>
      <c r="G21" s="40"/>
      <c r="H21" s="9"/>
      <c r="I21" s="5"/>
      <c r="J21" s="22">
        <f>SUM(J8:J20)</f>
        <v>158</v>
      </c>
    </row>
    <row r="23" spans="1:10" ht="15.75" thickBot="1" x14ac:dyDescent="0.3"/>
    <row r="24" spans="1:10" x14ac:dyDescent="0.25">
      <c r="A24" s="29" t="s">
        <v>36</v>
      </c>
      <c r="B24" s="25"/>
      <c r="C24" s="25"/>
      <c r="D24" s="25"/>
      <c r="E24" s="25"/>
      <c r="F24" s="27">
        <f>F21</f>
        <v>360</v>
      </c>
      <c r="H24" s="29" t="s">
        <v>5</v>
      </c>
      <c r="I24" s="32"/>
      <c r="J24" s="27">
        <f>J21</f>
        <v>158</v>
      </c>
    </row>
    <row r="25" spans="1:10" x14ac:dyDescent="0.25">
      <c r="A25" s="23" t="s">
        <v>37</v>
      </c>
      <c r="F25" s="130">
        <f>'Component Part List'!$E$38</f>
        <v>523.5</v>
      </c>
      <c r="H25" s="23" t="s">
        <v>37</v>
      </c>
      <c r="J25" s="130">
        <f>'Component Part List'!$E$38</f>
        <v>523.5</v>
      </c>
    </row>
    <row r="26" spans="1:10" x14ac:dyDescent="0.25">
      <c r="A26" s="24" t="s">
        <v>38</v>
      </c>
      <c r="B26" s="21"/>
      <c r="C26" s="21"/>
      <c r="D26" s="21"/>
      <c r="E26" s="21"/>
      <c r="F26" s="28" t="s">
        <v>39</v>
      </c>
      <c r="H26" s="24" t="s">
        <v>38</v>
      </c>
      <c r="I26" s="21"/>
      <c r="J26" s="28" t="s">
        <v>39</v>
      </c>
    </row>
    <row r="27" spans="1:10" ht="15.75" thickBot="1" x14ac:dyDescent="0.3">
      <c r="A27" s="30" t="s">
        <v>40</v>
      </c>
      <c r="B27" s="33"/>
      <c r="C27" s="33"/>
      <c r="D27" s="33"/>
      <c r="E27" s="33"/>
      <c r="F27" s="36" t="s">
        <v>114</v>
      </c>
      <c r="H27" s="23" t="s">
        <v>40</v>
      </c>
      <c r="J27" s="130">
        <f>Fasteners!D39</f>
        <v>80.2</v>
      </c>
    </row>
    <row r="28" spans="1:10" ht="15.75" thickBot="1" x14ac:dyDescent="0.3">
      <c r="A28" s="34" t="s">
        <v>118</v>
      </c>
      <c r="B28" s="35"/>
      <c r="C28" s="35"/>
      <c r="D28" s="35"/>
      <c r="E28" s="35"/>
      <c r="F28" s="31">
        <f>SUM(F24:F27)</f>
        <v>883.5</v>
      </c>
      <c r="H28" s="48" t="s">
        <v>24</v>
      </c>
      <c r="I28" s="49"/>
      <c r="J28" s="50">
        <f>SUM(J24:J27)</f>
        <v>761.7</v>
      </c>
    </row>
  </sheetData>
  <mergeCells count="1">
    <mergeCell ref="F8:F20"/>
  </mergeCells>
  <hyperlinks>
    <hyperlink ref="H18" r:id="rId1" display="Link" xr:uid="{C3256A92-D2BC-4747-8CF4-9700582E1D6A}"/>
    <hyperlink ref="H20" r:id="rId2" display="Link" xr:uid="{F8D58AE2-0062-41E4-8ED4-FF3B61A2197F}"/>
    <hyperlink ref="F8:F20" r:id="rId3" display="Frame, Wheels &amp; Brackets" xr:uid="{88E85C19-8B6B-448A-938B-C81E333DE1C3}"/>
    <hyperlink ref="H16" r:id="rId4" xr:uid="{1B499213-8A92-4621-AE06-76155BA112E2}"/>
    <hyperlink ref="F11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6:G28"/>
  <sheetViews>
    <sheetView workbookViewId="0"/>
  </sheetViews>
  <sheetFormatPr defaultColWidth="8.7109375" defaultRowHeight="15" x14ac:dyDescent="0.25"/>
  <cols>
    <col min="1" max="1" width="27" customWidth="1"/>
    <col min="3" max="3" width="6.28515625" style="67" customWidth="1"/>
    <col min="5" max="5" width="14.42578125" customWidth="1"/>
  </cols>
  <sheetData>
    <row r="6" spans="1:7" ht="22.5" x14ac:dyDescent="0.3">
      <c r="A6" s="69" t="s">
        <v>124</v>
      </c>
      <c r="B6" s="70"/>
      <c r="C6" s="71"/>
      <c r="D6" s="70"/>
      <c r="E6" s="70"/>
      <c r="F6" s="70"/>
      <c r="G6" s="72"/>
    </row>
    <row r="7" spans="1:7" s="68" customFormat="1" ht="15.75" x14ac:dyDescent="0.25">
      <c r="A7" s="114" t="s">
        <v>125</v>
      </c>
      <c r="B7" s="115"/>
      <c r="C7" s="116" t="s">
        <v>146</v>
      </c>
      <c r="D7" s="114" t="s">
        <v>129</v>
      </c>
      <c r="E7" s="115"/>
      <c r="F7" s="114" t="s">
        <v>130</v>
      </c>
      <c r="G7" s="115"/>
    </row>
    <row r="8" spans="1:7" x14ac:dyDescent="0.25">
      <c r="A8" s="73" t="s">
        <v>139</v>
      </c>
      <c r="B8" s="8">
        <v>310</v>
      </c>
      <c r="C8" s="117" t="s">
        <v>142</v>
      </c>
      <c r="D8" s="73">
        <f>B8+50</f>
        <v>360</v>
      </c>
      <c r="E8" s="8"/>
      <c r="F8" s="73">
        <f>B8+100</f>
        <v>410</v>
      </c>
      <c r="G8" s="8"/>
    </row>
    <row r="9" spans="1:7" x14ac:dyDescent="0.25">
      <c r="A9" s="73" t="s">
        <v>140</v>
      </c>
      <c r="B9" s="8">
        <v>350</v>
      </c>
      <c r="C9" s="117" t="s">
        <v>142</v>
      </c>
      <c r="D9" s="73">
        <f>B9+50</f>
        <v>400</v>
      </c>
      <c r="E9" s="8" t="s">
        <v>147</v>
      </c>
      <c r="F9" s="73">
        <f>B9+100</f>
        <v>450</v>
      </c>
      <c r="G9" s="8" t="s">
        <v>147</v>
      </c>
    </row>
    <row r="10" spans="1:7" x14ac:dyDescent="0.25">
      <c r="A10" s="73" t="s">
        <v>141</v>
      </c>
      <c r="B10" s="8">
        <v>340</v>
      </c>
      <c r="C10" s="117" t="s">
        <v>143</v>
      </c>
      <c r="D10" s="73">
        <f>B10+50</f>
        <v>390</v>
      </c>
      <c r="E10" s="8"/>
      <c r="F10" s="73">
        <f>B10+100</f>
        <v>440</v>
      </c>
      <c r="G10" s="8"/>
    </row>
    <row r="11" spans="1:7" x14ac:dyDescent="0.25">
      <c r="A11" s="73" t="s">
        <v>18</v>
      </c>
      <c r="B11" s="8">
        <v>290</v>
      </c>
      <c r="C11" s="117" t="s">
        <v>144</v>
      </c>
      <c r="D11" s="73">
        <f t="shared" ref="D11:D13" si="0">B11+50</f>
        <v>340</v>
      </c>
      <c r="E11" s="8"/>
      <c r="F11" s="73">
        <f t="shared" ref="F11:F13" si="1">B11+100</f>
        <v>390</v>
      </c>
      <c r="G11" s="8"/>
    </row>
    <row r="12" spans="1:7" x14ac:dyDescent="0.25">
      <c r="A12" s="73" t="s">
        <v>21</v>
      </c>
      <c r="B12" s="8">
        <v>350</v>
      </c>
      <c r="C12" s="117" t="s">
        <v>145</v>
      </c>
      <c r="D12" s="73">
        <f t="shared" si="0"/>
        <v>400</v>
      </c>
      <c r="E12" s="8"/>
      <c r="F12" s="73">
        <f t="shared" si="1"/>
        <v>450</v>
      </c>
      <c r="G12" s="8"/>
    </row>
    <row r="13" spans="1:7" x14ac:dyDescent="0.25">
      <c r="A13" s="77" t="s">
        <v>16</v>
      </c>
      <c r="B13" s="78">
        <v>295</v>
      </c>
      <c r="C13" s="118" t="s">
        <v>144</v>
      </c>
      <c r="D13" s="77">
        <f t="shared" si="0"/>
        <v>345</v>
      </c>
      <c r="E13" s="78"/>
      <c r="F13" s="77">
        <f t="shared" si="1"/>
        <v>395</v>
      </c>
      <c r="G13" s="78"/>
    </row>
    <row r="14" spans="1:7" x14ac:dyDescent="0.25">
      <c r="A14" s="73"/>
      <c r="G14" s="8"/>
    </row>
    <row r="15" spans="1:7" s="68" customFormat="1" ht="15.75" x14ac:dyDescent="0.25">
      <c r="A15" s="74" t="s">
        <v>132</v>
      </c>
      <c r="C15" s="75"/>
      <c r="G15" s="76"/>
    </row>
    <row r="16" spans="1:7" x14ac:dyDescent="0.25">
      <c r="A16" s="73" t="s">
        <v>131</v>
      </c>
      <c r="G16" s="8"/>
    </row>
    <row r="17" spans="1:7" x14ac:dyDescent="0.25">
      <c r="A17" s="124" t="s">
        <v>133</v>
      </c>
      <c r="B17" s="125"/>
      <c r="C17" s="119" t="s">
        <v>135</v>
      </c>
      <c r="D17" s="128" t="s">
        <v>134</v>
      </c>
      <c r="E17" s="129"/>
      <c r="F17" s="113" t="s">
        <v>146</v>
      </c>
      <c r="G17" s="72"/>
    </row>
    <row r="18" spans="1:7" x14ac:dyDescent="0.25">
      <c r="A18" s="73" t="s">
        <v>139</v>
      </c>
      <c r="B18" s="122">
        <v>390</v>
      </c>
      <c r="C18" s="120" t="s">
        <v>126</v>
      </c>
      <c r="D18" s="126">
        <f>B18+110</f>
        <v>500</v>
      </c>
      <c r="E18" s="8"/>
      <c r="F18" s="73" t="s">
        <v>142</v>
      </c>
      <c r="G18" s="8"/>
    </row>
    <row r="19" spans="1:7" x14ac:dyDescent="0.25">
      <c r="A19" s="73" t="s">
        <v>140</v>
      </c>
      <c r="B19" s="122">
        <v>350</v>
      </c>
      <c r="C19" s="120" t="s">
        <v>127</v>
      </c>
      <c r="D19" s="126">
        <f>B19+150</f>
        <v>500</v>
      </c>
      <c r="E19" s="8"/>
      <c r="F19" s="73" t="s">
        <v>142</v>
      </c>
      <c r="G19" s="8" t="s">
        <v>147</v>
      </c>
    </row>
    <row r="20" spans="1:7" x14ac:dyDescent="0.25">
      <c r="A20" s="73" t="s">
        <v>141</v>
      </c>
      <c r="B20" s="122">
        <v>360</v>
      </c>
      <c r="C20" s="120" t="s">
        <v>128</v>
      </c>
      <c r="D20" s="126">
        <f>B20+140</f>
        <v>500</v>
      </c>
      <c r="E20" s="8"/>
      <c r="F20" s="73" t="s">
        <v>143</v>
      </c>
      <c r="G20" s="8"/>
    </row>
    <row r="21" spans="1:7" x14ac:dyDescent="0.25">
      <c r="A21" s="73" t="s">
        <v>18</v>
      </c>
      <c r="B21" s="122"/>
      <c r="C21" s="120"/>
      <c r="D21" s="126">
        <f>B18+90</f>
        <v>480</v>
      </c>
      <c r="E21" s="8"/>
      <c r="F21" s="73" t="s">
        <v>144</v>
      </c>
      <c r="G21" s="8"/>
    </row>
    <row r="22" spans="1:7" x14ac:dyDescent="0.25">
      <c r="A22" s="73" t="s">
        <v>21</v>
      </c>
      <c r="B22" s="122"/>
      <c r="C22" s="120"/>
      <c r="D22" s="126">
        <f>B19+150</f>
        <v>500</v>
      </c>
      <c r="E22" s="8"/>
      <c r="F22" s="73" t="s">
        <v>145</v>
      </c>
      <c r="G22" s="8"/>
    </row>
    <row r="23" spans="1:7" x14ac:dyDescent="0.25">
      <c r="A23" s="77" t="s">
        <v>16</v>
      </c>
      <c r="B23" s="123"/>
      <c r="C23" s="121"/>
      <c r="D23" s="127">
        <f>B18+95</f>
        <v>485</v>
      </c>
      <c r="E23" s="78"/>
      <c r="F23" s="77" t="s">
        <v>144</v>
      </c>
      <c r="G23" s="78"/>
    </row>
    <row r="26" spans="1:7" x14ac:dyDescent="0.25">
      <c r="A26" t="s">
        <v>136</v>
      </c>
    </row>
    <row r="27" spans="1:7" x14ac:dyDescent="0.25">
      <c r="A27" s="4" t="s">
        <v>137</v>
      </c>
    </row>
    <row r="28" spans="1:7" x14ac:dyDescent="0.25">
      <c r="A28" s="4" t="s">
        <v>138</v>
      </c>
    </row>
  </sheetData>
  <hyperlinks>
    <hyperlink ref="A27" r:id="rId1" xr:uid="{82CE5886-BC2F-4406-ADB2-C316B29905F2}"/>
    <hyperlink ref="A28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G39"/>
  <sheetViews>
    <sheetView view="pageLayout" zoomScaleNormal="100" workbookViewId="0">
      <selection activeCell="D33" sqref="D33"/>
    </sheetView>
  </sheetViews>
  <sheetFormatPr defaultColWidth="8.7109375" defaultRowHeight="15" x14ac:dyDescent="0.25"/>
  <cols>
    <col min="1" max="1" width="23" bestFit="1" customWidth="1"/>
    <col min="2" max="2" width="26.5703125" bestFit="1" customWidth="1"/>
    <col min="3" max="3" width="8.42578125" customWidth="1"/>
    <col min="4" max="4" width="37.28515625" bestFit="1" customWidth="1"/>
    <col min="5" max="5" width="10.5703125" bestFit="1" customWidth="1"/>
    <col min="6" max="6" width="21.7109375" bestFit="1" customWidth="1"/>
    <col min="7" max="7" width="7.28515625" customWidth="1"/>
  </cols>
  <sheetData>
    <row r="1" spans="1:7" ht="14.45" customHeight="1" x14ac:dyDescent="0.25">
      <c r="A1" s="98"/>
      <c r="B1" s="70"/>
      <c r="C1" s="70"/>
      <c r="D1" s="70"/>
      <c r="E1" s="99"/>
      <c r="F1" s="100"/>
      <c r="G1" s="101"/>
    </row>
    <row r="2" spans="1:7" ht="27.75" x14ac:dyDescent="0.5">
      <c r="A2" s="102"/>
      <c r="B2" s="82"/>
      <c r="C2" s="88"/>
      <c r="D2" s="60" t="s">
        <v>153</v>
      </c>
      <c r="E2" s="80"/>
      <c r="F2" s="81"/>
      <c r="G2" s="103"/>
    </row>
    <row r="3" spans="1:7" x14ac:dyDescent="0.25">
      <c r="A3" s="73"/>
      <c r="F3" s="79"/>
      <c r="G3" s="78"/>
    </row>
    <row r="4" spans="1:7" x14ac:dyDescent="0.25">
      <c r="A4" s="106" t="s">
        <v>170</v>
      </c>
      <c r="B4" s="107"/>
      <c r="C4" s="107" t="s">
        <v>171</v>
      </c>
      <c r="D4" s="108"/>
      <c r="E4" s="109">
        <v>334</v>
      </c>
      <c r="G4" s="8"/>
    </row>
    <row r="5" spans="1:7" x14ac:dyDescent="0.25">
      <c r="A5" s="104" t="s">
        <v>1</v>
      </c>
      <c r="B5" s="105" t="s">
        <v>2</v>
      </c>
      <c r="C5" s="105" t="s">
        <v>3</v>
      </c>
      <c r="D5" s="105" t="s">
        <v>157</v>
      </c>
      <c r="E5" s="105" t="s">
        <v>6</v>
      </c>
      <c r="F5" s="89" t="s">
        <v>158</v>
      </c>
      <c r="G5" s="90" t="s">
        <v>41</v>
      </c>
    </row>
    <row r="6" spans="1:7" hidden="1" x14ac:dyDescent="0.25">
      <c r="A6" s="135" t="s">
        <v>223</v>
      </c>
      <c r="B6" s="60" t="s">
        <v>224</v>
      </c>
      <c r="C6" s="136" t="s">
        <v>225</v>
      </c>
      <c r="D6" s="136" t="s">
        <v>226</v>
      </c>
      <c r="E6" s="136" t="s">
        <v>227</v>
      </c>
      <c r="F6" s="136" t="s">
        <v>228</v>
      </c>
      <c r="G6" s="136" t="s">
        <v>229</v>
      </c>
    </row>
    <row r="7" spans="1:7" s="60" customFormat="1" x14ac:dyDescent="0.25">
      <c r="A7" t="s">
        <v>217</v>
      </c>
      <c r="B7" s="26" t="s">
        <v>174</v>
      </c>
      <c r="C7" s="83">
        <v>4</v>
      </c>
      <c r="D7" s="94" t="s">
        <v>212</v>
      </c>
      <c r="E7" s="92">
        <v>16</v>
      </c>
      <c r="F7" s="12"/>
      <c r="G7" s="132"/>
    </row>
    <row r="8" spans="1:7" s="60" customFormat="1" x14ac:dyDescent="0.25">
      <c r="A8" t="s">
        <v>190</v>
      </c>
      <c r="B8" s="26" t="s">
        <v>176</v>
      </c>
      <c r="C8" s="83">
        <v>2</v>
      </c>
      <c r="D8" s="94" t="s">
        <v>213</v>
      </c>
      <c r="E8" s="92">
        <v>10</v>
      </c>
      <c r="F8" s="87"/>
      <c r="G8" s="92"/>
    </row>
    <row r="9" spans="1:7" x14ac:dyDescent="0.25">
      <c r="A9" t="s">
        <v>221</v>
      </c>
      <c r="B9" s="26" t="s">
        <v>222</v>
      </c>
      <c r="C9" s="83">
        <v>1</v>
      </c>
      <c r="D9" s="94" t="s">
        <v>231</v>
      </c>
      <c r="E9" s="92">
        <v>5</v>
      </c>
      <c r="F9" s="12"/>
      <c r="G9" s="92"/>
    </row>
    <row r="10" spans="1:7" x14ac:dyDescent="0.25">
      <c r="A10" t="s">
        <v>219</v>
      </c>
      <c r="B10" s="26" t="s">
        <v>178</v>
      </c>
      <c r="C10" s="83" t="s">
        <v>177</v>
      </c>
      <c r="D10" s="94" t="s">
        <v>233</v>
      </c>
      <c r="E10" s="92">
        <v>22</v>
      </c>
      <c r="F10" s="12"/>
      <c r="G10" s="92"/>
    </row>
    <row r="11" spans="1:7" s="60" customFormat="1" x14ac:dyDescent="0.25">
      <c r="A11" t="s">
        <v>188</v>
      </c>
      <c r="B11" s="26" t="s">
        <v>173</v>
      </c>
      <c r="C11" s="83">
        <v>2</v>
      </c>
      <c r="D11" s="94" t="s">
        <v>234</v>
      </c>
      <c r="E11" s="92">
        <v>10</v>
      </c>
      <c r="F11" s="12"/>
      <c r="G11" s="92"/>
    </row>
    <row r="12" spans="1:7" s="60" customFormat="1" x14ac:dyDescent="0.25">
      <c r="A12" t="s">
        <v>189</v>
      </c>
      <c r="B12" s="26" t="s">
        <v>175</v>
      </c>
      <c r="C12" s="83">
        <v>6</v>
      </c>
      <c r="D12" s="94" t="s">
        <v>214</v>
      </c>
      <c r="E12" s="92">
        <v>28</v>
      </c>
      <c r="F12" s="87"/>
      <c r="G12" s="92"/>
    </row>
    <row r="13" spans="1:7" s="60" customFormat="1" x14ac:dyDescent="0.25">
      <c r="A13" t="s">
        <v>218</v>
      </c>
      <c r="B13" s="26" t="s">
        <v>68</v>
      </c>
      <c r="C13" s="83">
        <v>2</v>
      </c>
      <c r="D13" s="94" t="s">
        <v>187</v>
      </c>
      <c r="E13" s="92">
        <v>11</v>
      </c>
      <c r="F13" s="12"/>
      <c r="G13" s="92"/>
    </row>
    <row r="14" spans="1:7" s="60" customFormat="1" x14ac:dyDescent="0.25">
      <c r="A14" t="s">
        <v>220</v>
      </c>
      <c r="B14" s="26" t="s">
        <v>179</v>
      </c>
      <c r="C14" s="83" t="s">
        <v>177</v>
      </c>
      <c r="D14" s="94" t="s">
        <v>232</v>
      </c>
      <c r="E14" s="92">
        <v>19</v>
      </c>
      <c r="F14" s="12"/>
      <c r="G14" s="92"/>
    </row>
    <row r="15" spans="1:7" s="1" customFormat="1" x14ac:dyDescent="0.25">
      <c r="A15" t="s">
        <v>208</v>
      </c>
      <c r="B15" s="26" t="s">
        <v>206</v>
      </c>
      <c r="C15" s="83" t="s">
        <v>199</v>
      </c>
      <c r="D15" s="133" t="s">
        <v>207</v>
      </c>
      <c r="E15" s="92">
        <v>3</v>
      </c>
      <c r="F15" s="12"/>
      <c r="G15" s="92"/>
    </row>
    <row r="16" spans="1:7" x14ac:dyDescent="0.25">
      <c r="A16" t="s">
        <v>149</v>
      </c>
      <c r="B16" s="26" t="s">
        <v>165</v>
      </c>
      <c r="C16" s="83">
        <v>80</v>
      </c>
      <c r="D16" s="94" t="s">
        <v>183</v>
      </c>
      <c r="E16" s="92">
        <v>15</v>
      </c>
      <c r="F16" s="87"/>
      <c r="G16" s="92"/>
    </row>
    <row r="17" spans="1:7" x14ac:dyDescent="0.25">
      <c r="A17" t="s">
        <v>60</v>
      </c>
      <c r="B17" s="26" t="s">
        <v>61</v>
      </c>
      <c r="C17" s="83">
        <v>1</v>
      </c>
      <c r="D17" s="94" t="s">
        <v>191</v>
      </c>
      <c r="E17" s="92">
        <v>2.5</v>
      </c>
      <c r="F17" s="12"/>
      <c r="G17" s="92"/>
    </row>
    <row r="18" spans="1:7" x14ac:dyDescent="0.25">
      <c r="A18" t="s">
        <v>160</v>
      </c>
      <c r="B18" s="26" t="s">
        <v>162</v>
      </c>
      <c r="C18" s="83">
        <v>1</v>
      </c>
      <c r="D18" s="94" t="s">
        <v>159</v>
      </c>
      <c r="E18" s="92">
        <v>2.5</v>
      </c>
      <c r="F18" s="12"/>
      <c r="G18" s="92"/>
    </row>
    <row r="19" spans="1:7" x14ac:dyDescent="0.25">
      <c r="A19" t="s">
        <v>164</v>
      </c>
      <c r="B19" s="26" t="s">
        <v>161</v>
      </c>
      <c r="C19" s="83">
        <v>1</v>
      </c>
      <c r="D19" s="94" t="s">
        <v>163</v>
      </c>
      <c r="E19" s="92">
        <v>8</v>
      </c>
      <c r="F19" s="12"/>
      <c r="G19" s="92"/>
    </row>
    <row r="20" spans="1:7" x14ac:dyDescent="0.25">
      <c r="A20" t="s">
        <v>42</v>
      </c>
      <c r="B20" s="26" t="s">
        <v>152</v>
      </c>
      <c r="C20" s="83">
        <v>1</v>
      </c>
      <c r="D20" s="94" t="s">
        <v>184</v>
      </c>
      <c r="E20" s="92">
        <v>60</v>
      </c>
      <c r="F20" s="87"/>
      <c r="G20" s="92"/>
    </row>
    <row r="21" spans="1:7" x14ac:dyDescent="0.25">
      <c r="A21" t="s">
        <v>59</v>
      </c>
      <c r="B21" s="26" t="s">
        <v>168</v>
      </c>
      <c r="C21" s="83">
        <v>1</v>
      </c>
      <c r="D21" s="94" t="s">
        <v>169</v>
      </c>
      <c r="E21" s="92">
        <v>31</v>
      </c>
      <c r="F21" s="12"/>
      <c r="G21" s="92"/>
    </row>
    <row r="22" spans="1:7" x14ac:dyDescent="0.25">
      <c r="A22" t="s">
        <v>194</v>
      </c>
      <c r="B22" s="26" t="s">
        <v>45</v>
      </c>
      <c r="C22" s="83">
        <v>2</v>
      </c>
      <c r="D22" s="94" t="s">
        <v>192</v>
      </c>
      <c r="E22" s="92">
        <v>10</v>
      </c>
      <c r="F22" s="87"/>
      <c r="G22" s="92"/>
    </row>
    <row r="23" spans="1:7" x14ac:dyDescent="0.25">
      <c r="A23" t="s">
        <v>193</v>
      </c>
      <c r="B23" s="26" t="s">
        <v>44</v>
      </c>
      <c r="C23" s="83">
        <v>1</v>
      </c>
      <c r="D23" s="94" t="s">
        <v>185</v>
      </c>
      <c r="E23" s="92">
        <v>2</v>
      </c>
      <c r="F23" s="12"/>
      <c r="G23" s="92"/>
    </row>
    <row r="24" spans="1:7" x14ac:dyDescent="0.25">
      <c r="A24" t="s">
        <v>230</v>
      </c>
      <c r="B24" s="26" t="s">
        <v>43</v>
      </c>
      <c r="C24" s="83">
        <v>2</v>
      </c>
      <c r="D24" s="94" t="s">
        <v>186</v>
      </c>
      <c r="E24" s="92">
        <v>10</v>
      </c>
      <c r="F24" s="12"/>
      <c r="G24" s="92"/>
    </row>
    <row r="25" spans="1:7" x14ac:dyDescent="0.25">
      <c r="A25" t="s">
        <v>151</v>
      </c>
      <c r="B25" s="26" t="s">
        <v>154</v>
      </c>
      <c r="C25" s="83">
        <v>1</v>
      </c>
      <c r="D25" s="94" t="s">
        <v>155</v>
      </c>
      <c r="E25" s="92">
        <v>30</v>
      </c>
      <c r="F25" s="12" t="s">
        <v>156</v>
      </c>
      <c r="G25" s="92">
        <v>16</v>
      </c>
    </row>
    <row r="26" spans="1:7" x14ac:dyDescent="0.25">
      <c r="A26" t="s">
        <v>166</v>
      </c>
      <c r="B26" s="26" t="s">
        <v>167</v>
      </c>
      <c r="C26" s="83">
        <v>1</v>
      </c>
      <c r="D26" s="94" t="s">
        <v>205</v>
      </c>
      <c r="E26" s="92">
        <v>73</v>
      </c>
      <c r="F26" s="12"/>
      <c r="G26" s="92"/>
    </row>
    <row r="27" spans="1:7" x14ac:dyDescent="0.25">
      <c r="A27" t="s">
        <v>196</v>
      </c>
      <c r="B27" s="26" t="s">
        <v>195</v>
      </c>
      <c r="C27" s="83" t="s">
        <v>198</v>
      </c>
      <c r="D27" s="94" t="s">
        <v>197</v>
      </c>
      <c r="E27" s="92">
        <v>30</v>
      </c>
      <c r="F27" s="12"/>
      <c r="G27" s="92"/>
    </row>
    <row r="28" spans="1:7" x14ac:dyDescent="0.25">
      <c r="A28" t="s">
        <v>46</v>
      </c>
      <c r="B28" s="26" t="s">
        <v>47</v>
      </c>
      <c r="C28" s="83">
        <v>3</v>
      </c>
      <c r="D28" s="94" t="s">
        <v>235</v>
      </c>
      <c r="E28" s="92">
        <v>4</v>
      </c>
      <c r="F28" s="87"/>
      <c r="G28" s="92"/>
    </row>
    <row r="29" spans="1:7" x14ac:dyDescent="0.25">
      <c r="A29" t="s">
        <v>65</v>
      </c>
      <c r="B29" s="26" t="s">
        <v>66</v>
      </c>
      <c r="C29" s="83">
        <v>1</v>
      </c>
      <c r="D29" s="94" t="s">
        <v>67</v>
      </c>
      <c r="E29" s="92">
        <v>8.5</v>
      </c>
      <c r="F29" s="12"/>
      <c r="G29" s="92"/>
    </row>
    <row r="30" spans="1:7" x14ac:dyDescent="0.25">
      <c r="A30" t="s">
        <v>62</v>
      </c>
      <c r="B30" s="26" t="s">
        <v>63</v>
      </c>
      <c r="C30" s="83">
        <v>1</v>
      </c>
      <c r="D30" s="94" t="s">
        <v>64</v>
      </c>
      <c r="E30" s="92">
        <v>20</v>
      </c>
      <c r="F30" s="12"/>
      <c r="G30" s="92"/>
    </row>
    <row r="31" spans="1:7" x14ac:dyDescent="0.25">
      <c r="A31" t="s">
        <v>56</v>
      </c>
      <c r="B31" s="26" t="s">
        <v>57</v>
      </c>
      <c r="C31" s="83">
        <v>1</v>
      </c>
      <c r="D31" s="94" t="s">
        <v>58</v>
      </c>
      <c r="E31" s="92">
        <v>2</v>
      </c>
      <c r="F31" s="91"/>
      <c r="G31" s="92"/>
    </row>
    <row r="32" spans="1:7" x14ac:dyDescent="0.25">
      <c r="A32" t="s">
        <v>51</v>
      </c>
      <c r="B32" s="26" t="s">
        <v>52</v>
      </c>
      <c r="C32" s="83">
        <v>1</v>
      </c>
      <c r="D32" s="94" t="s">
        <v>200</v>
      </c>
      <c r="E32" s="92">
        <v>40</v>
      </c>
      <c r="F32" s="91"/>
      <c r="G32" s="92"/>
    </row>
    <row r="33" spans="1:7" x14ac:dyDescent="0.25">
      <c r="A33" t="s">
        <v>53</v>
      </c>
      <c r="B33" s="26" t="s">
        <v>54</v>
      </c>
      <c r="C33" s="83">
        <v>1</v>
      </c>
      <c r="D33" s="94" t="s">
        <v>55</v>
      </c>
      <c r="E33" s="92">
        <v>3.5</v>
      </c>
      <c r="F33" s="134"/>
      <c r="G33" s="92"/>
    </row>
    <row r="34" spans="1:7" x14ac:dyDescent="0.25">
      <c r="A34" t="s">
        <v>215</v>
      </c>
      <c r="B34" s="26" t="s">
        <v>182</v>
      </c>
      <c r="C34" s="83">
        <v>1</v>
      </c>
      <c r="D34" s="12" t="s">
        <v>201</v>
      </c>
      <c r="E34" s="92">
        <v>8.5</v>
      </c>
      <c r="F34" s="12"/>
      <c r="G34" s="92"/>
    </row>
    <row r="35" spans="1:7" x14ac:dyDescent="0.25">
      <c r="A35" t="s">
        <v>209</v>
      </c>
      <c r="B35" s="26" t="s">
        <v>203</v>
      </c>
      <c r="C35" s="83" t="s">
        <v>202</v>
      </c>
      <c r="D35" s="131" t="s">
        <v>204</v>
      </c>
      <c r="E35" s="92">
        <v>19</v>
      </c>
      <c r="F35" s="12"/>
      <c r="G35" s="92"/>
    </row>
    <row r="36" spans="1:7" x14ac:dyDescent="0.25">
      <c r="A36" t="s">
        <v>210</v>
      </c>
      <c r="B36" s="26" t="s">
        <v>211</v>
      </c>
      <c r="C36" s="83">
        <v>1</v>
      </c>
      <c r="D36" s="12" t="s">
        <v>216</v>
      </c>
      <c r="E36" s="92">
        <v>6</v>
      </c>
      <c r="F36" s="12"/>
      <c r="G36" s="92"/>
    </row>
    <row r="37" spans="1:7" x14ac:dyDescent="0.25">
      <c r="A37" t="s">
        <v>48</v>
      </c>
      <c r="B37" s="97" t="s">
        <v>49</v>
      </c>
      <c r="C37" s="96">
        <v>1</v>
      </c>
      <c r="D37" s="95" t="s">
        <v>50</v>
      </c>
      <c r="E37" s="93">
        <v>14</v>
      </c>
      <c r="F37" s="1"/>
      <c r="G37" s="93"/>
    </row>
    <row r="38" spans="1:7" ht="15.75" thickBot="1" x14ac:dyDescent="0.3">
      <c r="A38" s="84" t="s">
        <v>69</v>
      </c>
      <c r="B38" s="85"/>
      <c r="C38" s="85"/>
      <c r="D38" s="85"/>
      <c r="E38" s="86">
        <f>SUBTOTAL(109,Table1[[#All],[Column5]])</f>
        <v>523.5</v>
      </c>
      <c r="F38" s="59"/>
      <c r="G38" s="59"/>
    </row>
    <row r="39" spans="1:7" ht="15.75" thickBot="1" x14ac:dyDescent="0.3">
      <c r="A39" s="110" t="s">
        <v>172</v>
      </c>
      <c r="B39" s="111"/>
      <c r="C39" s="111"/>
      <c r="D39" s="111"/>
      <c r="E39" s="112">
        <f>E4+E38</f>
        <v>857.5</v>
      </c>
    </row>
  </sheetData>
  <phoneticPr fontId="8" type="noConversion"/>
  <hyperlinks>
    <hyperlink ref="D32" r:id="rId1" display="220V/110V" xr:uid="{3773511A-F3AF-4897-B5BB-16FB39A0B508}"/>
    <hyperlink ref="D22" r:id="rId2" xr:uid="{AFC120EB-E75F-4BB8-BC6D-4AA9408DD14D}"/>
    <hyperlink ref="D30" r:id="rId3" display="Link" xr:uid="{401DDADA-DB79-4416-96CF-3B1D6329769B}"/>
    <hyperlink ref="D24" r:id="rId4" display="24V Dual Ball" xr:uid="{98BCAD8D-1DD9-49E5-B60D-FB8A39108E71}"/>
    <hyperlink ref="D14" r:id="rId5" display="4M Color: 2GT 6MM" xr:uid="{9F0DE403-B0EC-4933-928F-2806FBCF603A}"/>
    <hyperlink ref="D29" r:id="rId6" xr:uid="{45531F32-6B6C-44D5-9B2A-FB1F259BC9F9}"/>
    <hyperlink ref="D13" r:id="rId7" xr:uid="{43C03DCA-7867-4C9F-B1D0-8588267A1C82}"/>
    <hyperlink ref="D33" r:id="rId8" xr:uid="{A901DFE1-486C-4AC2-8672-C18618945E04}"/>
    <hyperlink ref="D31" r:id="rId9" xr:uid="{BA467D2F-0948-4A82-B49C-B8DCBA7936A0}"/>
    <hyperlink ref="D27" r:id="rId10" xr:uid="{49178A12-AF45-4969-AC8E-49BA3EBADDA9}"/>
    <hyperlink ref="D26" r:id="rId11" xr:uid="{537A3F3C-7C92-42A9-B8B2-F37129F7787F}"/>
    <hyperlink ref="D17" r:id="rId12" xr:uid="{82909F8B-3A14-4248-8CB2-384756C6E8BE}"/>
    <hyperlink ref="D28" r:id="rId13" xr:uid="{4AEFCE09-28B7-4C24-82DE-ADAB9CAA43E1}"/>
    <hyperlink ref="D37" r:id="rId14" xr:uid="{0ED2334F-09CF-437E-82F8-E81D86F288DC}"/>
    <hyperlink ref="D16" r:id="rId15" xr:uid="{A333F16C-7F8A-421A-B64A-B04B701B747A}"/>
    <hyperlink ref="D20" r:id="rId16" display="MKS DUET WIFI Clone" xr:uid="{F52EB8DF-670A-4145-90A1-8A8DF8B4B7B2}"/>
    <hyperlink ref="D25" r:id="rId17" xr:uid="{53A16D3E-EBE4-45B6-9E87-70111D7D2FFE}"/>
    <hyperlink ref="F25" r:id="rId18" xr:uid="{2E01C49B-F943-468C-B222-27E06F7C15FC}"/>
    <hyperlink ref="D18" r:id="rId19" display="Cable Loom - Bowden Path" xr:uid="{5DD23B84-72DC-46EC-A740-B82AFAD09C94}"/>
    <hyperlink ref="D19" r:id="rId20" xr:uid="{0C6F2C79-ACBB-4C55-AC21-4895BA685D6B}"/>
    <hyperlink ref="D21" r:id="rId21" xr:uid="{9689F2B7-24E0-4CC5-A39F-53D7E0370FC8}"/>
    <hyperlink ref="A4" r:id="rId22" xr:uid="{42E8AC4D-928E-4528-A3B8-EB12C0061FC4}"/>
    <hyperlink ref="D7" r:id="rId23" display="Bore 5mm No Teeth:For belt width 10mm" xr:uid="{DC8F7F14-CA2A-4482-8C1E-5173C4B8D9AD}"/>
    <hyperlink ref="D10" r:id="rId24" display="Color: 2GT 10MM" xr:uid="{3BB9CD36-EAAE-4CDD-91A2-546DD9AEE97B}"/>
    <hyperlink ref="D34" r:id="rId25" xr:uid="{7F3B442E-F7CB-4007-B0E0-F7D6FA00B53B}"/>
    <hyperlink ref="D35" r:id="rId26" xr:uid="{EFF7A929-E8E4-4F05-A22B-23B664574CE1}"/>
    <hyperlink ref="D23" r:id="rId27" xr:uid="{968A8156-5055-4A5F-97A2-06DF8EA0EB3D}"/>
    <hyperlink ref="D8" r:id="rId28" display="Bore 5mm With Teeth:For belt width 10mm" xr:uid="{9AED87BC-5BEC-4990-87E4-DE18B0259F70}"/>
    <hyperlink ref="D11" r:id="rId29" display="Bore 5mm No Teeth:For belt width 6mm" xr:uid="{AEF1FF18-EC10-49DF-B80B-75E1D8A2D85F}"/>
    <hyperlink ref="D12" r:id="rId30" display="Bore 5mm With Teeth:For belt width 6mm" xr:uid="{5D50B8E6-99FC-422D-900D-829D1530AC87}"/>
    <hyperlink ref="D15" r:id="rId31" xr:uid="{E2B3A9CD-7038-461B-A7D6-7375A7FBF5F4}"/>
    <hyperlink ref="D36" r:id="rId32" display="M5 Length: 55mm" xr:uid="{402BD230-D603-422A-931E-B65C09CB34DA}"/>
    <hyperlink ref="D9" r:id="rId33" display="For 10mm 1 pcs" xr:uid="{7BA0A6EE-6125-4655-AC0E-C61D1887FEFC}"/>
  </hyperlinks>
  <pageMargins left="0.7" right="0.7" top="0.75" bottom="0.75" header="0.3" footer="0.3"/>
  <pageSetup paperSize="9" scale="86" orientation="landscape" r:id="rId34"/>
  <drawing r:id="rId35"/>
  <tableParts count="1">
    <tablePart r:id="rId3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tabSelected="1" zoomScaleNormal="100" workbookViewId="0"/>
  </sheetViews>
  <sheetFormatPr defaultColWidth="8.7109375" defaultRowHeight="15" x14ac:dyDescent="0.25"/>
  <cols>
    <col min="1" max="1" width="17.42578125" bestFit="1" customWidth="1"/>
    <col min="2" max="2" width="20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2" customFormat="1" ht="15.75" thickBot="1" x14ac:dyDescent="0.3">
      <c r="A1" s="10" t="s">
        <v>1</v>
      </c>
      <c r="B1" s="11" t="s">
        <v>2</v>
      </c>
      <c r="C1" s="63" t="s">
        <v>3</v>
      </c>
      <c r="D1" s="61" t="s">
        <v>70</v>
      </c>
      <c r="F1" t="s">
        <v>1</v>
      </c>
      <c r="G1" t="s">
        <v>2</v>
      </c>
      <c r="H1" t="s">
        <v>3</v>
      </c>
    </row>
    <row r="2" spans="1:8" x14ac:dyDescent="0.25">
      <c r="A2" s="23" t="s">
        <v>71</v>
      </c>
      <c r="B2" t="s">
        <v>72</v>
      </c>
      <c r="C2" s="26">
        <v>2</v>
      </c>
      <c r="D2" s="62">
        <v>2</v>
      </c>
    </row>
    <row r="3" spans="1:8" x14ac:dyDescent="0.25">
      <c r="A3" s="23" t="s">
        <v>73</v>
      </c>
      <c r="B3" t="s">
        <v>72</v>
      </c>
      <c r="C3" s="26">
        <v>4</v>
      </c>
      <c r="D3" s="62">
        <v>4</v>
      </c>
    </row>
    <row r="4" spans="1:8" x14ac:dyDescent="0.25">
      <c r="A4" s="23" t="s">
        <v>74</v>
      </c>
      <c r="B4" t="s">
        <v>75</v>
      </c>
      <c r="C4" s="26">
        <v>4</v>
      </c>
      <c r="D4" s="62">
        <v>4</v>
      </c>
    </row>
    <row r="5" spans="1:8" x14ac:dyDescent="0.25">
      <c r="A5" s="23" t="s">
        <v>76</v>
      </c>
      <c r="B5" t="s">
        <v>75</v>
      </c>
      <c r="C5" s="26">
        <v>2</v>
      </c>
      <c r="D5" s="62">
        <v>2</v>
      </c>
    </row>
    <row r="6" spans="1:8" x14ac:dyDescent="0.25">
      <c r="A6" s="23" t="s">
        <v>77</v>
      </c>
      <c r="B6" t="s">
        <v>78</v>
      </c>
      <c r="C6" s="26">
        <v>2</v>
      </c>
      <c r="D6" s="62">
        <v>2</v>
      </c>
    </row>
    <row r="7" spans="1:8" x14ac:dyDescent="0.25">
      <c r="A7" s="23" t="s">
        <v>79</v>
      </c>
      <c r="B7" t="s">
        <v>72</v>
      </c>
      <c r="C7" s="26">
        <v>11</v>
      </c>
      <c r="D7" s="62">
        <v>11</v>
      </c>
    </row>
    <row r="8" spans="1:8" x14ac:dyDescent="0.25">
      <c r="A8" s="23" t="s">
        <v>80</v>
      </c>
      <c r="B8" t="s">
        <v>81</v>
      </c>
      <c r="C8" s="26">
        <v>15</v>
      </c>
      <c r="D8" s="62">
        <v>15</v>
      </c>
    </row>
    <row r="9" spans="1:8" x14ac:dyDescent="0.25">
      <c r="A9" s="23" t="s">
        <v>82</v>
      </c>
      <c r="B9" t="s">
        <v>75</v>
      </c>
      <c r="C9" s="26">
        <v>6</v>
      </c>
      <c r="D9" s="62">
        <v>6</v>
      </c>
    </row>
    <row r="10" spans="1:8" x14ac:dyDescent="0.25">
      <c r="A10" s="23" t="s">
        <v>83</v>
      </c>
      <c r="B10" t="s">
        <v>75</v>
      </c>
      <c r="C10" s="26">
        <v>9</v>
      </c>
      <c r="D10" s="62">
        <v>9</v>
      </c>
    </row>
    <row r="11" spans="1:8" x14ac:dyDescent="0.25">
      <c r="A11" s="23" t="s">
        <v>84</v>
      </c>
      <c r="B11" t="s">
        <v>75</v>
      </c>
      <c r="C11" s="26">
        <v>5</v>
      </c>
      <c r="D11" s="62">
        <v>5</v>
      </c>
    </row>
    <row r="12" spans="1:8" x14ac:dyDescent="0.25">
      <c r="A12" s="23" t="s">
        <v>85</v>
      </c>
      <c r="B12" t="s">
        <v>75</v>
      </c>
      <c r="C12" s="26">
        <v>8</v>
      </c>
      <c r="D12" s="62">
        <v>8</v>
      </c>
    </row>
    <row r="13" spans="1:8" x14ac:dyDescent="0.25">
      <c r="A13" s="23" t="s">
        <v>122</v>
      </c>
      <c r="B13" t="s">
        <v>123</v>
      </c>
      <c r="C13" s="26">
        <v>2</v>
      </c>
      <c r="D13" s="62">
        <v>2</v>
      </c>
    </row>
    <row r="14" spans="1:8" x14ac:dyDescent="0.25">
      <c r="A14" s="23" t="s">
        <v>86</v>
      </c>
      <c r="B14" t="s">
        <v>87</v>
      </c>
      <c r="C14" s="26">
        <v>5</v>
      </c>
      <c r="D14" s="62">
        <v>5</v>
      </c>
    </row>
    <row r="15" spans="1:8" x14ac:dyDescent="0.25">
      <c r="A15" s="23" t="s">
        <v>88</v>
      </c>
      <c r="B15" t="s">
        <v>72</v>
      </c>
      <c r="C15" s="26">
        <v>5</v>
      </c>
      <c r="D15" s="62">
        <v>5</v>
      </c>
    </row>
    <row r="16" spans="1:8" x14ac:dyDescent="0.25">
      <c r="A16" s="23" t="s">
        <v>89</v>
      </c>
      <c r="B16" t="s">
        <v>81</v>
      </c>
      <c r="C16" s="26">
        <v>13</v>
      </c>
      <c r="D16" s="62">
        <v>13</v>
      </c>
    </row>
    <row r="17" spans="1:5" x14ac:dyDescent="0.25">
      <c r="A17" s="23" t="s">
        <v>90</v>
      </c>
      <c r="B17" t="s">
        <v>75</v>
      </c>
      <c r="C17" s="26">
        <v>6</v>
      </c>
      <c r="D17" s="62">
        <v>6</v>
      </c>
    </row>
    <row r="18" spans="1:5" x14ac:dyDescent="0.25">
      <c r="A18" s="23" t="s">
        <v>91</v>
      </c>
      <c r="B18" t="s">
        <v>75</v>
      </c>
      <c r="C18" s="26">
        <v>2</v>
      </c>
      <c r="D18" s="62">
        <v>2</v>
      </c>
    </row>
    <row r="19" spans="1:5" x14ac:dyDescent="0.25">
      <c r="A19" s="23" t="s">
        <v>92</v>
      </c>
      <c r="B19" t="s">
        <v>75</v>
      </c>
      <c r="C19" s="26">
        <v>1</v>
      </c>
      <c r="D19" s="62">
        <v>1</v>
      </c>
    </row>
    <row r="20" spans="1:5" x14ac:dyDescent="0.25">
      <c r="A20" s="23" t="s">
        <v>93</v>
      </c>
      <c r="B20" t="s">
        <v>123</v>
      </c>
      <c r="C20" s="26">
        <v>3</v>
      </c>
      <c r="D20" s="62">
        <v>3</v>
      </c>
    </row>
    <row r="21" spans="1:5" x14ac:dyDescent="0.25">
      <c r="A21" s="23" t="s">
        <v>94</v>
      </c>
      <c r="B21" t="s">
        <v>123</v>
      </c>
      <c r="C21" s="26">
        <v>1</v>
      </c>
      <c r="D21" s="62">
        <v>1</v>
      </c>
    </row>
    <row r="22" spans="1:5" x14ac:dyDescent="0.25">
      <c r="A22" s="23" t="s">
        <v>95</v>
      </c>
      <c r="B22" t="s">
        <v>75</v>
      </c>
      <c r="C22" s="26">
        <v>1</v>
      </c>
      <c r="D22" s="62">
        <v>1</v>
      </c>
    </row>
    <row r="23" spans="1:5" x14ac:dyDescent="0.25">
      <c r="A23" s="23" t="s">
        <v>96</v>
      </c>
      <c r="B23" t="s">
        <v>87</v>
      </c>
      <c r="C23" s="26">
        <v>28</v>
      </c>
      <c r="D23" s="62">
        <v>30</v>
      </c>
    </row>
    <row r="24" spans="1:5" x14ac:dyDescent="0.25">
      <c r="A24" s="23" t="s">
        <v>97</v>
      </c>
      <c r="B24" t="s">
        <v>72</v>
      </c>
      <c r="C24" s="26">
        <v>6</v>
      </c>
      <c r="D24" s="62">
        <v>6</v>
      </c>
    </row>
    <row r="25" spans="1:5" x14ac:dyDescent="0.25">
      <c r="A25" s="23" t="s">
        <v>98</v>
      </c>
      <c r="B25" t="s">
        <v>99</v>
      </c>
      <c r="C25" s="26">
        <v>50</v>
      </c>
      <c r="D25" s="62">
        <v>50</v>
      </c>
    </row>
    <row r="26" spans="1:5" x14ac:dyDescent="0.25">
      <c r="A26" s="23" t="s">
        <v>100</v>
      </c>
      <c r="B26" s="12" t="s">
        <v>148</v>
      </c>
      <c r="C26" s="26">
        <v>63</v>
      </c>
      <c r="D26" s="62">
        <v>70</v>
      </c>
      <c r="E26" s="2" t="s">
        <v>150</v>
      </c>
    </row>
    <row r="27" spans="1:5" x14ac:dyDescent="0.25">
      <c r="A27" s="23" t="s">
        <v>101</v>
      </c>
      <c r="B27" t="s">
        <v>102</v>
      </c>
      <c r="C27" s="26">
        <v>143</v>
      </c>
      <c r="D27" s="62">
        <v>150</v>
      </c>
    </row>
    <row r="28" spans="1:5" x14ac:dyDescent="0.25">
      <c r="A28" s="23" t="s">
        <v>103</v>
      </c>
      <c r="B28" t="s">
        <v>81</v>
      </c>
      <c r="C28" s="26">
        <v>200</v>
      </c>
      <c r="D28" s="62">
        <v>200</v>
      </c>
    </row>
    <row r="29" spans="1:5" x14ac:dyDescent="0.25">
      <c r="A29" s="23" t="s">
        <v>104</v>
      </c>
      <c r="B29" t="s">
        <v>75</v>
      </c>
      <c r="C29" s="26">
        <v>142</v>
      </c>
      <c r="D29" s="62">
        <v>150</v>
      </c>
    </row>
    <row r="30" spans="1:5" x14ac:dyDescent="0.25">
      <c r="A30" s="23" t="s">
        <v>105</v>
      </c>
      <c r="B30" t="s">
        <v>75</v>
      </c>
      <c r="C30" s="26">
        <v>8</v>
      </c>
      <c r="D30" s="62">
        <v>8</v>
      </c>
    </row>
    <row r="31" spans="1:5" x14ac:dyDescent="0.25">
      <c r="A31" s="23" t="s">
        <v>106</v>
      </c>
      <c r="B31" t="s">
        <v>75</v>
      </c>
      <c r="C31" s="26">
        <v>1</v>
      </c>
      <c r="D31" s="62">
        <v>1</v>
      </c>
    </row>
    <row r="32" spans="1:5" x14ac:dyDescent="0.25">
      <c r="A32" s="23" t="s">
        <v>107</v>
      </c>
      <c r="B32" t="s">
        <v>75</v>
      </c>
      <c r="C32" s="26">
        <v>2</v>
      </c>
      <c r="D32" s="62">
        <v>2</v>
      </c>
    </row>
    <row r="33" spans="1:4" x14ac:dyDescent="0.25">
      <c r="A33" s="23" t="s">
        <v>108</v>
      </c>
      <c r="B33" t="s">
        <v>75</v>
      </c>
      <c r="C33" s="26">
        <v>2</v>
      </c>
      <c r="D33" s="62">
        <v>2</v>
      </c>
    </row>
    <row r="34" spans="1:4" x14ac:dyDescent="0.25">
      <c r="A34" s="23" t="s">
        <v>109</v>
      </c>
      <c r="B34" t="s">
        <v>75</v>
      </c>
      <c r="C34" s="26">
        <v>18</v>
      </c>
      <c r="D34" s="62">
        <v>18</v>
      </c>
    </row>
    <row r="35" spans="1:4" x14ac:dyDescent="0.25">
      <c r="A35" s="23" t="s">
        <v>110</v>
      </c>
      <c r="B35" t="s">
        <v>75</v>
      </c>
      <c r="C35" s="26">
        <v>8</v>
      </c>
      <c r="D35" s="62">
        <v>8</v>
      </c>
    </row>
    <row r="36" spans="1:4" ht="15.75" thickBot="1" x14ac:dyDescent="0.3">
      <c r="A36" s="23" t="s">
        <v>236</v>
      </c>
      <c r="B36" s="4" t="s">
        <v>237</v>
      </c>
      <c r="C36" s="26">
        <v>4</v>
      </c>
      <c r="D36" s="139" t="s">
        <v>202</v>
      </c>
    </row>
    <row r="37" spans="1:4" x14ac:dyDescent="0.25">
      <c r="A37" s="57" t="s">
        <v>111</v>
      </c>
      <c r="B37" s="58"/>
      <c r="C37" s="64">
        <f>SUM(C2:C36)</f>
        <v>782</v>
      </c>
      <c r="D37" s="65">
        <f>SUM(D2:D36)</f>
        <v>802</v>
      </c>
    </row>
    <row r="38" spans="1:4" ht="15.75" thickBot="1" x14ac:dyDescent="0.3">
      <c r="A38" s="23" t="s">
        <v>112</v>
      </c>
      <c r="C38" s="3"/>
      <c r="D38" s="66">
        <v>0.1</v>
      </c>
    </row>
    <row r="39" spans="1:4" ht="15.75" thickBot="1" x14ac:dyDescent="0.3">
      <c r="A39" s="9" t="s">
        <v>113</v>
      </c>
      <c r="B39" s="5"/>
      <c r="C39" s="6"/>
      <c r="D39" s="22">
        <f>D37*D38</f>
        <v>80.2</v>
      </c>
    </row>
  </sheetData>
  <hyperlinks>
    <hyperlink ref="B26" location="'Component Part List'!A1" display="5X6X1 Precision Shim" xr:uid="{3572F6E0-E77C-4DC4-8F2D-396904032282}"/>
    <hyperlink ref="B36" r:id="rId1" xr:uid="{41EAAEB8-C341-40B9-9110-C9F97B337F61}"/>
  </hyperlinks>
  <pageMargins left="0.70866141732283472" right="0.70866141732283472" top="0.74803149606299213" bottom="0.74803149606299213" header="0.31496062992125984" footer="0.31496062992125984"/>
  <pageSetup paperSize="9" scale="12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OpenBuild Part List</vt:lpstr>
      <vt:lpstr>V-Slot Calculator</vt:lpstr>
      <vt:lpstr>Component Part List</vt:lpstr>
      <vt:lpstr>Fasteners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2021-04-15T18:16:49Z</cp:lastPrinted>
  <dcterms:created xsi:type="dcterms:W3CDTF">2019-07-14T19:25:01Z</dcterms:created>
  <dcterms:modified xsi:type="dcterms:W3CDTF">2023-07-02T16:09:40Z</dcterms:modified>
  <cp:category/>
  <cp:contentStatus/>
</cp:coreProperties>
</file>