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13_ncr:1_{AEF93310-1F89-46F5-8C83-A920DBE0065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1" l="1"/>
  <c r="Q6" i="1"/>
  <c r="Q5" i="1"/>
  <c r="P5" i="1"/>
  <c r="N9" i="1" l="1"/>
  <c r="N10" i="1" s="1"/>
  <c r="M9" i="1"/>
  <c r="N5" i="1"/>
  <c r="N6" i="1" s="1"/>
  <c r="M5" i="1"/>
  <c r="G14" i="1" l="1"/>
  <c r="G15" i="1" s="1"/>
  <c r="G7" i="1" l="1"/>
  <c r="H7" i="1" s="1"/>
  <c r="G6" i="1"/>
  <c r="H6" i="1" s="1"/>
  <c r="G8" i="1"/>
  <c r="H8" i="1" s="1"/>
  <c r="G9" i="1"/>
  <c r="H9" i="1" s="1"/>
  <c r="G3" i="1"/>
  <c r="H3" i="1" s="1"/>
  <c r="G4" i="1"/>
  <c r="H4" i="1" s="1"/>
  <c r="G5" i="1"/>
  <c r="H5" i="1" s="1"/>
  <c r="G2" i="1"/>
  <c r="H2" i="1" s="1"/>
  <c r="Q9" i="1"/>
  <c r="Q10" i="1" s="1"/>
  <c r="P9" i="1"/>
</calcChain>
</file>

<file path=xl/sharedStrings.xml><?xml version="1.0" encoding="utf-8"?>
<sst xmlns="http://schemas.openxmlformats.org/spreadsheetml/2006/main" count="30" uniqueCount="24">
  <si>
    <t>W</t>
  </si>
  <si>
    <t>History</t>
  </si>
  <si>
    <t>Strain</t>
  </si>
  <si>
    <t>syn1.0</t>
  </si>
  <si>
    <t>syn3B</t>
  </si>
  <si>
    <t>W_anc1.0</t>
  </si>
  <si>
    <t>W_anc3B</t>
  </si>
  <si>
    <t>W_anc.other</t>
  </si>
  <si>
    <t>W_anc.own</t>
  </si>
  <si>
    <t>mm1</t>
  </si>
  <si>
    <t>mm6</t>
  </si>
  <si>
    <t>mm9</t>
  </si>
  <si>
    <t>mm3</t>
  </si>
  <si>
    <t>mm4</t>
  </si>
  <si>
    <t>mm10</t>
  </si>
  <si>
    <t>mm11</t>
  </si>
  <si>
    <t>mm13</t>
  </si>
  <si>
    <t>ID</t>
  </si>
  <si>
    <t>dNdS_gdtools</t>
  </si>
  <si>
    <t>abs_W_per_gen</t>
  </si>
  <si>
    <t>Generations:</t>
  </si>
  <si>
    <t>3B anc fitness:</t>
  </si>
  <si>
    <t>abs_W_per_day</t>
  </si>
  <si>
    <t>dNdS_gdtools_pre_MWH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</si>
</sst>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tabSelected="1" workbookViewId="0">
      <selection activeCell="R5" sqref="R5"/>
    </sheetView>
  </sheetViews>
  <sheetFormatPr defaultRowHeight="15" x14ac:dyDescent="0.25"/>
  <cols>
    <col min="3" max="3" width="11.85546875" customWidth="1"/>
    <col min="5" max="5" width="10.140625" customWidth="1"/>
    <col min="6" max="8" width="13.42578125" customWidth="1"/>
    <col min="12" max="12" width="18" customWidth="1"/>
  </cols>
  <sheetData>
    <row r="1" spans="1:18" x14ac:dyDescent="0.25">
      <c r="A1" t="s">
        <v>17</v>
      </c>
      <c r="B1" t="s">
        <v>2</v>
      </c>
      <c r="C1" t="s">
        <v>5</v>
      </c>
      <c r="D1" t="s">
        <v>8</v>
      </c>
      <c r="E1" t="s">
        <v>6</v>
      </c>
      <c r="F1" t="s">
        <v>7</v>
      </c>
      <c r="G1" t="s">
        <v>19</v>
      </c>
      <c r="H1" t="s">
        <v>22</v>
      </c>
      <c r="I1" t="s">
        <v>0</v>
      </c>
      <c r="J1" t="s">
        <v>1</v>
      </c>
      <c r="K1" t="s">
        <v>23</v>
      </c>
      <c r="L1" t="s">
        <v>18</v>
      </c>
    </row>
    <row r="2" spans="1:18" x14ac:dyDescent="0.25">
      <c r="A2" t="s">
        <v>9</v>
      </c>
      <c r="B2" t="s">
        <v>3</v>
      </c>
      <c r="C2">
        <v>1.097961340709922</v>
      </c>
      <c r="D2">
        <v>1.097961340709922</v>
      </c>
      <c r="E2">
        <v>2.2913134372996398</v>
      </c>
      <c r="F2">
        <v>2.2913134372996398</v>
      </c>
      <c r="G2">
        <f>(C2-1)/G$15</f>
        <v>4.9148836615242677E-5</v>
      </c>
      <c r="H2">
        <f>G2*$G$14</f>
        <v>3.2653780236640672E-4</v>
      </c>
      <c r="I2" s="1"/>
      <c r="K2">
        <v>0.65507382959459504</v>
      </c>
      <c r="L2">
        <v>1.3974940550995101</v>
      </c>
    </row>
    <row r="3" spans="1:18" x14ac:dyDescent="0.25">
      <c r="A3" t="s">
        <v>12</v>
      </c>
      <c r="B3" t="s">
        <v>3</v>
      </c>
      <c r="C3">
        <v>1.4280113315992817</v>
      </c>
      <c r="D3">
        <v>1.4280113315992817</v>
      </c>
      <c r="E3">
        <v>2.9800881245909401</v>
      </c>
      <c r="F3">
        <v>2.9800881245909401</v>
      </c>
      <c r="G3">
        <f t="shared" ref="G3:G5" si="0">(C3-1)/G$15</f>
        <v>2.1474041549244429E-4</v>
      </c>
      <c r="H3">
        <f t="shared" ref="H3:H9" si="1">G3*$G$14</f>
        <v>1.4267044386642722E-3</v>
      </c>
      <c r="I3" s="1"/>
      <c r="K3">
        <v>2.09624083585273</v>
      </c>
      <c r="L3">
        <v>0.55025945331668602</v>
      </c>
    </row>
    <row r="4" spans="1:18" x14ac:dyDescent="0.25">
      <c r="A4" t="s">
        <v>13</v>
      </c>
      <c r="B4" t="s">
        <v>3</v>
      </c>
      <c r="C4">
        <v>1.5092979959344641</v>
      </c>
      <c r="D4">
        <v>1.5092979959344641</v>
      </c>
      <c r="E4">
        <v>3.1497236293747797</v>
      </c>
      <c r="F4">
        <v>3.1497236293747797</v>
      </c>
      <c r="G4">
        <f t="shared" si="0"/>
        <v>2.5552328917971003E-4</v>
      </c>
      <c r="H4">
        <f t="shared" si="1"/>
        <v>1.6976599864482135E-3</v>
      </c>
      <c r="I4" s="1"/>
      <c r="K4">
        <v>1.31014926226074</v>
      </c>
      <c r="L4">
        <v>0.65507327666849302</v>
      </c>
    </row>
    <row r="5" spans="1:18" x14ac:dyDescent="0.25">
      <c r="A5" t="s">
        <v>10</v>
      </c>
      <c r="B5" t="s">
        <v>3</v>
      </c>
      <c r="C5">
        <v>1.2589756052227858</v>
      </c>
      <c r="D5">
        <v>1.2589756052227858</v>
      </c>
      <c r="E5">
        <v>2.627330867236378</v>
      </c>
      <c r="F5">
        <v>2.627330867236378</v>
      </c>
      <c r="G5">
        <f t="shared" si="0"/>
        <v>1.299323755288202E-4</v>
      </c>
      <c r="H5">
        <f t="shared" si="1"/>
        <v>8.6325201740928615E-4</v>
      </c>
      <c r="I5" s="1"/>
      <c r="K5">
        <v>2.62030272497798</v>
      </c>
      <c r="L5">
        <v>1.5721807194227899</v>
      </c>
      <c r="M5">
        <f>AVERAGE(C2:C5)</f>
        <v>1.3235615683666135</v>
      </c>
      <c r="N5">
        <f>_xlfn.STDEV.S(C2:C5)</f>
        <v>0.1830069059889938</v>
      </c>
      <c r="P5">
        <f>AVERAGE(L2:L5)</f>
        <v>1.0437518761268698</v>
      </c>
      <c r="Q5">
        <f>_xlfn.STDEV.S(L2:L5)</f>
        <v>0.51606730719269733</v>
      </c>
      <c r="R5">
        <f>_xlfn.T.TEST(L2:L5,L6:L9,2,2)</f>
        <v>0.28184263908607532</v>
      </c>
    </row>
    <row r="6" spans="1:18" x14ac:dyDescent="0.25">
      <c r="A6" t="s">
        <v>11</v>
      </c>
      <c r="B6" t="s">
        <v>4</v>
      </c>
      <c r="C6">
        <v>0.97102248215603604</v>
      </c>
      <c r="D6">
        <v>2.0264072866587304</v>
      </c>
      <c r="E6">
        <v>2.0264072866587304</v>
      </c>
      <c r="F6">
        <v>0.97102248215603604</v>
      </c>
      <c r="G6">
        <f>(C6-$B$14)/$G$15</f>
        <v>2.4676342830961406E-4</v>
      </c>
      <c r="H6">
        <f t="shared" si="1"/>
        <v>1.639460730584861E-3</v>
      </c>
      <c r="I6" s="1"/>
      <c r="K6">
        <v>0.97440029740815204</v>
      </c>
      <c r="L6">
        <v>0.93010893726787602</v>
      </c>
      <c r="N6">
        <f>N5/SQRT(COUNT(C2:C5))</f>
        <v>9.1503452994496901E-2</v>
      </c>
      <c r="Q6">
        <f>Q5/SQRT(COUNT(L2:L5))</f>
        <v>0.25803365359634867</v>
      </c>
    </row>
    <row r="7" spans="1:18" x14ac:dyDescent="0.25">
      <c r="A7" t="s">
        <v>14</v>
      </c>
      <c r="B7" t="s">
        <v>4</v>
      </c>
      <c r="C7">
        <v>0.80620240909158813</v>
      </c>
      <c r="D7">
        <v>1.682447591406534</v>
      </c>
      <c r="E7">
        <v>1.682447591406534</v>
      </c>
      <c r="F7">
        <v>0.80620240909158813</v>
      </c>
      <c r="G7">
        <f t="shared" ref="G7:G9" si="2">(C7-$B$14)/$G$15</f>
        <v>1.640704518430677E-4</v>
      </c>
      <c r="H7">
        <f t="shared" si="1"/>
        <v>1.0900604870367012E-3</v>
      </c>
      <c r="I7" s="1"/>
      <c r="K7">
        <v>2.6574660487568198</v>
      </c>
      <c r="L7">
        <v>1.7273521191214201</v>
      </c>
    </row>
    <row r="8" spans="1:18" x14ac:dyDescent="0.25">
      <c r="A8" t="s">
        <v>15</v>
      </c>
      <c r="B8" t="s">
        <v>4</v>
      </c>
      <c r="C8">
        <v>0.80014635814844526</v>
      </c>
      <c r="D8">
        <v>1.6698093405059855</v>
      </c>
      <c r="E8">
        <v>1.6698093405059855</v>
      </c>
      <c r="F8">
        <v>0.80014635814844526</v>
      </c>
      <c r="G8">
        <f t="shared" si="2"/>
        <v>1.610320301944758E-4</v>
      </c>
      <c r="H8">
        <f t="shared" si="1"/>
        <v>1.0698736505595585E-3</v>
      </c>
      <c r="I8" s="1"/>
      <c r="K8">
        <v>1.7273521191214201</v>
      </c>
      <c r="L8">
        <v>1.06298295331485</v>
      </c>
    </row>
    <row r="9" spans="1:18" x14ac:dyDescent="0.25">
      <c r="A9" t="s">
        <v>16</v>
      </c>
      <c r="B9" t="s">
        <v>4</v>
      </c>
      <c r="C9">
        <v>0.79421573233687381</v>
      </c>
      <c r="D9">
        <v>1.657432836789686</v>
      </c>
      <c r="E9">
        <v>1.657432836789686</v>
      </c>
      <c r="F9">
        <v>0.79421573233687381</v>
      </c>
      <c r="G9">
        <f t="shared" si="2"/>
        <v>1.5805653642390571E-4</v>
      </c>
      <c r="H9">
        <f t="shared" si="1"/>
        <v>1.0501048978543202E-3</v>
      </c>
      <c r="I9" s="1"/>
      <c r="K9">
        <v>2.6574660487568198</v>
      </c>
      <c r="L9">
        <v>3.1889631906764699</v>
      </c>
      <c r="M9">
        <f>AVERAGE(C6:C9)</f>
        <v>0.84289674543323578</v>
      </c>
      <c r="N9">
        <f>_xlfn.STDEV.S(C6:C9)</f>
        <v>8.5557223305812571E-2</v>
      </c>
      <c r="P9">
        <f>AVERAGE(L6:L9)</f>
        <v>1.727351800095154</v>
      </c>
      <c r="Q9">
        <f>_xlfn.STDEV.S(L6:L9)</f>
        <v>1.034938002004367</v>
      </c>
    </row>
    <row r="10" spans="1:18" x14ac:dyDescent="0.25">
      <c r="I10" s="1"/>
      <c r="N10">
        <f>N9/SQRT(COUNT(C6:C9))</f>
        <v>4.2778611652906286E-2</v>
      </c>
      <c r="Q10">
        <f>Q9/SQRT(COUNT(L6:L9))</f>
        <v>0.51746900100218352</v>
      </c>
    </row>
    <row r="11" spans="1:18" x14ac:dyDescent="0.25">
      <c r="I11" s="1"/>
    </row>
    <row r="12" spans="1:18" x14ac:dyDescent="0.25">
      <c r="I12" s="1"/>
    </row>
    <row r="13" spans="1:18" x14ac:dyDescent="0.25">
      <c r="B13" t="s">
        <v>21</v>
      </c>
      <c r="G13" s="1" t="s">
        <v>20</v>
      </c>
      <c r="H13" s="1"/>
      <c r="I13" s="1"/>
    </row>
    <row r="14" spans="1:18" x14ac:dyDescent="0.25">
      <c r="B14">
        <v>0.4791842629805777</v>
      </c>
      <c r="G14" s="1">
        <f>LOG(100,2)</f>
        <v>6.6438561897747253</v>
      </c>
      <c r="H14" s="1"/>
      <c r="I14" s="1"/>
    </row>
    <row r="15" spans="1:18" x14ac:dyDescent="0.25">
      <c r="G15">
        <f>G14*300</f>
        <v>1993.1568569324177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2020-02-07T22:51:53Z</dcterms:modified>
</cp:coreProperties>
</file>