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3E4B1D0D-A5A3-4A7F-9B93-A6D4C4B352A3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5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598" i="8" l="1"/>
  <c r="I9599" i="8"/>
  <c r="I9600" i="8"/>
  <c r="J9598" i="8"/>
  <c r="L9598" i="8" s="1"/>
  <c r="J9599" i="8"/>
  <c r="L9599" i="8" s="1"/>
  <c r="J9600" i="8"/>
  <c r="L9600" i="8" s="1"/>
  <c r="H9600" i="8" s="1"/>
  <c r="N9598" i="8"/>
  <c r="N9599" i="8"/>
  <c r="N9600" i="8"/>
  <c r="O9598" i="8"/>
  <c r="O9599" i="8"/>
  <c r="O9600" i="8"/>
  <c r="P9598" i="8"/>
  <c r="P9599" i="8"/>
  <c r="P9600" i="8"/>
  <c r="I9596" i="8"/>
  <c r="I9597" i="8"/>
  <c r="J9596" i="8"/>
  <c r="L9596" i="8" s="1"/>
  <c r="J9597" i="8"/>
  <c r="L9597" i="8" s="1"/>
  <c r="N9596" i="8"/>
  <c r="N9597" i="8"/>
  <c r="O9596" i="8"/>
  <c r="O9597" i="8"/>
  <c r="P9596" i="8"/>
  <c r="P9597" i="8"/>
  <c r="I9595" i="8"/>
  <c r="J9595" i="8"/>
  <c r="L9595" i="8" s="1"/>
  <c r="N9595" i="8"/>
  <c r="O9595" i="8"/>
  <c r="P9595" i="8"/>
  <c r="I9586" i="8"/>
  <c r="I9587" i="8"/>
  <c r="I9588" i="8"/>
  <c r="I9589" i="8"/>
  <c r="I9590" i="8"/>
  <c r="I9591" i="8"/>
  <c r="I9592" i="8"/>
  <c r="I9593" i="8"/>
  <c r="I9594" i="8"/>
  <c r="J9586" i="8"/>
  <c r="L9586" i="8" s="1"/>
  <c r="J9587" i="8"/>
  <c r="L9587" i="8" s="1"/>
  <c r="J9588" i="8"/>
  <c r="L9588" i="8" s="1"/>
  <c r="J9589" i="8"/>
  <c r="L9589" i="8" s="1"/>
  <c r="J9590" i="8"/>
  <c r="L9590" i="8" s="1"/>
  <c r="J9591" i="8"/>
  <c r="L9591" i="8" s="1"/>
  <c r="J9592" i="8"/>
  <c r="L9592" i="8" s="1"/>
  <c r="J9593" i="8"/>
  <c r="L9593" i="8" s="1"/>
  <c r="J9594" i="8"/>
  <c r="L9594" i="8" s="1"/>
  <c r="N9586" i="8"/>
  <c r="N9587" i="8"/>
  <c r="N9588" i="8"/>
  <c r="N9589" i="8"/>
  <c r="N9590" i="8"/>
  <c r="N9591" i="8"/>
  <c r="N9592" i="8"/>
  <c r="N9593" i="8"/>
  <c r="N9594" i="8"/>
  <c r="O9586" i="8"/>
  <c r="O9587" i="8"/>
  <c r="O9588" i="8"/>
  <c r="O9589" i="8"/>
  <c r="O9590" i="8"/>
  <c r="O9591" i="8"/>
  <c r="O9592" i="8"/>
  <c r="O9593" i="8"/>
  <c r="O9594" i="8"/>
  <c r="P9586" i="8"/>
  <c r="P9587" i="8"/>
  <c r="P9588" i="8"/>
  <c r="P9589" i="8"/>
  <c r="P9590" i="8"/>
  <c r="P9591" i="8"/>
  <c r="P9592" i="8"/>
  <c r="P9593" i="8"/>
  <c r="P9594" i="8"/>
  <c r="I9580" i="8"/>
  <c r="I9581" i="8"/>
  <c r="I9582" i="8"/>
  <c r="I9583" i="8"/>
  <c r="I9584" i="8"/>
  <c r="I9585" i="8"/>
  <c r="J9580" i="8"/>
  <c r="L9580" i="8" s="1"/>
  <c r="J9581" i="8"/>
  <c r="L9581" i="8" s="1"/>
  <c r="J9582" i="8"/>
  <c r="L9582" i="8" s="1"/>
  <c r="J9583" i="8"/>
  <c r="L9583" i="8" s="1"/>
  <c r="J9584" i="8"/>
  <c r="L9584" i="8" s="1"/>
  <c r="J9585" i="8"/>
  <c r="L9585" i="8" s="1"/>
  <c r="N9580" i="8"/>
  <c r="N9581" i="8"/>
  <c r="N9582" i="8"/>
  <c r="N9583" i="8"/>
  <c r="N9584" i="8"/>
  <c r="N9585" i="8"/>
  <c r="O9580" i="8"/>
  <c r="O9581" i="8"/>
  <c r="O9582" i="8"/>
  <c r="O9583" i="8"/>
  <c r="O9584" i="8"/>
  <c r="O9585" i="8"/>
  <c r="P9580" i="8"/>
  <c r="P9581" i="8"/>
  <c r="P9582" i="8"/>
  <c r="P9583" i="8"/>
  <c r="P9584" i="8"/>
  <c r="P9585" i="8"/>
  <c r="I9579" i="8"/>
  <c r="J9579" i="8"/>
  <c r="L9579" i="8" s="1"/>
  <c r="N9579" i="8"/>
  <c r="O9579" i="8"/>
  <c r="P9579" i="8"/>
  <c r="I9575" i="8"/>
  <c r="I9576" i="8"/>
  <c r="I9577" i="8"/>
  <c r="I9578" i="8"/>
  <c r="J9575" i="8"/>
  <c r="L9575" i="8" s="1"/>
  <c r="H9575" i="8" s="1"/>
  <c r="J9576" i="8"/>
  <c r="L9576" i="8" s="1"/>
  <c r="H9576" i="8" s="1"/>
  <c r="J9577" i="8"/>
  <c r="L9577" i="8" s="1"/>
  <c r="J9578" i="8"/>
  <c r="L9578" i="8" s="1"/>
  <c r="N9575" i="8"/>
  <c r="N9576" i="8"/>
  <c r="N9577" i="8"/>
  <c r="N9578" i="8"/>
  <c r="O9575" i="8"/>
  <c r="O9576" i="8"/>
  <c r="O9577" i="8"/>
  <c r="O9578" i="8"/>
  <c r="P9575" i="8"/>
  <c r="P9576" i="8"/>
  <c r="P9577" i="8"/>
  <c r="P9578" i="8"/>
  <c r="I9571" i="8"/>
  <c r="I9572" i="8"/>
  <c r="I9573" i="8"/>
  <c r="I9574" i="8"/>
  <c r="J9571" i="8"/>
  <c r="L9571" i="8" s="1"/>
  <c r="H9571" i="8" s="1"/>
  <c r="J9572" i="8"/>
  <c r="L9572" i="8" s="1"/>
  <c r="J9573" i="8"/>
  <c r="L9573" i="8" s="1"/>
  <c r="H9573" i="8" s="1"/>
  <c r="J9574" i="8"/>
  <c r="L9574" i="8" s="1"/>
  <c r="N9571" i="8"/>
  <c r="N9572" i="8"/>
  <c r="N9573" i="8"/>
  <c r="N9574" i="8"/>
  <c r="O9571" i="8"/>
  <c r="O9572" i="8"/>
  <c r="O9573" i="8"/>
  <c r="O9574" i="8"/>
  <c r="P9571" i="8"/>
  <c r="P9572" i="8"/>
  <c r="P9573" i="8"/>
  <c r="P9574" i="8"/>
  <c r="I9570" i="8"/>
  <c r="J9570" i="8"/>
  <c r="L9570" i="8" s="1"/>
  <c r="N9570" i="8"/>
  <c r="O9570" i="8"/>
  <c r="P9570" i="8"/>
  <c r="I9567" i="8"/>
  <c r="I9568" i="8"/>
  <c r="I9569" i="8"/>
  <c r="J9567" i="8"/>
  <c r="L9567" i="8" s="1"/>
  <c r="J9568" i="8"/>
  <c r="L9568" i="8" s="1"/>
  <c r="J9569" i="8"/>
  <c r="L9569" i="8" s="1"/>
  <c r="N9567" i="8"/>
  <c r="N9568" i="8"/>
  <c r="N9569" i="8"/>
  <c r="O9567" i="8"/>
  <c r="O9568" i="8"/>
  <c r="O9569" i="8"/>
  <c r="P9567" i="8"/>
  <c r="P9568" i="8"/>
  <c r="P9569" i="8"/>
  <c r="I9566" i="8"/>
  <c r="J9566" i="8"/>
  <c r="L9566" i="8" s="1"/>
  <c r="N9566" i="8"/>
  <c r="O9566" i="8"/>
  <c r="P9566" i="8"/>
  <c r="I9561" i="8"/>
  <c r="I9562" i="8"/>
  <c r="I9563" i="8"/>
  <c r="I9564" i="8"/>
  <c r="I9565" i="8"/>
  <c r="J9561" i="8"/>
  <c r="L9561" i="8" s="1"/>
  <c r="J9562" i="8"/>
  <c r="L9562" i="8" s="1"/>
  <c r="J9563" i="8"/>
  <c r="L9563" i="8" s="1"/>
  <c r="J9564" i="8"/>
  <c r="L9564" i="8" s="1"/>
  <c r="J9565" i="8"/>
  <c r="L9565" i="8" s="1"/>
  <c r="N9561" i="8"/>
  <c r="N9562" i="8"/>
  <c r="N9563" i="8"/>
  <c r="N9564" i="8"/>
  <c r="N9565" i="8"/>
  <c r="O9561" i="8"/>
  <c r="O9562" i="8"/>
  <c r="O9563" i="8"/>
  <c r="O9564" i="8"/>
  <c r="O9565" i="8"/>
  <c r="P9561" i="8"/>
  <c r="P9562" i="8"/>
  <c r="P9563" i="8"/>
  <c r="P9564" i="8"/>
  <c r="P9565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J9547" i="8"/>
  <c r="L9547" i="8" s="1"/>
  <c r="J9548" i="8"/>
  <c r="L9548" i="8" s="1"/>
  <c r="J9549" i="8"/>
  <c r="J9550" i="8"/>
  <c r="L9550" i="8" s="1"/>
  <c r="J9551" i="8"/>
  <c r="L9551" i="8" s="1"/>
  <c r="J9552" i="8"/>
  <c r="L9552" i="8" s="1"/>
  <c r="J9553" i="8"/>
  <c r="L9553" i="8" s="1"/>
  <c r="J9554" i="8"/>
  <c r="L9554" i="8" s="1"/>
  <c r="J9555" i="8"/>
  <c r="L9555" i="8" s="1"/>
  <c r="J9556" i="8"/>
  <c r="L9556" i="8" s="1"/>
  <c r="J9557" i="8"/>
  <c r="L9557" i="8" s="1"/>
  <c r="J9558" i="8"/>
  <c r="L9558" i="8" s="1"/>
  <c r="J9559" i="8"/>
  <c r="L9559" i="8" s="1"/>
  <c r="J9560" i="8"/>
  <c r="L9560" i="8" s="1"/>
  <c r="L9549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O9547" i="8"/>
  <c r="O9548" i="8"/>
  <c r="O9549" i="8"/>
  <c r="O9550" i="8"/>
  <c r="O9551" i="8"/>
  <c r="O9552" i="8"/>
  <c r="O9553" i="8"/>
  <c r="O9554" i="8"/>
  <c r="O9555" i="8"/>
  <c r="O9556" i="8"/>
  <c r="O9557" i="8"/>
  <c r="O9558" i="8"/>
  <c r="O9559" i="8"/>
  <c r="O9560" i="8"/>
  <c r="P9547" i="8"/>
  <c r="P9548" i="8"/>
  <c r="P9549" i="8"/>
  <c r="P9550" i="8"/>
  <c r="P9551" i="8"/>
  <c r="P9552" i="8"/>
  <c r="P9553" i="8"/>
  <c r="P9554" i="8"/>
  <c r="P9555" i="8"/>
  <c r="P9556" i="8"/>
  <c r="P9557" i="8"/>
  <c r="P9558" i="8"/>
  <c r="P9559" i="8"/>
  <c r="P9560" i="8"/>
  <c r="I9545" i="8"/>
  <c r="I9546" i="8"/>
  <c r="J9545" i="8"/>
  <c r="L9545" i="8" s="1"/>
  <c r="J9546" i="8"/>
  <c r="L9546" i="8" s="1"/>
  <c r="N9545" i="8"/>
  <c r="N9546" i="8"/>
  <c r="O9545" i="8"/>
  <c r="O9546" i="8"/>
  <c r="P9545" i="8"/>
  <c r="P9546" i="8"/>
  <c r="I9544" i="8"/>
  <c r="J9544" i="8"/>
  <c r="L9544" i="8" s="1"/>
  <c r="N9544" i="8"/>
  <c r="O9544" i="8"/>
  <c r="P9544" i="8"/>
  <c r="I9543" i="8"/>
  <c r="J9543" i="8"/>
  <c r="L9543" i="8" s="1"/>
  <c r="N9543" i="8"/>
  <c r="O9543" i="8"/>
  <c r="P9543" i="8"/>
  <c r="I9542" i="8"/>
  <c r="J9542" i="8"/>
  <c r="L9542" i="8" s="1"/>
  <c r="N9542" i="8"/>
  <c r="O9542" i="8"/>
  <c r="P9542" i="8"/>
  <c r="I9533" i="8"/>
  <c r="I9534" i="8"/>
  <c r="I9535" i="8"/>
  <c r="I9536" i="8"/>
  <c r="I9537" i="8"/>
  <c r="I9538" i="8"/>
  <c r="I9539" i="8"/>
  <c r="I9540" i="8"/>
  <c r="I9541" i="8"/>
  <c r="J9533" i="8"/>
  <c r="L9533" i="8" s="1"/>
  <c r="J9534" i="8"/>
  <c r="J9535" i="8"/>
  <c r="L9535" i="8" s="1"/>
  <c r="J9536" i="8"/>
  <c r="L9536" i="8" s="1"/>
  <c r="J9537" i="8"/>
  <c r="L9537" i="8" s="1"/>
  <c r="J9538" i="8"/>
  <c r="L9538" i="8" s="1"/>
  <c r="J9539" i="8"/>
  <c r="L9539" i="8" s="1"/>
  <c r="J9540" i="8"/>
  <c r="L9540" i="8" s="1"/>
  <c r="J9541" i="8"/>
  <c r="L9541" i="8" s="1"/>
  <c r="L9534" i="8"/>
  <c r="N9533" i="8"/>
  <c r="N9534" i="8"/>
  <c r="N9535" i="8"/>
  <c r="N9536" i="8"/>
  <c r="N9537" i="8"/>
  <c r="N9538" i="8"/>
  <c r="N9539" i="8"/>
  <c r="N9540" i="8"/>
  <c r="N9541" i="8"/>
  <c r="O9533" i="8"/>
  <c r="O9534" i="8"/>
  <c r="O9535" i="8"/>
  <c r="O9536" i="8"/>
  <c r="O9537" i="8"/>
  <c r="O9538" i="8"/>
  <c r="O9539" i="8"/>
  <c r="O9540" i="8"/>
  <c r="O9541" i="8"/>
  <c r="P9533" i="8"/>
  <c r="P9534" i="8"/>
  <c r="P9535" i="8"/>
  <c r="P9536" i="8"/>
  <c r="P9537" i="8"/>
  <c r="P9538" i="8"/>
  <c r="P9539" i="8"/>
  <c r="P9540" i="8"/>
  <c r="P9541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J9519" i="8"/>
  <c r="L9519" i="8" s="1"/>
  <c r="J9520" i="8"/>
  <c r="L9520" i="8" s="1"/>
  <c r="J9521" i="8"/>
  <c r="L9521" i="8" s="1"/>
  <c r="J9522" i="8"/>
  <c r="L9522" i="8" s="1"/>
  <c r="J9523" i="8"/>
  <c r="L9523" i="8" s="1"/>
  <c r="J9524" i="8"/>
  <c r="L9524" i="8" s="1"/>
  <c r="J9525" i="8"/>
  <c r="L9525" i="8" s="1"/>
  <c r="J9526" i="8"/>
  <c r="L9526" i="8" s="1"/>
  <c r="J9527" i="8"/>
  <c r="L9527" i="8" s="1"/>
  <c r="J9528" i="8"/>
  <c r="L9528" i="8" s="1"/>
  <c r="J9529" i="8"/>
  <c r="L9529" i="8" s="1"/>
  <c r="J9530" i="8"/>
  <c r="L9530" i="8" s="1"/>
  <c r="J9531" i="8"/>
  <c r="L9531" i="8" s="1"/>
  <c r="J9532" i="8"/>
  <c r="L9532" i="8" s="1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O9519" i="8"/>
  <c r="O9520" i="8"/>
  <c r="O9521" i="8"/>
  <c r="O9522" i="8"/>
  <c r="O9523" i="8"/>
  <c r="O9524" i="8"/>
  <c r="O9525" i="8"/>
  <c r="O9526" i="8"/>
  <c r="O9527" i="8"/>
  <c r="O9528" i="8"/>
  <c r="O9529" i="8"/>
  <c r="O9530" i="8"/>
  <c r="O9531" i="8"/>
  <c r="O9532" i="8"/>
  <c r="P9519" i="8"/>
  <c r="P9520" i="8"/>
  <c r="P9521" i="8"/>
  <c r="P9522" i="8"/>
  <c r="P9523" i="8"/>
  <c r="P9524" i="8"/>
  <c r="P9525" i="8"/>
  <c r="P9526" i="8"/>
  <c r="P9527" i="8"/>
  <c r="P9528" i="8"/>
  <c r="P9529" i="8"/>
  <c r="P9530" i="8"/>
  <c r="P9531" i="8"/>
  <c r="P9532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J9505" i="8"/>
  <c r="L9505" i="8" s="1"/>
  <c r="J9506" i="8"/>
  <c r="L9506" i="8" s="1"/>
  <c r="J9507" i="8"/>
  <c r="L9507" i="8" s="1"/>
  <c r="J9508" i="8"/>
  <c r="L9508" i="8" s="1"/>
  <c r="J9509" i="8"/>
  <c r="L9509" i="8" s="1"/>
  <c r="J9510" i="8"/>
  <c r="L9510" i="8" s="1"/>
  <c r="J9511" i="8"/>
  <c r="L9511" i="8" s="1"/>
  <c r="J9512" i="8"/>
  <c r="L9512" i="8" s="1"/>
  <c r="J9513" i="8"/>
  <c r="L9513" i="8" s="1"/>
  <c r="J9514" i="8"/>
  <c r="L9514" i="8" s="1"/>
  <c r="J9515" i="8"/>
  <c r="L9515" i="8" s="1"/>
  <c r="J9516" i="8"/>
  <c r="L9516" i="8" s="1"/>
  <c r="J9517" i="8"/>
  <c r="L9517" i="8" s="1"/>
  <c r="J9518" i="8"/>
  <c r="L9518" i="8" s="1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O9505" i="8"/>
  <c r="O9506" i="8"/>
  <c r="O9507" i="8"/>
  <c r="O9508" i="8"/>
  <c r="O9509" i="8"/>
  <c r="O9510" i="8"/>
  <c r="O9511" i="8"/>
  <c r="O9512" i="8"/>
  <c r="O9513" i="8"/>
  <c r="O9514" i="8"/>
  <c r="O9515" i="8"/>
  <c r="O9516" i="8"/>
  <c r="O9517" i="8"/>
  <c r="O9518" i="8"/>
  <c r="P9505" i="8"/>
  <c r="P9506" i="8"/>
  <c r="P9507" i="8"/>
  <c r="P9508" i="8"/>
  <c r="P9509" i="8"/>
  <c r="P9510" i="8"/>
  <c r="P9511" i="8"/>
  <c r="P9512" i="8"/>
  <c r="P9513" i="8"/>
  <c r="P9514" i="8"/>
  <c r="P9515" i="8"/>
  <c r="P9516" i="8"/>
  <c r="P9517" i="8"/>
  <c r="P9518" i="8"/>
  <c r="S60" i="9"/>
  <c r="I9494" i="8"/>
  <c r="I9495" i="8"/>
  <c r="I9496" i="8"/>
  <c r="I9497" i="8"/>
  <c r="I9498" i="8"/>
  <c r="I9499" i="8"/>
  <c r="I9500" i="8"/>
  <c r="I9501" i="8"/>
  <c r="I9502" i="8"/>
  <c r="I9503" i="8"/>
  <c r="I9504" i="8"/>
  <c r="J9494" i="8"/>
  <c r="L9494" i="8" s="1"/>
  <c r="J9495" i="8"/>
  <c r="L9495" i="8" s="1"/>
  <c r="J9496" i="8"/>
  <c r="L9496" i="8" s="1"/>
  <c r="J9497" i="8"/>
  <c r="L9497" i="8" s="1"/>
  <c r="J9498" i="8"/>
  <c r="L9498" i="8" s="1"/>
  <c r="J9499" i="8"/>
  <c r="L9499" i="8" s="1"/>
  <c r="J9500" i="8"/>
  <c r="L9500" i="8" s="1"/>
  <c r="J9501" i="8"/>
  <c r="L9501" i="8" s="1"/>
  <c r="J9502" i="8"/>
  <c r="L9502" i="8" s="1"/>
  <c r="J9503" i="8"/>
  <c r="L9503" i="8" s="1"/>
  <c r="J9504" i="8"/>
  <c r="L9504" i="8" s="1"/>
  <c r="N9494" i="8"/>
  <c r="N9495" i="8"/>
  <c r="N9496" i="8"/>
  <c r="N9497" i="8"/>
  <c r="N9498" i="8"/>
  <c r="N9499" i="8"/>
  <c r="N9500" i="8"/>
  <c r="N9501" i="8"/>
  <c r="N9502" i="8"/>
  <c r="N9503" i="8"/>
  <c r="N9504" i="8"/>
  <c r="O9494" i="8"/>
  <c r="O9495" i="8"/>
  <c r="O9496" i="8"/>
  <c r="O9497" i="8"/>
  <c r="O9498" i="8"/>
  <c r="O9499" i="8"/>
  <c r="O9500" i="8"/>
  <c r="O9501" i="8"/>
  <c r="O9502" i="8"/>
  <c r="O9503" i="8"/>
  <c r="O9504" i="8"/>
  <c r="P9494" i="8"/>
  <c r="P9495" i="8"/>
  <c r="P9496" i="8"/>
  <c r="P9497" i="8"/>
  <c r="P9498" i="8"/>
  <c r="P9499" i="8"/>
  <c r="P9500" i="8"/>
  <c r="P9501" i="8"/>
  <c r="P9502" i="8"/>
  <c r="P9503" i="8"/>
  <c r="P9504" i="8"/>
  <c r="I9486" i="8"/>
  <c r="I9487" i="8"/>
  <c r="I9488" i="8"/>
  <c r="I9489" i="8"/>
  <c r="I9490" i="8"/>
  <c r="I9491" i="8"/>
  <c r="I9492" i="8"/>
  <c r="I9493" i="8"/>
  <c r="J9486" i="8"/>
  <c r="L9486" i="8" s="1"/>
  <c r="J9487" i="8"/>
  <c r="L9487" i="8" s="1"/>
  <c r="J9488" i="8"/>
  <c r="L9488" i="8" s="1"/>
  <c r="J9489" i="8"/>
  <c r="L9489" i="8" s="1"/>
  <c r="J9490" i="8"/>
  <c r="L9490" i="8" s="1"/>
  <c r="H9490" i="8" s="1"/>
  <c r="J9491" i="8"/>
  <c r="L9491" i="8" s="1"/>
  <c r="J9492" i="8"/>
  <c r="L9492" i="8" s="1"/>
  <c r="H9492" i="8" s="1"/>
  <c r="J9493" i="8"/>
  <c r="L9493" i="8" s="1"/>
  <c r="N9486" i="8"/>
  <c r="N9487" i="8"/>
  <c r="N9488" i="8"/>
  <c r="N9489" i="8"/>
  <c r="N9490" i="8"/>
  <c r="N9491" i="8"/>
  <c r="N9492" i="8"/>
  <c r="N9493" i="8"/>
  <c r="O9486" i="8"/>
  <c r="O9487" i="8"/>
  <c r="O9488" i="8"/>
  <c r="O9489" i="8"/>
  <c r="O9490" i="8"/>
  <c r="O9491" i="8"/>
  <c r="O9492" i="8"/>
  <c r="O9493" i="8"/>
  <c r="P9486" i="8"/>
  <c r="P9487" i="8"/>
  <c r="P9488" i="8"/>
  <c r="P9489" i="8"/>
  <c r="P9490" i="8"/>
  <c r="P9491" i="8"/>
  <c r="P9492" i="8"/>
  <c r="P9493" i="8"/>
  <c r="I9479" i="8"/>
  <c r="I9480" i="8"/>
  <c r="I9481" i="8"/>
  <c r="I9482" i="8"/>
  <c r="I9483" i="8"/>
  <c r="I9484" i="8"/>
  <c r="I9485" i="8"/>
  <c r="J9479" i="8"/>
  <c r="L9479" i="8" s="1"/>
  <c r="J9480" i="8"/>
  <c r="L9480" i="8" s="1"/>
  <c r="J9481" i="8"/>
  <c r="L9481" i="8" s="1"/>
  <c r="J9482" i="8"/>
  <c r="L9482" i="8" s="1"/>
  <c r="J9483" i="8"/>
  <c r="L9483" i="8" s="1"/>
  <c r="J9484" i="8"/>
  <c r="L9484" i="8" s="1"/>
  <c r="J9485" i="8"/>
  <c r="L9485" i="8" s="1"/>
  <c r="N9479" i="8"/>
  <c r="N9480" i="8"/>
  <c r="N9481" i="8"/>
  <c r="N9482" i="8"/>
  <c r="N9483" i="8"/>
  <c r="N9484" i="8"/>
  <c r="N9485" i="8"/>
  <c r="O9479" i="8"/>
  <c r="O9480" i="8"/>
  <c r="O9481" i="8"/>
  <c r="O9482" i="8"/>
  <c r="O9483" i="8"/>
  <c r="O9484" i="8"/>
  <c r="O9485" i="8"/>
  <c r="P9479" i="8"/>
  <c r="P9480" i="8"/>
  <c r="P9481" i="8"/>
  <c r="P9482" i="8"/>
  <c r="P9483" i="8"/>
  <c r="P9484" i="8"/>
  <c r="P9485" i="8"/>
  <c r="I9478" i="8"/>
  <c r="J9478" i="8"/>
  <c r="L9478" i="8" s="1"/>
  <c r="N9478" i="8"/>
  <c r="O9478" i="8"/>
  <c r="P9478" i="8"/>
  <c r="I9477" i="8"/>
  <c r="J9477" i="8"/>
  <c r="L9477" i="8" s="1"/>
  <c r="N9477" i="8"/>
  <c r="O9477" i="8"/>
  <c r="P9477" i="8"/>
  <c r="I9468" i="8"/>
  <c r="I9469" i="8"/>
  <c r="I9470" i="8"/>
  <c r="I9471" i="8"/>
  <c r="I9472" i="8"/>
  <c r="I9473" i="8"/>
  <c r="I9474" i="8"/>
  <c r="I9475" i="8"/>
  <c r="I9476" i="8"/>
  <c r="J9468" i="8"/>
  <c r="L9468" i="8" s="1"/>
  <c r="J9469" i="8"/>
  <c r="L9469" i="8" s="1"/>
  <c r="J9470" i="8"/>
  <c r="L9470" i="8" s="1"/>
  <c r="J9471" i="8"/>
  <c r="L9471" i="8" s="1"/>
  <c r="J9472" i="8"/>
  <c r="L9472" i="8" s="1"/>
  <c r="J9473" i="8"/>
  <c r="L9473" i="8" s="1"/>
  <c r="J9474" i="8"/>
  <c r="L9474" i="8" s="1"/>
  <c r="J9475" i="8"/>
  <c r="L9475" i="8" s="1"/>
  <c r="J9476" i="8"/>
  <c r="L9476" i="8" s="1"/>
  <c r="N9468" i="8"/>
  <c r="N9469" i="8"/>
  <c r="N9470" i="8"/>
  <c r="N9471" i="8"/>
  <c r="N9472" i="8"/>
  <c r="N9473" i="8"/>
  <c r="N9474" i="8"/>
  <c r="N9475" i="8"/>
  <c r="N9476" i="8"/>
  <c r="O9468" i="8"/>
  <c r="O9469" i="8"/>
  <c r="O9470" i="8"/>
  <c r="O9471" i="8"/>
  <c r="O9472" i="8"/>
  <c r="O9473" i="8"/>
  <c r="O9474" i="8"/>
  <c r="O9475" i="8"/>
  <c r="O9476" i="8"/>
  <c r="P9468" i="8"/>
  <c r="P9469" i="8"/>
  <c r="P9470" i="8"/>
  <c r="P9471" i="8"/>
  <c r="P9472" i="8"/>
  <c r="P9473" i="8"/>
  <c r="P9474" i="8"/>
  <c r="P9475" i="8"/>
  <c r="P9476" i="8"/>
  <c r="I9464" i="8"/>
  <c r="I9465" i="8"/>
  <c r="I9466" i="8"/>
  <c r="I9467" i="8"/>
  <c r="J9464" i="8"/>
  <c r="L9464" i="8" s="1"/>
  <c r="H9464" i="8" s="1"/>
  <c r="J9465" i="8"/>
  <c r="L9465" i="8" s="1"/>
  <c r="J9466" i="8"/>
  <c r="L9466" i="8" s="1"/>
  <c r="J9467" i="8"/>
  <c r="L9467" i="8" s="1"/>
  <c r="N9464" i="8"/>
  <c r="N9465" i="8"/>
  <c r="N9466" i="8"/>
  <c r="N9467" i="8"/>
  <c r="O9464" i="8"/>
  <c r="O9465" i="8"/>
  <c r="O9466" i="8"/>
  <c r="O9467" i="8"/>
  <c r="P9464" i="8"/>
  <c r="P9465" i="8"/>
  <c r="P9466" i="8"/>
  <c r="P9467" i="8"/>
  <c r="I9459" i="8"/>
  <c r="I9460" i="8"/>
  <c r="I9461" i="8"/>
  <c r="I9462" i="8"/>
  <c r="I9463" i="8"/>
  <c r="J9459" i="8"/>
  <c r="L9459" i="8" s="1"/>
  <c r="J9460" i="8"/>
  <c r="L9460" i="8" s="1"/>
  <c r="J9461" i="8"/>
  <c r="L9461" i="8" s="1"/>
  <c r="J9462" i="8"/>
  <c r="L9462" i="8" s="1"/>
  <c r="J9463" i="8"/>
  <c r="L9463" i="8" s="1"/>
  <c r="N9459" i="8"/>
  <c r="N9460" i="8"/>
  <c r="N9461" i="8"/>
  <c r="N9462" i="8"/>
  <c r="N9463" i="8"/>
  <c r="O9459" i="8"/>
  <c r="O9460" i="8"/>
  <c r="O9461" i="8"/>
  <c r="O9462" i="8"/>
  <c r="O9463" i="8"/>
  <c r="P9459" i="8"/>
  <c r="P9460" i="8"/>
  <c r="P9461" i="8"/>
  <c r="P9462" i="8"/>
  <c r="P9463" i="8"/>
  <c r="I9451" i="8"/>
  <c r="I9452" i="8"/>
  <c r="I9453" i="8"/>
  <c r="I9454" i="8"/>
  <c r="I9455" i="8"/>
  <c r="I9456" i="8"/>
  <c r="I9457" i="8"/>
  <c r="I9458" i="8"/>
  <c r="J9451" i="8"/>
  <c r="J9452" i="8"/>
  <c r="J9453" i="8"/>
  <c r="L9453" i="8" s="1"/>
  <c r="H9453" i="8" s="1"/>
  <c r="J9454" i="8"/>
  <c r="L9454" i="8" s="1"/>
  <c r="J9455" i="8"/>
  <c r="L9455" i="8" s="1"/>
  <c r="J9456" i="8"/>
  <c r="L9456" i="8" s="1"/>
  <c r="H9456" i="8" s="1"/>
  <c r="J9457" i="8"/>
  <c r="L9457" i="8" s="1"/>
  <c r="H9457" i="8" s="1"/>
  <c r="J9458" i="8"/>
  <c r="L9458" i="8" s="1"/>
  <c r="L9451" i="8"/>
  <c r="H9451" i="8" s="1"/>
  <c r="L9452" i="8"/>
  <c r="N9451" i="8"/>
  <c r="N9452" i="8"/>
  <c r="N9453" i="8"/>
  <c r="N9454" i="8"/>
  <c r="N9455" i="8"/>
  <c r="N9456" i="8"/>
  <c r="N9457" i="8"/>
  <c r="N9458" i="8"/>
  <c r="O9451" i="8"/>
  <c r="O9452" i="8"/>
  <c r="O9453" i="8"/>
  <c r="O9454" i="8"/>
  <c r="O9455" i="8"/>
  <c r="O9456" i="8"/>
  <c r="O9457" i="8"/>
  <c r="O9458" i="8"/>
  <c r="P9451" i="8"/>
  <c r="P9452" i="8"/>
  <c r="P9453" i="8"/>
  <c r="P9454" i="8"/>
  <c r="P9455" i="8"/>
  <c r="P9456" i="8"/>
  <c r="P9457" i="8"/>
  <c r="P9458" i="8"/>
  <c r="I9441" i="8"/>
  <c r="I9442" i="8"/>
  <c r="I9443" i="8"/>
  <c r="I9444" i="8"/>
  <c r="I9445" i="8"/>
  <c r="I9446" i="8"/>
  <c r="I9447" i="8"/>
  <c r="I9448" i="8"/>
  <c r="I9449" i="8"/>
  <c r="I9450" i="8"/>
  <c r="J9441" i="8"/>
  <c r="L9441" i="8" s="1"/>
  <c r="J9442" i="8"/>
  <c r="L9442" i="8" s="1"/>
  <c r="J9443" i="8"/>
  <c r="J9444" i="8"/>
  <c r="L9444" i="8" s="1"/>
  <c r="J9445" i="8"/>
  <c r="L9445" i="8" s="1"/>
  <c r="J9446" i="8"/>
  <c r="L9446" i="8" s="1"/>
  <c r="J9447" i="8"/>
  <c r="L9447" i="8" s="1"/>
  <c r="J9448" i="8"/>
  <c r="L9448" i="8" s="1"/>
  <c r="J9449" i="8"/>
  <c r="L9449" i="8" s="1"/>
  <c r="J9450" i="8"/>
  <c r="L9450" i="8" s="1"/>
  <c r="L9443" i="8"/>
  <c r="N9441" i="8"/>
  <c r="N9442" i="8"/>
  <c r="N9443" i="8"/>
  <c r="N9444" i="8"/>
  <c r="N9445" i="8"/>
  <c r="N9446" i="8"/>
  <c r="N9447" i="8"/>
  <c r="N9448" i="8"/>
  <c r="N9449" i="8"/>
  <c r="N9450" i="8"/>
  <c r="O9441" i="8"/>
  <c r="O9442" i="8"/>
  <c r="O9443" i="8"/>
  <c r="O9444" i="8"/>
  <c r="O9445" i="8"/>
  <c r="O9446" i="8"/>
  <c r="O9447" i="8"/>
  <c r="O9448" i="8"/>
  <c r="O9449" i="8"/>
  <c r="O9450" i="8"/>
  <c r="P9441" i="8"/>
  <c r="P9442" i="8"/>
  <c r="P9443" i="8"/>
  <c r="P9444" i="8"/>
  <c r="P9445" i="8"/>
  <c r="P9446" i="8"/>
  <c r="P9447" i="8"/>
  <c r="P9448" i="8"/>
  <c r="P9449" i="8"/>
  <c r="P9450" i="8"/>
  <c r="I9433" i="8"/>
  <c r="I9434" i="8"/>
  <c r="I9435" i="8"/>
  <c r="I9436" i="8"/>
  <c r="I9437" i="8"/>
  <c r="I9438" i="8"/>
  <c r="I9439" i="8"/>
  <c r="I9440" i="8"/>
  <c r="J9433" i="8"/>
  <c r="L9433" i="8" s="1"/>
  <c r="H9433" i="8" s="1"/>
  <c r="J9434" i="8"/>
  <c r="L9434" i="8" s="1"/>
  <c r="J9435" i="8"/>
  <c r="L9435" i="8" s="1"/>
  <c r="J9436" i="8"/>
  <c r="L9436" i="8" s="1"/>
  <c r="J9437" i="8"/>
  <c r="L9437" i="8" s="1"/>
  <c r="H9437" i="8" s="1"/>
  <c r="J9438" i="8"/>
  <c r="L9438" i="8" s="1"/>
  <c r="J9439" i="8"/>
  <c r="L9439" i="8" s="1"/>
  <c r="J9440" i="8"/>
  <c r="L9440" i="8" s="1"/>
  <c r="N9433" i="8"/>
  <c r="N9434" i="8"/>
  <c r="N9435" i="8"/>
  <c r="N9436" i="8"/>
  <c r="N9437" i="8"/>
  <c r="N9438" i="8"/>
  <c r="N9439" i="8"/>
  <c r="N9440" i="8"/>
  <c r="O9433" i="8"/>
  <c r="O9434" i="8"/>
  <c r="O9435" i="8"/>
  <c r="O9436" i="8"/>
  <c r="O9437" i="8"/>
  <c r="O9438" i="8"/>
  <c r="O9439" i="8"/>
  <c r="O9440" i="8"/>
  <c r="P9433" i="8"/>
  <c r="P9434" i="8"/>
  <c r="P9435" i="8"/>
  <c r="P9436" i="8"/>
  <c r="P9437" i="8"/>
  <c r="P9438" i="8"/>
  <c r="P9439" i="8"/>
  <c r="P9440" i="8"/>
  <c r="I9425" i="8"/>
  <c r="I9426" i="8"/>
  <c r="I9427" i="8"/>
  <c r="I9428" i="8"/>
  <c r="I9429" i="8"/>
  <c r="I9430" i="8"/>
  <c r="I9431" i="8"/>
  <c r="I9432" i="8"/>
  <c r="J9425" i="8"/>
  <c r="L9425" i="8" s="1"/>
  <c r="H9425" i="8" s="1"/>
  <c r="J9426" i="8"/>
  <c r="L9426" i="8" s="1"/>
  <c r="J9427" i="8"/>
  <c r="L9427" i="8" s="1"/>
  <c r="J9428" i="8"/>
  <c r="L9428" i="8" s="1"/>
  <c r="J9429" i="8"/>
  <c r="L9429" i="8" s="1"/>
  <c r="H9429" i="8" s="1"/>
  <c r="J9430" i="8"/>
  <c r="L9430" i="8" s="1"/>
  <c r="J9431" i="8"/>
  <c r="L9431" i="8" s="1"/>
  <c r="J9432" i="8"/>
  <c r="L9432" i="8" s="1"/>
  <c r="N9425" i="8"/>
  <c r="N9426" i="8"/>
  <c r="N9427" i="8"/>
  <c r="N9428" i="8"/>
  <c r="N9429" i="8"/>
  <c r="N9430" i="8"/>
  <c r="N9431" i="8"/>
  <c r="N9432" i="8"/>
  <c r="O9425" i="8"/>
  <c r="O9426" i="8"/>
  <c r="O9427" i="8"/>
  <c r="O9428" i="8"/>
  <c r="O9429" i="8"/>
  <c r="O9430" i="8"/>
  <c r="O9431" i="8"/>
  <c r="O9432" i="8"/>
  <c r="P9425" i="8"/>
  <c r="P9426" i="8"/>
  <c r="P9427" i="8"/>
  <c r="P9428" i="8"/>
  <c r="P9429" i="8"/>
  <c r="P9430" i="8"/>
  <c r="P9431" i="8"/>
  <c r="P9432" i="8"/>
  <c r="I9415" i="8"/>
  <c r="I9416" i="8"/>
  <c r="I9417" i="8"/>
  <c r="I9418" i="8"/>
  <c r="I9419" i="8"/>
  <c r="I9420" i="8"/>
  <c r="I9421" i="8"/>
  <c r="I9422" i="8"/>
  <c r="I9423" i="8"/>
  <c r="I9424" i="8"/>
  <c r="J9415" i="8"/>
  <c r="L9415" i="8" s="1"/>
  <c r="J9416" i="8"/>
  <c r="L9416" i="8" s="1"/>
  <c r="J9417" i="8"/>
  <c r="L9417" i="8" s="1"/>
  <c r="J9418" i="8"/>
  <c r="L9418" i="8" s="1"/>
  <c r="J9419" i="8"/>
  <c r="L9419" i="8" s="1"/>
  <c r="J9420" i="8"/>
  <c r="L9420" i="8" s="1"/>
  <c r="J9421" i="8"/>
  <c r="L9421" i="8" s="1"/>
  <c r="J9422" i="8"/>
  <c r="L9422" i="8" s="1"/>
  <c r="J9423" i="8"/>
  <c r="L9423" i="8" s="1"/>
  <c r="J9424" i="8"/>
  <c r="L9424" i="8" s="1"/>
  <c r="N9415" i="8"/>
  <c r="N9416" i="8"/>
  <c r="N9417" i="8"/>
  <c r="N9418" i="8"/>
  <c r="N9419" i="8"/>
  <c r="N9420" i="8"/>
  <c r="N9421" i="8"/>
  <c r="N9422" i="8"/>
  <c r="N9423" i="8"/>
  <c r="N9424" i="8"/>
  <c r="O9415" i="8"/>
  <c r="O9416" i="8"/>
  <c r="O9417" i="8"/>
  <c r="O9418" i="8"/>
  <c r="O9419" i="8"/>
  <c r="O9420" i="8"/>
  <c r="O9421" i="8"/>
  <c r="O9422" i="8"/>
  <c r="O9423" i="8"/>
  <c r="O9424" i="8"/>
  <c r="P9415" i="8"/>
  <c r="P9416" i="8"/>
  <c r="P9417" i="8"/>
  <c r="P9418" i="8"/>
  <c r="P9419" i="8"/>
  <c r="P9420" i="8"/>
  <c r="P9421" i="8"/>
  <c r="P9422" i="8"/>
  <c r="P9423" i="8"/>
  <c r="P9424" i="8"/>
  <c r="I9414" i="8"/>
  <c r="J9414" i="8"/>
  <c r="L9414" i="8" s="1"/>
  <c r="N9414" i="8"/>
  <c r="O9414" i="8"/>
  <c r="P9414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J9402" i="8"/>
  <c r="L9402" i="8" s="1"/>
  <c r="J9403" i="8"/>
  <c r="L9403" i="8" s="1"/>
  <c r="J9404" i="8"/>
  <c r="L9404" i="8" s="1"/>
  <c r="J9405" i="8"/>
  <c r="L9405" i="8" s="1"/>
  <c r="J9406" i="8"/>
  <c r="L9406" i="8" s="1"/>
  <c r="J9407" i="8"/>
  <c r="L9407" i="8" s="1"/>
  <c r="J9408" i="8"/>
  <c r="L9408" i="8" s="1"/>
  <c r="J9409" i="8"/>
  <c r="L9409" i="8" s="1"/>
  <c r="J9410" i="8"/>
  <c r="L9410" i="8" s="1"/>
  <c r="J9411" i="8"/>
  <c r="L9411" i="8" s="1"/>
  <c r="J9412" i="8"/>
  <c r="L9412" i="8" s="1"/>
  <c r="H9412" i="8" s="1"/>
  <c r="J9413" i="8"/>
  <c r="L9413" i="8" s="1"/>
  <c r="H9413" i="8" s="1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P9402" i="8"/>
  <c r="P9403" i="8"/>
  <c r="P9404" i="8"/>
  <c r="P9405" i="8"/>
  <c r="P9406" i="8"/>
  <c r="P9407" i="8"/>
  <c r="P9408" i="8"/>
  <c r="P9409" i="8"/>
  <c r="P9410" i="8"/>
  <c r="P9411" i="8"/>
  <c r="P9412" i="8"/>
  <c r="P9413" i="8"/>
  <c r="C660" i="5"/>
  <c r="C1" i="5" s="1"/>
  <c r="I9401" i="8"/>
  <c r="J9401" i="8"/>
  <c r="L9401" i="8" s="1"/>
  <c r="N9401" i="8"/>
  <c r="O9401" i="8"/>
  <c r="P9401" i="8"/>
  <c r="I9399" i="8"/>
  <c r="I9400" i="8"/>
  <c r="J9399" i="8"/>
  <c r="L9399" i="8" s="1"/>
  <c r="J9400" i="8"/>
  <c r="L9400" i="8" s="1"/>
  <c r="N9399" i="8"/>
  <c r="N9400" i="8"/>
  <c r="O9399" i="8"/>
  <c r="O9400" i="8"/>
  <c r="P9399" i="8"/>
  <c r="P9400" i="8"/>
  <c r="I9396" i="8"/>
  <c r="I9397" i="8"/>
  <c r="I9398" i="8"/>
  <c r="J9396" i="8"/>
  <c r="L9396" i="8" s="1"/>
  <c r="J9397" i="8"/>
  <c r="L9397" i="8" s="1"/>
  <c r="J9398" i="8"/>
  <c r="L9398" i="8" s="1"/>
  <c r="N9396" i="8"/>
  <c r="N9397" i="8"/>
  <c r="N9398" i="8"/>
  <c r="O9396" i="8"/>
  <c r="O9397" i="8"/>
  <c r="O9398" i="8"/>
  <c r="P9396" i="8"/>
  <c r="P9397" i="8"/>
  <c r="P9398" i="8"/>
  <c r="I9388" i="8"/>
  <c r="I9389" i="8"/>
  <c r="I9390" i="8"/>
  <c r="I9391" i="8"/>
  <c r="I9392" i="8"/>
  <c r="I9393" i="8"/>
  <c r="I9394" i="8"/>
  <c r="I9395" i="8"/>
  <c r="J9388" i="8"/>
  <c r="L9388" i="8" s="1"/>
  <c r="H9388" i="8" s="1"/>
  <c r="J9389" i="8"/>
  <c r="L9389" i="8" s="1"/>
  <c r="J9390" i="8"/>
  <c r="L9390" i="8" s="1"/>
  <c r="J9391" i="8"/>
  <c r="L9391" i="8" s="1"/>
  <c r="H9391" i="8" s="1"/>
  <c r="J9392" i="8"/>
  <c r="L9392" i="8" s="1"/>
  <c r="J9393" i="8"/>
  <c r="L9393" i="8" s="1"/>
  <c r="J9394" i="8"/>
  <c r="L9394" i="8" s="1"/>
  <c r="J9395" i="8"/>
  <c r="L9395" i="8" s="1"/>
  <c r="N9388" i="8"/>
  <c r="N9389" i="8"/>
  <c r="N9390" i="8"/>
  <c r="N9391" i="8"/>
  <c r="N9392" i="8"/>
  <c r="N9393" i="8"/>
  <c r="N9394" i="8"/>
  <c r="N9395" i="8"/>
  <c r="O9388" i="8"/>
  <c r="O9389" i="8"/>
  <c r="O9390" i="8"/>
  <c r="O9391" i="8"/>
  <c r="O9392" i="8"/>
  <c r="O9393" i="8"/>
  <c r="O9394" i="8"/>
  <c r="O9395" i="8"/>
  <c r="P9388" i="8"/>
  <c r="P9389" i="8"/>
  <c r="P9390" i="8"/>
  <c r="P9391" i="8"/>
  <c r="P9392" i="8"/>
  <c r="P9393" i="8"/>
  <c r="P9394" i="8"/>
  <c r="P9395" i="8"/>
  <c r="D85" i="3"/>
  <c r="I9382" i="8"/>
  <c r="I9383" i="8"/>
  <c r="I9384" i="8"/>
  <c r="I9385" i="8"/>
  <c r="I9386" i="8"/>
  <c r="I9387" i="8"/>
  <c r="J9382" i="8"/>
  <c r="L9382" i="8" s="1"/>
  <c r="J9383" i="8"/>
  <c r="L9383" i="8" s="1"/>
  <c r="J9384" i="8"/>
  <c r="L9384" i="8" s="1"/>
  <c r="J9385" i="8"/>
  <c r="L9385" i="8" s="1"/>
  <c r="J9386" i="8"/>
  <c r="L9386" i="8" s="1"/>
  <c r="J9387" i="8"/>
  <c r="L9387" i="8" s="1"/>
  <c r="N9382" i="8"/>
  <c r="N9383" i="8"/>
  <c r="N9384" i="8"/>
  <c r="N9385" i="8"/>
  <c r="N9386" i="8"/>
  <c r="N9387" i="8"/>
  <c r="O9382" i="8"/>
  <c r="O9383" i="8"/>
  <c r="O9384" i="8"/>
  <c r="O9385" i="8"/>
  <c r="O9386" i="8"/>
  <c r="O9387" i="8"/>
  <c r="P9382" i="8"/>
  <c r="P9383" i="8"/>
  <c r="P9384" i="8"/>
  <c r="P9385" i="8"/>
  <c r="P9386" i="8"/>
  <c r="P9387" i="8"/>
  <c r="I9379" i="8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599" i="8" l="1"/>
  <c r="H9598" i="8"/>
  <c r="H9585" i="8"/>
  <c r="H9596" i="8"/>
  <c r="H9597" i="8"/>
  <c r="H9595" i="8"/>
  <c r="H9592" i="8"/>
  <c r="H9593" i="8"/>
  <c r="H9589" i="8"/>
  <c r="H9584" i="8"/>
  <c r="H9594" i="8"/>
  <c r="H9590" i="8"/>
  <c r="H9586" i="8"/>
  <c r="H9588" i="8"/>
  <c r="H9555" i="8"/>
  <c r="H9547" i="8"/>
  <c r="H9591" i="8"/>
  <c r="H9587" i="8"/>
  <c r="H9572" i="8"/>
  <c r="H9580" i="8"/>
  <c r="H9579" i="8"/>
  <c r="H9583" i="8"/>
  <c r="H9582" i="8"/>
  <c r="H9581" i="8"/>
  <c r="H9578" i="8"/>
  <c r="H9577" i="8"/>
  <c r="H9487" i="8"/>
  <c r="H9574" i="8"/>
  <c r="H9570" i="8"/>
  <c r="H9569" i="8"/>
  <c r="H9568" i="8"/>
  <c r="H9567" i="8"/>
  <c r="H9564" i="8"/>
  <c r="H9566" i="8"/>
  <c r="H9562" i="8"/>
  <c r="H9561" i="8"/>
  <c r="H9565" i="8"/>
  <c r="H9560" i="8"/>
  <c r="H9552" i="8"/>
  <c r="H9563" i="8"/>
  <c r="H9543" i="8"/>
  <c r="H9545" i="8"/>
  <c r="H9539" i="8"/>
  <c r="H9535" i="8"/>
  <c r="H9559" i="8"/>
  <c r="H9558" i="8"/>
  <c r="H9557" i="8"/>
  <c r="H9556" i="8"/>
  <c r="H9554" i="8"/>
  <c r="H9553" i="8"/>
  <c r="H9551" i="8"/>
  <c r="H9550" i="8"/>
  <c r="H9549" i="8"/>
  <c r="H9548" i="8"/>
  <c r="H9513" i="8"/>
  <c r="H9505" i="8"/>
  <c r="H9546" i="8"/>
  <c r="H9544" i="8"/>
  <c r="H9541" i="8"/>
  <c r="H9538" i="8"/>
  <c r="H9534" i="8"/>
  <c r="H9533" i="8"/>
  <c r="H9537" i="8"/>
  <c r="H9542" i="8"/>
  <c r="H9540" i="8"/>
  <c r="H9536" i="8"/>
  <c r="H9532" i="8"/>
  <c r="H9528" i="8"/>
  <c r="H9524" i="8"/>
  <c r="H9520" i="8"/>
  <c r="H9519" i="8"/>
  <c r="H9504" i="8"/>
  <c r="H9531" i="8"/>
  <c r="H9530" i="8"/>
  <c r="H9529" i="8"/>
  <c r="H9527" i="8"/>
  <c r="H9526" i="8"/>
  <c r="H9525" i="8"/>
  <c r="H9523" i="8"/>
  <c r="H9522" i="8"/>
  <c r="H9521" i="8"/>
  <c r="H9502" i="8"/>
  <c r="H9498" i="8"/>
  <c r="H9518" i="8"/>
  <c r="H9506" i="8"/>
  <c r="H9517" i="8"/>
  <c r="H9516" i="8"/>
  <c r="H9515" i="8"/>
  <c r="H9514" i="8"/>
  <c r="H9512" i="8"/>
  <c r="H9511" i="8"/>
  <c r="H9510" i="8"/>
  <c r="H9509" i="8"/>
  <c r="H9508" i="8"/>
  <c r="H9507" i="8"/>
  <c r="H9496" i="8"/>
  <c r="H9503" i="8"/>
  <c r="H9501" i="8"/>
  <c r="H9500" i="8"/>
  <c r="H9499" i="8"/>
  <c r="H9497" i="8"/>
  <c r="H9495" i="8"/>
  <c r="H9494" i="8"/>
  <c r="H9483" i="8"/>
  <c r="H9479" i="8"/>
  <c r="H9493" i="8"/>
  <c r="H9491" i="8"/>
  <c r="H9489" i="8"/>
  <c r="H9488" i="8"/>
  <c r="H9486" i="8"/>
  <c r="H9485" i="8"/>
  <c r="H9484" i="8"/>
  <c r="H9482" i="8"/>
  <c r="H9481" i="8"/>
  <c r="H9480" i="8"/>
  <c r="H9478" i="8"/>
  <c r="H9477" i="8"/>
  <c r="H9476" i="8"/>
  <c r="H9475" i="8"/>
  <c r="H9474" i="8"/>
  <c r="H9472" i="8"/>
  <c r="H9468" i="8"/>
  <c r="H9473" i="8"/>
  <c r="H9469" i="8"/>
  <c r="H9471" i="8"/>
  <c r="H9470" i="8"/>
  <c r="H9467" i="8"/>
  <c r="H9466" i="8"/>
  <c r="H9465" i="8"/>
  <c r="H9441" i="8"/>
  <c r="H9463" i="8"/>
  <c r="H9462" i="8"/>
  <c r="H9461" i="8"/>
  <c r="H9460" i="8"/>
  <c r="H9459" i="8"/>
  <c r="H9450" i="8"/>
  <c r="H9446" i="8"/>
  <c r="H9458" i="8"/>
  <c r="H9455" i="8"/>
  <c r="H9454" i="8"/>
  <c r="H9452" i="8"/>
  <c r="H9449" i="8"/>
  <c r="H9448" i="8"/>
  <c r="H9447" i="8"/>
  <c r="H9445" i="8"/>
  <c r="H9444" i="8"/>
  <c r="H9443" i="8"/>
  <c r="H9442" i="8"/>
  <c r="H9424" i="8"/>
  <c r="H9420" i="8"/>
  <c r="H9416" i="8"/>
  <c r="H9440" i="8"/>
  <c r="H9439" i="8"/>
  <c r="H9438" i="8"/>
  <c r="H9436" i="8"/>
  <c r="H9435" i="8"/>
  <c r="H9434" i="8"/>
  <c r="H9432" i="8"/>
  <c r="H9431" i="8"/>
  <c r="H9430" i="8"/>
  <c r="H9428" i="8"/>
  <c r="H9427" i="8"/>
  <c r="H9426" i="8"/>
  <c r="H9415" i="8"/>
  <c r="H9423" i="8"/>
  <c r="H9422" i="8"/>
  <c r="H9421" i="8"/>
  <c r="H9419" i="8"/>
  <c r="H9418" i="8"/>
  <c r="H9417" i="8"/>
  <c r="H9414" i="8"/>
  <c r="H9400" i="8"/>
  <c r="H9411" i="8"/>
  <c r="H9410" i="8"/>
  <c r="H9409" i="8"/>
  <c r="H9408" i="8"/>
  <c r="H9407" i="8"/>
  <c r="H9406" i="8"/>
  <c r="H9405" i="8"/>
  <c r="H9404" i="8"/>
  <c r="H9403" i="8"/>
  <c r="H9402" i="8"/>
  <c r="H9396" i="8"/>
  <c r="H9401" i="8"/>
  <c r="H9399" i="8"/>
  <c r="H9398" i="8"/>
  <c r="H9397" i="8"/>
  <c r="H9395" i="8"/>
  <c r="H9394" i="8"/>
  <c r="H9393" i="8"/>
  <c r="H9392" i="8"/>
  <c r="H9390" i="8"/>
  <c r="H9389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L9265" i="8" s="1"/>
  <c r="H9265" i="8" s="1"/>
  <c r="J9266" i="8"/>
  <c r="J9267" i="8"/>
  <c r="L9267" i="8" s="1"/>
  <c r="H9267" i="8" s="1"/>
  <c r="J9268" i="8"/>
  <c r="L9268" i="8" s="1"/>
  <c r="H9268" i="8" s="1"/>
  <c r="L9266" i="8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L9250" i="8" s="1"/>
  <c r="H9250" i="8" s="1"/>
  <c r="J9251" i="8"/>
  <c r="J9252" i="8"/>
  <c r="L9252" i="8" s="1"/>
  <c r="J9253" i="8"/>
  <c r="L9253" i="8" s="1"/>
  <c r="H9253" i="8" s="1"/>
  <c r="L9251" i="8"/>
  <c r="H9251" i="8" s="1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L9225" i="8" s="1"/>
  <c r="J9226" i="8"/>
  <c r="L9226" i="8" s="1"/>
  <c r="H9226" i="8" s="1"/>
  <c r="J9227" i="8"/>
  <c r="L9227" i="8" s="1"/>
  <c r="H9227" i="8" s="1"/>
  <c r="J9228" i="8"/>
  <c r="L9228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L9181" i="8" s="1"/>
  <c r="J9182" i="8"/>
  <c r="L9182" i="8" s="1"/>
  <c r="H9182" i="8" s="1"/>
  <c r="J9183" i="8"/>
  <c r="L9183" i="8" s="1"/>
  <c r="J9184" i="8"/>
  <c r="L9184" i="8" s="1"/>
  <c r="H9184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L9177" i="8" s="1"/>
  <c r="H9177" i="8" s="1"/>
  <c r="J9178" i="8"/>
  <c r="L9178" i="8" s="1"/>
  <c r="H9178" i="8" s="1"/>
  <c r="J9179" i="8"/>
  <c r="L9179" i="8" s="1"/>
  <c r="H9179" i="8" s="1"/>
  <c r="J9180" i="8"/>
  <c r="L9180" i="8" s="1"/>
  <c r="H9180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L9055" i="8" s="1"/>
  <c r="H9055" i="8" s="1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L9030" i="8" s="1"/>
  <c r="H9030" i="8" s="1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L9005" i="8" s="1"/>
  <c r="H9005" i="8" s="1"/>
  <c r="J9006" i="8"/>
  <c r="L9006" i="8" s="1"/>
  <c r="H9006" i="8" s="1"/>
  <c r="J9007" i="8"/>
  <c r="L9007" i="8" s="1"/>
  <c r="J9008" i="8"/>
  <c r="L9008" i="8" s="1"/>
  <c r="H9008" i="8" s="1"/>
  <c r="J9009" i="8"/>
  <c r="L9009" i="8" s="1"/>
  <c r="J9010" i="8"/>
  <c r="L9010" i="8" s="1"/>
  <c r="J9011" i="8"/>
  <c r="L9011" i="8" s="1"/>
  <c r="J9012" i="8"/>
  <c r="L9012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776" i="8" l="1"/>
  <c r="H9172" i="8"/>
  <c r="H8898" i="8"/>
  <c r="H9009" i="8"/>
  <c r="H8560" i="8"/>
  <c r="H9118" i="8"/>
  <c r="H8927" i="8"/>
  <c r="H9266" i="8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D660" i="5" l="1"/>
  <c r="E660" i="5"/>
  <c r="F660" i="5"/>
  <c r="G660" i="5"/>
  <c r="H660" i="5"/>
  <c r="I660" i="5" l="1"/>
  <c r="L2065" i="1" l="1"/>
  <c r="H1" i="5" l="1"/>
  <c r="G1" i="5"/>
  <c r="F1" i="5"/>
  <c r="E1" i="5"/>
  <c r="D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<sst xmlns="http://schemas.openxmlformats.org/spreadsheetml/2006/main" count="63086" uniqueCount="1623">
  <si>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</si>
  <si>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</si>
  <si>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</si>
  <si>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</si>
  <si>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</si>
  <si>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</si>
  <si>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</si>
  <si>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</si>
  <si>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</si>
  <si>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</si>
  <si>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</si>
  <si>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</si>
  <si>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</si>
  <si>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</si>
  <si>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</si>
  <si>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</si>
  <si>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</si>
  <si>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</si>
  <si>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</si>
  <si>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</si>
  <si>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</si>
  <si>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</si>
  <si>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</si>
  <si>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</si>
  <si>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</si>
  <si>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</si>
  <si>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</si>
  <si>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</si>
  <si>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</si>
  <si>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</si>
  <si>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</si>
  <si>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</si>
  <si>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</si>
  <si>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</si>
  <si>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</si>
  <si>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</si>
  <si>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</si>
  <si>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</si>
  <si>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</si>
  <si>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</si>
  <si>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</si>
  <si>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</si>
  <si>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</si>
  <si>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</si>
  <si>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</si>
  <si>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</si>
  <si>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</si>
  <si>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</si>
  <si>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</si>
  <si>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</si>
  <si>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</si>
  <si>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</si>
  <si>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</si>
  <si>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</si>
  <si>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</si>
  <si>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</si>
  <si>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</si>
  <si>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</si>
  <si>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</si>
  <si>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</si>
  <si>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</si>
  <si>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</si>
  <si>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</si>
  <si>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</si>
  <si>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</si>
  <si>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</si>
  <si>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</si>
  <si>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</si>
  <si>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</si>
  <si>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</si>
  <si>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</si>
  <si>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</si>
  <si>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</si>
  <si>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</si>
  <si>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</si>
  <si>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</si>
  <si>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</si>
  <si>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</si>
  <si>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</si>
  <si>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</si>
  <si>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</si>
  <si>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</si>
  <si>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</si>
  <si>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</si>
  <si>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</si>
  <si>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</si>
  <si>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</si>
  <si>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</si>
  <si>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</si>
  <si>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</si>
  <si>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</si>
  <si>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</si>
  <si>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</si>
  <si>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</si>
  <si>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</si>
  <si>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</si>
  <si>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</si>
  <si>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</si>
  <si>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</si>
  <si>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</si>
  <si>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</si>
  <si>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</si>
  <si>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</si>
  <si>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</si>
  <si>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</si>
  <si>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</si>
  <si>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</si>
  <si>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</si>
  <si>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</si>
  <si>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</si>
  <si>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</si>
  <si>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</si>
  <si>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</si>
  <si>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</si>
  <si>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</si>
  <si>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</si>
  <si>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</si>
  <si>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</si>
  <si>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</si>
  <si>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</si>
  <si>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</si>
  <si>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</si>
  <si>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</si>
  <si>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</si>
  <si>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</si>
  <si>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</si>
  <si>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</si>
  <si>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</si>
  <si>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</si>
  <si>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</si>
  <si>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</si>
  <si>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</si>
  <si>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</si>
  <si>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</si>
  <si>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</si>
  <si>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</si>
  <si>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</si>
  <si>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</si>
  <si>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</si>
  <si>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</si>
  <si>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</si>
  <si>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</si>
  <si>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</si>
  <si>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</si>
  <si>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</si>
  <si>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</si>
  <si>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</si>
  <si>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</si>
  <si>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</si>
  <si>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</si>
  <si>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</si>
  <si>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</si>
  <si>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</si>
  <si>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</si>
  <si>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</si>
  <si>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</si>
  <si>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</si>
  <si>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</si>
  <si>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</si>
  <si>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</si>
  <si>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</si>
  <si>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</si>
  <si>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</si>
  <si>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</si>
  <si>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</si>
  <si>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</si>
  <si>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</si>
  <si>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</si>
  <si>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</si>
  <si>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</si>
  <si>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</si>
  <si>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</si>
  <si>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</si>
  <si>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</si>
  <si>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</si>
  <si>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</si>
  <si>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</si>
  <si>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</si>
  <si>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</si>
  <si>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</si>
  <si>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</si>
  <si>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</si>
  <si>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</si>
  <si>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</si>
  <si>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</si>
  <si>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</si>
  <si>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</si>
  <si>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</si>
  <si>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</si>
  <si>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</si>
  <si>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</si>
  <si>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</si>
  <si>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</si>
  <si>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</si>
  <si>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</si>
  <si>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</si>
  <si>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</si>
  <si>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</si>
  <si>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</si>
  <si>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</si>
  <si>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</si>
  <si>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</si>
  <si>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</si>
  <si>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</si>
  <si>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</si>
  <si>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</si>
  <si>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</si>
  <si>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</si>
  <si>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</si>
  <si>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</si>
  <si>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</si>
  <si>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</si>
  <si>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</si>
  <si>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</si>
  <si>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</si>
  <si>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</si>
  <si>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</si>
  <si>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</si>
  <si>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</si>
  <si>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</si>
  <si>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</si>
  <si>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</si>
  <si>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</si>
  <si>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</si>
  <si>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</si>
  <si>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</si>
  <si>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</si>
  <si>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</si>
  <si>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</si>
  <si>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</si>
  <si>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</si>
  <si>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</si>
  <si>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</si>
  <si>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</si>
  <si>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</si>
  <si>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</si>
  <si>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</si>
  <si>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</si>
  <si>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</si>
  <si>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</si>
  <si>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</si>
  <si>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</si>
  <si>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</si>
  <si>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</si>
  <si>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</si>
  <si>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</si>
  <si>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</si>
  <si>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</si>
  <si>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</si>
  <si>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</si>
  <si>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</si>
  <si>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</si>
  <si>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</si>
  <si>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</si>
  <si>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</si>
  <si>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</si>
  <si>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</si>
  <si>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</si>
  <si>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</si>
  <si>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</si>
  <si>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</si>
  <si>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</si>
  <si>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</si>
  <si>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</si>
  <si>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</si>
  <si>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</si>
  <si>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</si>
  <si>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</si>
  <si>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</si>
  <si>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</si>
  <si>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</si>
  <si>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</si>
  <si>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</si>
  <si>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</si>
  <si>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</si>
  <si>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</si>
  <si>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</si>
  <si>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</si>
  <si>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</si>
  <si>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</si>
  <si>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</si>
  <si>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</si>
  <si>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</si>
  <si>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</si>
  <si>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</si>
  <si>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</si>
  <si>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</si>
  <si>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</si>
  <si>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</si>
  <si>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</si>
  <si>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</si>
  <si>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</si>
  <si>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</si>
  <si>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</si>
  <si>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</si>
  <si>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</si>
  <si>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</si>
  <si>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</si>
  <si>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</si>
  <si>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</si>
  <si>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</si>
  <si>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</si>
  <si>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</si>
  <si>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</si>
  <si>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</si>
  <si>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</si>
  <si>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</si>
  <si>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</si>
  <si>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</si>
  <si>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</si>
  <si>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</si>
  <si>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</si>
  <si>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</si>
  <si>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</si>
  <si>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</si>
  <si>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</si>
  <si>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</si>
  <si>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</si>
  <si>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</si>
  <si>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</si>
  <si>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</si>
  <si>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</si>
  <si>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</si>
  <si>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</si>
  <si>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</si>
  <si>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</si>
  <si>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</si>
  <si>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</si>
  <si>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</si>
  <si>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</si>
  <si>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</si>
  <si>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</si>
  <si>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</si>
  <si>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</si>
  <si>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</si>
  <si>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</si>
  <si>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</si>
  <si>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</si>
  <si>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</si>
  <si>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</si>
  <si>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</si>
  <si>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</si>
  <si>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</si>
  <si>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</si>
  <si>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</si>
  <si>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</si>
  <si>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</si>
  <si>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</si>
  <si>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</si>
  <si>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</si>
  <si>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</si>
  <si>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</si>
  <si>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</si>
  <si>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</si>
  <si>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</si>
  <si>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</si>
  <si>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</si>
  <si>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</si>
  <si>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</si>
  <si>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</si>
  <si>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</si>
  <si>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</si>
  <si>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</si>
  <si>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</si>
  <si>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</si>
  <si>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</si>
  <si>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</si>
  <si>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</si>
  <si>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</si>
  <si>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</si>
  <si>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</si>
  <si>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</si>
  <si>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</si>
  <si>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</si>
  <si>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</si>
  <si>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</si>
  <si>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</si>
  <si>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</si>
  <si>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</si>
  <si>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</si>
  <si>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</si>
  <si>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</si>
  <si>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</si>
  <si>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</si>
  <si>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</si>
  <si>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</si>
  <si>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</si>
  <si>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</si>
  <si>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</si>
  <si>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</si>
  <si>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</si>
  <si>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</si>
  <si>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</si>
  <si>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</si>
  <si>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</si>
  <si>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</si>
  <si>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</si>
  <si>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</si>
  <si>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</si>
  <si>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</si>
  <si>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</si>
  <si>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</si>
  <si>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</si>
  <si>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</si>
  <si>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</si>
  <si>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</si>
  <si>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</si>
  <si>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</si>
  <si>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</si>
  <si>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</si>
  <si>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</si>
  <si>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</si>
  <si>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</si>
  <si>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</si>
  <si>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</si>
  <si>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</si>
  <si>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</si>
  <si>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</si>
  <si>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</si>
  <si>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</si>
  <si>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</si>
  <si>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</si>
  <si>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</si>
  <si>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</si>
  <si>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</si>
  <si>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</si>
  <si>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</si>
  <si>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</si>
  <si>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</si>
  <si>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</si>
  <si>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</si>
  <si>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</si>
  <si>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</si>
  <si>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</si>
  <si>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</si>
  <si>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</si>
  <si>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</si>
  <si>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</si>
  <si>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</si>
  <si>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</si>
  <si>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</si>
  <si>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</si>
  <si>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</si>
  <si>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</si>
  <si>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</si>
  <si>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</si>
  <si>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</si>
  <si>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</si>
  <si>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</si>
  <si>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</si>
  <si>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</si>
  <si>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</si>
  <si>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</si>
  <si>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</si>
  <si>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</si>
  <si>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</si>
  <si>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</si>
  <si>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</si>
  <si>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</si>
  <si>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</si>
  <si>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</si>
  <si>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</si>
  <si>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</si>
  <si>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</si>
  <si>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</si>
  <si>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</si>
  <si>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</si>
  <si>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</si>
  <si>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</si>
  <si>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</si>
  <si>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</si>
  <si>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</si>
  <si>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</si>
  <si>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</si>
  <si>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</si>
  <si>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</si>
  <si>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</si>
  <si>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</si>
  <si>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</si>
  <si>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</si>
  <si>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</si>
  <si>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</si>
  <si>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</si>
  <si>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</si>
  <si>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</si>
  <si>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</si>
  <si>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</si>
  <si>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</si>
  <si>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</si>
  <si>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</si>
  <si>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</si>
  <si>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</si>
  <si>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</si>
  <si>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</si>
  <si>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</si>
  <si>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</si>
  <si>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</si>
  <si>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</si>
  <si>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</si>
  <si>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</si>
  <si>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</si>
  <si>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</si>
  <si>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</si>
  <si>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</si>
  <si>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</si>
  <si>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</si>
  <si>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</si>
  <si>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</si>
  <si>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</si>
  <si>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</si>
  <si>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</si>
  <si>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</si>
  <si>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</si>
  <si>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</si>
  <si>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</si>
  <si>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</si>
  <si>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</si>
  <si>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</si>
  <si>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</si>
  <si>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</si>
  <si>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</si>
  <si>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</si>
  <si>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</si>
  <si>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</si>
  <si>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</si>
  <si>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</si>
  <si>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</si>
  <si>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</si>
  <si>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</si>
  <si>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</si>
  <si>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</si>
  <si>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</si>
  <si>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</si>
  <si>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</si>
  <si>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</si>
  <si>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</si>
  <si>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</si>
  <si>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</si>
  <si>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</si>
  <si>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</si>
  <si>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</si>
  <si>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</si>
  <si>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</si>
  <si>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</si>
  <si>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</si>
  <si>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</si>
  <si>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</si>
  <si>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</si>
  <si>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</si>
  <si>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</si>
  <si>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</si>
  <si>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</si>
  <si>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</si>
  <si>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</si>
  <si>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</si>
  <si>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</si>
  <si>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</si>
  <si>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</si>
  <si>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</si>
  <si>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</si>
  <si>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</si>
  <si>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</si>
  <si>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</si>
  <si>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</si>
  <si>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</si>
  <si>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</si>
  <si>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</si>
  <si>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</si>
  <si>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</si>
  <si>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</si>
  <si>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</si>
  <si>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</si>
  <si>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</si>
  <si>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</si>
  <si>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</si>
  <si>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</si>
  <si>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</si>
  <si>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</si>
  <si>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</si>
  <si>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</si>
  <si>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</si>
  <si>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</si>
  <si>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</si>
  <si>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</si>
  <si>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</si>
  <si>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</si>
  <si>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</si>
  <si>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</si>
  <si>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</si>
  <si>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</si>
  <si>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</si>
  <si>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</si>
  <si>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</si>
  <si>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</si>
  <si>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</si>
  <si>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</si>
  <si>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</si>
  <si>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</si>
  <si>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</si>
  <si>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</si>
  <si>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</si>
  <si>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</si>
  <si>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</si>
  <si>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</si>
  <si>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</si>
  <si>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</si>
  <si>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</si>
  <si>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</si>
  <si>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</si>
  <si>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</si>
  <si>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</si>
  <si>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</si>
  <si>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</si>
  <si>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</si>
  <si>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</si>
  <si>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</si>
  <si>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</si>
  <si>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</si>
  <si>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</si>
  <si>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</si>
  <si>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</si>
  <si>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</si>
  <si>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</si>
  <si>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</si>
  <si>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</si>
  <si>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</si>
  <si>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</si>
  <si>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</si>
  <si>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</si>
  <si>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</si>
  <si>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</si>
  <si>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</si>
  <si>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</si>
  <si>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</si>
  <si>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</si>
  <si>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</si>
  <si>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</si>
  <si>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</si>
  <si>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</si>
  <si>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</si>
  <si>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</si>
  <si>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</si>
  <si>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</si>
  <si>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</si>
  <si>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</si>
  <si>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</si>
  <si>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</si>
  <si>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</si>
  <si>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</si>
  <si>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</si>
  <si>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</si>
  <si>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</si>
  <si>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</si>
  <si>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</si>
  <si>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</si>
  <si>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</si>
  <si>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</si>
  <si>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</si>
  <si>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</si>
  <si>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</si>
  <si>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</si>
  <si>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</si>
  <si>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</si>
  <si>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</si>
  <si>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</si>
  <si>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</si>
  <si>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</si>
  <si>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</si>
  <si>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</si>
  <si>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</si>
  <si>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</si>
  <si>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</si>
  <si>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</si>
  <si>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</si>
  <si>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</si>
  <si>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</si>
  <si>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</si>
  <si>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</si>
  <si>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</si>
  <si>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</si>
  <si>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</si>
  <si>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</si>
  <si>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</si>
  <si>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</si>
  <si>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</si>
  <si>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</si>
  <si>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</si>
  <si>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</si>
  <si>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</si>
  <si>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</si>
  <si>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</si>
  <si>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</si>
  <si>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</si>
  <si>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</si>
  <si>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</si>
  <si>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</si>
  <si>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</si>
  <si>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</si>
  <si>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</si>
  <si>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</si>
  <si>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</si>
  <si>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</si>
  <si>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</si>
  <si>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</si>
  <si>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</si>
  <si>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</si>
  <si>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</si>
  <si>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</si>
  <si>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</si>
  <si>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</si>
  <si>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</si>
  <si>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</si>
  <si>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</si>
  <si>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</si>
  <si>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</si>
  <si>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</si>
  <si>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</si>
  <si>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</si>
  <si>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</si>
  <si>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</si>
  <si>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</si>
  <si>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</si>
  <si>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</si>
  <si>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</si>
  <si>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</si>
  <si>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</si>
  <si>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</si>
  <si>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</si>
  <si>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</si>
  <si>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</si>
  <si>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</si>
  <si>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</si>
  <si>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</si>
  <si>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</si>
  <si>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</si>
  <si>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</si>
  <si>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</si>
  <si>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</si>
  <si>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</si>
  <si>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</si>
  <si>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</si>
  <si>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</si>
  <si>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</si>
  <si>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</si>
  <si>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</si>
  <si>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</si>
  <si>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</si>
  <si>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</si>
  <si>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</si>
  <si>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</si>
  <si>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</si>
  <si>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</si>
  <si>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</si>
  <si>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</si>
  <si>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</si>
  <si>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</si>
  <si>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</si>
  <si>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</si>
  <si>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</si>
  <si>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</si>
  <si>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</si>
  <si>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</si>
  <si>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</si>
  <si>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</si>
  <si>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</si>
  <si>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</si>
  <si>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</si>
  <si>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</si>
  <si>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</si>
  <si>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</si>
  <si>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</si>
  <si>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</si>
  <si>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</si>
  <si>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</si>
  <si>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</si>
  <si>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</si>
  <si>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</si>
  <si>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</si>
  <si>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</si>
  <si>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</si>
  <si>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</si>
  <si>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</si>
  <si>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</si>
  <si>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</si>
  <si>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</si>
  <si>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</si>
  <si>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</si>
  <si>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</si>
  <si>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</si>
  <si>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</si>
  <si>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</si>
  <si>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</si>
  <si>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</si>
  <si>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</si>
  <si>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</si>
  <si>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</si>
  <si>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</si>
  <si>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</si>
  <si>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</si>
  <si>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</si>
  <si>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</si>
  <si>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</si>
  <si>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</si>
  <si>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</si>
  <si>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</si>
  <si>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</si>
  <si>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</si>
  <si>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</si>
  <si>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</si>
  <si>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</si>
  <si>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</si>
  <si>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</si>
  <si>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</si>
  <si>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</si>
  <si>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</si>
  <si>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</si>
  <si>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</si>
  <si>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</si>
  <si>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</si>
  <si>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</si>
  <si>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</si>
  <si>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</si>
  <si>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</si>
  <si>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</si>
  <si>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</si>
  <si>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</si>
  <si>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</si>
  <si>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</si>
  <si>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</si>
  <si>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</si>
  <si>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</si>
  <si>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</si>
  <si>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</si>
  <si>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</si>
  <si>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</si>
  <si>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</si>
  <si>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</si>
  <si>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</si>
  <si>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</si>
  <si>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</si>
  <si>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</si>
  <si>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</si>
  <si>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</si>
  <si>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</si>
  <si>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</si>
  <si>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</si>
  <si>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</si>
  <si>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</si>
  <si>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</si>
  <si>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</si>
  <si>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</si>
  <si>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</si>
  <si>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</si>
  <si>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</si>
  <si>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</si>
  <si>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</si>
  <si>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</si>
  <si>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</si>
  <si>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</si>
  <si>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</si>
  <si>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</si>
  <si>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</si>
  <si>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</si>
  <si>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</si>
  <si>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</si>
  <si>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</si>
  <si>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</si>
  <si>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</si>
  <si>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</si>
  <si>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</si>
  <si>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</si>
  <si>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</si>
  <si>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</si>
  <si>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</si>
  <si>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</si>
  <si>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</si>
  <si>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</si>
  <si>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</si>
  <si>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</si>
  <si>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</si>
  <si>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</si>
  <si>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</si>
  <si>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</si>
  <si>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</si>
  <si>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</si>
  <si>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</si>
  <si>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</si>
  <si>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</si>
  <si>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</si>
  <si>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</si>
  <si>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</si>
  <si>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</si>
  <si>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</si>
  <si>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</si>
  <si>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</si>
  <si>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</si>
  <si>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</si>
  <si>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</si>
  <si>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</si>
  <si>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</si>
  <si>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</si>
  <si>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</si>
  <si>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</si>
  <si>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</si>
  <si>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</si>
  <si>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</si>
  <si>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</si>
  <si>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</si>
  <si>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</si>
  <si>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</si>
  <si>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</si>
  <si>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</si>
  <si>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</si>
  <si>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</si>
  <si>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</si>
  <si>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</si>
  <si>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</si>
  <si>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</si>
  <si>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</si>
  <si>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</si>
  <si>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</si>
  <si>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</si>
  <si>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</si>
  <si>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</si>
  <si>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</si>
  <si>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</si>
  <si>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</si>
  <si>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</si>
  <si>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</si>
  <si>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</si>
  <si>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</si>
  <si>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</si>
  <si>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</si>
  <si>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</si>
  <si>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</si>
  <si>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</si>
  <si>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</si>
  <si>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</si>
  <si>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</si>
  <si>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</si>
  <si>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</si>
  <si>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</si>
  <si>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</si>
  <si>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</si>
  <si>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</si>
  <si>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</si>
  <si>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</si>
  <si>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</si>
  <si>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</si>
  <si>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</si>
  <si>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</si>
  <si>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</si>
  <si>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</si>
  <si>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</si>
  <si>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</si>
  <si>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</si>
  <si>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</si>
  <si>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</si>
  <si>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</si>
  <si>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</si>
  <si>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</si>
  <si>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</si>
  <si>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</si>
  <si>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</si>
  <si>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</si>
  <si>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</si>
  <si>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</si>
  <si>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</si>
  <si>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</si>
  <si>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</si>
  <si>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</si>
  <si>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</si>
  <si>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</si>
  <si>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</si>
  <si>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</si>
  <si>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</si>
  <si>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</si>
  <si>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</si>
  <si>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</si>
  <si>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</si>
  <si>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</si>
  <si>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</si>
  <si>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</si>
  <si>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</si>
  <si>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</si>
  <si>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</si>
  <si>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</si>
  <si>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</si>
  <si>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</si>
  <si>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</si>
  <si>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</si>
  <si>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</si>
  <si>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</si>
  <si>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</si>
  <si>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</si>
  <si>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</si>
  <si>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</si>
  <si>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</si>
  <si>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</si>
  <si>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</si>
  <si>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</si>
  <si>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</si>
  <si>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</si>
  <si>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</si>
  <si>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</si>
  <si>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</si>
  <si>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</si>
  <si>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</si>
  <si>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</si>
  <si>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</si>
  <si>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</si>
  <si>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</si>
  <si>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</si>
  <si>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</si>
  <si>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</si>
  <si>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</si>
  <si>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</si>
  <si>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</si>
  <si>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</si>
  <si>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</si>
  <si>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</si>
  <si>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</si>
  <si>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</si>
  <si>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</si>
  <si>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</si>
  <si>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</si>
  <si>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</si>
  <si>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</si>
  <si>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</si>
  <si>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</si>
  <si>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</si>
  <si>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</si>
  <si>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</si>
  <si>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</si>
  <si>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</si>
  <si>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</si>
  <si>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</si>
  <si>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</si>
  <si>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</si>
  <si>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</si>
  <si>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</si>
  <si>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</si>
  <si>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</si>
  <si>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</si>
  <si>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</si>
  <si>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</si>
  <si>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</si>
  <si>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</si>
  <si>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</si>
  <si>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</si>
  <si>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</si>
  <si>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</si>
  <si>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</si>
  <si>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</si>
  <si>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</si>
  <si>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</si>
  <si>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</si>
  <si>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</si>
  <si>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</si>
  <si>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</si>
  <si>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</si>
  <si>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</si>
  <si>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</si>
  <si>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</si>
  <si>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</si>
  <si>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</si>
  <si>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</si>
  <si>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</si>
  <si>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</si>
  <si>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</si>
  <si>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</si>
  <si>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</si>
  <si>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</si>
  <si>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</si>
  <si>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</si>
  <si>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</si>
  <si>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</si>
  <si>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</si>
  <si>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</si>
  <si>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</si>
  <si>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</si>
  <si>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</si>
  <si>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</si>
  <si>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</si>
  <si>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</si>
  <si>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</si>
  <si>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</si>
  <si>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</si>
  <si>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</si>
  <si>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</si>
  <si>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</si>
  <si>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</si>
  <si>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</si>
  <si>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</si>
  <si>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</si>
  <si>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</si>
  <si>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</si>
  <si>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</si>
  <si>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</si>
  <si>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</si>
  <si>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</si>
  <si>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</si>
  <si>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</si>
  <si>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</si>
  <si>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</si>
  <si>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</si>
  <si>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</si>
  <si>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</si>
  <si>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</si>
  <si>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</si>
  <si>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</si>
  <si>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</si>
  <si>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</si>
  <si>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</si>
  <si>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</si>
  <si>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</si>
  <si>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</si>
  <si>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</si>
  <si>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</si>
  <si>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</si>
  <si>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</si>
  <si>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</si>
  <si>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</si>
  <si>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</si>
  <si>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</si>
  <si>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</si>
  <si>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</si>
  <si>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</si>
  <si>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</si>
  <si>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</si>
  <si>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</si>
  <si>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</si>
  <si>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</si>
  <si>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</si>
  <si>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</si>
  <si>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</si>
  <si>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</si>
  <si>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</si>
  <si>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</si>
  <si>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</si>
  <si>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</si>
  <si>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</si>
  <si>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</si>
  <si>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</si>
  <si>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</si>
  <si>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</si>
  <si>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</si>
  <si>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</si>
  <si>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</si>
  <si>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</si>
  <si>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</si>
  <si>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</si>
  <si>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</si>
  <si>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</si>
  <si>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</si>
  <si>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</si>
  <si>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</si>
  <si>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</si>
  <si>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</si>
  <si>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</si>
  <si>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</si>
  <si>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</si>
  <si>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</si>
  <si>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</si>
  <si>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</si>
  <si>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</si>
  <si>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</si>
  <si>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</si>
  <si>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</si>
  <si>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</si>
  <si>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</si>
  <si>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</si>
  <si>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</si>
  <si>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</si>
  <si>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</si>
  <si>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</si>
  <si>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</si>
  <si>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</si>
  <si>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</si>
  <si>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</si>
  <si>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</si>
  <si>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</si>
  <si>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</si>
  <si>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</si>
  <si>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</si>
  <si>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</si>
  <si>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</si>
  <si>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</si>
  <si>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</si>
  <si>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</si>
  <si>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</si>
  <si>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</si>
  <si>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</si>
  <si>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</si>
  <si>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</si>
  <si>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</si>
  <si>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</si>
  <si>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</si>
  <si>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</si>
  <si>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</si>
  <si>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</si>
  <si>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</si>
  <si>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</si>
  <si>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</si>
  <si>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</si>
  <si>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</si>
  <si>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</si>
  <si>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</si>
  <si>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</si>
  <si>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</si>
  <si>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</si>
  <si>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</si>
  <si>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</si>
  <si>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</si>
  <si>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</si>
  <si>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</si>
  <si>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</si>
  <si>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</si>
  <si>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</si>
  <si>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</si>
  <si>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</si>
  <si>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</si>
  <si>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</si>
  <si>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</si>
  <si>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</si>
  <si>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</si>
  <si>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</si>
  <si>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</si>
  <si>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</si>
  <si>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</si>
  <si>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</si>
  <si>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</si>
  <si>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</si>
  <si>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</si>
  <si>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</si>
  <si>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</si>
  <si>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</si>
  <si>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</si>
  <si>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</si>
  <si>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</si>
  <si>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</si>
  <si>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</si>
  <si>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</si>
  <si>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</si>
  <si>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</si>
  <si>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</si>
  <si>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</si>
  <si>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</si>
  <si>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</si>
  <si>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</si>
  <si>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</si>
  <si>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</si>
  <si>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</si>
  <si>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</si>
  <si>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</si>
  <si>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</si>
  <si>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</si>
  <si>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</si>
  <si>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</si>
  <si>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</si>
  <si>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</si>
  <si>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</si>
  <si>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</si>
  <si>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</si>
  <si>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</si>
  <si>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</si>
  <si>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</si>
  <si>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</si>
  <si>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</si>
  <si>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</si>
  <si>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</si>
  <si>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</si>
  <si>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</si>
  <si>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</si>
  <si>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</si>
  <si>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</si>
  <si>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</si>
  <si>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</si>
  <si>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</si>
  <si>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</si>
  <si>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</si>
  <si>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</si>
  <si>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</si>
  <si>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</si>
  <si>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</si>
  <si>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</si>
  <si>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</si>
  <si>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</si>
  <si>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</si>
  <si>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</si>
  <si>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</si>
  <si>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</si>
  <si>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</si>
  <si>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</si>
  <si>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</si>
  <si>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</si>
  <si>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</si>
  <si>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</si>
  <si>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</si>
  <si>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</si>
  <si>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</si>
  <si>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</si>
  <si>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</si>
  <si>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</si>
  <si>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</si>
  <si>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</si>
  <si>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</si>
  <si>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</si>
  <si>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</si>
  <si>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</si>
  <si>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</si>
  <si>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</si>
  <si>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</si>
  <si>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</si>
  <si>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</si>
  <si>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</si>
  <si>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</si>
  <si>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</si>
  <si>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</si>
  <si>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</si>
  <si>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</si>
  <si>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</si>
  <si>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</si>
  <si>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</si>
  <si>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</si>
  <si>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</si>
  <si>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</si>
  <si>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</si>
  <si>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</si>
  <si>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</si>
  <si>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</si>
  <si>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</si>
  <si>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</si>
  <si>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</si>
  <si>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</si>
  <si>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</si>
  <si>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</si>
  <si>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</si>
  <si>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</si>
  <si>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</si>
  <si>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</si>
  <si>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</si>
  <si>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</si>
  <si>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</si>
  <si>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</si>
  <si>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</si>
  <si>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</si>
  <si>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</si>
  <si>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</si>
  <si>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</si>
  <si>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</si>
  <si>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</si>
  <si>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</si>
  <si>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</si>
  <si>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</si>
  <si>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</si>
  <si>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</si>
  <si>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</si>
  <si>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</si>
  <si>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</si>
  <si>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</si>
  <si>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</si>
  <si>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</si>
  <si>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</si>
  <si>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</si>
  <si>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</si>
  <si>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</si>
  <si>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</si>
  <si>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</si>
  <si>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</si>
  <si>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</si>
  <si>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</si>
  <si>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</si>
  <si>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</si>
  <si>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</si>
  <si>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</si>
  <si>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</si>
  <si>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</si>
  <si>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</si>
  <si>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</si>
  <si>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</si>
  <si>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</si>
  <si>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</si>
  <si>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</si>
  <si>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</si>
  <si>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</si>
  <si>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</si>
  <si>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</si>
  <si>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</si>
  <si>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</si>
  <si>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</si>
  <si>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</si>
  <si>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</si>
  <si>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</si>
  <si>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</si>
  <si>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</si>
  <si>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</si>
  <si>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</si>
  <si>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</si>
  <si>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</si>
  <si>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</si>
  <si>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</si>
  <si>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</si>
  <si>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</si>
  <si>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</si>
  <si>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</si>
  <si>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</si>
  <si>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</si>
  <si>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</si>
  <si>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</si>
  <si>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</si>
  <si>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</si>
  <si>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</si>
  <si>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</si>
  <si>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</si>
  <si>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</si>
  <si>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</si>
  <si>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</si>
  <si>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</si>
  <si>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</si>
  <si>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</si>
  <si>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</si>
  <si>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</si>
  <si>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</si>
  <si>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</si>
  <si>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</si>
  <si>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</si>
  <si>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</si>
  <si>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</si>
  <si>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</si>
  <si>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</si>
  <si>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</si>
  <si>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</si>
  <si>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</si>
  <si>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</si>
  <si>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</si>
  <si>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</si>
  <si>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</si>
  <si>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</si>
  <si>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</si>
  <si>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</si>
  <si>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</si>
  <si>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</si>
  <si>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</si>
  <si>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</si>
  <si>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</si>
  <si>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</si>
  <si>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</si>
  <si>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</si>
  <si>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</si>
  <si>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</si>
  <si>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</si>
  <si>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</si>
  <si>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</si>
  <si>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</si>
  <si>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</si>
  <si>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</si>
  <si>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</si>
  <si>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</si>
  <si>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</si>
  <si>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</si>
  <si>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</si>
  <si>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</si>
  <si>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</si>
  <si>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</si>
  <si>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</si>
  <si>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</si>
  <si>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</si>
  <si>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</si>
  <si>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</si>
  <si>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</si>
  <si>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</si>
  <si>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</si>
  <si>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</si>
  <si>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</si>
  <si>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</si>
  <si>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</si>
  <si>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</si>
  <si>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</si>
  <si>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</si>
  <si>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</si>
  <si>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</si>
  <si>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</si>
  <si>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</si>
  <si>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</si>
  <si>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</si>
  <si>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</si>
  <si>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</si>
  <si>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</si>
  <si>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</si>
  <si>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</si>
  <si>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</si>
  <si>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</si>
  <si>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</si>
  <si>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</si>
  <si>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</si>
  <si>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</si>
  <si>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</si>
  <si>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</si>
  <si>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</si>
  <si>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</si>
  <si>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</si>
  <si>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</si>
  <si>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</si>
  <si>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</si>
  <si>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</si>
  <si>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</si>
  <si>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</si>
  <si>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</si>
  <si>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</si>
  <si>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</si>
  <si>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</si>
  <si>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</si>
  <si>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</si>
  <si>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</si>
  <si>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</si>
  <si>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</si>
  <si>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</si>
  <si>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</si>
  <si>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</si>
  <si>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</si>
  <si>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</si>
  <si>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</si>
  <si>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</si>
  <si>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</si>
  <si>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</si>
  <si>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</si>
  <si>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</si>
  <si>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</si>
  <si>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</si>
  <si>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</si>
  <si>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</si>
  <si>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</si>
  <si>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</si>
  <si>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</si>
  <si>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</si>
  <si>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</si>
  <si>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</si>
  <si>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</si>
  <si>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</si>
  <si>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</si>
  <si>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</si>
  <si>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</si>
  <si>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</si>
  <si>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</si>
  <si>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</si>
  <si>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</si>
  <si>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</si>
  <si>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</si>
  <si>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</si>
  <si>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</si>
  <si>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</si>
  <si>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</si>
  <si>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</si>
  <si>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</si>
  <si>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</si>
  <si>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</si>
  <si>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</si>
  <si>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</si>
  <si>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</si>
  <si>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</si>
  <si>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</si>
  <si>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</si>
  <si>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</si>
  <si>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</si>
  <si>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</si>
  <si>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</si>
  <si>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</si>
  <si>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</si>
  <si>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</si>
  <si>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</si>
  <si>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</si>
  <si>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</si>
  <si>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</si>
  <si>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</si>
  <si>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</si>
  <si>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</si>
  <si>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</si>
  <si>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</si>
  <si>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</si>
  <si>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</si>
  <si>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</si>
  <si>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</si>
  <si>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</si>
  <si>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</si>
  <si>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</si>
  <si>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</si>
  <si>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</si>
  <si>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</si>
  <si>
    <t>Chula</t>
  </si>
  <si>
    <t>juta</t>
  </si>
  <si>
    <t>drill</t>
  </si>
  <si>
    <t>jhalai kathi</t>
  </si>
  <si>
    <t>mill</t>
  </si>
  <si>
    <t>gamcha</t>
  </si>
  <si>
    <t>Bucket</t>
  </si>
  <si>
    <t>Cow, Goat Cutting</t>
  </si>
  <si>
    <t>Cow, Goat, jilapi</t>
  </si>
  <si>
    <t>Mahfil</t>
  </si>
  <si>
    <t>tea, Sugar</t>
  </si>
  <si>
    <t>Belt, Fita</t>
  </si>
  <si>
    <t>Demarage</t>
  </si>
  <si>
    <t>sutly</t>
  </si>
  <si>
    <t>Chaku</t>
  </si>
  <si>
    <t>Issue</t>
  </si>
  <si>
    <t>Dec_24</t>
  </si>
  <si>
    <t>Key</t>
  </si>
  <si>
    <t>16th December Various</t>
  </si>
  <si>
    <t>lead</t>
  </si>
  <si>
    <t>led Pupose</t>
  </si>
  <si>
    <t>oil</t>
  </si>
  <si>
    <t>puli, Fan, others</t>
  </si>
  <si>
    <t>Start</t>
  </si>
  <si>
    <t>Paka Unload</t>
  </si>
  <si>
    <t>Parbotipur</t>
  </si>
  <si>
    <t>Damerage</t>
  </si>
  <si>
    <t>Mill SD</t>
  </si>
  <si>
    <t>Accident</t>
  </si>
  <si>
    <t>Maramari</t>
  </si>
  <si>
    <t>Door</t>
  </si>
  <si>
    <t>Lalu</t>
  </si>
  <si>
    <t>Farma</t>
  </si>
  <si>
    <t>Rajabirat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</si>
</sst>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7" borderId="0" xfId="0" applyFill="1"/>
    <xf numFmtId="3" fontId="0" fillId="7" borderId="0" xfId="0" applyNumberFormat="1" applyFill="1"/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7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6.779217129631" createdVersion="8" refreshedVersion="8" minRefreshableVersion="3" recordCount="222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6-01-01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2000" maxValue="53300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2"/>
    <n v="6100"/>
    <m/>
  </r>
  <r>
    <d v="2024-11-30T00:00:00"/>
    <x v="1"/>
    <x v="3"/>
    <n v="36300"/>
    <m/>
  </r>
  <r>
    <d v="2024-11-30T00:00:00"/>
    <x v="2"/>
    <x v="3"/>
    <n v="7500"/>
    <m/>
  </r>
  <r>
    <d v="2024-12-01T00:00:00"/>
    <x v="0"/>
    <x v="0"/>
    <n v="14640"/>
    <m/>
  </r>
  <r>
    <d v="2024-12-01T00:00:00"/>
    <x v="0"/>
    <x v="1"/>
    <n v="14100"/>
    <m/>
  </r>
  <r>
    <d v="2024-12-01T00:00:00"/>
    <x v="0"/>
    <x v="2"/>
    <n v="16900"/>
    <m/>
  </r>
  <r>
    <d v="2024-12-01T00:00:00"/>
    <x v="1"/>
    <x v="3"/>
    <n v="24400"/>
    <m/>
  </r>
  <r>
    <d v="2024-12-01T00:00:00"/>
    <x v="2"/>
    <x v="3"/>
    <n v="6000"/>
    <m/>
  </r>
  <r>
    <d v="2024-12-02T00:00:00"/>
    <x v="0"/>
    <x v="0"/>
    <n v="13980"/>
    <m/>
  </r>
  <r>
    <d v="2024-12-02T00:00:00"/>
    <x v="0"/>
    <x v="2"/>
    <n v="14460"/>
    <m/>
  </r>
  <r>
    <d v="2024-12-03T00:00:00"/>
    <x v="0"/>
    <x v="0"/>
    <n v="11930"/>
    <m/>
  </r>
  <r>
    <d v="2024-12-03T00:00:00"/>
    <x v="0"/>
    <x v="1"/>
    <n v="12720"/>
    <m/>
  </r>
  <r>
    <d v="2024-12-03T00:00:00"/>
    <x v="0"/>
    <x v="2"/>
    <n v="13580"/>
    <m/>
  </r>
  <r>
    <d v="2024-12-04T00:00:00"/>
    <x v="0"/>
    <x v="0"/>
    <n v="14850"/>
    <m/>
  </r>
  <r>
    <d v="2024-12-04T00:00:00"/>
    <x v="0"/>
    <x v="1"/>
    <n v="9710"/>
    <m/>
  </r>
  <r>
    <d v="2024-12-04T00:00:00"/>
    <x v="1"/>
    <x v="3"/>
    <n v="24200"/>
    <m/>
  </r>
  <r>
    <d v="2024-12-04T00:00:00"/>
    <x v="2"/>
    <x v="3"/>
    <n v="5000"/>
    <m/>
  </r>
  <r>
    <d v="2024-12-05T00:00:00"/>
    <x v="0"/>
    <x v="0"/>
    <n v="15300"/>
    <m/>
  </r>
  <r>
    <d v="2024-12-05T00:00:00"/>
    <x v="0"/>
    <x v="1"/>
    <n v="14300"/>
    <m/>
  </r>
  <r>
    <d v="2024-12-05T00:00:00"/>
    <x v="1"/>
    <x v="3"/>
    <n v="24200"/>
    <m/>
  </r>
  <r>
    <d v="2024-12-05T00:00:00"/>
    <x v="2"/>
    <x v="3"/>
    <n v="5000"/>
    <m/>
  </r>
  <r>
    <d v="2024-12-06T00:00:00"/>
    <x v="0"/>
    <x v="0"/>
    <n v="13060"/>
    <m/>
  </r>
  <r>
    <d v="2024-12-06T00:00:00"/>
    <x v="0"/>
    <x v="1"/>
    <n v="14240"/>
    <m/>
  </r>
  <r>
    <d v="2024-12-06T00:00:00"/>
    <x v="1"/>
    <x v="3"/>
    <n v="25100"/>
    <m/>
  </r>
  <r>
    <d v="2024-12-06T00:00:00"/>
    <x v="2"/>
    <x v="3"/>
    <n v="6000"/>
    <m/>
  </r>
  <r>
    <d v="2024-12-07T00:00:00"/>
    <x v="0"/>
    <x v="0"/>
    <n v="7630"/>
    <m/>
  </r>
  <r>
    <d v="2024-12-07T00:00:00"/>
    <x v="0"/>
    <x v="1"/>
    <n v="14330"/>
    <m/>
  </r>
  <r>
    <d v="2024-12-07T00:00:00"/>
    <x v="1"/>
    <x v="3"/>
    <n v="39000"/>
    <m/>
  </r>
  <r>
    <d v="2024-12-07T00:00:00"/>
    <x v="2"/>
    <x v="3"/>
    <n v="8000"/>
    <m/>
  </r>
  <r>
    <d v="2024-12-08T00:00:00"/>
    <x v="0"/>
    <x v="0"/>
    <n v="12570"/>
    <m/>
  </r>
  <r>
    <d v="2024-12-08T00:00:00"/>
    <x v="0"/>
    <x v="1"/>
    <n v="14590"/>
    <m/>
  </r>
  <r>
    <d v="2024-12-08T00:00:00"/>
    <x v="0"/>
    <x v="2"/>
    <n v="13700"/>
    <m/>
  </r>
  <r>
    <d v="2024-12-08T00:00:00"/>
    <x v="1"/>
    <x v="3"/>
    <n v="36300"/>
    <m/>
  </r>
  <r>
    <d v="2024-12-08T00:00:00"/>
    <x v="2"/>
    <x v="3"/>
    <n v="8700"/>
    <m/>
  </r>
  <r>
    <d v="2024-12-09T00:00:00"/>
    <x v="0"/>
    <x v="0"/>
    <n v="10820"/>
    <m/>
  </r>
  <r>
    <d v="2024-12-09T00:00:00"/>
    <x v="0"/>
    <x v="1"/>
    <n v="11880"/>
    <m/>
  </r>
  <r>
    <d v="2024-12-09T00:00:00"/>
    <x v="0"/>
    <x v="2"/>
    <n v="21650"/>
    <m/>
  </r>
  <r>
    <d v="2024-12-09T00:00:00"/>
    <x v="1"/>
    <x v="3"/>
    <n v="37000"/>
    <m/>
  </r>
  <r>
    <d v="2024-12-09T00:00:00"/>
    <x v="2"/>
    <x v="3"/>
    <n v="8000"/>
    <m/>
  </r>
  <r>
    <d v="2024-12-10T00:00:00"/>
    <x v="0"/>
    <x v="2"/>
    <n v="24890"/>
    <m/>
  </r>
  <r>
    <d v="2024-12-10T00:00:00"/>
    <x v="0"/>
    <x v="1"/>
    <n v="15160"/>
    <m/>
  </r>
  <r>
    <d v="2024-12-10T00:00:00"/>
    <x v="1"/>
    <x v="3"/>
    <n v="31100"/>
    <m/>
  </r>
  <r>
    <d v="2024-12-10T00:00:00"/>
    <x v="2"/>
    <x v="3"/>
    <n v="9000"/>
    <m/>
  </r>
  <r>
    <d v="2024-12-11T00:00:00"/>
    <x v="0"/>
    <x v="0"/>
    <n v="11590"/>
    <m/>
  </r>
  <r>
    <d v="2024-12-11T00:00:00"/>
    <x v="0"/>
    <x v="1"/>
    <n v="17010"/>
    <m/>
  </r>
  <r>
    <d v="2024-12-11T00:00:00"/>
    <x v="0"/>
    <x v="2"/>
    <n v="22900"/>
    <m/>
  </r>
  <r>
    <d v="2024-12-11T00:00:00"/>
    <x v="1"/>
    <x v="3"/>
    <n v="38200"/>
    <m/>
  </r>
  <r>
    <d v="2024-12-11T00:00:00"/>
    <x v="2"/>
    <x v="3"/>
    <n v="7000"/>
    <m/>
  </r>
  <r>
    <d v="2024-12-12T00:00:00"/>
    <x v="0"/>
    <x v="0"/>
    <n v="12660"/>
    <s v="Issue"/>
  </r>
  <r>
    <d v="2024-12-12T00:00:00"/>
    <x v="0"/>
    <x v="2"/>
    <n v="27300"/>
    <m/>
  </r>
  <r>
    <d v="2024-12-12T00:00:00"/>
    <x v="1"/>
    <x v="3"/>
    <n v="37700"/>
    <m/>
  </r>
  <r>
    <d v="2024-12-12T00:00:00"/>
    <x v="2"/>
    <x v="3"/>
    <n v="8000"/>
    <m/>
  </r>
  <r>
    <d v="2024-12-13T00:00:00"/>
    <x v="0"/>
    <x v="0"/>
    <n v="13130"/>
    <m/>
  </r>
  <r>
    <d v="2024-12-14T00:00:00"/>
    <x v="0"/>
    <x v="0"/>
    <n v="17320"/>
    <m/>
  </r>
  <r>
    <d v="2024-12-14T00:00:00"/>
    <x v="0"/>
    <x v="2"/>
    <n v="15300"/>
    <m/>
  </r>
  <r>
    <d v="2024-12-14T00:00:00"/>
    <x v="1"/>
    <x v="3"/>
    <n v="25400"/>
    <m/>
  </r>
  <r>
    <d v="2024-12-14T00:00:00"/>
    <x v="2"/>
    <x v="3"/>
    <n v="5000"/>
    <m/>
  </r>
  <r>
    <d v="2024-12-15T00:00:00"/>
    <x v="1"/>
    <x v="3"/>
    <n v="37800"/>
    <m/>
  </r>
  <r>
    <d v="2024-12-15T00:00:00"/>
    <x v="2"/>
    <x v="3"/>
    <n v="6000"/>
    <m/>
  </r>
  <r>
    <d v="2024-12-16T00:00:00"/>
    <x v="0"/>
    <x v="1"/>
    <n v="15690"/>
    <m/>
  </r>
  <r>
    <d v="2024-12-16T00:00:00"/>
    <x v="0"/>
    <x v="2"/>
    <n v="20300"/>
    <m/>
  </r>
  <r>
    <d v="2024-12-16T00:00:00"/>
    <x v="1"/>
    <x v="3"/>
    <n v="38000"/>
    <m/>
  </r>
  <r>
    <d v="2024-12-16T00:00:00"/>
    <x v="2"/>
    <x v="3"/>
    <n v="7000"/>
    <m/>
  </r>
  <r>
    <d v="2024-12-17T00:00:00"/>
    <x v="0"/>
    <x v="1"/>
    <n v="16950"/>
    <m/>
  </r>
  <r>
    <d v="2024-12-17T00:00:00"/>
    <x v="0"/>
    <x v="2"/>
    <n v="18000"/>
    <m/>
  </r>
  <r>
    <d v="2024-12-17T00:00:00"/>
    <x v="1"/>
    <x v="3"/>
    <n v="25400"/>
    <m/>
  </r>
  <r>
    <d v="2024-12-17T00:00:00"/>
    <x v="2"/>
    <x v="3"/>
    <n v="5000"/>
    <m/>
  </r>
  <r>
    <d v="2024-12-18T00:00:00"/>
    <x v="0"/>
    <x v="0"/>
    <n v="14950"/>
    <m/>
  </r>
  <r>
    <d v="2024-12-18T00:00:00"/>
    <x v="0"/>
    <x v="1"/>
    <n v="15210"/>
    <m/>
  </r>
  <r>
    <d v="2024-12-18T00:00:00"/>
    <x v="0"/>
    <x v="2"/>
    <n v="21500"/>
    <m/>
  </r>
  <r>
    <d v="2024-12-19T00:00:00"/>
    <x v="0"/>
    <x v="0"/>
    <n v="9990"/>
    <m/>
  </r>
  <r>
    <d v="2024-12-19T00:00:00"/>
    <x v="0"/>
    <x v="1"/>
    <n v="13370"/>
    <m/>
  </r>
  <r>
    <d v="2024-12-19T00:00:00"/>
    <x v="1"/>
    <x v="3"/>
    <n v="52700"/>
    <m/>
  </r>
  <r>
    <d v="2024-12-19T00:00:00"/>
    <x v="2"/>
    <x v="3"/>
    <n v="9000"/>
    <m/>
  </r>
  <r>
    <d v="2024-12-20T00:00:00"/>
    <x v="0"/>
    <x v="1"/>
    <n v="15180"/>
    <m/>
  </r>
  <r>
    <d v="2024-12-20T00:00:00"/>
    <x v="1"/>
    <x v="3"/>
    <n v="25900"/>
    <m/>
  </r>
  <r>
    <d v="2024-12-20T00:00:00"/>
    <x v="2"/>
    <x v="3"/>
    <n v="4000"/>
    <m/>
  </r>
  <r>
    <d v="2024-12-21T00:00:00"/>
    <x v="0"/>
    <x v="0"/>
    <n v="15050"/>
    <m/>
  </r>
  <r>
    <d v="2024-12-21T00:00:00"/>
    <x v="0"/>
    <x v="1"/>
    <n v="16390"/>
    <m/>
  </r>
  <r>
    <d v="2024-12-21T00:00:00"/>
    <x v="0"/>
    <x v="2"/>
    <n v="24500"/>
    <m/>
  </r>
  <r>
    <d v="2024-12-21T00:00:00"/>
    <x v="1"/>
    <x v="3"/>
    <n v="26700"/>
    <m/>
  </r>
  <r>
    <d v="2024-12-21T00:00:00"/>
    <x v="2"/>
    <x v="3"/>
    <n v="5000"/>
    <m/>
  </r>
  <r>
    <d v="2024-12-22T00:00:00"/>
    <x v="0"/>
    <x v="0"/>
    <n v="16220"/>
    <m/>
  </r>
  <r>
    <d v="2024-12-22T00:00:00"/>
    <x v="0"/>
    <x v="1"/>
    <n v="16300"/>
    <m/>
  </r>
  <r>
    <d v="2024-12-22T00:00:00"/>
    <x v="0"/>
    <x v="2"/>
    <n v="15350"/>
    <m/>
  </r>
  <r>
    <d v="2024-12-22T00:00:00"/>
    <x v="1"/>
    <x v="3"/>
    <n v="31300"/>
    <m/>
  </r>
  <r>
    <d v="2024-12-22T00:00:00"/>
    <x v="2"/>
    <x v="3"/>
    <n v="8500"/>
    <m/>
  </r>
  <r>
    <d v="2024-12-23T00:00:00"/>
    <x v="0"/>
    <x v="0"/>
    <n v="17460"/>
    <m/>
  </r>
  <r>
    <d v="2024-12-23T00:00:00"/>
    <x v="0"/>
    <x v="1"/>
    <n v="16710"/>
    <m/>
  </r>
  <r>
    <d v="2024-12-23T00:00:00"/>
    <x v="0"/>
    <x v="2"/>
    <n v="20300"/>
    <m/>
  </r>
  <r>
    <d v="2024-12-23T00:00:00"/>
    <x v="1"/>
    <x v="3"/>
    <n v="41200"/>
    <m/>
  </r>
  <r>
    <d v="2024-12-23T00:00:00"/>
    <x v="2"/>
    <x v="3"/>
    <n v="6000"/>
    <m/>
  </r>
  <r>
    <d v="2024-12-24T00:00:00"/>
    <x v="0"/>
    <x v="0"/>
    <n v="17370"/>
    <m/>
  </r>
  <r>
    <d v="2024-12-24T00:00:00"/>
    <x v="0"/>
    <x v="1"/>
    <n v="15990"/>
    <m/>
  </r>
  <r>
    <d v="2024-12-24T00:00:00"/>
    <x v="0"/>
    <x v="2"/>
    <n v="8300"/>
    <m/>
  </r>
  <r>
    <d v="2024-12-24T00:00:00"/>
    <x v="1"/>
    <x v="3"/>
    <n v="42000"/>
    <m/>
  </r>
  <r>
    <d v="2024-12-24T00:00:00"/>
    <x v="2"/>
    <x v="3"/>
    <n v="7000"/>
    <m/>
  </r>
  <r>
    <d v="2024-12-25T00:00:00"/>
    <x v="0"/>
    <x v="0"/>
    <n v="16840"/>
    <m/>
  </r>
  <r>
    <d v="2024-12-25T00:00:00"/>
    <x v="0"/>
    <x v="1"/>
    <n v="18320"/>
    <m/>
  </r>
  <r>
    <d v="2024-12-25T00:00:00"/>
    <x v="1"/>
    <x v="3"/>
    <n v="40000"/>
    <m/>
  </r>
  <r>
    <d v="2024-12-25T00:00:00"/>
    <x v="2"/>
    <x v="3"/>
    <n v="7000"/>
    <m/>
  </r>
  <r>
    <d v="2024-12-26T00:00:00"/>
    <x v="0"/>
    <x v="0"/>
    <n v="15700"/>
    <m/>
  </r>
  <r>
    <d v="2024-12-26T00:00:00"/>
    <x v="0"/>
    <x v="1"/>
    <n v="18290"/>
    <m/>
  </r>
  <r>
    <d v="2024-12-26T00:00:00"/>
    <x v="0"/>
    <x v="2"/>
    <n v="15300"/>
    <m/>
  </r>
  <r>
    <d v="2024-12-26T00:00:00"/>
    <x v="1"/>
    <x v="3"/>
    <n v="13290"/>
    <m/>
  </r>
  <r>
    <d v="2024-12-26T00:00:00"/>
    <x v="2"/>
    <x v="3"/>
    <n v="2000"/>
    <m/>
  </r>
  <r>
    <d v="2024-12-27T00:00:00"/>
    <x v="0"/>
    <x v="0"/>
    <n v="12930"/>
    <m/>
  </r>
  <r>
    <d v="2024-12-27T00:00:00"/>
    <x v="0"/>
    <x v="1"/>
    <n v="17340"/>
    <m/>
  </r>
  <r>
    <d v="2024-12-27T00:00:00"/>
    <x v="1"/>
    <x v="3"/>
    <n v="26500"/>
    <m/>
  </r>
  <r>
    <d v="2024-12-27T00:00:00"/>
    <x v="2"/>
    <x v="3"/>
    <n v="4000"/>
    <m/>
  </r>
  <r>
    <d v="2024-12-28T00:00:00"/>
    <x v="0"/>
    <x v="0"/>
    <n v="15210"/>
    <m/>
  </r>
  <r>
    <d v="2024-12-28T00:00:00"/>
    <x v="0"/>
    <x v="1"/>
    <n v="18820"/>
    <m/>
  </r>
  <r>
    <d v="2024-12-28T00:00:00"/>
    <x v="0"/>
    <x v="2"/>
    <n v="10600"/>
    <m/>
  </r>
  <r>
    <d v="2024-12-28T00:00:00"/>
    <x v="1"/>
    <x v="3"/>
    <n v="40700"/>
    <m/>
  </r>
  <r>
    <d v="2024-12-28T00:00:00"/>
    <x v="2"/>
    <x v="3"/>
    <n v="7000"/>
    <m/>
  </r>
  <r>
    <d v="2024-12-29T00:00:00"/>
    <x v="0"/>
    <x v="1"/>
    <n v="15430"/>
    <m/>
  </r>
  <r>
    <d v="2024-12-29T00:00:00"/>
    <x v="0"/>
    <x v="2"/>
    <n v="14700"/>
    <m/>
  </r>
  <r>
    <d v="2024-12-29T00:00:00"/>
    <x v="1"/>
    <x v="3"/>
    <n v="42000"/>
    <m/>
  </r>
  <r>
    <d v="2024-12-29T00:00:00"/>
    <x v="2"/>
    <x v="3"/>
    <n v="7000"/>
    <m/>
  </r>
  <r>
    <d v="2024-12-30T00:00:00"/>
    <x v="0"/>
    <x v="0"/>
    <n v="13510"/>
    <m/>
  </r>
  <r>
    <d v="2024-12-30T00:00:00"/>
    <x v="0"/>
    <x v="1"/>
    <n v="13500"/>
    <m/>
  </r>
  <r>
    <d v="2024-12-30T00:00:00"/>
    <x v="1"/>
    <x v="3"/>
    <n v="40000"/>
    <m/>
  </r>
  <r>
    <d v="2024-12-30T00:00:00"/>
    <x v="2"/>
    <x v="3"/>
    <n v="7000"/>
    <m/>
  </r>
  <r>
    <d v="2025-12-31T00:00:00"/>
    <x v="0"/>
    <x v="0"/>
    <n v="16490"/>
    <m/>
  </r>
  <r>
    <d v="2025-12-31T00:00:00"/>
    <x v="0"/>
    <x v="2"/>
    <n v="21400"/>
    <m/>
  </r>
  <r>
    <d v="2025-12-31T00:00:00"/>
    <x v="1"/>
    <x v="3"/>
    <n v="40700"/>
    <m/>
  </r>
  <r>
    <d v="2025-12-31T00:00:00"/>
    <x v="2"/>
    <x v="3"/>
    <n v="7000"/>
    <m/>
  </r>
  <r>
    <d v="2025-01-01T00:00:00"/>
    <x v="0"/>
    <x v="0"/>
    <n v="15590"/>
    <m/>
  </r>
  <r>
    <d v="2025-01-01T00:00:00"/>
    <x v="1"/>
    <x v="3"/>
    <n v="33600"/>
    <m/>
  </r>
  <r>
    <d v="2025-01-01T00:00:00"/>
    <x v="2"/>
    <x v="3"/>
    <n v="7000"/>
    <m/>
  </r>
  <r>
    <d v="2025-01-02T00:00:00"/>
    <x v="0"/>
    <x v="0"/>
    <n v="15310"/>
    <m/>
  </r>
  <r>
    <d v="2025-01-02T00:00:00"/>
    <x v="0"/>
    <x v="2"/>
    <n v="18590"/>
    <m/>
  </r>
  <r>
    <d v="2025-01-02T00:00:00"/>
    <x v="1"/>
    <x v="3"/>
    <n v="40000"/>
    <m/>
  </r>
  <r>
    <d v="2025-01-02T00:00:00"/>
    <x v="2"/>
    <x v="3"/>
    <n v="7000"/>
    <m/>
  </r>
  <r>
    <d v="2025-01-03T00:00:00"/>
    <x v="0"/>
    <x v="0"/>
    <n v="16930"/>
    <m/>
  </r>
  <r>
    <d v="2025-01-03T00:00:00"/>
    <x v="1"/>
    <x v="3"/>
    <n v="28100"/>
    <m/>
  </r>
  <r>
    <d v="2025-01-03T00:00:00"/>
    <x v="2"/>
    <x v="3"/>
    <n v="5000"/>
    <m/>
  </r>
  <r>
    <d v="2025-01-04T00:00:00"/>
    <x v="0"/>
    <x v="2"/>
    <n v="12600"/>
    <m/>
  </r>
  <r>
    <d v="2025-01-04T00:00:00"/>
    <x v="1"/>
    <x v="3"/>
    <n v="42000"/>
    <m/>
  </r>
  <r>
    <d v="2025-01-04T00:00:00"/>
    <x v="2"/>
    <x v="3"/>
    <n v="7000"/>
    <m/>
  </r>
  <r>
    <d v="2025-01-05T00:00:00"/>
    <x v="0"/>
    <x v="1"/>
    <n v="17350"/>
    <m/>
  </r>
  <r>
    <d v="2025-01-05T00:00:00"/>
    <x v="0"/>
    <x v="2"/>
    <n v="17700"/>
    <m/>
  </r>
  <r>
    <d v="2025-01-05T00:00:00"/>
    <x v="1"/>
    <x v="3"/>
    <n v="40500"/>
    <m/>
  </r>
  <r>
    <d v="2025-01-05T00:00:00"/>
    <x v="2"/>
    <x v="3"/>
    <n v="6000"/>
    <m/>
  </r>
  <r>
    <d v="2025-01-06T00:00:00"/>
    <x v="0"/>
    <x v="1"/>
    <n v="15080"/>
    <m/>
  </r>
  <r>
    <d v="2025-01-06T00:00:00"/>
    <x v="0"/>
    <x v="2"/>
    <n v="20600"/>
    <m/>
  </r>
  <r>
    <d v="2025-01-06T00:00:00"/>
    <x v="1"/>
    <x v="3"/>
    <n v="39800"/>
    <m/>
  </r>
  <r>
    <d v="2025-01-06T00:00:00"/>
    <x v="2"/>
    <x v="3"/>
    <n v="7200"/>
    <m/>
  </r>
  <r>
    <d v="2025-01-07T00:00:00"/>
    <x v="0"/>
    <x v="0"/>
    <n v="14970"/>
    <m/>
  </r>
  <r>
    <d v="2025-01-07T00:00:00"/>
    <x v="0"/>
    <x v="1"/>
    <n v="16290"/>
    <m/>
  </r>
  <r>
    <d v="2025-01-07T00:00:00"/>
    <x v="0"/>
    <x v="2"/>
    <n v="11250"/>
    <m/>
  </r>
  <r>
    <d v="2025-01-07T00:00:00"/>
    <x v="1"/>
    <x v="3"/>
    <n v="53300"/>
    <m/>
  </r>
  <r>
    <d v="2025-01-07T00:00:00"/>
    <x v="2"/>
    <x v="3"/>
    <n v="9000"/>
    <m/>
  </r>
  <r>
    <d v="2025-01-08T00:00:00"/>
    <x v="0"/>
    <x v="0"/>
    <n v="18110"/>
    <m/>
  </r>
  <r>
    <d v="2025-01-08T00:00:00"/>
    <x v="0"/>
    <x v="1"/>
    <n v="16380"/>
    <m/>
  </r>
  <r>
    <d v="2025-01-08T00:00:00"/>
    <x v="1"/>
    <x v="3"/>
    <n v="40700"/>
    <m/>
  </r>
  <r>
    <d v="2025-01-08T00:00:00"/>
    <x v="2"/>
    <x v="3"/>
    <n v="7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223" totalsRowShown="0" headerRowDxfId="106" dataDxfId="105">
  <autoFilter ref="A1:E223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17"/>
    <tableColumn id="2" xr3:uid="{8E7F78D7-6795-4DFF-99A1-E76172D2FD01}" name="Sardar_Name" dataDxfId="96"/>
    <tableColumn id="3" xr3:uid="{65D1F838-35C1-40A7-A78D-785E7BCA7F39}" name="1no" totalsRowFunction="sum" dataDxfId="95" totalsRowDxfId="16"/>
    <tableColumn id="4" xr3:uid="{559E26B9-3495-4D65-8B58-156F9DD1B792}" name="Picket" totalsRowFunction="sum" dataDxfId="94" totalsRowDxfId="15"/>
    <tableColumn id="5" xr3:uid="{1E36ECE3-2CAE-42EE-B013-35DF5E312612}" name="2no" totalsRowFunction="sum" dataDxfId="93" totalsRowDxfId="14"/>
    <tableColumn id="6" xr3:uid="{DD602FC9-FF56-482B-A841-DE3C9712E9D6}" name="Kara" totalsRowFunction="sum" dataDxfId="92" totalsRowDxfId="13"/>
    <tableColumn id="7" xr3:uid="{1EFD4534-D778-401C-A009-BE1CD464C3F6}" name="Goyra" totalsRowFunction="sum" dataDxfId="91" totalsRowDxfId="12"/>
    <tableColumn id="8" xr3:uid="{D7C8D6FD-9D34-48A3-BF8F-42629B5E311D}" name="3no" totalsRowFunction="sum" dataDxfId="90" totalsRowDxfId="11"/>
    <tableColumn id="9" xr3:uid="{C813064F-8596-4424-8AC1-373D4C09D678}" name="Total" totalsRowFunction="sum" dataDxfId="89" totalsRowDxfId="1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600" totalsRowShown="0" headerRowDxfId="88" dataDxfId="87">
  <autoFilter ref="A1:P9600" xr:uid="{9BFA5BAC-A75B-499B-8E63-FFB167DDE5C9}"/>
  <tableColumns count="16">
    <tableColumn id="12" xr3:uid="{B3A2B4C8-B250-495A-9742-23B15D133D6A}" name="Money Receipt No" dataDxfId="86"/>
    <tableColumn id="10" xr3:uid="{4F72EDCD-A8FF-46FF-8624-56776EB7225E}" name="Date" dataDxfId="85"/>
    <tableColumn id="4" xr3:uid="{9A8209BE-2837-45CC-86CE-BDE77F848B07}" name="Address" dataDxfId="84"/>
    <tableColumn id="5" xr3:uid="{7DF2D311-286C-48D1-BC4A-57D72AC07D2E}" name="Product Name" dataDxfId="83"/>
    <tableColumn id="9" xr3:uid="{193B31C2-8141-4961-AEDC-161B35798973}" name="Ref Unit" dataDxfId="82"/>
    <tableColumn id="6" xr3:uid="{9DF5371A-2B60-49F2-B39D-B320B99B6C36}" name="Quantity" dataDxfId="81"/>
    <tableColumn id="7" xr3:uid="{0BD9C195-EE50-455C-AD7F-C87B98038A1C}" name="Rate" dataDxfId="80"/>
    <tableColumn id="11" xr3:uid="{639FE9D7-5CD0-45EE-BC10-8A653DD5CBF0}" name="Actual Rate" dataDxfId="79">
      <calculatedColumnFormula>Vata_Sales[[#This Row],[Final Price]]/Vata_Sales[[#This Row],[Actual Quantity]]</calculatedColumnFormula>
    </tableColumn>
    <tableColumn id="3" xr3:uid="{86B4B96B-E0B3-4D7C-B894-C8FA225C8807}" name="Actual Quantity" dataDxfId="78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7">
      <calculatedColumnFormula>Vata_Sales[[#This Row],[Quantity]]*Vata_Sales[[#This Row],[Rate]]</calculatedColumnFormula>
    </tableColumn>
    <tableColumn id="1" xr3:uid="{C5A62922-6E5A-432A-B076-082624BED9C8}" name="Discount" dataDxfId="76"/>
    <tableColumn id="2" xr3:uid="{E5A48637-32ED-4889-B575-02448AE6658E}" name="Final Price" dataDxfId="75">
      <calculatedColumnFormula>Vata_Sales[[#This Row],[Price]]-Vata_Sales[[#This Row],[Discount]]</calculatedColumnFormula>
    </tableColumn>
    <tableColumn id="13" xr3:uid="{A562B93C-F420-46E3-81CE-FA6D9B2664F7}" name="Remarks" dataDxfId="74"/>
    <tableColumn id="15" xr3:uid="{20F45DDC-ECD8-481E-890E-E09367E930BF}" name="Category" dataDxfId="73">
      <calculatedColumnFormula>VLOOKUP(Vata_Sales[[#This Row],[Product Name]],Category_table[#Data],2,0)</calculatedColumnFormula>
    </tableColumn>
    <tableColumn id="14" xr3:uid="{5648EF0C-6597-42C6-AE06-B8EAB9AC542B}" name="Sort" dataDxfId="72">
      <calculatedColumnFormula>VLOOKUP(Vata_Sales[[#This Row],[Product Name]],Category_table[#Data],3,0)</calculatedColumnFormula>
    </tableColumn>
    <tableColumn id="16" xr3:uid="{0BDD6D7F-2B9F-42B9-A6BC-613E94A2D576}" name="Inventory_Num" dataDxfId="71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70" dataDxfId="6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8"/>
    <tableColumn id="2" xr3:uid="{A83027DF-4DCF-4A4C-AFDD-FA2D6204F451}" name="Unit" dataDxfId="6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742" totalsRowShown="0" headerRowDxfId="66">
  <autoFilter ref="A1:I10742" xr:uid="{19586DE2-643C-4E16-8A1B-D638E155FB7B}"/>
  <tableColumns count="9">
    <tableColumn id="1" xr3:uid="{4AF85DBD-D180-4111-B1F9-8D249D7CA6E5}" name="Date" dataDxfId="65"/>
    <tableColumn id="2" xr3:uid="{E00F062B-0D96-4A50-8BF8-C83CD782C080}" name="Receipt No" dataDxfId="64"/>
    <tableColumn id="6" xr3:uid="{DB9EB49C-CEC4-4BD6-ADBE-830FFDAB0BF5}" name="Acc_Head" dataDxfId="63"/>
    <tableColumn id="8" xr3:uid="{0F250B32-6DF0-497A-B63D-7367D146B3E2}" name="Sub_Head" dataDxfId="62"/>
    <tableColumn id="3" xr3:uid="{2CE4AA22-79B4-4B6A-855C-0AE866BAE84C}" name="Payment_for" dataDxfId="61"/>
    <tableColumn id="9" xr3:uid="{77B9A2E9-76B4-4299-B225-DF0F43DE3D36}" name="Payment To" dataDxfId="60"/>
    <tableColumn id="7" xr3:uid="{61ECC9BD-F275-42C6-A9AF-B59EF3CCD584}" name="Quantity" dataDxfId="59"/>
    <tableColumn id="4" xr3:uid="{70F4369A-6B9E-4512-AB56-B05B5DDCFAD0}" name="Amount" dataDxfId="58"/>
    <tableColumn id="5" xr3:uid="{A4247076-B310-444F-9251-B38417B99D5D}" name="Remarks" dataDxfId="5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56" dataDxfId="54" totalsRowDxfId="52" headerRowBorderDxfId="55" tableBorderDxfId="53" totalsRowBorderDxfId="51">
  <autoFilter ref="A2:G367" xr:uid="{048F55D0-7C59-4C7D-B9E2-E2D147A771B3}"/>
  <sortState xmlns:xlrd2="http://schemas.microsoft.com/office/spreadsheetml/2017/richdata2" ref="A3:G367">
    <sortCondition sortBy="cellColor" ref="C2:C367" dxfId="50"/>
  </sortState>
  <tableColumns count="7">
    <tableColumn id="1" xr3:uid="{0442A507-7060-4D8F-A66F-5E84237C5B56}" name="Date" totalsRowLabel="Total" dataDxfId="49" totalsRowDxfId="48"/>
    <tableColumn id="2" xr3:uid="{E4DFEEB0-A881-4121-A655-D0915842160D}" name="Received Ammount office" totalsRowFunction="sum" dataDxfId="47" totalsRowDxfId="46"/>
    <tableColumn id="6" xr3:uid="{385F8A38-28BB-4DC6-9184-455B0AA16D1D}" name="Coal Cost (Office)" totalsRowFunction="sum" dataDxfId="45" totalsRowDxfId="44"/>
    <tableColumn id="3" xr3:uid="{9D1D4ECD-0A21-4E2B-BF98-895ACF4355CA}" name="From Sales" totalsRowFunction="sum" dataDxfId="43" totalsRowDxfId="42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41" totalsRowDxfId="40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9" totalsRowDxfId="38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7" totalsRowDxfId="36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5" headerRowBorderDxfId="34" tableBorderDxfId="33" totalsRowBorderDxfId="32">
  <autoFilter ref="A1:H6" xr:uid="{7DB653EE-9AC4-4DF7-9321-07A12AD50C33}"/>
  <tableColumns count="8">
    <tableColumn id="1" xr3:uid="{8EDB222B-0FA1-4AA0-B0C9-50BE6F300161}" name="Date" dataDxfId="31"/>
    <tableColumn id="2" xr3:uid="{50099710-5FEE-468B-BCDB-5FC8F9D62107}" name="Address" dataDxfId="30"/>
    <tableColumn id="3" xr3:uid="{3646BA84-98C0-4AD4-8B6F-071269A0B5E1}" name="Product Name" dataDxfId="29"/>
    <tableColumn id="4" xr3:uid="{214BE172-A90B-4AD7-856F-CADD69475868}" name="Quantity" dataDxfId="28"/>
    <tableColumn id="5" xr3:uid="{FCEB5DE0-27FA-418A-904C-B0248413BDE5}" name="Rate" dataDxfId="27"/>
    <tableColumn id="6" xr3:uid="{DA88AFF5-071E-478C-B742-D1150ACDF354}" name="Price" dataDxfId="26"/>
    <tableColumn id="7" xr3:uid="{3B755BF1-A420-4046-9277-A6D5391A8576}" name="Discount" dataDxfId="25"/>
    <tableColumn id="8" xr3:uid="{A95B33AF-E48F-4D6A-A528-46ED04263955}" name="Final Amount" dataDxfId="2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3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2" dataDxfId="21" tableBorderDxfId="20">
  <autoFilter ref="I18:J25" xr:uid="{5B4C7238-22C1-434A-84E1-0B6F3FA4F3D4}"/>
  <tableColumns count="2">
    <tableColumn id="1" xr3:uid="{51E5809F-E80B-421D-AFCF-88E119F707A5}" name="InventoryName" dataDxfId="19"/>
    <tableColumn id="2" xr3:uid="{58CFA1BA-79C5-4916-9F45-3725F464F20C}" name="InventoryShort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223"/>
  <sheetViews>
    <sheetView workbookViewId="0">
      <pane ySplit="3000" topLeftCell="A185"/>
      <selection activeCell="L6" sqref="L6"/>
      <selection pane="bottomLeft" activeCell="D224" sqref="D224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2243177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775200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801140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666837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1294190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1294190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268500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268500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3805867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4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4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4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4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4" x14ac:dyDescent="0.25">
      <c r="A37" s="4">
        <v>45617</v>
      </c>
      <c r="B37" s="3" t="s">
        <v>53</v>
      </c>
      <c r="C37" t="s">
        <v>764</v>
      </c>
      <c r="D37" s="19">
        <v>18370</v>
      </c>
    </row>
    <row r="38" spans="1:4" x14ac:dyDescent="0.25">
      <c r="A38" s="4">
        <v>45617</v>
      </c>
      <c r="B38" s="3" t="s">
        <v>53</v>
      </c>
      <c r="C38" t="s">
        <v>1202</v>
      </c>
      <c r="D38" s="19">
        <v>14410</v>
      </c>
    </row>
    <row r="39" spans="1:4" x14ac:dyDescent="0.25">
      <c r="A39" s="4">
        <v>45617</v>
      </c>
      <c r="B39" s="3" t="s">
        <v>53</v>
      </c>
      <c r="C39" t="s">
        <v>902</v>
      </c>
      <c r="D39" s="19">
        <v>10700</v>
      </c>
    </row>
    <row r="40" spans="1:4" x14ac:dyDescent="0.25">
      <c r="A40" s="4">
        <v>45618</v>
      </c>
      <c r="B40" s="3" t="s">
        <v>53</v>
      </c>
      <c r="C40" t="s">
        <v>764</v>
      </c>
      <c r="D40" s="19">
        <v>16000</v>
      </c>
    </row>
    <row r="41" spans="1:4" x14ac:dyDescent="0.25">
      <c r="A41" s="4">
        <v>45618</v>
      </c>
      <c r="B41" s="3" t="s">
        <v>53</v>
      </c>
      <c r="C41" t="s">
        <v>1202</v>
      </c>
      <c r="D41" s="19">
        <v>11340</v>
      </c>
    </row>
    <row r="42" spans="1:4" x14ac:dyDescent="0.25">
      <c r="A42" s="4">
        <v>45619</v>
      </c>
      <c r="B42" s="3" t="s">
        <v>53</v>
      </c>
      <c r="C42" t="s">
        <v>764</v>
      </c>
      <c r="D42" s="19">
        <v>17050</v>
      </c>
    </row>
    <row r="43" spans="1:4" x14ac:dyDescent="0.25">
      <c r="A43" s="4">
        <v>45619</v>
      </c>
      <c r="B43" s="3" t="s">
        <v>53</v>
      </c>
      <c r="C43" t="s">
        <v>1202</v>
      </c>
      <c r="D43" s="19">
        <v>13060</v>
      </c>
    </row>
    <row r="44" spans="1:4" x14ac:dyDescent="0.25">
      <c r="A44" s="4">
        <v>45619</v>
      </c>
      <c r="B44" s="3" t="s">
        <v>53</v>
      </c>
      <c r="C44" t="s">
        <v>902</v>
      </c>
      <c r="D44" s="19">
        <v>15880</v>
      </c>
    </row>
    <row r="45" spans="1:4" x14ac:dyDescent="0.25">
      <c r="A45" s="4">
        <v>45620</v>
      </c>
      <c r="B45" s="3" t="s">
        <v>53</v>
      </c>
      <c r="C45" t="s">
        <v>764</v>
      </c>
      <c r="D45" s="19">
        <v>15120</v>
      </c>
    </row>
    <row r="46" spans="1:4" x14ac:dyDescent="0.25">
      <c r="A46" s="4">
        <v>45620</v>
      </c>
      <c r="B46" s="3" t="s">
        <v>53</v>
      </c>
      <c r="C46" t="s">
        <v>1202</v>
      </c>
      <c r="D46" s="19">
        <v>14390</v>
      </c>
    </row>
    <row r="47" spans="1:4" x14ac:dyDescent="0.25">
      <c r="A47" s="4">
        <v>45620</v>
      </c>
      <c r="B47" s="3" t="s">
        <v>53</v>
      </c>
      <c r="C47" t="s">
        <v>902</v>
      </c>
      <c r="D47" s="19">
        <v>14260</v>
      </c>
    </row>
    <row r="48" spans="1:4" x14ac:dyDescent="0.25">
      <c r="A48" s="4">
        <v>45621</v>
      </c>
      <c r="B48" s="3" t="s">
        <v>53</v>
      </c>
      <c r="C48" t="s">
        <v>764</v>
      </c>
      <c r="D48" s="19">
        <v>16250</v>
      </c>
    </row>
    <row r="49" spans="1:4" x14ac:dyDescent="0.25">
      <c r="A49" s="4">
        <v>45621</v>
      </c>
      <c r="B49" s="3" t="s">
        <v>53</v>
      </c>
      <c r="C49" t="s">
        <v>1202</v>
      </c>
      <c r="D49" s="19">
        <v>13240</v>
      </c>
    </row>
    <row r="50" spans="1:4" x14ac:dyDescent="0.25">
      <c r="A50" s="4">
        <v>45621</v>
      </c>
      <c r="B50" s="3" t="s">
        <v>53</v>
      </c>
      <c r="C50" t="s">
        <v>902</v>
      </c>
      <c r="D50" s="19">
        <v>19100</v>
      </c>
    </row>
    <row r="51" spans="1:4" x14ac:dyDescent="0.25">
      <c r="A51" s="4">
        <v>45622</v>
      </c>
      <c r="B51" s="3" t="s">
        <v>53</v>
      </c>
      <c r="C51" t="s">
        <v>764</v>
      </c>
      <c r="D51" s="19">
        <v>15160</v>
      </c>
    </row>
    <row r="52" spans="1:4" x14ac:dyDescent="0.25">
      <c r="A52" s="4">
        <v>45622</v>
      </c>
      <c r="B52" s="3" t="s">
        <v>53</v>
      </c>
      <c r="C52" t="s">
        <v>1202</v>
      </c>
      <c r="D52" s="19">
        <v>10540</v>
      </c>
    </row>
    <row r="53" spans="1:4" x14ac:dyDescent="0.25">
      <c r="A53" s="4">
        <v>45622</v>
      </c>
      <c r="B53" s="3" t="s">
        <v>53</v>
      </c>
      <c r="C53" t="s">
        <v>902</v>
      </c>
      <c r="D53" s="19">
        <v>14450</v>
      </c>
    </row>
    <row r="54" spans="1:4" x14ac:dyDescent="0.25">
      <c r="A54" s="4">
        <v>45623</v>
      </c>
      <c r="B54" s="3" t="s">
        <v>53</v>
      </c>
      <c r="C54" t="s">
        <v>764</v>
      </c>
      <c r="D54" s="19">
        <v>15160</v>
      </c>
    </row>
    <row r="55" spans="1:4" x14ac:dyDescent="0.25">
      <c r="A55" s="4">
        <v>45623</v>
      </c>
      <c r="B55" s="3" t="s">
        <v>53</v>
      </c>
      <c r="C55" t="s">
        <v>1202</v>
      </c>
      <c r="D55" s="19">
        <v>13600</v>
      </c>
    </row>
    <row r="56" spans="1:4" x14ac:dyDescent="0.25">
      <c r="A56" s="4">
        <v>45624</v>
      </c>
      <c r="B56" s="3" t="s">
        <v>53</v>
      </c>
      <c r="C56" t="s">
        <v>764</v>
      </c>
      <c r="D56" s="19">
        <v>17570</v>
      </c>
    </row>
    <row r="57" spans="1:4" x14ac:dyDescent="0.25">
      <c r="A57" s="4">
        <v>45624</v>
      </c>
      <c r="B57" s="3" t="s">
        <v>53</v>
      </c>
      <c r="C57" t="s">
        <v>1202</v>
      </c>
      <c r="D57" s="19">
        <v>11960</v>
      </c>
    </row>
    <row r="58" spans="1:4" x14ac:dyDescent="0.25">
      <c r="A58" s="4">
        <v>45624</v>
      </c>
      <c r="B58" s="3" t="s">
        <v>53</v>
      </c>
      <c r="C58" t="s">
        <v>902</v>
      </c>
      <c r="D58" s="19">
        <v>21600</v>
      </c>
    </row>
    <row r="59" spans="1:4" x14ac:dyDescent="0.25">
      <c r="A59" s="4">
        <v>45624</v>
      </c>
      <c r="B59" s="3" t="s">
        <v>126</v>
      </c>
      <c r="C59" t="s">
        <v>25</v>
      </c>
      <c r="D59" s="19">
        <v>10000</v>
      </c>
    </row>
    <row r="60" spans="1:4" x14ac:dyDescent="0.25">
      <c r="A60" s="4">
        <v>45624</v>
      </c>
      <c r="B60" s="3" t="s">
        <v>1585</v>
      </c>
      <c r="C60" t="s">
        <v>25</v>
      </c>
      <c r="D60" s="19">
        <v>25600</v>
      </c>
    </row>
    <row r="61" spans="1:4" x14ac:dyDescent="0.25">
      <c r="A61" s="4">
        <v>45625</v>
      </c>
      <c r="B61" s="3" t="s">
        <v>53</v>
      </c>
      <c r="C61" t="s">
        <v>764</v>
      </c>
      <c r="D61" s="19">
        <v>14830</v>
      </c>
    </row>
    <row r="62" spans="1:4" x14ac:dyDescent="0.25">
      <c r="A62" s="4">
        <v>45625</v>
      </c>
      <c r="B62" s="3" t="s">
        <v>53</v>
      </c>
      <c r="C62" t="s">
        <v>1202</v>
      </c>
      <c r="D62" s="19">
        <v>10920</v>
      </c>
    </row>
    <row r="63" spans="1:4" x14ac:dyDescent="0.25">
      <c r="A63" s="4">
        <v>45625</v>
      </c>
      <c r="B63" s="3" t="s">
        <v>126</v>
      </c>
      <c r="C63" t="s">
        <v>25</v>
      </c>
      <c r="D63" s="19">
        <v>23100</v>
      </c>
    </row>
    <row r="64" spans="1:4" x14ac:dyDescent="0.25">
      <c r="A64" s="4">
        <v>45625</v>
      </c>
      <c r="B64" s="3" t="s">
        <v>1585</v>
      </c>
      <c r="C64" t="s">
        <v>25</v>
      </c>
      <c r="D64" s="19">
        <v>6000</v>
      </c>
    </row>
    <row r="65" spans="1:4" x14ac:dyDescent="0.25">
      <c r="A65" s="4">
        <v>45626</v>
      </c>
      <c r="B65" s="3" t="s">
        <v>53</v>
      </c>
      <c r="C65" t="s">
        <v>764</v>
      </c>
      <c r="D65" s="19">
        <v>12010</v>
      </c>
    </row>
    <row r="66" spans="1:4" x14ac:dyDescent="0.25">
      <c r="A66" s="4">
        <v>45626</v>
      </c>
      <c r="B66" s="3" t="s">
        <v>53</v>
      </c>
      <c r="C66" t="s">
        <v>1202</v>
      </c>
      <c r="D66" s="19">
        <v>10950</v>
      </c>
    </row>
    <row r="67" spans="1:4" x14ac:dyDescent="0.25">
      <c r="A67" s="4">
        <v>45626</v>
      </c>
      <c r="B67" s="3" t="s">
        <v>53</v>
      </c>
      <c r="C67" t="s">
        <v>902</v>
      </c>
      <c r="D67" s="19">
        <v>6100</v>
      </c>
    </row>
    <row r="68" spans="1:4" x14ac:dyDescent="0.25">
      <c r="A68" s="4">
        <v>45626</v>
      </c>
      <c r="B68" s="3" t="s">
        <v>126</v>
      </c>
      <c r="C68" t="s">
        <v>25</v>
      </c>
      <c r="D68" s="19">
        <v>36300</v>
      </c>
    </row>
    <row r="69" spans="1:4" x14ac:dyDescent="0.25">
      <c r="A69" s="4">
        <v>45626</v>
      </c>
      <c r="B69" s="3" t="s">
        <v>1585</v>
      </c>
      <c r="C69" t="s">
        <v>25</v>
      </c>
      <c r="D69" s="19">
        <v>7500</v>
      </c>
    </row>
    <row r="70" spans="1:4" x14ac:dyDescent="0.25">
      <c r="A70" s="4">
        <v>45627</v>
      </c>
      <c r="B70" s="3" t="s">
        <v>53</v>
      </c>
      <c r="C70" t="s">
        <v>764</v>
      </c>
      <c r="D70" s="19">
        <v>14640</v>
      </c>
    </row>
    <row r="71" spans="1:4" x14ac:dyDescent="0.25">
      <c r="A71" s="4">
        <v>45627</v>
      </c>
      <c r="B71" s="3" t="s">
        <v>53</v>
      </c>
      <c r="C71" t="s">
        <v>1202</v>
      </c>
      <c r="D71" s="19">
        <v>14100</v>
      </c>
    </row>
    <row r="72" spans="1:4" x14ac:dyDescent="0.25">
      <c r="A72" s="4">
        <v>45627</v>
      </c>
      <c r="B72" s="3" t="s">
        <v>53</v>
      </c>
      <c r="C72" t="s">
        <v>902</v>
      </c>
      <c r="D72" s="19">
        <v>16900</v>
      </c>
    </row>
    <row r="73" spans="1:4" x14ac:dyDescent="0.25">
      <c r="A73" s="4">
        <v>45627</v>
      </c>
      <c r="B73" s="3" t="s">
        <v>126</v>
      </c>
      <c r="C73" t="s">
        <v>25</v>
      </c>
      <c r="D73" s="19">
        <v>24400</v>
      </c>
    </row>
    <row r="74" spans="1:4" x14ac:dyDescent="0.25">
      <c r="A74" s="4">
        <v>45627</v>
      </c>
      <c r="B74" s="3" t="s">
        <v>1585</v>
      </c>
      <c r="C74" t="s">
        <v>25</v>
      </c>
      <c r="D74" s="19">
        <v>6000</v>
      </c>
    </row>
    <row r="75" spans="1:4" x14ac:dyDescent="0.25">
      <c r="A75" s="4">
        <v>45628</v>
      </c>
      <c r="B75" s="3" t="s">
        <v>53</v>
      </c>
      <c r="C75" t="s">
        <v>764</v>
      </c>
      <c r="D75" s="19">
        <v>13980</v>
      </c>
    </row>
    <row r="76" spans="1:4" x14ac:dyDescent="0.25">
      <c r="A76" s="4">
        <v>45628</v>
      </c>
      <c r="B76" s="3" t="s">
        <v>53</v>
      </c>
      <c r="C76" t="s">
        <v>902</v>
      </c>
      <c r="D76" s="19">
        <v>14460</v>
      </c>
    </row>
    <row r="77" spans="1:4" x14ac:dyDescent="0.25">
      <c r="A77" s="4">
        <v>45629</v>
      </c>
      <c r="B77" s="3" t="s">
        <v>53</v>
      </c>
      <c r="C77" t="s">
        <v>764</v>
      </c>
      <c r="D77" s="19">
        <v>11930</v>
      </c>
    </row>
    <row r="78" spans="1:4" x14ac:dyDescent="0.25">
      <c r="A78" s="4">
        <v>45629</v>
      </c>
      <c r="B78" s="3" t="s">
        <v>53</v>
      </c>
      <c r="C78" t="s">
        <v>1202</v>
      </c>
      <c r="D78" s="19">
        <v>12720</v>
      </c>
    </row>
    <row r="79" spans="1:4" x14ac:dyDescent="0.25">
      <c r="A79" s="4">
        <v>45629</v>
      </c>
      <c r="B79" s="3" t="s">
        <v>53</v>
      </c>
      <c r="C79" t="s">
        <v>902</v>
      </c>
      <c r="D79" s="19">
        <v>13580</v>
      </c>
    </row>
    <row r="80" spans="1:4" x14ac:dyDescent="0.25">
      <c r="A80" s="4">
        <v>45630</v>
      </c>
      <c r="B80" s="70" t="s">
        <v>53</v>
      </c>
      <c r="C80" s="77" t="s">
        <v>764</v>
      </c>
      <c r="D80" s="78">
        <v>14850</v>
      </c>
    </row>
    <row r="81" spans="1:4" x14ac:dyDescent="0.25">
      <c r="A81" s="4">
        <v>45630</v>
      </c>
      <c r="B81" s="70" t="s">
        <v>53</v>
      </c>
      <c r="C81" s="77" t="s">
        <v>1202</v>
      </c>
      <c r="D81" s="78">
        <v>9710</v>
      </c>
    </row>
    <row r="82" spans="1:4" x14ac:dyDescent="0.25">
      <c r="A82" s="4">
        <v>45630</v>
      </c>
      <c r="B82" s="3" t="s">
        <v>126</v>
      </c>
      <c r="C82" t="s">
        <v>25</v>
      </c>
      <c r="D82" s="19">
        <v>24200</v>
      </c>
    </row>
    <row r="83" spans="1:4" x14ac:dyDescent="0.25">
      <c r="A83" s="4">
        <v>45630</v>
      </c>
      <c r="B83" s="3" t="s">
        <v>1585</v>
      </c>
      <c r="C83" t="s">
        <v>25</v>
      </c>
      <c r="D83" s="19">
        <v>5000</v>
      </c>
    </row>
    <row r="84" spans="1:4" x14ac:dyDescent="0.25">
      <c r="A84" s="4">
        <v>45631</v>
      </c>
      <c r="B84" s="3" t="s">
        <v>53</v>
      </c>
      <c r="C84" t="s">
        <v>764</v>
      </c>
      <c r="D84" s="19">
        <v>15300</v>
      </c>
    </row>
    <row r="85" spans="1:4" x14ac:dyDescent="0.25">
      <c r="A85" s="4">
        <v>45631</v>
      </c>
      <c r="B85" s="3" t="s">
        <v>53</v>
      </c>
      <c r="C85" t="s">
        <v>1202</v>
      </c>
      <c r="D85" s="19">
        <f>14300</f>
        <v>14300</v>
      </c>
    </row>
    <row r="86" spans="1:4" x14ac:dyDescent="0.25">
      <c r="A86" s="4">
        <v>45631</v>
      </c>
      <c r="B86" s="3" t="s">
        <v>126</v>
      </c>
      <c r="C86" t="s">
        <v>25</v>
      </c>
      <c r="D86" s="19">
        <v>24200</v>
      </c>
    </row>
    <row r="87" spans="1:4" x14ac:dyDescent="0.25">
      <c r="A87" s="4">
        <v>45631</v>
      </c>
      <c r="B87" s="3" t="s">
        <v>1585</v>
      </c>
      <c r="C87" t="s">
        <v>25</v>
      </c>
      <c r="D87" s="19">
        <v>5000</v>
      </c>
    </row>
    <row r="88" spans="1:4" x14ac:dyDescent="0.25">
      <c r="A88" s="4">
        <v>45632</v>
      </c>
      <c r="B88" s="3" t="s">
        <v>53</v>
      </c>
      <c r="C88" t="s">
        <v>764</v>
      </c>
      <c r="D88" s="19">
        <v>13060</v>
      </c>
    </row>
    <row r="89" spans="1:4" x14ac:dyDescent="0.25">
      <c r="A89" s="4">
        <v>45632</v>
      </c>
      <c r="B89" s="3" t="s">
        <v>53</v>
      </c>
      <c r="C89" t="s">
        <v>1202</v>
      </c>
      <c r="D89" s="19">
        <v>14240</v>
      </c>
    </row>
    <row r="90" spans="1:4" x14ac:dyDescent="0.25">
      <c r="A90" s="4">
        <v>45632</v>
      </c>
      <c r="B90" s="3" t="s">
        <v>126</v>
      </c>
      <c r="C90" t="s">
        <v>25</v>
      </c>
      <c r="D90" s="19">
        <v>25100</v>
      </c>
    </row>
    <row r="91" spans="1:4" x14ac:dyDescent="0.25">
      <c r="A91" s="4">
        <v>45632</v>
      </c>
      <c r="B91" s="3" t="s">
        <v>1585</v>
      </c>
      <c r="C91" t="s">
        <v>25</v>
      </c>
      <c r="D91" s="19">
        <v>6000</v>
      </c>
    </row>
    <row r="92" spans="1:4" x14ac:dyDescent="0.25">
      <c r="A92" s="4">
        <v>45633</v>
      </c>
      <c r="B92" s="3" t="s">
        <v>53</v>
      </c>
      <c r="C92" t="s">
        <v>764</v>
      </c>
      <c r="D92" s="19">
        <v>7630</v>
      </c>
    </row>
    <row r="93" spans="1:4" x14ac:dyDescent="0.25">
      <c r="A93" s="4">
        <v>45633</v>
      </c>
      <c r="B93" s="3" t="s">
        <v>53</v>
      </c>
      <c r="C93" t="s">
        <v>1202</v>
      </c>
      <c r="D93" s="19">
        <v>14330</v>
      </c>
    </row>
    <row r="94" spans="1:4" x14ac:dyDescent="0.25">
      <c r="A94" s="4">
        <v>45633</v>
      </c>
      <c r="B94" s="3" t="s">
        <v>126</v>
      </c>
      <c r="C94" t="s">
        <v>25</v>
      </c>
      <c r="D94" s="19">
        <v>39000</v>
      </c>
    </row>
    <row r="95" spans="1:4" x14ac:dyDescent="0.25">
      <c r="A95" s="4">
        <v>45633</v>
      </c>
      <c r="B95" s="3" t="s">
        <v>1585</v>
      </c>
      <c r="C95" t="s">
        <v>25</v>
      </c>
      <c r="D95" s="19">
        <v>8000</v>
      </c>
    </row>
    <row r="96" spans="1:4" x14ac:dyDescent="0.25">
      <c r="A96" s="4">
        <v>45634</v>
      </c>
      <c r="B96" s="3" t="s">
        <v>53</v>
      </c>
      <c r="C96" t="s">
        <v>764</v>
      </c>
      <c r="D96" s="19">
        <v>12570</v>
      </c>
    </row>
    <row r="97" spans="1:4" x14ac:dyDescent="0.25">
      <c r="A97" s="4">
        <v>45634</v>
      </c>
      <c r="B97" s="3" t="s">
        <v>53</v>
      </c>
      <c r="C97" t="s">
        <v>1202</v>
      </c>
      <c r="D97" s="19">
        <v>14590</v>
      </c>
    </row>
    <row r="98" spans="1:4" x14ac:dyDescent="0.25">
      <c r="A98" s="4">
        <v>45634</v>
      </c>
      <c r="B98" s="3" t="s">
        <v>53</v>
      </c>
      <c r="C98" t="s">
        <v>902</v>
      </c>
      <c r="D98" s="19">
        <v>13700</v>
      </c>
    </row>
    <row r="99" spans="1:4" x14ac:dyDescent="0.25">
      <c r="A99" s="4">
        <v>45634</v>
      </c>
      <c r="B99" s="3" t="s">
        <v>126</v>
      </c>
      <c r="C99" t="s">
        <v>25</v>
      </c>
      <c r="D99" s="19">
        <v>36300</v>
      </c>
    </row>
    <row r="100" spans="1:4" x14ac:dyDescent="0.25">
      <c r="A100" s="4">
        <v>45634</v>
      </c>
      <c r="B100" s="3" t="s">
        <v>1585</v>
      </c>
      <c r="C100" t="s">
        <v>25</v>
      </c>
      <c r="D100" s="19">
        <v>8700</v>
      </c>
    </row>
    <row r="101" spans="1:4" x14ac:dyDescent="0.25">
      <c r="A101" s="4">
        <v>45635</v>
      </c>
      <c r="B101" s="3" t="s">
        <v>53</v>
      </c>
      <c r="C101" t="s">
        <v>764</v>
      </c>
      <c r="D101" s="19">
        <v>10820</v>
      </c>
    </row>
    <row r="102" spans="1:4" x14ac:dyDescent="0.25">
      <c r="A102" s="4">
        <v>45635</v>
      </c>
      <c r="B102" s="3" t="s">
        <v>53</v>
      </c>
      <c r="C102" t="s">
        <v>1202</v>
      </c>
      <c r="D102" s="19">
        <v>11880</v>
      </c>
    </row>
    <row r="103" spans="1:4" x14ac:dyDescent="0.25">
      <c r="A103" s="4">
        <v>45635</v>
      </c>
      <c r="B103" s="3" t="s">
        <v>53</v>
      </c>
      <c r="C103" t="s">
        <v>902</v>
      </c>
      <c r="D103" s="19">
        <v>21650</v>
      </c>
    </row>
    <row r="104" spans="1:4" x14ac:dyDescent="0.25">
      <c r="A104" s="4">
        <v>45635</v>
      </c>
      <c r="B104" s="3" t="s">
        <v>126</v>
      </c>
      <c r="C104" t="s">
        <v>25</v>
      </c>
      <c r="D104" s="19">
        <v>37000</v>
      </c>
    </row>
    <row r="105" spans="1:4" x14ac:dyDescent="0.25">
      <c r="A105" s="4">
        <v>45635</v>
      </c>
      <c r="B105" s="3" t="s">
        <v>1585</v>
      </c>
      <c r="C105" t="s">
        <v>25</v>
      </c>
      <c r="D105" s="19">
        <v>8000</v>
      </c>
    </row>
    <row r="106" spans="1:4" x14ac:dyDescent="0.25">
      <c r="A106" s="4">
        <v>45636</v>
      </c>
      <c r="B106" s="3" t="s">
        <v>53</v>
      </c>
      <c r="C106" t="s">
        <v>902</v>
      </c>
      <c r="D106" s="19">
        <v>24890</v>
      </c>
    </row>
    <row r="107" spans="1:4" x14ac:dyDescent="0.25">
      <c r="A107" s="4">
        <v>45636</v>
      </c>
      <c r="B107" s="3" t="s">
        <v>53</v>
      </c>
      <c r="C107" t="s">
        <v>1202</v>
      </c>
      <c r="D107" s="19">
        <v>15160</v>
      </c>
    </row>
    <row r="108" spans="1:4" x14ac:dyDescent="0.25">
      <c r="A108" s="4">
        <v>45636</v>
      </c>
      <c r="B108" s="3" t="s">
        <v>126</v>
      </c>
      <c r="C108" t="s">
        <v>25</v>
      </c>
      <c r="D108" s="19">
        <v>31100</v>
      </c>
    </row>
    <row r="109" spans="1:4" x14ac:dyDescent="0.25">
      <c r="A109" s="4">
        <v>45636</v>
      </c>
      <c r="B109" s="3" t="s">
        <v>1585</v>
      </c>
      <c r="C109" t="s">
        <v>25</v>
      </c>
      <c r="D109" s="19">
        <v>9000</v>
      </c>
    </row>
    <row r="110" spans="1:4" x14ac:dyDescent="0.25">
      <c r="A110" s="4">
        <v>45637</v>
      </c>
      <c r="B110" s="3" t="s">
        <v>53</v>
      </c>
      <c r="C110" t="s">
        <v>764</v>
      </c>
      <c r="D110" s="19">
        <v>11590</v>
      </c>
    </row>
    <row r="111" spans="1:4" x14ac:dyDescent="0.25">
      <c r="A111" s="4">
        <v>45637</v>
      </c>
      <c r="B111" s="3" t="s">
        <v>53</v>
      </c>
      <c r="C111" t="s">
        <v>1202</v>
      </c>
      <c r="D111" s="19">
        <v>17010</v>
      </c>
    </row>
    <row r="112" spans="1:4" x14ac:dyDescent="0.25">
      <c r="A112" s="4">
        <v>45637</v>
      </c>
      <c r="B112" s="3" t="s">
        <v>53</v>
      </c>
      <c r="C112" t="s">
        <v>902</v>
      </c>
      <c r="D112" s="19">
        <v>22900</v>
      </c>
    </row>
    <row r="113" spans="1:5" x14ac:dyDescent="0.25">
      <c r="A113" s="4">
        <v>45637</v>
      </c>
      <c r="B113" s="3" t="s">
        <v>126</v>
      </c>
      <c r="C113" t="s">
        <v>25</v>
      </c>
      <c r="D113" s="19">
        <v>38200</v>
      </c>
    </row>
    <row r="114" spans="1:5" x14ac:dyDescent="0.25">
      <c r="A114" s="4">
        <v>45637</v>
      </c>
      <c r="B114" s="3" t="s">
        <v>1585</v>
      </c>
      <c r="C114" t="s">
        <v>25</v>
      </c>
      <c r="D114" s="19">
        <v>7000</v>
      </c>
    </row>
    <row r="115" spans="1:5" x14ac:dyDescent="0.25">
      <c r="A115" s="4">
        <v>45638</v>
      </c>
      <c r="B115" s="70" t="s">
        <v>53</v>
      </c>
      <c r="C115" s="77" t="s">
        <v>764</v>
      </c>
      <c r="D115" s="78">
        <v>12660</v>
      </c>
      <c r="E115" s="77" t="s">
        <v>1604</v>
      </c>
    </row>
    <row r="116" spans="1:5" x14ac:dyDescent="0.25">
      <c r="A116" s="4">
        <v>45638</v>
      </c>
      <c r="B116" s="3" t="s">
        <v>53</v>
      </c>
      <c r="C116" t="s">
        <v>902</v>
      </c>
      <c r="D116" s="19">
        <v>27300</v>
      </c>
    </row>
    <row r="117" spans="1:5" x14ac:dyDescent="0.25">
      <c r="A117" s="4">
        <v>45638</v>
      </c>
      <c r="B117" s="3" t="s">
        <v>126</v>
      </c>
      <c r="C117" t="s">
        <v>25</v>
      </c>
      <c r="D117" s="19">
        <v>37700</v>
      </c>
    </row>
    <row r="118" spans="1:5" x14ac:dyDescent="0.25">
      <c r="A118" s="4">
        <v>45638</v>
      </c>
      <c r="B118" s="3" t="s">
        <v>1585</v>
      </c>
      <c r="C118" t="s">
        <v>25</v>
      </c>
      <c r="D118" s="19">
        <v>8000</v>
      </c>
    </row>
    <row r="119" spans="1:5" x14ac:dyDescent="0.25">
      <c r="A119" s="4">
        <v>45639</v>
      </c>
      <c r="B119" s="3" t="s">
        <v>53</v>
      </c>
      <c r="C119" t="s">
        <v>764</v>
      </c>
      <c r="D119" s="19">
        <v>13130</v>
      </c>
    </row>
    <row r="120" spans="1:5" x14ac:dyDescent="0.25">
      <c r="A120" s="4">
        <v>45640</v>
      </c>
      <c r="B120" s="3" t="s">
        <v>53</v>
      </c>
      <c r="C120" t="s">
        <v>764</v>
      </c>
      <c r="D120" s="19">
        <v>17320</v>
      </c>
    </row>
    <row r="121" spans="1:5" x14ac:dyDescent="0.25">
      <c r="A121" s="4">
        <v>45640</v>
      </c>
      <c r="B121" s="3" t="s">
        <v>53</v>
      </c>
      <c r="C121" t="s">
        <v>902</v>
      </c>
      <c r="D121" s="19">
        <v>15300</v>
      </c>
    </row>
    <row r="122" spans="1:5" x14ac:dyDescent="0.25">
      <c r="A122" s="4">
        <v>45640</v>
      </c>
      <c r="B122" s="3" t="s">
        <v>126</v>
      </c>
      <c r="C122" t="s">
        <v>25</v>
      </c>
      <c r="D122" s="19">
        <v>25400</v>
      </c>
    </row>
    <row r="123" spans="1:5" x14ac:dyDescent="0.25">
      <c r="A123" s="4">
        <v>45640</v>
      </c>
      <c r="B123" s="3" t="s">
        <v>1585</v>
      </c>
      <c r="C123" t="s">
        <v>25</v>
      </c>
      <c r="D123" s="19">
        <v>5000</v>
      </c>
    </row>
    <row r="124" spans="1:5" x14ac:dyDescent="0.25">
      <c r="A124" s="4">
        <v>45641</v>
      </c>
      <c r="B124" s="3" t="s">
        <v>126</v>
      </c>
      <c r="C124" t="s">
        <v>25</v>
      </c>
      <c r="D124" s="19">
        <v>37800</v>
      </c>
    </row>
    <row r="125" spans="1:5" x14ac:dyDescent="0.25">
      <c r="A125" s="4">
        <v>45641</v>
      </c>
      <c r="B125" s="3" t="s">
        <v>1585</v>
      </c>
      <c r="C125" t="s">
        <v>25</v>
      </c>
      <c r="D125" s="19">
        <v>6000</v>
      </c>
    </row>
    <row r="126" spans="1:5" x14ac:dyDescent="0.25">
      <c r="A126" s="4">
        <v>45642</v>
      </c>
      <c r="B126" s="3" t="s">
        <v>53</v>
      </c>
      <c r="C126" t="s">
        <v>1202</v>
      </c>
      <c r="D126" s="19">
        <v>15690</v>
      </c>
    </row>
    <row r="127" spans="1:5" x14ac:dyDescent="0.25">
      <c r="A127" s="4">
        <v>45642</v>
      </c>
      <c r="B127" s="3" t="s">
        <v>53</v>
      </c>
      <c r="C127" t="s">
        <v>902</v>
      </c>
      <c r="D127" s="19">
        <v>20300</v>
      </c>
    </row>
    <row r="128" spans="1:5" x14ac:dyDescent="0.25">
      <c r="A128" s="4">
        <v>45642</v>
      </c>
      <c r="B128" s="3" t="s">
        <v>126</v>
      </c>
      <c r="C128" t="s">
        <v>25</v>
      </c>
      <c r="D128" s="19">
        <v>38000</v>
      </c>
    </row>
    <row r="129" spans="1:4" x14ac:dyDescent="0.25">
      <c r="A129" s="4">
        <v>45642</v>
      </c>
      <c r="B129" s="3" t="s">
        <v>1585</v>
      </c>
      <c r="C129" t="s">
        <v>25</v>
      </c>
      <c r="D129" s="19">
        <v>7000</v>
      </c>
    </row>
    <row r="130" spans="1:4" x14ac:dyDescent="0.25">
      <c r="A130" s="4">
        <v>45643</v>
      </c>
      <c r="B130" s="3" t="s">
        <v>53</v>
      </c>
      <c r="C130" t="s">
        <v>1202</v>
      </c>
      <c r="D130" s="19">
        <v>16950</v>
      </c>
    </row>
    <row r="131" spans="1:4" x14ac:dyDescent="0.25">
      <c r="A131" s="4">
        <v>45643</v>
      </c>
      <c r="B131" s="3" t="s">
        <v>53</v>
      </c>
      <c r="C131" t="s">
        <v>902</v>
      </c>
      <c r="D131" s="19">
        <v>18000</v>
      </c>
    </row>
    <row r="132" spans="1:4" x14ac:dyDescent="0.25">
      <c r="A132" s="4">
        <v>45643</v>
      </c>
      <c r="B132" s="3" t="s">
        <v>126</v>
      </c>
      <c r="C132" t="s">
        <v>25</v>
      </c>
      <c r="D132" s="19">
        <v>25400</v>
      </c>
    </row>
    <row r="133" spans="1:4" x14ac:dyDescent="0.25">
      <c r="A133" s="4">
        <v>45643</v>
      </c>
      <c r="B133" s="3" t="s">
        <v>1585</v>
      </c>
      <c r="C133" t="s">
        <v>25</v>
      </c>
      <c r="D133" s="19">
        <v>5000</v>
      </c>
    </row>
    <row r="134" spans="1:4" x14ac:dyDescent="0.25">
      <c r="A134" s="4">
        <v>45644</v>
      </c>
      <c r="B134" s="3" t="s">
        <v>53</v>
      </c>
      <c r="C134" t="s">
        <v>764</v>
      </c>
      <c r="D134" s="19">
        <v>14950</v>
      </c>
    </row>
    <row r="135" spans="1:4" x14ac:dyDescent="0.25">
      <c r="A135" s="4">
        <v>45644</v>
      </c>
      <c r="B135" s="3" t="s">
        <v>53</v>
      </c>
      <c r="C135" t="s">
        <v>1202</v>
      </c>
      <c r="D135" s="19">
        <v>15210</v>
      </c>
    </row>
    <row r="136" spans="1:4" x14ac:dyDescent="0.25">
      <c r="A136" s="4">
        <v>45644</v>
      </c>
      <c r="B136" s="3" t="s">
        <v>53</v>
      </c>
      <c r="C136" t="s">
        <v>902</v>
      </c>
      <c r="D136" s="19">
        <v>21500</v>
      </c>
    </row>
    <row r="137" spans="1:4" x14ac:dyDescent="0.25">
      <c r="A137" s="4">
        <v>45645</v>
      </c>
      <c r="B137" s="3" t="s">
        <v>53</v>
      </c>
      <c r="C137" t="s">
        <v>764</v>
      </c>
      <c r="D137" s="19">
        <v>9990</v>
      </c>
    </row>
    <row r="138" spans="1:4" x14ac:dyDescent="0.25">
      <c r="A138" s="4">
        <v>45645</v>
      </c>
      <c r="B138" s="3" t="s">
        <v>53</v>
      </c>
      <c r="C138" t="s">
        <v>1202</v>
      </c>
      <c r="D138" s="19">
        <v>13370</v>
      </c>
    </row>
    <row r="139" spans="1:4" x14ac:dyDescent="0.25">
      <c r="A139" s="4">
        <v>45645</v>
      </c>
      <c r="B139" s="3" t="s">
        <v>126</v>
      </c>
      <c r="C139" t="s">
        <v>25</v>
      </c>
      <c r="D139" s="19">
        <v>52700</v>
      </c>
    </row>
    <row r="140" spans="1:4" x14ac:dyDescent="0.25">
      <c r="A140" s="4">
        <v>45645</v>
      </c>
      <c r="B140" s="3" t="s">
        <v>1585</v>
      </c>
      <c r="C140" t="s">
        <v>25</v>
      </c>
      <c r="D140" s="19">
        <v>9000</v>
      </c>
    </row>
    <row r="141" spans="1:4" x14ac:dyDescent="0.25">
      <c r="A141" s="4">
        <v>45646</v>
      </c>
      <c r="B141" s="3" t="s">
        <v>53</v>
      </c>
      <c r="C141" t="s">
        <v>1202</v>
      </c>
      <c r="D141" s="19">
        <v>15180</v>
      </c>
    </row>
    <row r="142" spans="1:4" x14ac:dyDescent="0.25">
      <c r="A142" s="4">
        <v>45646</v>
      </c>
      <c r="B142" s="3" t="s">
        <v>126</v>
      </c>
      <c r="C142" t="s">
        <v>25</v>
      </c>
      <c r="D142" s="19">
        <v>25900</v>
      </c>
    </row>
    <row r="143" spans="1:4" x14ac:dyDescent="0.25">
      <c r="A143" s="4">
        <v>45646</v>
      </c>
      <c r="B143" s="3" t="s">
        <v>1585</v>
      </c>
      <c r="C143" t="s">
        <v>25</v>
      </c>
      <c r="D143" s="19">
        <v>4000</v>
      </c>
    </row>
    <row r="144" spans="1:4" x14ac:dyDescent="0.25">
      <c r="A144" s="4">
        <v>45647</v>
      </c>
      <c r="B144" s="3" t="s">
        <v>53</v>
      </c>
      <c r="C144" t="s">
        <v>764</v>
      </c>
      <c r="D144" s="19">
        <v>15050</v>
      </c>
    </row>
    <row r="145" spans="1:4" x14ac:dyDescent="0.25">
      <c r="A145" s="4">
        <v>45647</v>
      </c>
      <c r="B145" s="3" t="s">
        <v>53</v>
      </c>
      <c r="C145" t="s">
        <v>1202</v>
      </c>
      <c r="D145" s="19">
        <v>16390</v>
      </c>
    </row>
    <row r="146" spans="1:4" x14ac:dyDescent="0.25">
      <c r="A146" s="4">
        <v>45647</v>
      </c>
      <c r="B146" s="3" t="s">
        <v>53</v>
      </c>
      <c r="C146" t="s">
        <v>902</v>
      </c>
      <c r="D146" s="19">
        <v>24500</v>
      </c>
    </row>
    <row r="147" spans="1:4" x14ac:dyDescent="0.25">
      <c r="A147" s="4">
        <v>45647</v>
      </c>
      <c r="B147" s="3" t="s">
        <v>126</v>
      </c>
      <c r="C147" t="s">
        <v>25</v>
      </c>
      <c r="D147" s="19">
        <v>26700</v>
      </c>
    </row>
    <row r="148" spans="1:4" x14ac:dyDescent="0.25">
      <c r="A148" s="4">
        <v>45647</v>
      </c>
      <c r="B148" s="3" t="s">
        <v>1585</v>
      </c>
      <c r="C148" t="s">
        <v>25</v>
      </c>
      <c r="D148" s="19">
        <v>5000</v>
      </c>
    </row>
    <row r="149" spans="1:4" x14ac:dyDescent="0.25">
      <c r="A149" s="4">
        <v>45648</v>
      </c>
      <c r="B149" s="3" t="s">
        <v>53</v>
      </c>
      <c r="C149" t="s">
        <v>764</v>
      </c>
      <c r="D149" s="19">
        <v>16220</v>
      </c>
    </row>
    <row r="150" spans="1:4" x14ac:dyDescent="0.25">
      <c r="A150" s="4">
        <v>45648</v>
      </c>
      <c r="B150" s="3" t="s">
        <v>53</v>
      </c>
      <c r="C150" t="s">
        <v>1202</v>
      </c>
      <c r="D150" s="19">
        <v>16300</v>
      </c>
    </row>
    <row r="151" spans="1:4" x14ac:dyDescent="0.25">
      <c r="A151" s="4">
        <v>45648</v>
      </c>
      <c r="B151" s="3" t="s">
        <v>53</v>
      </c>
      <c r="C151" t="s">
        <v>902</v>
      </c>
      <c r="D151" s="19">
        <v>15350</v>
      </c>
    </row>
    <row r="152" spans="1:4" x14ac:dyDescent="0.25">
      <c r="A152" s="4">
        <v>45648</v>
      </c>
      <c r="B152" s="3" t="s">
        <v>126</v>
      </c>
      <c r="C152" t="s">
        <v>25</v>
      </c>
      <c r="D152" s="19">
        <v>31300</v>
      </c>
    </row>
    <row r="153" spans="1:4" x14ac:dyDescent="0.25">
      <c r="A153" s="4">
        <v>45648</v>
      </c>
      <c r="B153" s="3" t="s">
        <v>1585</v>
      </c>
      <c r="C153" t="s">
        <v>25</v>
      </c>
      <c r="D153" s="19">
        <v>8500</v>
      </c>
    </row>
    <row r="154" spans="1:4" x14ac:dyDescent="0.25">
      <c r="A154" s="4">
        <v>45649</v>
      </c>
      <c r="B154" s="3" t="s">
        <v>53</v>
      </c>
      <c r="C154" t="s">
        <v>764</v>
      </c>
      <c r="D154" s="19">
        <v>17460</v>
      </c>
    </row>
    <row r="155" spans="1:4" x14ac:dyDescent="0.25">
      <c r="A155" s="4">
        <v>45649</v>
      </c>
      <c r="B155" s="3" t="s">
        <v>53</v>
      </c>
      <c r="C155" t="s">
        <v>1202</v>
      </c>
      <c r="D155" s="19">
        <v>16710</v>
      </c>
    </row>
    <row r="156" spans="1:4" x14ac:dyDescent="0.25">
      <c r="A156" s="4">
        <v>45649</v>
      </c>
      <c r="B156" s="3" t="s">
        <v>53</v>
      </c>
      <c r="C156" t="s">
        <v>902</v>
      </c>
      <c r="D156" s="19">
        <v>20300</v>
      </c>
    </row>
    <row r="157" spans="1:4" x14ac:dyDescent="0.25">
      <c r="A157" s="4">
        <v>45649</v>
      </c>
      <c r="B157" s="3" t="s">
        <v>126</v>
      </c>
      <c r="C157" t="s">
        <v>25</v>
      </c>
      <c r="D157" s="19">
        <v>41200</v>
      </c>
    </row>
    <row r="158" spans="1:4" x14ac:dyDescent="0.25">
      <c r="A158" s="4">
        <v>45649</v>
      </c>
      <c r="B158" s="3" t="s">
        <v>1585</v>
      </c>
      <c r="C158" t="s">
        <v>25</v>
      </c>
      <c r="D158" s="19">
        <v>6000</v>
      </c>
    </row>
    <row r="159" spans="1:4" x14ac:dyDescent="0.25">
      <c r="A159" s="4">
        <v>45650</v>
      </c>
      <c r="B159" s="3" t="s">
        <v>53</v>
      </c>
      <c r="C159" t="s">
        <v>764</v>
      </c>
      <c r="D159" s="19">
        <v>17370</v>
      </c>
    </row>
    <row r="160" spans="1:4" x14ac:dyDescent="0.25">
      <c r="A160" s="4">
        <v>45650</v>
      </c>
      <c r="B160" s="3" t="s">
        <v>53</v>
      </c>
      <c r="C160" t="s">
        <v>1202</v>
      </c>
      <c r="D160" s="19">
        <v>15990</v>
      </c>
    </row>
    <row r="161" spans="1:4" x14ac:dyDescent="0.25">
      <c r="A161" s="4">
        <v>45650</v>
      </c>
      <c r="B161" s="3" t="s">
        <v>53</v>
      </c>
      <c r="C161" t="s">
        <v>902</v>
      </c>
      <c r="D161" s="19">
        <v>8300</v>
      </c>
    </row>
    <row r="162" spans="1:4" x14ac:dyDescent="0.25">
      <c r="A162" s="4">
        <v>45650</v>
      </c>
      <c r="B162" s="3" t="s">
        <v>126</v>
      </c>
      <c r="C162" t="s">
        <v>25</v>
      </c>
      <c r="D162" s="19">
        <v>42000</v>
      </c>
    </row>
    <row r="163" spans="1:4" x14ac:dyDescent="0.25">
      <c r="A163" s="4">
        <v>45650</v>
      </c>
      <c r="B163" s="3" t="s">
        <v>1585</v>
      </c>
      <c r="C163" t="s">
        <v>25</v>
      </c>
      <c r="D163" s="19">
        <v>7000</v>
      </c>
    </row>
    <row r="164" spans="1:4" x14ac:dyDescent="0.25">
      <c r="A164" s="4">
        <v>45651</v>
      </c>
      <c r="B164" s="3" t="s">
        <v>53</v>
      </c>
      <c r="C164" t="s">
        <v>764</v>
      </c>
      <c r="D164" s="19">
        <v>16840</v>
      </c>
    </row>
    <row r="165" spans="1:4" x14ac:dyDescent="0.25">
      <c r="A165" s="4">
        <v>45651</v>
      </c>
      <c r="B165" s="3" t="s">
        <v>53</v>
      </c>
      <c r="C165" t="s">
        <v>1202</v>
      </c>
      <c r="D165" s="19">
        <v>18320</v>
      </c>
    </row>
    <row r="166" spans="1:4" x14ac:dyDescent="0.25">
      <c r="A166" s="4">
        <v>45651</v>
      </c>
      <c r="B166" s="3" t="s">
        <v>126</v>
      </c>
      <c r="C166" t="s">
        <v>25</v>
      </c>
      <c r="D166" s="19">
        <v>40000</v>
      </c>
    </row>
    <row r="167" spans="1:4" x14ac:dyDescent="0.25">
      <c r="A167" s="4">
        <v>45651</v>
      </c>
      <c r="B167" s="3" t="s">
        <v>1585</v>
      </c>
      <c r="C167" t="s">
        <v>25</v>
      </c>
      <c r="D167" s="19">
        <v>7000</v>
      </c>
    </row>
    <row r="168" spans="1:4" x14ac:dyDescent="0.25">
      <c r="A168" s="4">
        <v>45652</v>
      </c>
      <c r="B168" s="3" t="s">
        <v>53</v>
      </c>
      <c r="C168" t="s">
        <v>764</v>
      </c>
      <c r="D168" s="19">
        <v>15700</v>
      </c>
    </row>
    <row r="169" spans="1:4" x14ac:dyDescent="0.25">
      <c r="A169" s="4">
        <v>45652</v>
      </c>
      <c r="B169" s="3" t="s">
        <v>53</v>
      </c>
      <c r="C169" t="s">
        <v>1202</v>
      </c>
      <c r="D169" s="19">
        <v>18290</v>
      </c>
    </row>
    <row r="170" spans="1:4" x14ac:dyDescent="0.25">
      <c r="A170" s="4">
        <v>45652</v>
      </c>
      <c r="B170" s="3" t="s">
        <v>53</v>
      </c>
      <c r="C170" t="s">
        <v>902</v>
      </c>
      <c r="D170" s="19">
        <v>15300</v>
      </c>
    </row>
    <row r="171" spans="1:4" x14ac:dyDescent="0.25">
      <c r="A171" s="4">
        <v>45652</v>
      </c>
      <c r="B171" s="3" t="s">
        <v>126</v>
      </c>
      <c r="C171" t="s">
        <v>25</v>
      </c>
      <c r="D171" s="19">
        <v>13290</v>
      </c>
    </row>
    <row r="172" spans="1:4" x14ac:dyDescent="0.25">
      <c r="A172" s="4">
        <v>45652</v>
      </c>
      <c r="B172" s="3" t="s">
        <v>1585</v>
      </c>
      <c r="C172" t="s">
        <v>25</v>
      </c>
      <c r="D172" s="19">
        <v>2000</v>
      </c>
    </row>
    <row r="173" spans="1:4" x14ac:dyDescent="0.25">
      <c r="A173" s="4">
        <v>45653</v>
      </c>
      <c r="B173" s="3" t="s">
        <v>53</v>
      </c>
      <c r="C173" t="s">
        <v>764</v>
      </c>
      <c r="D173" s="19">
        <v>12930</v>
      </c>
    </row>
    <row r="174" spans="1:4" x14ac:dyDescent="0.25">
      <c r="A174" s="4">
        <v>45653</v>
      </c>
      <c r="B174" s="3" t="s">
        <v>53</v>
      </c>
      <c r="C174" t="s">
        <v>1202</v>
      </c>
      <c r="D174" s="19">
        <v>17340</v>
      </c>
    </row>
    <row r="175" spans="1:4" x14ac:dyDescent="0.25">
      <c r="A175" s="4">
        <v>45653</v>
      </c>
      <c r="B175" s="3" t="s">
        <v>126</v>
      </c>
      <c r="C175" t="s">
        <v>25</v>
      </c>
      <c r="D175" s="19">
        <v>26500</v>
      </c>
    </row>
    <row r="176" spans="1:4" x14ac:dyDescent="0.25">
      <c r="A176" s="4">
        <v>45653</v>
      </c>
      <c r="B176" s="3" t="s">
        <v>1585</v>
      </c>
      <c r="C176" t="s">
        <v>25</v>
      </c>
      <c r="D176" s="19">
        <v>4000</v>
      </c>
    </row>
    <row r="177" spans="1:4" x14ac:dyDescent="0.25">
      <c r="A177" s="4">
        <v>45654</v>
      </c>
      <c r="B177" s="3" t="s">
        <v>53</v>
      </c>
      <c r="C177" t="s">
        <v>764</v>
      </c>
      <c r="D177" s="19">
        <v>15210</v>
      </c>
    </row>
    <row r="178" spans="1:4" x14ac:dyDescent="0.25">
      <c r="A178" s="4">
        <v>45654</v>
      </c>
      <c r="B178" s="3" t="s">
        <v>53</v>
      </c>
      <c r="C178" t="s">
        <v>1202</v>
      </c>
      <c r="D178" s="19">
        <v>18820</v>
      </c>
    </row>
    <row r="179" spans="1:4" x14ac:dyDescent="0.25">
      <c r="A179" s="4">
        <v>45654</v>
      </c>
      <c r="B179" s="3" t="s">
        <v>53</v>
      </c>
      <c r="C179" t="s">
        <v>902</v>
      </c>
      <c r="D179" s="19">
        <v>10600</v>
      </c>
    </row>
    <row r="180" spans="1:4" x14ac:dyDescent="0.25">
      <c r="A180" s="4">
        <v>45654</v>
      </c>
      <c r="B180" s="3" t="s">
        <v>126</v>
      </c>
      <c r="C180" t="s">
        <v>25</v>
      </c>
      <c r="D180" s="19">
        <v>40700</v>
      </c>
    </row>
    <row r="181" spans="1:4" x14ac:dyDescent="0.25">
      <c r="A181" s="4">
        <v>45654</v>
      </c>
      <c r="B181" s="3" t="s">
        <v>1585</v>
      </c>
      <c r="C181" t="s">
        <v>25</v>
      </c>
      <c r="D181" s="19">
        <v>7000</v>
      </c>
    </row>
    <row r="182" spans="1:4" x14ac:dyDescent="0.25">
      <c r="A182" s="4">
        <v>45655</v>
      </c>
      <c r="B182" s="3" t="s">
        <v>53</v>
      </c>
      <c r="C182" t="s">
        <v>1202</v>
      </c>
      <c r="D182" s="19">
        <v>15430</v>
      </c>
    </row>
    <row r="183" spans="1:4" x14ac:dyDescent="0.25">
      <c r="A183" s="4">
        <v>45655</v>
      </c>
      <c r="B183" s="3" t="s">
        <v>53</v>
      </c>
      <c r="C183" t="s">
        <v>902</v>
      </c>
      <c r="D183" s="19">
        <v>14700</v>
      </c>
    </row>
    <row r="184" spans="1:4" x14ac:dyDescent="0.25">
      <c r="A184" s="4">
        <v>45655</v>
      </c>
      <c r="B184" s="3" t="s">
        <v>126</v>
      </c>
      <c r="C184" t="s">
        <v>25</v>
      </c>
      <c r="D184" s="19">
        <v>42000</v>
      </c>
    </row>
    <row r="185" spans="1:4" x14ac:dyDescent="0.25">
      <c r="A185" s="4">
        <v>45655</v>
      </c>
      <c r="B185" s="3" t="s">
        <v>1585</v>
      </c>
      <c r="C185" t="s">
        <v>25</v>
      </c>
      <c r="D185" s="19">
        <v>7000</v>
      </c>
    </row>
    <row r="186" spans="1:4" x14ac:dyDescent="0.25">
      <c r="A186" s="4">
        <v>45656</v>
      </c>
      <c r="B186" s="3" t="s">
        <v>53</v>
      </c>
      <c r="C186" t="s">
        <v>764</v>
      </c>
      <c r="D186" s="19">
        <v>13510</v>
      </c>
    </row>
    <row r="187" spans="1:4" x14ac:dyDescent="0.25">
      <c r="A187" s="4">
        <v>45656</v>
      </c>
      <c r="B187" s="3" t="s">
        <v>53</v>
      </c>
      <c r="C187" t="s">
        <v>1202</v>
      </c>
      <c r="D187" s="19">
        <v>13500</v>
      </c>
    </row>
    <row r="188" spans="1:4" x14ac:dyDescent="0.25">
      <c r="A188" s="4">
        <v>45656</v>
      </c>
      <c r="B188" s="3" t="s">
        <v>126</v>
      </c>
      <c r="C188" t="s">
        <v>25</v>
      </c>
      <c r="D188" s="19">
        <v>40000</v>
      </c>
    </row>
    <row r="189" spans="1:4" x14ac:dyDescent="0.25">
      <c r="A189" s="4">
        <v>45656</v>
      </c>
      <c r="B189" s="3" t="s">
        <v>1585</v>
      </c>
      <c r="C189" t="s">
        <v>25</v>
      </c>
      <c r="D189" s="19">
        <v>7000</v>
      </c>
    </row>
    <row r="190" spans="1:4" x14ac:dyDescent="0.25">
      <c r="A190" s="4">
        <v>46022</v>
      </c>
      <c r="B190" s="3" t="s">
        <v>53</v>
      </c>
      <c r="C190" t="s">
        <v>764</v>
      </c>
      <c r="D190" s="19">
        <v>16490</v>
      </c>
    </row>
    <row r="191" spans="1:4" x14ac:dyDescent="0.25">
      <c r="A191" s="4">
        <v>46022</v>
      </c>
      <c r="B191" s="3" t="s">
        <v>53</v>
      </c>
      <c r="C191" t="s">
        <v>902</v>
      </c>
      <c r="D191" s="19">
        <v>21400</v>
      </c>
    </row>
    <row r="192" spans="1:4" x14ac:dyDescent="0.25">
      <c r="A192" s="4">
        <v>46022</v>
      </c>
      <c r="B192" s="3" t="s">
        <v>126</v>
      </c>
      <c r="C192" t="s">
        <v>25</v>
      </c>
      <c r="D192" s="19">
        <v>40700</v>
      </c>
    </row>
    <row r="193" spans="1:5" x14ac:dyDescent="0.25">
      <c r="A193" s="4">
        <v>46022</v>
      </c>
      <c r="B193" s="3" t="s">
        <v>1585</v>
      </c>
      <c r="C193" t="s">
        <v>25</v>
      </c>
      <c r="D193" s="19">
        <v>7000</v>
      </c>
    </row>
    <row r="194" spans="1:5" x14ac:dyDescent="0.25">
      <c r="A194" s="4">
        <v>45658</v>
      </c>
      <c r="B194" s="3" t="s">
        <v>53</v>
      </c>
      <c r="C194" s="79" t="s">
        <v>764</v>
      </c>
      <c r="D194" s="80">
        <v>15590</v>
      </c>
      <c r="E194" s="79"/>
    </row>
    <row r="195" spans="1:5" x14ac:dyDescent="0.25">
      <c r="A195" s="4">
        <v>45658</v>
      </c>
      <c r="B195" s="3" t="s">
        <v>126</v>
      </c>
      <c r="C195" s="79" t="s">
        <v>25</v>
      </c>
      <c r="D195" s="80">
        <v>33600</v>
      </c>
      <c r="E195" s="79"/>
    </row>
    <row r="196" spans="1:5" x14ac:dyDescent="0.25">
      <c r="A196" s="4">
        <v>45658</v>
      </c>
      <c r="B196" s="3" t="s">
        <v>1585</v>
      </c>
      <c r="C196" s="79" t="s">
        <v>25</v>
      </c>
      <c r="D196" s="80">
        <v>7000</v>
      </c>
      <c r="E196" s="79"/>
    </row>
    <row r="197" spans="1:5" x14ac:dyDescent="0.25">
      <c r="A197" s="4">
        <v>45659</v>
      </c>
      <c r="B197" s="3" t="s">
        <v>53</v>
      </c>
      <c r="C197" s="79" t="s">
        <v>764</v>
      </c>
      <c r="D197" s="80">
        <v>15310</v>
      </c>
      <c r="E197" s="79"/>
    </row>
    <row r="198" spans="1:5" x14ac:dyDescent="0.25">
      <c r="A198" s="4">
        <v>45659</v>
      </c>
      <c r="B198" s="3" t="s">
        <v>53</v>
      </c>
      <c r="C198" s="79" t="s">
        <v>902</v>
      </c>
      <c r="D198" s="80">
        <v>18590</v>
      </c>
      <c r="E198" s="79"/>
    </row>
    <row r="199" spans="1:5" x14ac:dyDescent="0.25">
      <c r="A199" s="4">
        <v>45659</v>
      </c>
      <c r="B199" s="3" t="s">
        <v>126</v>
      </c>
      <c r="C199" s="79" t="s">
        <v>25</v>
      </c>
      <c r="D199" s="80">
        <v>40000</v>
      </c>
      <c r="E199" s="79"/>
    </row>
    <row r="200" spans="1:5" x14ac:dyDescent="0.25">
      <c r="A200" s="4">
        <v>45659</v>
      </c>
      <c r="B200" s="3" t="s">
        <v>1585</v>
      </c>
      <c r="C200" s="79" t="s">
        <v>25</v>
      </c>
      <c r="D200" s="80">
        <v>7000</v>
      </c>
      <c r="E200" s="79"/>
    </row>
    <row r="201" spans="1:5" x14ac:dyDescent="0.25">
      <c r="A201" s="4">
        <v>45660</v>
      </c>
      <c r="B201" s="3" t="s">
        <v>53</v>
      </c>
      <c r="C201" s="79" t="s">
        <v>764</v>
      </c>
      <c r="D201" s="80">
        <v>16930</v>
      </c>
      <c r="E201" s="79"/>
    </row>
    <row r="202" spans="1:5" x14ac:dyDescent="0.25">
      <c r="A202" s="4">
        <v>45660</v>
      </c>
      <c r="B202" s="3" t="s">
        <v>126</v>
      </c>
      <c r="C202" s="79" t="s">
        <v>25</v>
      </c>
      <c r="D202" s="80">
        <v>28100</v>
      </c>
      <c r="E202" s="79"/>
    </row>
    <row r="203" spans="1:5" x14ac:dyDescent="0.25">
      <c r="A203" s="4">
        <v>45660</v>
      </c>
      <c r="B203" s="3" t="s">
        <v>1585</v>
      </c>
      <c r="C203" s="79" t="s">
        <v>25</v>
      </c>
      <c r="D203" s="80">
        <v>5000</v>
      </c>
      <c r="E203" s="79"/>
    </row>
    <row r="204" spans="1:5" x14ac:dyDescent="0.25">
      <c r="A204" s="4">
        <v>45661</v>
      </c>
      <c r="B204" s="3" t="s">
        <v>53</v>
      </c>
      <c r="C204" s="79" t="s">
        <v>902</v>
      </c>
      <c r="D204" s="80">
        <v>12600</v>
      </c>
      <c r="E204" s="79"/>
    </row>
    <row r="205" spans="1:5" x14ac:dyDescent="0.25">
      <c r="A205" s="4">
        <v>45661</v>
      </c>
      <c r="B205" s="3" t="s">
        <v>126</v>
      </c>
      <c r="C205" s="79" t="s">
        <v>25</v>
      </c>
      <c r="D205" s="80">
        <v>42000</v>
      </c>
      <c r="E205" s="79"/>
    </row>
    <row r="206" spans="1:5" x14ac:dyDescent="0.25">
      <c r="A206" s="4">
        <v>45661</v>
      </c>
      <c r="B206" s="3" t="s">
        <v>1585</v>
      </c>
      <c r="C206" s="79" t="s">
        <v>25</v>
      </c>
      <c r="D206" s="80">
        <v>7000</v>
      </c>
      <c r="E206" s="79"/>
    </row>
    <row r="207" spans="1:5" x14ac:dyDescent="0.25">
      <c r="A207" s="4">
        <v>45662</v>
      </c>
      <c r="B207" s="3" t="s">
        <v>53</v>
      </c>
      <c r="C207" s="79" t="s">
        <v>1202</v>
      </c>
      <c r="D207" s="80">
        <v>17350</v>
      </c>
      <c r="E207" s="79"/>
    </row>
    <row r="208" spans="1:5" x14ac:dyDescent="0.25">
      <c r="A208" s="4">
        <v>45662</v>
      </c>
      <c r="B208" s="3" t="s">
        <v>53</v>
      </c>
      <c r="C208" s="79" t="s">
        <v>902</v>
      </c>
      <c r="D208" s="80">
        <v>17700</v>
      </c>
      <c r="E208" s="79"/>
    </row>
    <row r="209" spans="1:5" x14ac:dyDescent="0.25">
      <c r="A209" s="4">
        <v>45662</v>
      </c>
      <c r="B209" s="3" t="s">
        <v>126</v>
      </c>
      <c r="C209" s="79" t="s">
        <v>25</v>
      </c>
      <c r="D209" s="80">
        <v>40500</v>
      </c>
      <c r="E209" s="79"/>
    </row>
    <row r="210" spans="1:5" x14ac:dyDescent="0.25">
      <c r="A210" s="4">
        <v>45662</v>
      </c>
      <c r="B210" s="3" t="s">
        <v>1585</v>
      </c>
      <c r="C210" s="79" t="s">
        <v>25</v>
      </c>
      <c r="D210" s="80">
        <v>6000</v>
      </c>
      <c r="E210" s="79"/>
    </row>
    <row r="211" spans="1:5" x14ac:dyDescent="0.25">
      <c r="A211" s="4">
        <v>45663</v>
      </c>
      <c r="B211" s="3" t="s">
        <v>53</v>
      </c>
      <c r="C211" s="79" t="s">
        <v>1202</v>
      </c>
      <c r="D211" s="80">
        <v>15080</v>
      </c>
      <c r="E211" s="79"/>
    </row>
    <row r="212" spans="1:5" x14ac:dyDescent="0.25">
      <c r="A212" s="4">
        <v>45663</v>
      </c>
      <c r="B212" s="3" t="s">
        <v>53</v>
      </c>
      <c r="C212" s="79" t="s">
        <v>902</v>
      </c>
      <c r="D212" s="80">
        <v>20600</v>
      </c>
      <c r="E212" s="79"/>
    </row>
    <row r="213" spans="1:5" x14ac:dyDescent="0.25">
      <c r="A213" s="4">
        <v>45663</v>
      </c>
      <c r="B213" s="3" t="s">
        <v>126</v>
      </c>
      <c r="C213" s="79" t="s">
        <v>25</v>
      </c>
      <c r="D213" s="80">
        <v>39800</v>
      </c>
      <c r="E213" s="79"/>
    </row>
    <row r="214" spans="1:5" x14ac:dyDescent="0.25">
      <c r="A214" s="4">
        <v>45663</v>
      </c>
      <c r="B214" s="3" t="s">
        <v>1585</v>
      </c>
      <c r="C214" s="79" t="s">
        <v>25</v>
      </c>
      <c r="D214" s="80">
        <v>7200</v>
      </c>
      <c r="E214" s="79"/>
    </row>
    <row r="215" spans="1:5" x14ac:dyDescent="0.25">
      <c r="A215" s="4">
        <v>45664</v>
      </c>
      <c r="B215" s="3" t="s">
        <v>53</v>
      </c>
      <c r="C215" s="79" t="s">
        <v>764</v>
      </c>
      <c r="D215" s="80">
        <v>14970</v>
      </c>
      <c r="E215" s="79"/>
    </row>
    <row r="216" spans="1:5" x14ac:dyDescent="0.25">
      <c r="A216" s="4">
        <v>45664</v>
      </c>
      <c r="B216" s="3" t="s">
        <v>53</v>
      </c>
      <c r="C216" s="79" t="s">
        <v>1202</v>
      </c>
      <c r="D216" s="80">
        <v>16290</v>
      </c>
      <c r="E216" s="79"/>
    </row>
    <row r="217" spans="1:5" x14ac:dyDescent="0.25">
      <c r="A217" s="4">
        <v>45664</v>
      </c>
      <c r="B217" s="3" t="s">
        <v>53</v>
      </c>
      <c r="C217" s="79" t="s">
        <v>902</v>
      </c>
      <c r="D217" s="80">
        <v>11250</v>
      </c>
      <c r="E217" s="79"/>
    </row>
    <row r="218" spans="1:5" x14ac:dyDescent="0.25">
      <c r="A218" s="4">
        <v>45664</v>
      </c>
      <c r="B218" s="3" t="s">
        <v>126</v>
      </c>
      <c r="C218" s="79" t="s">
        <v>25</v>
      </c>
      <c r="D218" s="80">
        <v>53300</v>
      </c>
      <c r="E218" s="79"/>
    </row>
    <row r="219" spans="1:5" x14ac:dyDescent="0.25">
      <c r="A219" s="4">
        <v>45664</v>
      </c>
      <c r="B219" s="3" t="s">
        <v>1585</v>
      </c>
      <c r="C219" s="79" t="s">
        <v>25</v>
      </c>
      <c r="D219" s="80">
        <v>9000</v>
      </c>
      <c r="E219" s="79"/>
    </row>
    <row r="220" spans="1:5" x14ac:dyDescent="0.25">
      <c r="A220" s="4">
        <v>45665</v>
      </c>
      <c r="B220" s="3" t="s">
        <v>53</v>
      </c>
      <c r="C220" s="79" t="s">
        <v>764</v>
      </c>
      <c r="D220" s="80">
        <v>18110</v>
      </c>
      <c r="E220" s="79"/>
    </row>
    <row r="221" spans="1:5" x14ac:dyDescent="0.25">
      <c r="A221" s="4">
        <v>45665</v>
      </c>
      <c r="B221" s="3" t="s">
        <v>53</v>
      </c>
      <c r="C221" s="79" t="s">
        <v>1202</v>
      </c>
      <c r="D221" s="80">
        <v>16380</v>
      </c>
      <c r="E221" s="79"/>
    </row>
    <row r="222" spans="1:5" x14ac:dyDescent="0.25">
      <c r="A222" s="4">
        <v>45665</v>
      </c>
      <c r="B222" s="3" t="s">
        <v>126</v>
      </c>
      <c r="C222" s="79" t="s">
        <v>25</v>
      </c>
      <c r="D222" s="80">
        <v>40700</v>
      </c>
      <c r="E222" s="79"/>
    </row>
    <row r="223" spans="1:5" x14ac:dyDescent="0.25">
      <c r="A223" s="4">
        <v>45665</v>
      </c>
      <c r="B223" s="3" t="s">
        <v>1585</v>
      </c>
      <c r="C223" s="79" t="s">
        <v>25</v>
      </c>
      <c r="D223" s="80">
        <v>7000</v>
      </c>
      <c r="E223" s="79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87" activePane="bottomRight" state="frozen"/>
      <selection pane="topRight" activeCell="B1" sqref="B1"/>
      <selection pane="bottomLeft" activeCell="A3" sqref="A3"/>
      <selection pane="bottomRight" activeCell="L599" sqref="L59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5185000</v>
      </c>
      <c r="D1" s="34">
        <f t="shared" ref="D1:I1" si="0">D660</f>
        <v>1157000</v>
      </c>
      <c r="E1" s="34">
        <f t="shared" si="0"/>
        <v>1445500</v>
      </c>
      <c r="F1" s="34">
        <f t="shared" si="0"/>
        <v>1069500</v>
      </c>
      <c r="G1" s="34">
        <f t="shared" si="0"/>
        <v>603500</v>
      </c>
      <c r="H1" s="34">
        <f t="shared" si="0"/>
        <v>3228000</v>
      </c>
      <c r="I1" s="34">
        <f t="shared" si="0"/>
        <v>12669500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>
        <v>45645</v>
      </c>
      <c r="B578" s="23" t="s">
        <v>25</v>
      </c>
      <c r="C578" s="25">
        <v>13000</v>
      </c>
      <c r="D578" s="25">
        <v>5500</v>
      </c>
      <c r="E578" s="25">
        <v>5000</v>
      </c>
      <c r="F578" s="25">
        <v>4000</v>
      </c>
      <c r="G578" s="25"/>
      <c r="H578" s="25">
        <v>29000</v>
      </c>
      <c r="I578" s="27">
        <f t="shared" si="64"/>
        <v>56500</v>
      </c>
    </row>
    <row r="579" spans="1:9" ht="26.25" customHeight="1" x14ac:dyDescent="0.25">
      <c r="A579" s="22">
        <v>45646</v>
      </c>
      <c r="B579" s="23" t="s">
        <v>25</v>
      </c>
      <c r="C579" s="25">
        <v>11500</v>
      </c>
      <c r="D579" s="25">
        <v>12000</v>
      </c>
      <c r="E579" s="25">
        <v>3500</v>
      </c>
      <c r="F579" s="25">
        <v>3000</v>
      </c>
      <c r="G579" s="25">
        <v>3500</v>
      </c>
      <c r="H579" s="25">
        <v>8500</v>
      </c>
      <c r="I579" s="27">
        <f t="shared" si="64"/>
        <v>42000</v>
      </c>
    </row>
    <row r="580" spans="1:9" ht="26.25" customHeight="1" x14ac:dyDescent="0.25">
      <c r="A580" s="22">
        <v>45647</v>
      </c>
      <c r="B580" s="23" t="s">
        <v>25</v>
      </c>
      <c r="C580" s="25">
        <v>16500</v>
      </c>
      <c r="D580" s="25">
        <v>5500</v>
      </c>
      <c r="E580" s="25">
        <v>3500</v>
      </c>
      <c r="F580" s="25">
        <v>2500</v>
      </c>
      <c r="G580" s="25">
        <v>2000</v>
      </c>
      <c r="H580" s="25">
        <v>10000</v>
      </c>
      <c r="I580" s="27">
        <f t="shared" si="64"/>
        <v>40000</v>
      </c>
    </row>
    <row r="581" spans="1:9" ht="26.25" customHeight="1" x14ac:dyDescent="0.25">
      <c r="A581" s="22">
        <v>45648</v>
      </c>
      <c r="B581" s="23" t="s">
        <v>25</v>
      </c>
      <c r="C581" s="25">
        <v>25500</v>
      </c>
      <c r="D581" s="25">
        <v>4500</v>
      </c>
      <c r="E581" s="25">
        <v>3500</v>
      </c>
      <c r="F581" s="25">
        <v>2500</v>
      </c>
      <c r="G581" s="25">
        <v>5000</v>
      </c>
      <c r="H581" s="25">
        <v>10000</v>
      </c>
      <c r="I581" s="27">
        <f t="shared" si="64"/>
        <v>51000</v>
      </c>
    </row>
    <row r="582" spans="1:9" ht="26.25" customHeight="1" x14ac:dyDescent="0.25">
      <c r="A582" s="22">
        <v>45649</v>
      </c>
      <c r="B582" s="23" t="s">
        <v>25</v>
      </c>
      <c r="C582" s="25">
        <v>28000</v>
      </c>
      <c r="D582" s="25">
        <v>3000</v>
      </c>
      <c r="E582" s="25">
        <v>2000</v>
      </c>
      <c r="F582" s="25">
        <v>2000</v>
      </c>
      <c r="G582" s="25">
        <v>6000</v>
      </c>
      <c r="H582" s="25">
        <v>9000</v>
      </c>
      <c r="I582" s="27">
        <f t="shared" si="64"/>
        <v>50000</v>
      </c>
    </row>
    <row r="583" spans="1:9" ht="26.25" customHeight="1" x14ac:dyDescent="0.25">
      <c r="A583" s="22">
        <v>45650</v>
      </c>
      <c r="B583" s="23" t="s">
        <v>25</v>
      </c>
      <c r="C583" s="25">
        <v>24000</v>
      </c>
      <c r="D583" s="25">
        <v>2000</v>
      </c>
      <c r="E583" s="25">
        <v>4000</v>
      </c>
      <c r="F583" s="25">
        <v>2000</v>
      </c>
      <c r="G583" s="25">
        <v>4500</v>
      </c>
      <c r="H583" s="25">
        <v>9500</v>
      </c>
      <c r="I583" s="27">
        <f t="shared" si="64"/>
        <v>46000</v>
      </c>
    </row>
    <row r="584" spans="1:9" ht="26.25" customHeight="1" x14ac:dyDescent="0.25">
      <c r="A584" s="22">
        <v>45651</v>
      </c>
      <c r="B584" s="23" t="s">
        <v>25</v>
      </c>
      <c r="C584" s="25">
        <v>21500</v>
      </c>
      <c r="D584" s="25">
        <v>1500</v>
      </c>
      <c r="E584" s="25">
        <v>2500</v>
      </c>
      <c r="F584" s="25">
        <v>1500</v>
      </c>
      <c r="G584" s="25">
        <v>3000</v>
      </c>
      <c r="H584" s="25">
        <v>6500</v>
      </c>
      <c r="I584" s="27">
        <f t="shared" si="64"/>
        <v>36500</v>
      </c>
    </row>
    <row r="585" spans="1:9" ht="26.25" customHeight="1" x14ac:dyDescent="0.25">
      <c r="A585" s="22">
        <v>45652</v>
      </c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>
        <v>45653</v>
      </c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>
        <v>45654</v>
      </c>
      <c r="B587" s="23" t="s">
        <v>25</v>
      </c>
      <c r="C587" s="25">
        <v>5500</v>
      </c>
      <c r="D587" s="25">
        <v>500</v>
      </c>
      <c r="E587" s="25">
        <v>2000</v>
      </c>
      <c r="F587" s="25">
        <v>1500</v>
      </c>
      <c r="G587" s="25">
        <v>1500</v>
      </c>
      <c r="H587" s="25">
        <v>6000</v>
      </c>
      <c r="I587" s="27">
        <f t="shared" si="64"/>
        <v>17000</v>
      </c>
    </row>
    <row r="588" spans="1:9" ht="26.25" customHeight="1" x14ac:dyDescent="0.25">
      <c r="A588" s="22">
        <v>45655</v>
      </c>
      <c r="B588" s="23" t="s">
        <v>25</v>
      </c>
      <c r="C588" s="25">
        <v>19500</v>
      </c>
      <c r="D588" s="25">
        <v>2000</v>
      </c>
      <c r="E588" s="25">
        <v>1500</v>
      </c>
      <c r="F588" s="25">
        <v>3000</v>
      </c>
      <c r="G588" s="25">
        <v>1000</v>
      </c>
      <c r="H588" s="25">
        <v>9000</v>
      </c>
      <c r="I588" s="27">
        <f t="shared" si="64"/>
        <v>36000</v>
      </c>
    </row>
    <row r="589" spans="1:9" ht="26.25" customHeight="1" x14ac:dyDescent="0.25">
      <c r="A589" s="22">
        <v>45656</v>
      </c>
      <c r="B589" s="23" t="s">
        <v>25</v>
      </c>
      <c r="C589" s="25">
        <v>18500</v>
      </c>
      <c r="D589" s="25">
        <v>2500</v>
      </c>
      <c r="E589" s="25">
        <v>2000</v>
      </c>
      <c r="F589" s="25">
        <v>2000</v>
      </c>
      <c r="G589" s="25">
        <v>3500</v>
      </c>
      <c r="H589" s="25">
        <v>8500</v>
      </c>
      <c r="I589" s="27">
        <f t="shared" si="64"/>
        <v>37000</v>
      </c>
    </row>
    <row r="590" spans="1:9" ht="26.25" customHeight="1" x14ac:dyDescent="0.25">
      <c r="A590" s="22">
        <v>45657</v>
      </c>
      <c r="B590" s="23" t="s">
        <v>25</v>
      </c>
      <c r="C590" s="25">
        <v>27500</v>
      </c>
      <c r="D590" s="25">
        <v>3000</v>
      </c>
      <c r="E590" s="25">
        <v>5000</v>
      </c>
      <c r="F590" s="25">
        <v>2500</v>
      </c>
      <c r="G590" s="25">
        <v>1500</v>
      </c>
      <c r="H590" s="25">
        <v>10000</v>
      </c>
      <c r="I590" s="27">
        <f t="shared" si="64"/>
        <v>49500</v>
      </c>
    </row>
    <row r="591" spans="1:9" ht="26.25" customHeight="1" x14ac:dyDescent="0.25">
      <c r="A591" s="22">
        <v>45658</v>
      </c>
      <c r="B591" s="23" t="s">
        <v>25</v>
      </c>
      <c r="C591" s="25">
        <v>29500</v>
      </c>
      <c r="D591" s="25">
        <v>1500</v>
      </c>
      <c r="E591" s="25">
        <v>4000</v>
      </c>
      <c r="F591" s="25">
        <v>2500</v>
      </c>
      <c r="G591" s="25">
        <v>3000</v>
      </c>
      <c r="H591" s="25">
        <v>12000</v>
      </c>
      <c r="I591" s="27">
        <f t="shared" si="64"/>
        <v>52500</v>
      </c>
    </row>
    <row r="592" spans="1:9" ht="26.25" customHeight="1" x14ac:dyDescent="0.25">
      <c r="A592" s="22">
        <v>45659</v>
      </c>
      <c r="B592" s="23" t="s">
        <v>25</v>
      </c>
      <c r="C592" s="25">
        <v>28000</v>
      </c>
      <c r="D592" s="25">
        <v>3500</v>
      </c>
      <c r="E592" s="25">
        <v>3000</v>
      </c>
      <c r="F592" s="25">
        <v>2500</v>
      </c>
      <c r="G592" s="25">
        <v>4500</v>
      </c>
      <c r="H592" s="25">
        <v>12000</v>
      </c>
      <c r="I592" s="27">
        <f t="shared" si="64"/>
        <v>53500</v>
      </c>
    </row>
    <row r="593" spans="1:9" ht="26.25" customHeight="1" x14ac:dyDescent="0.25">
      <c r="A593" s="22">
        <v>45660</v>
      </c>
      <c r="B593" s="23" t="s">
        <v>25</v>
      </c>
      <c r="C593" s="25">
        <v>22000</v>
      </c>
      <c r="D593" s="25">
        <v>10000</v>
      </c>
      <c r="E593" s="25">
        <v>3000</v>
      </c>
      <c r="F593" s="25">
        <v>1500</v>
      </c>
      <c r="G593" s="25">
        <v>500</v>
      </c>
      <c r="H593" s="25">
        <v>11000</v>
      </c>
      <c r="I593" s="27">
        <f t="shared" si="64"/>
        <v>48000</v>
      </c>
    </row>
    <row r="594" spans="1:9" ht="26.25" customHeight="1" x14ac:dyDescent="0.25">
      <c r="A594" s="22">
        <v>45661</v>
      </c>
      <c r="B594" s="23" t="s">
        <v>25</v>
      </c>
      <c r="C594" s="25">
        <v>10000</v>
      </c>
      <c r="D594" s="25">
        <v>7500</v>
      </c>
      <c r="E594" s="25">
        <v>1500</v>
      </c>
      <c r="F594" s="25">
        <v>2000</v>
      </c>
      <c r="G594" s="25">
        <v>2000</v>
      </c>
      <c r="H594" s="25">
        <v>5500</v>
      </c>
      <c r="I594" s="27">
        <f t="shared" si="64"/>
        <v>28500</v>
      </c>
    </row>
    <row r="595" spans="1:9" ht="26.25" customHeight="1" x14ac:dyDescent="0.25">
      <c r="A595" s="22">
        <v>45662</v>
      </c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>
        <v>45663</v>
      </c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>
        <v>45664</v>
      </c>
      <c r="B597" s="23" t="s">
        <v>25</v>
      </c>
      <c r="C597" s="25">
        <v>7000</v>
      </c>
      <c r="D597" s="25">
        <v>2500</v>
      </c>
      <c r="E597" s="25">
        <v>2000</v>
      </c>
      <c r="F597" s="25">
        <v>1000</v>
      </c>
      <c r="G597" s="25">
        <v>2000</v>
      </c>
      <c r="H597" s="25">
        <v>7000</v>
      </c>
      <c r="I597" s="27">
        <f t="shared" si="64"/>
        <v>21500</v>
      </c>
    </row>
    <row r="598" spans="1:9" ht="26.25" customHeight="1" x14ac:dyDescent="0.25">
      <c r="A598" s="22">
        <v>45665</v>
      </c>
      <c r="B598" s="23" t="s">
        <v>25</v>
      </c>
      <c r="C598" s="25">
        <v>20000</v>
      </c>
      <c r="D598" s="25">
        <v>2000</v>
      </c>
      <c r="E598" s="25">
        <v>5500</v>
      </c>
      <c r="F598" s="25">
        <v>3500</v>
      </c>
      <c r="G598" s="25">
        <v>3500</v>
      </c>
      <c r="H598" s="25">
        <v>13000</v>
      </c>
      <c r="I598" s="27">
        <f t="shared" si="64"/>
        <v>47500</v>
      </c>
    </row>
    <row r="599" spans="1:9" ht="26.25" customHeight="1" x14ac:dyDescent="0.25">
      <c r="A599" s="22">
        <v>45666</v>
      </c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>
        <v>45667</v>
      </c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>
        <v>45668</v>
      </c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>
        <v>45669</v>
      </c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>
        <v>45670</v>
      </c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>
        <v>45671</v>
      </c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>
        <v>45672</v>
      </c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>
        <v>45673</v>
      </c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>
        <v>45674</v>
      </c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>
        <v>45675</v>
      </c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>
        <v>45676</v>
      </c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>
        <v>45677</v>
      </c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>
        <v>45678</v>
      </c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>
        <v>45679</v>
      </c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>
        <v>45680</v>
      </c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>
        <v>45681</v>
      </c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>
        <v>45682</v>
      </c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>
        <v>45683</v>
      </c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>
        <v>45684</v>
      </c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>
        <v>45685</v>
      </c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>
        <v>45686</v>
      </c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>
        <v>45687</v>
      </c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>
        <v>45688</v>
      </c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>
        <v>45689</v>
      </c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>
        <v>45690</v>
      </c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>
        <v>45691</v>
      </c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>
        <v>45692</v>
      </c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>
        <v>45693</v>
      </c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>
        <v>45694</v>
      </c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>
        <v>45695</v>
      </c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>
        <v>45696</v>
      </c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>
        <v>45697</v>
      </c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>
        <v>45698</v>
      </c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>
        <v>45699</v>
      </c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>
        <v>45700</v>
      </c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>
        <v>45701</v>
      </c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>
        <v>45702</v>
      </c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>
        <v>45703</v>
      </c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>
        <v>45704</v>
      </c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>
        <v>45705</v>
      </c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>
        <v>45706</v>
      </c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>
        <v>45707</v>
      </c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>
        <v>45708</v>
      </c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>
        <v>45709</v>
      </c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>
        <v>45710</v>
      </c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>
        <v>45711</v>
      </c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>
        <v>45712</v>
      </c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>
        <v>45713</v>
      </c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>
        <v>45714</v>
      </c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>
        <v>45715</v>
      </c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>
        <v>45716</v>
      </c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>
        <v>45717</v>
      </c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>
        <v>45718</v>
      </c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>
        <v>45719</v>
      </c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>
        <v>45720</v>
      </c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>
        <v>45721</v>
      </c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>
        <v>45722</v>
      </c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>
        <v>45723</v>
      </c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>
        <v>45724</v>
      </c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5185000</v>
      </c>
      <c r="D660" s="28">
        <f>SUBTOTAL(109,Unload_table[Picket])</f>
        <v>1157000</v>
      </c>
      <c r="E660" s="28">
        <f>SUBTOTAL(109,Unload_table[2no])</f>
        <v>1445500</v>
      </c>
      <c r="F660" s="28">
        <f>SUBTOTAL(109,Unload_table[Kara])</f>
        <v>1069500</v>
      </c>
      <c r="G660" s="28">
        <f>SUBTOTAL(109,Unload_table[Goyra])</f>
        <v>603500</v>
      </c>
      <c r="H660" s="28">
        <f>SUBTOTAL(109,Unload_table[3no])</f>
        <v>3228000</v>
      </c>
      <c r="I660" s="29">
        <f>SUBTOTAL(109,Unload_table[Total])</f>
        <v>12669500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600"/>
  <sheetViews>
    <sheetView tabSelected="1" zoomScaleNormal="100" workbookViewId="0">
      <pane ySplit="1" topLeftCell="A9585" activePane="bottomLeft" state="frozen"/>
      <selection pane="bottomLeft" activeCell="H9594" sqref="H959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-172752406.18706998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36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L9376" s="37">
        <f>Vata_Sales[[#This Row],[Price]]-Vata_Sales[[#This Row],[Discount]]</f>
        <v>2100</v>
      </c>
      <c r="N9376" s="3" t="str">
        <f>VLOOKUP(Vata_Sales[[#This Row],[Product Name]],Category_table[#Data],2,0)</f>
        <v>Goyra</v>
      </c>
      <c r="O9376" s="3">
        <f>VLOOKUP(Vata_Sales[[#This Row],[Product Name]],Category_table[#Data],3,0)</f>
        <v>6</v>
      </c>
      <c r="P9376" s="4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36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L9377" s="37">
        <f>Vata_Sales[[#This Row],[Price]]-Vata_Sales[[#This Row],[Discount]]</f>
        <v>500</v>
      </c>
      <c r="N9377" s="3" t="str">
        <f>VLOOKUP(Vata_Sales[[#This Row],[Product Name]],Category_table[#Data],2,0)</f>
        <v>Adla_3</v>
      </c>
      <c r="O9377" s="3">
        <f>VLOOKUP(Vata_Sales[[#This Row],[Product Name]],Category_table[#Data],3,0)</f>
        <v>9</v>
      </c>
      <c r="P9377" s="4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36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L9378" s="37">
        <f>Vata_Sales[[#This Row],[Price]]-Vata_Sales[[#This Row],[Discount]]</f>
        <v>2380</v>
      </c>
      <c r="N9378" s="3" t="str">
        <f>VLOOKUP(Vata_Sales[[#This Row],[Product Name]],Category_table[#Data],2,0)</f>
        <v>Goyra</v>
      </c>
      <c r="O9378" s="3">
        <f>VLOOKUP(Vata_Sales[[#This Row],[Product Name]],Category_table[#Data],3,0)</f>
        <v>6</v>
      </c>
      <c r="P9378" s="4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36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L9379" s="37">
        <f>Vata_Sales[[#This Row],[Price]]-Vata_Sales[[#This Row],[Discount]]</f>
        <v>5800</v>
      </c>
      <c r="N9379" s="3" t="str">
        <f>VLOOKUP(Vata_Sales[[#This Row],[Product Name]],Category_table[#Data],2,0)</f>
        <v>Goyra</v>
      </c>
      <c r="O9379" s="3">
        <f>VLOOKUP(Vata_Sales[[#This Row],[Product Name]],Category_table[#Data],3,0)</f>
        <v>6</v>
      </c>
      <c r="P9379" s="4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36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L9380" s="37">
        <f>Vata_Sales[[#This Row],[Price]]-Vata_Sales[[#This Row],[Discount]]</f>
        <v>900</v>
      </c>
      <c r="N9380" s="3" t="str">
        <f>VLOOKUP(Vata_Sales[[#This Row],[Product Name]],Category_table[#Data],2,0)</f>
        <v>Goyra</v>
      </c>
      <c r="O9380" s="3">
        <f>VLOOKUP(Vata_Sales[[#This Row],[Product Name]],Category_table[#Data],3,0)</f>
        <v>6</v>
      </c>
      <c r="P9380" s="4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36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L9381" s="37">
        <f>Vata_Sales[[#This Row],[Price]]-Vata_Sales[[#This Row],[Discount]]</f>
        <v>500</v>
      </c>
      <c r="N9381" s="3" t="str">
        <f>VLOOKUP(Vata_Sales[[#This Row],[Product Name]],Category_table[#Data],2,0)</f>
        <v>Adla_3</v>
      </c>
      <c r="O9381" s="3">
        <f>VLOOKUP(Vata_Sales[[#This Row],[Product Name]],Category_table[#Data],3,0)</f>
        <v>9</v>
      </c>
      <c r="P9381" s="41">
        <f>VLOOKUP(Vata_Sales[[#This Row],[Product Name]],Category_table[],4,0)</f>
        <v>7</v>
      </c>
    </row>
    <row r="9382" spans="1:16" ht="25.5" customHeight="1" x14ac:dyDescent="0.25">
      <c r="A9382" s="3">
        <v>522</v>
      </c>
      <c r="B9382" s="35">
        <v>45627</v>
      </c>
      <c r="C9382" s="3" t="s">
        <v>906</v>
      </c>
      <c r="D9382" s="3" t="s">
        <v>149</v>
      </c>
      <c r="E9382" s="3" t="s">
        <v>799</v>
      </c>
      <c r="F9382" s="3">
        <v>1</v>
      </c>
      <c r="G9382" s="3">
        <v>500</v>
      </c>
      <c r="H9382" s="39">
        <f>Vata_Sales[[#This Row],[Final Price]]/Vata_Sales[[#This Row],[Actual Quantity]]</f>
        <v>3.3333333333333335</v>
      </c>
      <c r="I9382" s="36">
        <f>IF(Vata_Sales[[#This Row],[Ref Unit]]="Single",Vata_Sales[[#This Row],[Quantity]],VLOOKUP(Vata_Sales[[#This Row],[Ref Unit]],Cat_Unit[],2,0)*Vata_Sales[[#This Row],[Quantity]])</f>
        <v>150</v>
      </c>
      <c r="J9382" s="37">
        <f>Vata_Sales[[#This Row],[Quantity]]*Vata_Sales[[#This Row],[Rate]]</f>
        <v>500</v>
      </c>
      <c r="L9382" s="37">
        <f>Vata_Sales[[#This Row],[Price]]-Vata_Sales[[#This Row],[Discount]]</f>
        <v>500</v>
      </c>
      <c r="N9382" s="3" t="str">
        <f>VLOOKUP(Vata_Sales[[#This Row],[Product Name]],Category_table[#Data],2,0)</f>
        <v>Adla_3</v>
      </c>
      <c r="O9382" s="3">
        <f>VLOOKUP(Vata_Sales[[#This Row],[Product Name]],Category_table[#Data],3,0)</f>
        <v>9</v>
      </c>
      <c r="P9382" s="41">
        <f>VLOOKUP(Vata_Sales[[#This Row],[Product Name]],Category_table[],4,0)</f>
        <v>7</v>
      </c>
    </row>
    <row r="9383" spans="1:16" ht="25.5" customHeight="1" x14ac:dyDescent="0.25">
      <c r="A9383" s="3">
        <v>523</v>
      </c>
      <c r="B9383" s="35">
        <v>45627</v>
      </c>
      <c r="C9383" s="3" t="s">
        <v>922</v>
      </c>
      <c r="D9383" s="3" t="s">
        <v>164</v>
      </c>
      <c r="E9383" s="3" t="s">
        <v>282</v>
      </c>
      <c r="F9383" s="3">
        <v>1000</v>
      </c>
      <c r="G9383" s="3">
        <v>4.8</v>
      </c>
      <c r="H9383" s="39">
        <f>Vata_Sales[[#This Row],[Final Price]]/Vata_Sales[[#This Row],[Actual Quantity]]</f>
        <v>4.8</v>
      </c>
      <c r="I9383" s="36">
        <f>IF(Vata_Sales[[#This Row],[Ref Unit]]="Single",Vata_Sales[[#This Row],[Quantity]],VLOOKUP(Vata_Sales[[#This Row],[Ref Unit]],Cat_Unit[],2,0)*Vata_Sales[[#This Row],[Quantity]])</f>
        <v>1000</v>
      </c>
      <c r="J9383" s="37">
        <f>Vata_Sales[[#This Row],[Quantity]]*Vata_Sales[[#This Row],[Rate]]</f>
        <v>4800</v>
      </c>
      <c r="L9383" s="37">
        <f>Vata_Sales[[#This Row],[Price]]-Vata_Sales[[#This Row],[Discount]]</f>
        <v>4800</v>
      </c>
      <c r="N9383" s="3" t="str">
        <f>VLOOKUP(Vata_Sales[[#This Row],[Product Name]],Category_table[#Data],2,0)</f>
        <v>3no</v>
      </c>
      <c r="O9383" s="3">
        <f>VLOOKUP(Vata_Sales[[#This Row],[Product Name]],Category_table[#Data],3,0)</f>
        <v>5</v>
      </c>
      <c r="P9383" s="41">
        <f>VLOOKUP(Vata_Sales[[#This Row],[Product Name]],Category_table[],4,0)</f>
        <v>5</v>
      </c>
    </row>
    <row r="9384" spans="1:16" ht="25.5" customHeight="1" x14ac:dyDescent="0.25">
      <c r="A9384" s="3">
        <v>524</v>
      </c>
      <c r="B9384" s="35">
        <v>45627</v>
      </c>
      <c r="C9384" s="3" t="s">
        <v>922</v>
      </c>
      <c r="D9384" s="3" t="s">
        <v>34</v>
      </c>
      <c r="E9384" s="3" t="s">
        <v>282</v>
      </c>
      <c r="F9384" s="3">
        <v>200</v>
      </c>
      <c r="G9384" s="3">
        <v>6</v>
      </c>
      <c r="H9384" s="39">
        <f>Vata_Sales[[#This Row],[Final Price]]/Vata_Sales[[#This Row],[Actual Quantity]]</f>
        <v>6</v>
      </c>
      <c r="I9384" s="36">
        <f>IF(Vata_Sales[[#This Row],[Ref Unit]]="Single",Vata_Sales[[#This Row],[Quantity]],VLOOKUP(Vata_Sales[[#This Row],[Ref Unit]],Cat_Unit[],2,0)*Vata_Sales[[#This Row],[Quantity]])</f>
        <v>200</v>
      </c>
      <c r="J9384" s="37">
        <f>Vata_Sales[[#This Row],[Quantity]]*Vata_Sales[[#This Row],[Rate]]</f>
        <v>1200</v>
      </c>
      <c r="L9384" s="37">
        <f>Vata_Sales[[#This Row],[Price]]-Vata_Sales[[#This Row],[Discount]]</f>
        <v>1200</v>
      </c>
      <c r="N9384" s="3" t="str">
        <f>VLOOKUP(Vata_Sales[[#This Row],[Product Name]],Category_table[#Data],2,0)</f>
        <v>Goyra</v>
      </c>
      <c r="O9384" s="3">
        <f>VLOOKUP(Vata_Sales[[#This Row],[Product Name]],Category_table[#Data],3,0)</f>
        <v>6</v>
      </c>
      <c r="P9384" s="41">
        <f>VLOOKUP(Vata_Sales[[#This Row],[Product Name]],Category_table[],4,0)</f>
        <v>6</v>
      </c>
    </row>
    <row r="9385" spans="1:16" ht="25.5" customHeight="1" x14ac:dyDescent="0.25">
      <c r="A9385" s="3">
        <v>525</v>
      </c>
      <c r="B9385" s="35">
        <v>45627</v>
      </c>
      <c r="C9385" s="3" t="s">
        <v>906</v>
      </c>
      <c r="D9385" s="3" t="s">
        <v>34</v>
      </c>
      <c r="E9385" s="3" t="s">
        <v>282</v>
      </c>
      <c r="F9385" s="3">
        <v>400</v>
      </c>
      <c r="G9385" s="3">
        <v>5.8</v>
      </c>
      <c r="H9385" s="39">
        <f>Vata_Sales[[#This Row],[Final Price]]/Vata_Sales[[#This Row],[Actual Quantity]]</f>
        <v>5.8</v>
      </c>
      <c r="I9385" s="36">
        <f>IF(Vata_Sales[[#This Row],[Ref Unit]]="Single",Vata_Sales[[#This Row],[Quantity]],VLOOKUP(Vata_Sales[[#This Row],[Ref Unit]],Cat_Unit[],2,0)*Vata_Sales[[#This Row],[Quantity]])</f>
        <v>400</v>
      </c>
      <c r="J9385" s="37">
        <f>Vata_Sales[[#This Row],[Quantity]]*Vata_Sales[[#This Row],[Rate]]</f>
        <v>2320</v>
      </c>
      <c r="L9385" s="37">
        <f>Vata_Sales[[#This Row],[Price]]-Vata_Sales[[#This Row],[Discount]]</f>
        <v>2320</v>
      </c>
      <c r="N9385" s="3" t="str">
        <f>VLOOKUP(Vata_Sales[[#This Row],[Product Name]],Category_table[#Data],2,0)</f>
        <v>Goyra</v>
      </c>
      <c r="O9385" s="3">
        <f>VLOOKUP(Vata_Sales[[#This Row],[Product Name]],Category_table[#Data],3,0)</f>
        <v>6</v>
      </c>
      <c r="P9385" s="41">
        <f>VLOOKUP(Vata_Sales[[#This Row],[Product Name]],Category_table[],4,0)</f>
        <v>6</v>
      </c>
    </row>
    <row r="9386" spans="1:16" ht="25.5" customHeight="1" x14ac:dyDescent="0.25">
      <c r="A9386" s="3">
        <v>526</v>
      </c>
      <c r="B9386" s="35">
        <v>45627</v>
      </c>
      <c r="C9386" s="3" t="s">
        <v>897</v>
      </c>
      <c r="D9386" s="3" t="s">
        <v>149</v>
      </c>
      <c r="E9386" s="3" t="s">
        <v>27</v>
      </c>
      <c r="F9386" s="3">
        <v>2</v>
      </c>
      <c r="G9386" s="3">
        <v>1300</v>
      </c>
      <c r="H9386" s="39">
        <f>Vata_Sales[[#This Row],[Final Price]]/Vata_Sales[[#This Row],[Actual Quantity]]</f>
        <v>2.1666666666666665</v>
      </c>
      <c r="I9386" s="36">
        <f>IF(Vata_Sales[[#This Row],[Ref Unit]]="Single",Vata_Sales[[#This Row],[Quantity]],VLOOKUP(Vata_Sales[[#This Row],[Ref Unit]],Cat_Unit[],2,0)*Vata_Sales[[#This Row],[Quantity]])</f>
        <v>1200</v>
      </c>
      <c r="J9386" s="37">
        <f>Vata_Sales[[#This Row],[Quantity]]*Vata_Sales[[#This Row],[Rate]]</f>
        <v>2600</v>
      </c>
      <c r="L9386" s="37">
        <f>Vata_Sales[[#This Row],[Price]]-Vata_Sales[[#This Row],[Discount]]</f>
        <v>2600</v>
      </c>
      <c r="N9386" s="3" t="str">
        <f>VLOOKUP(Vata_Sales[[#This Row],[Product Name]],Category_table[#Data],2,0)</f>
        <v>Adla_3</v>
      </c>
      <c r="O9386" s="3">
        <f>VLOOKUP(Vata_Sales[[#This Row],[Product Name]],Category_table[#Data],3,0)</f>
        <v>9</v>
      </c>
      <c r="P9386" s="41">
        <f>VLOOKUP(Vata_Sales[[#This Row],[Product Name]],Category_table[],4,0)</f>
        <v>7</v>
      </c>
    </row>
    <row r="9387" spans="1:16" ht="25.5" customHeight="1" x14ac:dyDescent="0.25">
      <c r="A9387" s="3">
        <v>527</v>
      </c>
      <c r="B9387" s="35">
        <v>45627</v>
      </c>
      <c r="C9387" s="3" t="s">
        <v>151</v>
      </c>
      <c r="D9387" s="3" t="s">
        <v>34</v>
      </c>
      <c r="E9387" s="3" t="s">
        <v>282</v>
      </c>
      <c r="F9387" s="3">
        <v>200</v>
      </c>
      <c r="G9387" s="3">
        <v>7</v>
      </c>
      <c r="H9387" s="39">
        <f>Vata_Sales[[#This Row],[Final Price]]/Vata_Sales[[#This Row],[Actual Quantity]]</f>
        <v>7</v>
      </c>
      <c r="I9387" s="36">
        <f>IF(Vata_Sales[[#This Row],[Ref Unit]]="Single",Vata_Sales[[#This Row],[Quantity]],VLOOKUP(Vata_Sales[[#This Row],[Ref Unit]],Cat_Unit[],2,0)*Vata_Sales[[#This Row],[Quantity]])</f>
        <v>200</v>
      </c>
      <c r="J9387" s="37">
        <f>Vata_Sales[[#This Row],[Quantity]]*Vata_Sales[[#This Row],[Rate]]</f>
        <v>1400</v>
      </c>
      <c r="L9387" s="37">
        <f>Vata_Sales[[#This Row],[Price]]-Vata_Sales[[#This Row],[Discount]]</f>
        <v>1400</v>
      </c>
      <c r="N9387" s="3" t="str">
        <f>VLOOKUP(Vata_Sales[[#This Row],[Product Name]],Category_table[#Data],2,0)</f>
        <v>Goyra</v>
      </c>
      <c r="O9387" s="3">
        <f>VLOOKUP(Vata_Sales[[#This Row],[Product Name]],Category_table[#Data],3,0)</f>
        <v>6</v>
      </c>
      <c r="P9387" s="41">
        <f>VLOOKUP(Vata_Sales[[#This Row],[Product Name]],Category_table[],4,0)</f>
        <v>6</v>
      </c>
    </row>
    <row r="9388" spans="1:16" ht="25.5" customHeight="1" x14ac:dyDescent="0.25">
      <c r="A9388" s="3">
        <v>528</v>
      </c>
      <c r="B9388" s="35">
        <v>45631</v>
      </c>
      <c r="C9388" s="3" t="s">
        <v>906</v>
      </c>
      <c r="D9388" s="3" t="s">
        <v>164</v>
      </c>
      <c r="E9388" s="3" t="s">
        <v>282</v>
      </c>
      <c r="F9388" s="3">
        <v>1500</v>
      </c>
      <c r="G9388" s="3">
        <v>4.5999999999999996</v>
      </c>
      <c r="H9388" s="39">
        <f>Vata_Sales[[#This Row],[Final Price]]/Vata_Sales[[#This Row],[Actual Quantity]]</f>
        <v>4.5999999999999996</v>
      </c>
      <c r="I9388" s="36">
        <f>IF(Vata_Sales[[#This Row],[Ref Unit]]="Single",Vata_Sales[[#This Row],[Quantity]],VLOOKUP(Vata_Sales[[#This Row],[Ref Unit]],Cat_Unit[],2,0)*Vata_Sales[[#This Row],[Quantity]])</f>
        <v>1500</v>
      </c>
      <c r="J9388" s="37">
        <f>Vata_Sales[[#This Row],[Quantity]]*Vata_Sales[[#This Row],[Rate]]</f>
        <v>6899.9999999999991</v>
      </c>
      <c r="L9388" s="37">
        <f>Vata_Sales[[#This Row],[Price]]-Vata_Sales[[#This Row],[Discount]]</f>
        <v>6899.9999999999991</v>
      </c>
      <c r="N9388" s="3" t="str">
        <f>VLOOKUP(Vata_Sales[[#This Row],[Product Name]],Category_table[#Data],2,0)</f>
        <v>3no</v>
      </c>
      <c r="O9388" s="3">
        <f>VLOOKUP(Vata_Sales[[#This Row],[Product Name]],Category_table[#Data],3,0)</f>
        <v>5</v>
      </c>
      <c r="P9388" s="41">
        <f>VLOOKUP(Vata_Sales[[#This Row],[Product Name]],Category_table[],4,0)</f>
        <v>5</v>
      </c>
    </row>
    <row r="9389" spans="1:16" ht="25.5" customHeight="1" x14ac:dyDescent="0.25">
      <c r="A9389" s="3">
        <v>529</v>
      </c>
      <c r="B9389" s="35">
        <v>45631</v>
      </c>
      <c r="C9389" s="3" t="s">
        <v>906</v>
      </c>
      <c r="D9389" s="3" t="s">
        <v>34</v>
      </c>
      <c r="E9389" s="3" t="s">
        <v>282</v>
      </c>
      <c r="F9389" s="3">
        <v>100</v>
      </c>
      <c r="G9389" s="3">
        <v>6</v>
      </c>
      <c r="H9389" s="39">
        <f>Vata_Sales[[#This Row],[Final Price]]/Vata_Sales[[#This Row],[Actual Quantity]]</f>
        <v>6</v>
      </c>
      <c r="I9389" s="36">
        <f>IF(Vata_Sales[[#This Row],[Ref Unit]]="Single",Vata_Sales[[#This Row],[Quantity]],VLOOKUP(Vata_Sales[[#This Row],[Ref Unit]],Cat_Unit[],2,0)*Vata_Sales[[#This Row],[Quantity]])</f>
        <v>100</v>
      </c>
      <c r="J9389" s="37">
        <f>Vata_Sales[[#This Row],[Quantity]]*Vata_Sales[[#This Row],[Rate]]</f>
        <v>600</v>
      </c>
      <c r="L9389" s="37">
        <f>Vata_Sales[[#This Row],[Price]]-Vata_Sales[[#This Row],[Discount]]</f>
        <v>600</v>
      </c>
      <c r="N9389" s="3" t="str">
        <f>VLOOKUP(Vata_Sales[[#This Row],[Product Name]],Category_table[#Data],2,0)</f>
        <v>Goyra</v>
      </c>
      <c r="O9389" s="3">
        <f>VLOOKUP(Vata_Sales[[#This Row],[Product Name]],Category_table[#Data],3,0)</f>
        <v>6</v>
      </c>
      <c r="P9389" s="41">
        <f>VLOOKUP(Vata_Sales[[#This Row],[Product Name]],Category_table[],4,0)</f>
        <v>6</v>
      </c>
    </row>
    <row r="9390" spans="1:16" ht="25.5" customHeight="1" x14ac:dyDescent="0.25">
      <c r="A9390" s="3">
        <v>530</v>
      </c>
      <c r="B9390" s="35">
        <v>45631</v>
      </c>
      <c r="C9390" s="3" t="s">
        <v>922</v>
      </c>
      <c r="D9390" s="3" t="s">
        <v>164</v>
      </c>
      <c r="E9390" s="3" t="s">
        <v>282</v>
      </c>
      <c r="F9390" s="3">
        <v>2000</v>
      </c>
      <c r="G9390" s="3">
        <v>5</v>
      </c>
      <c r="H9390" s="39">
        <f>Vata_Sales[[#This Row],[Final Price]]/Vata_Sales[[#This Row],[Actual Quantity]]</f>
        <v>5</v>
      </c>
      <c r="I9390" s="36">
        <f>IF(Vata_Sales[[#This Row],[Ref Unit]]="Single",Vata_Sales[[#This Row],[Quantity]],VLOOKUP(Vata_Sales[[#This Row],[Ref Unit]],Cat_Unit[],2,0)*Vata_Sales[[#This Row],[Quantity]])</f>
        <v>2000</v>
      </c>
      <c r="J9390" s="37">
        <f>Vata_Sales[[#This Row],[Quantity]]*Vata_Sales[[#This Row],[Rate]]</f>
        <v>10000</v>
      </c>
      <c r="L9390" s="37">
        <f>Vata_Sales[[#This Row],[Price]]-Vata_Sales[[#This Row],[Discount]]</f>
        <v>10000</v>
      </c>
      <c r="N9390" s="3" t="str">
        <f>VLOOKUP(Vata_Sales[[#This Row],[Product Name]],Category_table[#Data],2,0)</f>
        <v>3no</v>
      </c>
      <c r="O9390" s="3">
        <f>VLOOKUP(Vata_Sales[[#This Row],[Product Name]],Category_table[#Data],3,0)</f>
        <v>5</v>
      </c>
      <c r="P9390" s="41">
        <f>VLOOKUP(Vata_Sales[[#This Row],[Product Name]],Category_table[],4,0)</f>
        <v>5</v>
      </c>
    </row>
    <row r="9391" spans="1:16" ht="25.5" customHeight="1" x14ac:dyDescent="0.25">
      <c r="A9391" s="3">
        <v>531</v>
      </c>
      <c r="B9391" s="35">
        <v>45631</v>
      </c>
      <c r="C9391" s="3" t="s">
        <v>922</v>
      </c>
      <c r="D9391" s="3" t="s">
        <v>164</v>
      </c>
      <c r="E9391" s="3" t="s">
        <v>282</v>
      </c>
      <c r="F9391" s="3">
        <v>100</v>
      </c>
      <c r="G9391" s="3">
        <v>6</v>
      </c>
      <c r="H9391" s="39">
        <f>Vata_Sales[[#This Row],[Final Price]]/Vata_Sales[[#This Row],[Actual Quantity]]</f>
        <v>6</v>
      </c>
      <c r="I9391" s="36">
        <f>IF(Vata_Sales[[#This Row],[Ref Unit]]="Single",Vata_Sales[[#This Row],[Quantity]],VLOOKUP(Vata_Sales[[#This Row],[Ref Unit]],Cat_Unit[],2,0)*Vata_Sales[[#This Row],[Quantity]])</f>
        <v>100</v>
      </c>
      <c r="J9391" s="37">
        <f>Vata_Sales[[#This Row],[Quantity]]*Vata_Sales[[#This Row],[Rate]]</f>
        <v>600</v>
      </c>
      <c r="L9391" s="37">
        <f>Vata_Sales[[#This Row],[Price]]-Vata_Sales[[#This Row],[Discount]]</f>
        <v>600</v>
      </c>
      <c r="N9391" s="3" t="str">
        <f>VLOOKUP(Vata_Sales[[#This Row],[Product Name]],Category_table[#Data],2,0)</f>
        <v>3no</v>
      </c>
      <c r="O9391" s="3">
        <f>VLOOKUP(Vata_Sales[[#This Row],[Product Name]],Category_table[#Data],3,0)</f>
        <v>5</v>
      </c>
      <c r="P9391" s="41">
        <f>VLOOKUP(Vata_Sales[[#This Row],[Product Name]],Category_table[],4,0)</f>
        <v>5</v>
      </c>
    </row>
    <row r="9392" spans="1:16" ht="25.5" customHeight="1" x14ac:dyDescent="0.25">
      <c r="A9392" s="3">
        <v>532</v>
      </c>
      <c r="B9392" s="35">
        <v>45631</v>
      </c>
      <c r="C9392" s="3" t="s">
        <v>897</v>
      </c>
      <c r="D9392" s="3" t="s">
        <v>164</v>
      </c>
      <c r="E9392" s="3" t="s">
        <v>282</v>
      </c>
      <c r="F9392" s="3">
        <v>1000</v>
      </c>
      <c r="G9392" s="3">
        <v>4.9000000000000004</v>
      </c>
      <c r="H9392" s="39">
        <f>Vata_Sales[[#This Row],[Final Price]]/Vata_Sales[[#This Row],[Actual Quantity]]</f>
        <v>4.9000000000000004</v>
      </c>
      <c r="I9392" s="36">
        <f>IF(Vata_Sales[[#This Row],[Ref Unit]]="Single",Vata_Sales[[#This Row],[Quantity]],VLOOKUP(Vata_Sales[[#This Row],[Ref Unit]],Cat_Unit[],2,0)*Vata_Sales[[#This Row],[Quantity]])</f>
        <v>1000</v>
      </c>
      <c r="J9392" s="37">
        <f>Vata_Sales[[#This Row],[Quantity]]*Vata_Sales[[#This Row],[Rate]]</f>
        <v>4900</v>
      </c>
      <c r="L9392" s="37">
        <f>Vata_Sales[[#This Row],[Price]]-Vata_Sales[[#This Row],[Discount]]</f>
        <v>4900</v>
      </c>
      <c r="N9392" s="3" t="str">
        <f>VLOOKUP(Vata_Sales[[#This Row],[Product Name]],Category_table[#Data],2,0)</f>
        <v>3no</v>
      </c>
      <c r="O9392" s="3">
        <f>VLOOKUP(Vata_Sales[[#This Row],[Product Name]],Category_table[#Data],3,0)</f>
        <v>5</v>
      </c>
      <c r="P9392" s="41">
        <f>VLOOKUP(Vata_Sales[[#This Row],[Product Name]],Category_table[],4,0)</f>
        <v>5</v>
      </c>
    </row>
    <row r="9393" spans="1:16" ht="25.5" customHeight="1" x14ac:dyDescent="0.25">
      <c r="A9393" s="3">
        <v>533</v>
      </c>
      <c r="B9393" s="35">
        <v>45631</v>
      </c>
      <c r="C9393" s="3" t="s">
        <v>906</v>
      </c>
      <c r="D9393" s="3" t="s">
        <v>149</v>
      </c>
      <c r="E9393" s="3" t="s">
        <v>799</v>
      </c>
      <c r="F9393" s="3">
        <v>1</v>
      </c>
      <c r="G9393" s="3">
        <v>500</v>
      </c>
      <c r="H9393" s="39">
        <f>Vata_Sales[[#This Row],[Final Price]]/Vata_Sales[[#This Row],[Actual Quantity]]</f>
        <v>3.3333333333333335</v>
      </c>
      <c r="I9393" s="36">
        <f>IF(Vata_Sales[[#This Row],[Ref Unit]]="Single",Vata_Sales[[#This Row],[Quantity]],VLOOKUP(Vata_Sales[[#This Row],[Ref Unit]],Cat_Unit[],2,0)*Vata_Sales[[#This Row],[Quantity]])</f>
        <v>150</v>
      </c>
      <c r="J9393" s="37">
        <f>Vata_Sales[[#This Row],[Quantity]]*Vata_Sales[[#This Row],[Rate]]</f>
        <v>500</v>
      </c>
      <c r="L9393" s="37">
        <f>Vata_Sales[[#This Row],[Price]]-Vata_Sales[[#This Row],[Discount]]</f>
        <v>500</v>
      </c>
      <c r="N9393" s="3" t="str">
        <f>VLOOKUP(Vata_Sales[[#This Row],[Product Name]],Category_table[#Data],2,0)</f>
        <v>Adla_3</v>
      </c>
      <c r="O9393" s="3">
        <f>VLOOKUP(Vata_Sales[[#This Row],[Product Name]],Category_table[#Data],3,0)</f>
        <v>9</v>
      </c>
      <c r="P9393" s="41">
        <f>VLOOKUP(Vata_Sales[[#This Row],[Product Name]],Category_table[],4,0)</f>
        <v>7</v>
      </c>
    </row>
    <row r="9394" spans="1:16" ht="25.5" customHeight="1" x14ac:dyDescent="0.25">
      <c r="A9394" s="3">
        <v>534</v>
      </c>
      <c r="B9394" s="35">
        <v>45631</v>
      </c>
      <c r="C9394" s="3" t="s">
        <v>897</v>
      </c>
      <c r="D9394" s="3" t="s">
        <v>940</v>
      </c>
      <c r="E9394" s="3" t="s">
        <v>194</v>
      </c>
      <c r="F9394" s="3">
        <v>30</v>
      </c>
      <c r="G9394" s="3">
        <v>100</v>
      </c>
      <c r="H9394" s="39">
        <f>Vata_Sales[[#This Row],[Final Price]]/Vata_Sales[[#This Row],[Actual Quantity]]</f>
        <v>10</v>
      </c>
      <c r="I9394" s="36">
        <f>IF(Vata_Sales[[#This Row],[Ref Unit]]="Single",Vata_Sales[[#This Row],[Quantity]],VLOOKUP(Vata_Sales[[#This Row],[Ref Unit]],Cat_Unit[],2,0)*Vata_Sales[[#This Row],[Quantity]])</f>
        <v>300</v>
      </c>
      <c r="J9394" s="37">
        <f>Vata_Sales[[#This Row],[Quantity]]*Vata_Sales[[#This Row],[Rate]]</f>
        <v>3000</v>
      </c>
      <c r="L9394" s="37">
        <f>Vata_Sales[[#This Row],[Price]]-Vata_Sales[[#This Row],[Discount]]</f>
        <v>3000</v>
      </c>
      <c r="N9394" s="3" t="str">
        <f>VLOOKUP(Vata_Sales[[#This Row],[Product Name]],Category_table[#Data],2,0)</f>
        <v>Khowa</v>
      </c>
      <c r="O9394" s="3">
        <f>VLOOKUP(Vata_Sales[[#This Row],[Product Name]],Category_table[#Data],3,0)</f>
        <v>8</v>
      </c>
      <c r="P9394" s="41">
        <f>VLOOKUP(Vata_Sales[[#This Row],[Product Name]],Category_table[],4,0)</f>
        <v>7</v>
      </c>
    </row>
    <row r="9395" spans="1:16" ht="25.5" customHeight="1" x14ac:dyDescent="0.25">
      <c r="A9395" s="3">
        <v>535</v>
      </c>
      <c r="B9395" s="35">
        <v>45631</v>
      </c>
      <c r="C9395" s="3" t="s">
        <v>165</v>
      </c>
      <c r="D9395" s="3" t="s">
        <v>149</v>
      </c>
      <c r="E9395" s="3" t="s">
        <v>27</v>
      </c>
      <c r="F9395" s="3">
        <v>1</v>
      </c>
      <c r="G9395" s="3">
        <v>1400</v>
      </c>
      <c r="H9395" s="39">
        <f>Vata_Sales[[#This Row],[Final Price]]/Vata_Sales[[#This Row],[Actual Quantity]]</f>
        <v>2.3333333333333335</v>
      </c>
      <c r="I9395" s="36">
        <f>IF(Vata_Sales[[#This Row],[Ref Unit]]="Single",Vata_Sales[[#This Row],[Quantity]],VLOOKUP(Vata_Sales[[#This Row],[Ref Unit]],Cat_Unit[],2,0)*Vata_Sales[[#This Row],[Quantity]])</f>
        <v>600</v>
      </c>
      <c r="J9395" s="37">
        <f>Vata_Sales[[#This Row],[Quantity]]*Vata_Sales[[#This Row],[Rate]]</f>
        <v>1400</v>
      </c>
      <c r="L9395" s="37">
        <f>Vata_Sales[[#This Row],[Price]]-Vata_Sales[[#This Row],[Discount]]</f>
        <v>1400</v>
      </c>
      <c r="N9395" s="3" t="str">
        <f>VLOOKUP(Vata_Sales[[#This Row],[Product Name]],Category_table[#Data],2,0)</f>
        <v>Adla_3</v>
      </c>
      <c r="O9395" s="3">
        <f>VLOOKUP(Vata_Sales[[#This Row],[Product Name]],Category_table[#Data],3,0)</f>
        <v>9</v>
      </c>
      <c r="P9395" s="41">
        <f>VLOOKUP(Vata_Sales[[#This Row],[Product Name]],Category_table[],4,0)</f>
        <v>7</v>
      </c>
    </row>
    <row r="9396" spans="1:16" ht="25.5" customHeight="1" x14ac:dyDescent="0.25">
      <c r="A9396" s="3">
        <v>536</v>
      </c>
      <c r="B9396" s="35">
        <v>45632</v>
      </c>
      <c r="C9396" s="3" t="s">
        <v>165</v>
      </c>
      <c r="D9396" s="3" t="s">
        <v>164</v>
      </c>
      <c r="E9396" s="3" t="s">
        <v>282</v>
      </c>
      <c r="F9396" s="3">
        <v>1000</v>
      </c>
      <c r="G9396" s="3">
        <v>5</v>
      </c>
      <c r="H9396" s="39">
        <f>Vata_Sales[[#This Row],[Final Price]]/Vata_Sales[[#This Row],[Actual Quantity]]</f>
        <v>5</v>
      </c>
      <c r="I9396" s="36">
        <f>IF(Vata_Sales[[#This Row],[Ref Unit]]="Single",Vata_Sales[[#This Row],[Quantity]],VLOOKUP(Vata_Sales[[#This Row],[Ref Unit]],Cat_Unit[],2,0)*Vata_Sales[[#This Row],[Quantity]])</f>
        <v>1000</v>
      </c>
      <c r="J9396" s="37">
        <f>Vata_Sales[[#This Row],[Quantity]]*Vata_Sales[[#This Row],[Rate]]</f>
        <v>5000</v>
      </c>
      <c r="L9396" s="37">
        <f>Vata_Sales[[#This Row],[Price]]-Vata_Sales[[#This Row],[Discount]]</f>
        <v>5000</v>
      </c>
      <c r="N9396" s="3" t="str">
        <f>VLOOKUP(Vata_Sales[[#This Row],[Product Name]],Category_table[#Data],2,0)</f>
        <v>3no</v>
      </c>
      <c r="O9396" s="3">
        <f>VLOOKUP(Vata_Sales[[#This Row],[Product Name]],Category_table[#Data],3,0)</f>
        <v>5</v>
      </c>
      <c r="P9396" s="41">
        <f>VLOOKUP(Vata_Sales[[#This Row],[Product Name]],Category_table[],4,0)</f>
        <v>5</v>
      </c>
    </row>
    <row r="9397" spans="1:16" ht="25.5" customHeight="1" x14ac:dyDescent="0.25">
      <c r="A9397" s="3">
        <v>537</v>
      </c>
      <c r="B9397" s="35">
        <v>45632</v>
      </c>
      <c r="C9397" s="3" t="s">
        <v>165</v>
      </c>
      <c r="D9397" s="3" t="s">
        <v>149</v>
      </c>
      <c r="E9397" s="3" t="s">
        <v>27</v>
      </c>
      <c r="F9397" s="3">
        <v>1</v>
      </c>
      <c r="G9397" s="3">
        <v>1400</v>
      </c>
      <c r="H9397" s="39">
        <f>Vata_Sales[[#This Row],[Final Price]]/Vata_Sales[[#This Row],[Actual Quantity]]</f>
        <v>2.3333333333333335</v>
      </c>
      <c r="I9397" s="36">
        <f>IF(Vata_Sales[[#This Row],[Ref Unit]]="Single",Vata_Sales[[#This Row],[Quantity]],VLOOKUP(Vata_Sales[[#This Row],[Ref Unit]],Cat_Unit[],2,0)*Vata_Sales[[#This Row],[Quantity]])</f>
        <v>600</v>
      </c>
      <c r="J9397" s="37">
        <f>Vata_Sales[[#This Row],[Quantity]]*Vata_Sales[[#This Row],[Rate]]</f>
        <v>1400</v>
      </c>
      <c r="L9397" s="37">
        <f>Vata_Sales[[#This Row],[Price]]-Vata_Sales[[#This Row],[Discount]]</f>
        <v>1400</v>
      </c>
      <c r="N9397" s="3" t="str">
        <f>VLOOKUP(Vata_Sales[[#This Row],[Product Name]],Category_table[#Data],2,0)</f>
        <v>Adla_3</v>
      </c>
      <c r="O9397" s="3">
        <f>VLOOKUP(Vata_Sales[[#This Row],[Product Name]],Category_table[#Data],3,0)</f>
        <v>9</v>
      </c>
      <c r="P9397" s="41">
        <f>VLOOKUP(Vata_Sales[[#This Row],[Product Name]],Category_table[],4,0)</f>
        <v>7</v>
      </c>
    </row>
    <row r="9398" spans="1:16" ht="25.5" customHeight="1" x14ac:dyDescent="0.25">
      <c r="A9398" s="3">
        <v>538</v>
      </c>
      <c r="B9398" s="35">
        <v>45632</v>
      </c>
      <c r="C9398" s="3" t="s">
        <v>897</v>
      </c>
      <c r="D9398" s="3" t="s">
        <v>164</v>
      </c>
      <c r="E9398" s="3" t="s">
        <v>282</v>
      </c>
      <c r="F9398" s="3">
        <v>1000</v>
      </c>
      <c r="G9398" s="3">
        <v>5</v>
      </c>
      <c r="H9398" s="39">
        <f>Vata_Sales[[#This Row],[Final Price]]/Vata_Sales[[#This Row],[Actual Quantity]]</f>
        <v>5</v>
      </c>
      <c r="I9398" s="36">
        <f>IF(Vata_Sales[[#This Row],[Ref Unit]]="Single",Vata_Sales[[#This Row],[Quantity]],VLOOKUP(Vata_Sales[[#This Row],[Ref Unit]],Cat_Unit[],2,0)*Vata_Sales[[#This Row],[Quantity]])</f>
        <v>1000</v>
      </c>
      <c r="J9398" s="37">
        <f>Vata_Sales[[#This Row],[Quantity]]*Vata_Sales[[#This Row],[Rate]]</f>
        <v>5000</v>
      </c>
      <c r="L9398" s="37">
        <f>Vata_Sales[[#This Row],[Price]]-Vata_Sales[[#This Row],[Discount]]</f>
        <v>5000</v>
      </c>
      <c r="N9398" s="3" t="str">
        <f>VLOOKUP(Vata_Sales[[#This Row],[Product Name]],Category_table[#Data],2,0)</f>
        <v>3no</v>
      </c>
      <c r="O9398" s="3">
        <f>VLOOKUP(Vata_Sales[[#This Row],[Product Name]],Category_table[#Data],3,0)</f>
        <v>5</v>
      </c>
      <c r="P9398" s="41">
        <f>VLOOKUP(Vata_Sales[[#This Row],[Product Name]],Category_table[],4,0)</f>
        <v>5</v>
      </c>
    </row>
    <row r="9399" spans="1:16" ht="25.5" customHeight="1" x14ac:dyDescent="0.25">
      <c r="A9399" s="3">
        <v>539</v>
      </c>
      <c r="B9399" s="35">
        <v>45634</v>
      </c>
      <c r="C9399" s="3" t="s">
        <v>906</v>
      </c>
      <c r="D9399" s="3" t="s">
        <v>164</v>
      </c>
      <c r="E9399" s="3" t="s">
        <v>282</v>
      </c>
      <c r="F9399" s="3">
        <v>2000</v>
      </c>
      <c r="G9399" s="3">
        <v>4.8</v>
      </c>
      <c r="H9399" s="39">
        <f>Vata_Sales[[#This Row],[Final Price]]/Vata_Sales[[#This Row],[Actual Quantity]]</f>
        <v>4.8</v>
      </c>
      <c r="I9399" s="36">
        <f>IF(Vata_Sales[[#This Row],[Ref Unit]]="Single",Vata_Sales[[#This Row],[Quantity]],VLOOKUP(Vata_Sales[[#This Row],[Ref Unit]],Cat_Unit[],2,0)*Vata_Sales[[#This Row],[Quantity]])</f>
        <v>2000</v>
      </c>
      <c r="J9399" s="37">
        <f>Vata_Sales[[#This Row],[Quantity]]*Vata_Sales[[#This Row],[Rate]]</f>
        <v>9600</v>
      </c>
      <c r="L9399" s="37">
        <f>Vata_Sales[[#This Row],[Price]]-Vata_Sales[[#This Row],[Discount]]</f>
        <v>9600</v>
      </c>
      <c r="N9399" s="3" t="str">
        <f>VLOOKUP(Vata_Sales[[#This Row],[Product Name]],Category_table[#Data],2,0)</f>
        <v>3no</v>
      </c>
      <c r="O9399" s="3">
        <f>VLOOKUP(Vata_Sales[[#This Row],[Product Name]],Category_table[#Data],3,0)</f>
        <v>5</v>
      </c>
      <c r="P9399" s="41">
        <f>VLOOKUP(Vata_Sales[[#This Row],[Product Name]],Category_table[],4,0)</f>
        <v>5</v>
      </c>
    </row>
    <row r="9400" spans="1:16" ht="25.5" customHeight="1" x14ac:dyDescent="0.25">
      <c r="A9400" s="3">
        <v>540</v>
      </c>
      <c r="B9400" s="35">
        <v>45634</v>
      </c>
      <c r="C9400" s="3" t="s">
        <v>897</v>
      </c>
      <c r="D9400" s="3" t="s">
        <v>164</v>
      </c>
      <c r="E9400" s="3" t="s">
        <v>282</v>
      </c>
      <c r="F9400" s="3">
        <v>2000</v>
      </c>
      <c r="G9400" s="3">
        <v>5</v>
      </c>
      <c r="H9400" s="39">
        <f>Vata_Sales[[#This Row],[Final Price]]/Vata_Sales[[#This Row],[Actual Quantity]]</f>
        <v>5</v>
      </c>
      <c r="I9400" s="36">
        <f>IF(Vata_Sales[[#This Row],[Ref Unit]]="Single",Vata_Sales[[#This Row],[Quantity]],VLOOKUP(Vata_Sales[[#This Row],[Ref Unit]],Cat_Unit[],2,0)*Vata_Sales[[#This Row],[Quantity]])</f>
        <v>2000</v>
      </c>
      <c r="J9400" s="37">
        <f>Vata_Sales[[#This Row],[Quantity]]*Vata_Sales[[#This Row],[Rate]]</f>
        <v>10000</v>
      </c>
      <c r="L9400" s="37">
        <f>Vata_Sales[[#This Row],[Price]]-Vata_Sales[[#This Row],[Discount]]</f>
        <v>10000</v>
      </c>
      <c r="N9400" s="3" t="str">
        <f>VLOOKUP(Vata_Sales[[#This Row],[Product Name]],Category_table[#Data],2,0)</f>
        <v>3no</v>
      </c>
      <c r="O9400" s="3">
        <f>VLOOKUP(Vata_Sales[[#This Row],[Product Name]],Category_table[#Data],3,0)</f>
        <v>5</v>
      </c>
      <c r="P9400" s="41">
        <f>VLOOKUP(Vata_Sales[[#This Row],[Product Name]],Category_table[],4,0)</f>
        <v>5</v>
      </c>
    </row>
    <row r="9401" spans="1:16" ht="25.5" customHeight="1" x14ac:dyDescent="0.25">
      <c r="A9401" s="3">
        <v>541</v>
      </c>
      <c r="B9401" s="35">
        <v>45643</v>
      </c>
      <c r="C9401" s="3" t="s">
        <v>806</v>
      </c>
      <c r="D9401" s="3" t="s">
        <v>164</v>
      </c>
      <c r="E9401" s="3" t="s">
        <v>282</v>
      </c>
      <c r="F9401" s="3">
        <v>3000</v>
      </c>
      <c r="G9401" s="3">
        <v>4.8</v>
      </c>
      <c r="H9401" s="39">
        <f>Vata_Sales[[#This Row],[Final Price]]/Vata_Sales[[#This Row],[Actual Quantity]]</f>
        <v>4.8</v>
      </c>
      <c r="I9401" s="36">
        <f>IF(Vata_Sales[[#This Row],[Ref Unit]]="Single",Vata_Sales[[#This Row],[Quantity]],VLOOKUP(Vata_Sales[[#This Row],[Ref Unit]],Cat_Unit[],2,0)*Vata_Sales[[#This Row],[Quantity]])</f>
        <v>3000</v>
      </c>
      <c r="J9401" s="37">
        <f>Vata_Sales[[#This Row],[Quantity]]*Vata_Sales[[#This Row],[Rate]]</f>
        <v>14400</v>
      </c>
      <c r="L9401" s="37">
        <f>Vata_Sales[[#This Row],[Price]]-Vata_Sales[[#This Row],[Discount]]</f>
        <v>14400</v>
      </c>
      <c r="N9401" s="3" t="str">
        <f>VLOOKUP(Vata_Sales[[#This Row],[Product Name]],Category_table[#Data],2,0)</f>
        <v>3no</v>
      </c>
      <c r="O9401" s="3">
        <f>VLOOKUP(Vata_Sales[[#This Row],[Product Name]],Category_table[#Data],3,0)</f>
        <v>5</v>
      </c>
      <c r="P9401" s="41">
        <f>VLOOKUP(Vata_Sales[[#This Row],[Product Name]],Category_table[],4,0)</f>
        <v>5</v>
      </c>
    </row>
    <row r="9402" spans="1:16" ht="25.5" customHeight="1" x14ac:dyDescent="0.25">
      <c r="A9402" s="3">
        <v>542</v>
      </c>
      <c r="B9402" s="35">
        <v>45646</v>
      </c>
      <c r="C9402" s="3" t="s">
        <v>806</v>
      </c>
      <c r="D9402" s="3" t="s">
        <v>164</v>
      </c>
      <c r="E9402" s="3" t="s">
        <v>282</v>
      </c>
      <c r="F9402" s="3">
        <v>4000</v>
      </c>
      <c r="G9402" s="3">
        <v>4.8</v>
      </c>
      <c r="H9402" s="39">
        <f>Vata_Sales[[#This Row],[Final Price]]/Vata_Sales[[#This Row],[Actual Quantity]]</f>
        <v>4.8</v>
      </c>
      <c r="I9402" s="36">
        <f>IF(Vata_Sales[[#This Row],[Ref Unit]]="Single",Vata_Sales[[#This Row],[Quantity]],VLOOKUP(Vata_Sales[[#This Row],[Ref Unit]],Cat_Unit[],2,0)*Vata_Sales[[#This Row],[Quantity]])</f>
        <v>4000</v>
      </c>
      <c r="J9402" s="37">
        <f>Vata_Sales[[#This Row],[Quantity]]*Vata_Sales[[#This Row],[Rate]]</f>
        <v>19200</v>
      </c>
      <c r="L9402" s="37">
        <f>Vata_Sales[[#This Row],[Price]]-Vata_Sales[[#This Row],[Discount]]</f>
        <v>19200</v>
      </c>
      <c r="N9402" s="3" t="str">
        <f>VLOOKUP(Vata_Sales[[#This Row],[Product Name]],Category_table[#Data],2,0)</f>
        <v>3no</v>
      </c>
      <c r="O9402" s="3">
        <f>VLOOKUP(Vata_Sales[[#This Row],[Product Name]],Category_table[#Data],3,0)</f>
        <v>5</v>
      </c>
      <c r="P9402" s="41">
        <f>VLOOKUP(Vata_Sales[[#This Row],[Product Name]],Category_table[],4,0)</f>
        <v>5</v>
      </c>
    </row>
    <row r="9403" spans="1:16" ht="25.5" customHeight="1" x14ac:dyDescent="0.25">
      <c r="A9403" s="3">
        <v>543</v>
      </c>
      <c r="B9403" s="35">
        <v>45646</v>
      </c>
      <c r="C9403" s="3" t="s">
        <v>906</v>
      </c>
      <c r="D9403" s="3" t="s">
        <v>149</v>
      </c>
      <c r="E9403" s="3" t="s">
        <v>27</v>
      </c>
      <c r="F9403" s="3">
        <v>1</v>
      </c>
      <c r="G9403" s="3">
        <v>1500</v>
      </c>
      <c r="H9403" s="39">
        <f>Vata_Sales[[#This Row],[Final Price]]/Vata_Sales[[#This Row],[Actual Quantity]]</f>
        <v>2.5</v>
      </c>
      <c r="I9403" s="36">
        <f>IF(Vata_Sales[[#This Row],[Ref Unit]]="Single",Vata_Sales[[#This Row],[Quantity]],VLOOKUP(Vata_Sales[[#This Row],[Ref Unit]],Cat_Unit[],2,0)*Vata_Sales[[#This Row],[Quantity]])</f>
        <v>600</v>
      </c>
      <c r="J9403" s="37">
        <f>Vata_Sales[[#This Row],[Quantity]]*Vata_Sales[[#This Row],[Rate]]</f>
        <v>1500</v>
      </c>
      <c r="L9403" s="37">
        <f>Vata_Sales[[#This Row],[Price]]-Vata_Sales[[#This Row],[Discount]]</f>
        <v>1500</v>
      </c>
      <c r="N9403" s="3" t="str">
        <f>VLOOKUP(Vata_Sales[[#This Row],[Product Name]],Category_table[#Data],2,0)</f>
        <v>Adla_3</v>
      </c>
      <c r="O9403" s="3">
        <f>VLOOKUP(Vata_Sales[[#This Row],[Product Name]],Category_table[#Data],3,0)</f>
        <v>9</v>
      </c>
      <c r="P9403" s="41">
        <f>VLOOKUP(Vata_Sales[[#This Row],[Product Name]],Category_table[],4,0)</f>
        <v>7</v>
      </c>
    </row>
    <row r="9404" spans="1:16" ht="25.5" customHeight="1" x14ac:dyDescent="0.25">
      <c r="A9404" s="3">
        <v>544</v>
      </c>
      <c r="B9404" s="35">
        <v>45646</v>
      </c>
      <c r="C9404" s="3" t="s">
        <v>897</v>
      </c>
      <c r="D9404" s="3" t="s">
        <v>149</v>
      </c>
      <c r="E9404" s="3" t="s">
        <v>27</v>
      </c>
      <c r="F9404" s="3">
        <v>2</v>
      </c>
      <c r="G9404" s="3">
        <v>1200</v>
      </c>
      <c r="H9404" s="39">
        <f>Vata_Sales[[#This Row],[Final Price]]/Vata_Sales[[#This Row],[Actual Quantity]]</f>
        <v>2</v>
      </c>
      <c r="I9404" s="36">
        <f>IF(Vata_Sales[[#This Row],[Ref Unit]]="Single",Vata_Sales[[#This Row],[Quantity]],VLOOKUP(Vata_Sales[[#This Row],[Ref Unit]],Cat_Unit[],2,0)*Vata_Sales[[#This Row],[Quantity]])</f>
        <v>1200</v>
      </c>
      <c r="J9404" s="37">
        <f>Vata_Sales[[#This Row],[Quantity]]*Vata_Sales[[#This Row],[Rate]]</f>
        <v>2400</v>
      </c>
      <c r="L9404" s="37">
        <f>Vata_Sales[[#This Row],[Price]]-Vata_Sales[[#This Row],[Discount]]</f>
        <v>2400</v>
      </c>
      <c r="N9404" s="3" t="str">
        <f>VLOOKUP(Vata_Sales[[#This Row],[Product Name]],Category_table[#Data],2,0)</f>
        <v>Adla_3</v>
      </c>
      <c r="O9404" s="3">
        <f>VLOOKUP(Vata_Sales[[#This Row],[Product Name]],Category_table[#Data],3,0)</f>
        <v>9</v>
      </c>
      <c r="P9404" s="41">
        <f>VLOOKUP(Vata_Sales[[#This Row],[Product Name]],Category_table[],4,0)</f>
        <v>7</v>
      </c>
    </row>
    <row r="9405" spans="1:16" ht="25.5" customHeight="1" x14ac:dyDescent="0.25">
      <c r="A9405" s="3">
        <v>545</v>
      </c>
      <c r="B9405" s="35">
        <v>45646</v>
      </c>
      <c r="C9405" s="3" t="s">
        <v>806</v>
      </c>
      <c r="D9405" s="3" t="s">
        <v>149</v>
      </c>
      <c r="E9405" s="3" t="s">
        <v>885</v>
      </c>
      <c r="F9405" s="3">
        <v>2</v>
      </c>
      <c r="G9405" s="3">
        <v>1400</v>
      </c>
      <c r="H9405" s="39">
        <f>Vata_Sales[[#This Row],[Final Price]]/Vata_Sales[[#This Row],[Actual Quantity]]</f>
        <v>0.77777777777777779</v>
      </c>
      <c r="I9405" s="36">
        <f>IF(Vata_Sales[[#This Row],[Ref Unit]]="Single",Vata_Sales[[#This Row],[Quantity]],VLOOKUP(Vata_Sales[[#This Row],[Ref Unit]],Cat_Unit[],2,0)*Vata_Sales[[#This Row],[Quantity]])</f>
        <v>3600</v>
      </c>
      <c r="J9405" s="37">
        <f>Vata_Sales[[#This Row],[Quantity]]*Vata_Sales[[#This Row],[Rate]]</f>
        <v>2800</v>
      </c>
      <c r="L9405" s="37">
        <f>Vata_Sales[[#This Row],[Price]]-Vata_Sales[[#This Row],[Discount]]</f>
        <v>2800</v>
      </c>
      <c r="N9405" s="3" t="str">
        <f>VLOOKUP(Vata_Sales[[#This Row],[Product Name]],Category_table[#Data],2,0)</f>
        <v>Adla_3</v>
      </c>
      <c r="O9405" s="3">
        <f>VLOOKUP(Vata_Sales[[#This Row],[Product Name]],Category_table[#Data],3,0)</f>
        <v>9</v>
      </c>
      <c r="P9405" s="41">
        <f>VLOOKUP(Vata_Sales[[#This Row],[Product Name]],Category_table[],4,0)</f>
        <v>7</v>
      </c>
    </row>
    <row r="9406" spans="1:16" ht="25.5" customHeight="1" x14ac:dyDescent="0.25">
      <c r="A9406" s="3">
        <v>546</v>
      </c>
      <c r="B9406" s="35">
        <v>45646</v>
      </c>
      <c r="C9406" s="3" t="s">
        <v>897</v>
      </c>
      <c r="D9406" s="3" t="s">
        <v>940</v>
      </c>
      <c r="E9406" s="3" t="s">
        <v>194</v>
      </c>
      <c r="F9406" s="3">
        <v>30</v>
      </c>
      <c r="G9406" s="3">
        <v>110</v>
      </c>
      <c r="H9406" s="39">
        <f>Vata_Sales[[#This Row],[Final Price]]/Vata_Sales[[#This Row],[Actual Quantity]]</f>
        <v>11</v>
      </c>
      <c r="I9406" s="36">
        <f>IF(Vata_Sales[[#This Row],[Ref Unit]]="Single",Vata_Sales[[#This Row],[Quantity]],VLOOKUP(Vata_Sales[[#This Row],[Ref Unit]],Cat_Unit[],2,0)*Vata_Sales[[#This Row],[Quantity]])</f>
        <v>300</v>
      </c>
      <c r="J9406" s="37">
        <f>Vata_Sales[[#This Row],[Quantity]]*Vata_Sales[[#This Row],[Rate]]</f>
        <v>3300</v>
      </c>
      <c r="L9406" s="37">
        <f>Vata_Sales[[#This Row],[Price]]-Vata_Sales[[#This Row],[Discount]]</f>
        <v>3300</v>
      </c>
      <c r="N9406" s="3" t="str">
        <f>VLOOKUP(Vata_Sales[[#This Row],[Product Name]],Category_table[#Data],2,0)</f>
        <v>Khowa</v>
      </c>
      <c r="O9406" s="3">
        <f>VLOOKUP(Vata_Sales[[#This Row],[Product Name]],Category_table[#Data],3,0)</f>
        <v>8</v>
      </c>
      <c r="P9406" s="41">
        <f>VLOOKUP(Vata_Sales[[#This Row],[Product Name]],Category_table[],4,0)</f>
        <v>7</v>
      </c>
    </row>
    <row r="9407" spans="1:16" ht="25.5" customHeight="1" x14ac:dyDescent="0.25">
      <c r="A9407" s="3">
        <v>547</v>
      </c>
      <c r="B9407" s="35">
        <v>45646</v>
      </c>
      <c r="C9407" s="3" t="s">
        <v>906</v>
      </c>
      <c r="D9407" s="3" t="s">
        <v>149</v>
      </c>
      <c r="E9407" s="3" t="s">
        <v>799</v>
      </c>
      <c r="F9407" s="3">
        <v>1</v>
      </c>
      <c r="G9407" s="3">
        <v>500</v>
      </c>
      <c r="H9407" s="39">
        <f>Vata_Sales[[#This Row],[Final Price]]/Vata_Sales[[#This Row],[Actual Quantity]]</f>
        <v>3.3333333333333335</v>
      </c>
      <c r="I9407" s="36">
        <f>IF(Vata_Sales[[#This Row],[Ref Unit]]="Single",Vata_Sales[[#This Row],[Quantity]],VLOOKUP(Vata_Sales[[#This Row],[Ref Unit]],Cat_Unit[],2,0)*Vata_Sales[[#This Row],[Quantity]])</f>
        <v>150</v>
      </c>
      <c r="J9407" s="37">
        <f>Vata_Sales[[#This Row],[Quantity]]*Vata_Sales[[#This Row],[Rate]]</f>
        <v>500</v>
      </c>
      <c r="L9407" s="37">
        <f>Vata_Sales[[#This Row],[Price]]-Vata_Sales[[#This Row],[Discount]]</f>
        <v>500</v>
      </c>
      <c r="N9407" s="3" t="str">
        <f>VLOOKUP(Vata_Sales[[#This Row],[Product Name]],Category_table[#Data],2,0)</f>
        <v>Adla_3</v>
      </c>
      <c r="O9407" s="3">
        <f>VLOOKUP(Vata_Sales[[#This Row],[Product Name]],Category_table[#Data],3,0)</f>
        <v>9</v>
      </c>
      <c r="P9407" s="41">
        <f>VLOOKUP(Vata_Sales[[#This Row],[Product Name]],Category_table[],4,0)</f>
        <v>7</v>
      </c>
    </row>
    <row r="9408" spans="1:16" ht="25.5" customHeight="1" x14ac:dyDescent="0.25">
      <c r="A9408" s="3">
        <v>548</v>
      </c>
      <c r="B9408" s="35">
        <v>45646</v>
      </c>
      <c r="C9408" s="3" t="s">
        <v>897</v>
      </c>
      <c r="D9408" s="3" t="s">
        <v>164</v>
      </c>
      <c r="E9408" s="3" t="s">
        <v>282</v>
      </c>
      <c r="F9408" s="3">
        <v>150</v>
      </c>
      <c r="G9408" s="3">
        <v>4.67</v>
      </c>
      <c r="H9408" s="39">
        <f>Vata_Sales[[#This Row],[Final Price]]/Vata_Sales[[#This Row],[Actual Quantity]]</f>
        <v>4.6633333333333331</v>
      </c>
      <c r="I9408" s="36">
        <f>IF(Vata_Sales[[#This Row],[Ref Unit]]="Single",Vata_Sales[[#This Row],[Quantity]],VLOOKUP(Vata_Sales[[#This Row],[Ref Unit]],Cat_Unit[],2,0)*Vata_Sales[[#This Row],[Quantity]])</f>
        <v>150</v>
      </c>
      <c r="J9408" s="37">
        <f>Vata_Sales[[#This Row],[Quantity]]*Vata_Sales[[#This Row],[Rate]]</f>
        <v>700.5</v>
      </c>
      <c r="K9408">
        <v>1</v>
      </c>
      <c r="L9408" s="37">
        <f>Vata_Sales[[#This Row],[Price]]-Vata_Sales[[#This Row],[Discount]]</f>
        <v>699.5</v>
      </c>
      <c r="N9408" s="3" t="str">
        <f>VLOOKUP(Vata_Sales[[#This Row],[Product Name]],Category_table[#Data],2,0)</f>
        <v>3no</v>
      </c>
      <c r="O9408" s="3">
        <f>VLOOKUP(Vata_Sales[[#This Row],[Product Name]],Category_table[#Data],3,0)</f>
        <v>5</v>
      </c>
      <c r="P9408" s="41">
        <f>VLOOKUP(Vata_Sales[[#This Row],[Product Name]],Category_table[],4,0)</f>
        <v>5</v>
      </c>
    </row>
    <row r="9409" spans="1:16" ht="25.5" customHeight="1" x14ac:dyDescent="0.25">
      <c r="A9409" s="3">
        <v>549</v>
      </c>
      <c r="B9409" s="35">
        <v>45646</v>
      </c>
      <c r="C9409" s="3" t="s">
        <v>906</v>
      </c>
      <c r="D9409" s="3" t="s">
        <v>252</v>
      </c>
      <c r="E9409" s="3" t="s">
        <v>282</v>
      </c>
      <c r="F9409" s="3">
        <v>1000</v>
      </c>
      <c r="G9409" s="3">
        <v>11</v>
      </c>
      <c r="H9409" s="39">
        <f>Vata_Sales[[#This Row],[Final Price]]/Vata_Sales[[#This Row],[Actual Quantity]]</f>
        <v>11</v>
      </c>
      <c r="I9409" s="36">
        <f>IF(Vata_Sales[[#This Row],[Ref Unit]]="Single",Vata_Sales[[#This Row],[Quantity]],VLOOKUP(Vata_Sales[[#This Row],[Ref Unit]],Cat_Unit[],2,0)*Vata_Sales[[#This Row],[Quantity]])</f>
        <v>1000</v>
      </c>
      <c r="J9409" s="37">
        <f>Vata_Sales[[#This Row],[Quantity]]*Vata_Sales[[#This Row],[Rate]]</f>
        <v>11000</v>
      </c>
      <c r="L9409" s="37">
        <f>Vata_Sales[[#This Row],[Price]]-Vata_Sales[[#This Row],[Discount]]</f>
        <v>11000</v>
      </c>
      <c r="N9409" s="3" t="str">
        <f>VLOOKUP(Vata_Sales[[#This Row],[Product Name]],Category_table[#Data],2,0)</f>
        <v>1no</v>
      </c>
      <c r="O9409" s="3">
        <f>VLOOKUP(Vata_Sales[[#This Row],[Product Name]],Category_table[#Data],3,0)</f>
        <v>1</v>
      </c>
      <c r="P9409" s="41">
        <f>VLOOKUP(Vata_Sales[[#This Row],[Product Name]],Category_table[],4,0)</f>
        <v>1</v>
      </c>
    </row>
    <row r="9410" spans="1:16" ht="25.5" customHeight="1" x14ac:dyDescent="0.25">
      <c r="A9410" s="3">
        <v>550</v>
      </c>
      <c r="B9410" s="35">
        <v>45646</v>
      </c>
      <c r="C9410" s="3" t="s">
        <v>806</v>
      </c>
      <c r="D9410" s="3" t="s">
        <v>163</v>
      </c>
      <c r="E9410" s="3" t="s">
        <v>282</v>
      </c>
      <c r="F9410" s="3">
        <v>1000</v>
      </c>
      <c r="G9410" s="3">
        <v>9.5</v>
      </c>
      <c r="H9410" s="39">
        <f>Vata_Sales[[#This Row],[Final Price]]/Vata_Sales[[#This Row],[Actual Quantity]]</f>
        <v>9.5</v>
      </c>
      <c r="I9410" s="36">
        <f>IF(Vata_Sales[[#This Row],[Ref Unit]]="Single",Vata_Sales[[#This Row],[Quantity]],VLOOKUP(Vata_Sales[[#This Row],[Ref Unit]],Cat_Unit[],2,0)*Vata_Sales[[#This Row],[Quantity]])</f>
        <v>1000</v>
      </c>
      <c r="J9410" s="37">
        <f>Vata_Sales[[#This Row],[Quantity]]*Vata_Sales[[#This Row],[Rate]]</f>
        <v>9500</v>
      </c>
      <c r="L9410" s="37">
        <f>Vata_Sales[[#This Row],[Price]]-Vata_Sales[[#This Row],[Discount]]</f>
        <v>9500</v>
      </c>
      <c r="N9410" s="3" t="str">
        <f>VLOOKUP(Vata_Sales[[#This Row],[Product Name]],Category_table[#Data],2,0)</f>
        <v>2no</v>
      </c>
      <c r="O9410" s="3">
        <f>VLOOKUP(Vata_Sales[[#This Row],[Product Name]],Category_table[#Data],3,0)</f>
        <v>3</v>
      </c>
      <c r="P9410" s="41">
        <f>VLOOKUP(Vata_Sales[[#This Row],[Product Name]],Category_table[],4,0)</f>
        <v>3</v>
      </c>
    </row>
    <row r="9411" spans="1:16" ht="25.5" customHeight="1" x14ac:dyDescent="0.25">
      <c r="A9411" s="3">
        <v>551</v>
      </c>
      <c r="B9411" s="35">
        <v>45646</v>
      </c>
      <c r="C9411" s="3" t="s">
        <v>906</v>
      </c>
      <c r="D9411" s="3" t="s">
        <v>149</v>
      </c>
      <c r="E9411" s="3" t="s">
        <v>799</v>
      </c>
      <c r="F9411" s="3">
        <v>1</v>
      </c>
      <c r="G9411" s="3">
        <v>500</v>
      </c>
      <c r="H9411" s="39">
        <f>Vata_Sales[[#This Row],[Final Price]]/Vata_Sales[[#This Row],[Actual Quantity]]</f>
        <v>3.3333333333333335</v>
      </c>
      <c r="I9411" s="36">
        <f>IF(Vata_Sales[[#This Row],[Ref Unit]]="Single",Vata_Sales[[#This Row],[Quantity]],VLOOKUP(Vata_Sales[[#This Row],[Ref Unit]],Cat_Unit[],2,0)*Vata_Sales[[#This Row],[Quantity]])</f>
        <v>150</v>
      </c>
      <c r="J9411" s="37">
        <f>Vata_Sales[[#This Row],[Quantity]]*Vata_Sales[[#This Row],[Rate]]</f>
        <v>500</v>
      </c>
      <c r="L9411" s="37">
        <f>Vata_Sales[[#This Row],[Price]]-Vata_Sales[[#This Row],[Discount]]</f>
        <v>500</v>
      </c>
      <c r="N9411" s="3" t="str">
        <f>VLOOKUP(Vata_Sales[[#This Row],[Product Name]],Category_table[#Data],2,0)</f>
        <v>Adla_3</v>
      </c>
      <c r="O9411" s="3">
        <f>VLOOKUP(Vata_Sales[[#This Row],[Product Name]],Category_table[#Data],3,0)</f>
        <v>9</v>
      </c>
      <c r="P9411" s="41">
        <f>VLOOKUP(Vata_Sales[[#This Row],[Product Name]],Category_table[],4,0)</f>
        <v>7</v>
      </c>
    </row>
    <row r="9412" spans="1:16" ht="25.5" customHeight="1" x14ac:dyDescent="0.25">
      <c r="A9412" s="3">
        <v>552</v>
      </c>
      <c r="B9412" s="35">
        <v>45646</v>
      </c>
      <c r="C9412" s="3" t="s">
        <v>806</v>
      </c>
      <c r="D9412" s="3" t="s">
        <v>252</v>
      </c>
      <c r="E9412" s="3" t="s">
        <v>282</v>
      </c>
      <c r="F9412" s="3">
        <v>1000</v>
      </c>
      <c r="G9412" s="3">
        <v>11</v>
      </c>
      <c r="H9412" s="39">
        <f>Vata_Sales[[#This Row],[Final Price]]/Vata_Sales[[#This Row],[Actual Quantity]]</f>
        <v>10.9</v>
      </c>
      <c r="I9412" s="36">
        <f>IF(Vata_Sales[[#This Row],[Ref Unit]]="Single",Vata_Sales[[#This Row],[Quantity]],VLOOKUP(Vata_Sales[[#This Row],[Ref Unit]],Cat_Unit[],2,0)*Vata_Sales[[#This Row],[Quantity]])</f>
        <v>1000</v>
      </c>
      <c r="J9412" s="37">
        <f>Vata_Sales[[#This Row],[Quantity]]*Vata_Sales[[#This Row],[Rate]]</f>
        <v>11000</v>
      </c>
      <c r="K9412">
        <v>100</v>
      </c>
      <c r="L9412" s="37">
        <f>Vata_Sales[[#This Row],[Price]]-Vata_Sales[[#This Row],[Discount]]</f>
        <v>10900</v>
      </c>
      <c r="N9412" s="3" t="str">
        <f>VLOOKUP(Vata_Sales[[#This Row],[Product Name]],Category_table[#Data],2,0)</f>
        <v>1no</v>
      </c>
      <c r="O9412" s="3">
        <f>VLOOKUP(Vata_Sales[[#This Row],[Product Name]],Category_table[#Data],3,0)</f>
        <v>1</v>
      </c>
      <c r="P9412" s="41">
        <f>VLOOKUP(Vata_Sales[[#This Row],[Product Name]],Category_table[],4,0)</f>
        <v>1</v>
      </c>
    </row>
    <row r="9413" spans="1:16" ht="25.5" customHeight="1" x14ac:dyDescent="0.25">
      <c r="A9413" s="3">
        <v>553</v>
      </c>
      <c r="B9413" s="35">
        <v>45646</v>
      </c>
      <c r="C9413" s="3" t="s">
        <v>922</v>
      </c>
      <c r="D9413" s="3" t="s">
        <v>32</v>
      </c>
      <c r="E9413" s="3" t="s">
        <v>282</v>
      </c>
      <c r="F9413" s="3">
        <v>500</v>
      </c>
      <c r="G9413" s="3">
        <v>11</v>
      </c>
      <c r="H9413" s="39">
        <f>Vata_Sales[[#This Row],[Final Price]]/Vata_Sales[[#This Row],[Actual Quantity]]</f>
        <v>11</v>
      </c>
      <c r="I9413" s="36">
        <f>IF(Vata_Sales[[#This Row],[Ref Unit]]="Single",Vata_Sales[[#This Row],[Quantity]],VLOOKUP(Vata_Sales[[#This Row],[Ref Unit]],Cat_Unit[],2,0)*Vata_Sales[[#This Row],[Quantity]])</f>
        <v>500</v>
      </c>
      <c r="J9413" s="37">
        <f>Vata_Sales[[#This Row],[Quantity]]*Vata_Sales[[#This Row],[Rate]]</f>
        <v>5500</v>
      </c>
      <c r="L9413" s="37">
        <f>Vata_Sales[[#This Row],[Price]]-Vata_Sales[[#This Row],[Discount]]</f>
        <v>5500</v>
      </c>
      <c r="N9413" s="3" t="str">
        <f>VLOOKUP(Vata_Sales[[#This Row],[Product Name]],Category_table[#Data],2,0)</f>
        <v>Picket</v>
      </c>
      <c r="O9413" s="3">
        <f>VLOOKUP(Vata_Sales[[#This Row],[Product Name]],Category_table[#Data],3,0)</f>
        <v>2</v>
      </c>
      <c r="P9413" s="41">
        <f>VLOOKUP(Vata_Sales[[#This Row],[Product Name]],Category_table[],4,0)</f>
        <v>2</v>
      </c>
    </row>
    <row r="9414" spans="1:16" ht="25.5" customHeight="1" x14ac:dyDescent="0.25">
      <c r="A9414" s="3">
        <v>553</v>
      </c>
      <c r="B9414" s="35">
        <v>45646</v>
      </c>
      <c r="C9414" s="3" t="s">
        <v>922</v>
      </c>
      <c r="D9414" s="3" t="s">
        <v>34</v>
      </c>
      <c r="E9414" s="3" t="s">
        <v>282</v>
      </c>
      <c r="F9414" s="3">
        <v>3500</v>
      </c>
      <c r="G9414" s="3">
        <v>6.8</v>
      </c>
      <c r="H9414" s="39">
        <f>Vata_Sales[[#This Row],[Final Price]]/Vata_Sales[[#This Row],[Actual Quantity]]</f>
        <v>6.8</v>
      </c>
      <c r="I9414" s="36">
        <f>IF(Vata_Sales[[#This Row],[Ref Unit]]="Single",Vata_Sales[[#This Row],[Quantity]],VLOOKUP(Vata_Sales[[#This Row],[Ref Unit]],Cat_Unit[],2,0)*Vata_Sales[[#This Row],[Quantity]])</f>
        <v>3500</v>
      </c>
      <c r="J9414" s="37">
        <f>Vata_Sales[[#This Row],[Quantity]]*Vata_Sales[[#This Row],[Rate]]</f>
        <v>23800</v>
      </c>
      <c r="L9414" s="37">
        <f>Vata_Sales[[#This Row],[Price]]-Vata_Sales[[#This Row],[Discount]]</f>
        <v>23800</v>
      </c>
      <c r="N9414" s="3" t="str">
        <f>VLOOKUP(Vata_Sales[[#This Row],[Product Name]],Category_table[#Data],2,0)</f>
        <v>Goyra</v>
      </c>
      <c r="O9414" s="3">
        <f>VLOOKUP(Vata_Sales[[#This Row],[Product Name]],Category_table[#Data],3,0)</f>
        <v>6</v>
      </c>
      <c r="P9414" s="41">
        <f>VLOOKUP(Vata_Sales[[#This Row],[Product Name]],Category_table[],4,0)</f>
        <v>6</v>
      </c>
    </row>
    <row r="9415" spans="1:16" ht="25.5" customHeight="1" x14ac:dyDescent="0.25">
      <c r="A9415" s="3">
        <v>554</v>
      </c>
      <c r="B9415" s="35">
        <v>45647</v>
      </c>
      <c r="C9415" s="3" t="s">
        <v>151</v>
      </c>
      <c r="D9415" s="3" t="s">
        <v>34</v>
      </c>
      <c r="E9415" s="3" t="s">
        <v>282</v>
      </c>
      <c r="F9415" s="3">
        <v>1000</v>
      </c>
      <c r="G9415" s="3">
        <v>6.9</v>
      </c>
      <c r="H9415" s="39">
        <f>Vata_Sales[[#This Row],[Final Price]]/Vata_Sales[[#This Row],[Actual Quantity]]</f>
        <v>6.9</v>
      </c>
      <c r="I9415" s="36">
        <f>IF(Vata_Sales[[#This Row],[Ref Unit]]="Single",Vata_Sales[[#This Row],[Quantity]],VLOOKUP(Vata_Sales[[#This Row],[Ref Unit]],Cat_Unit[],2,0)*Vata_Sales[[#This Row],[Quantity]])</f>
        <v>1000</v>
      </c>
      <c r="J9415" s="37">
        <f>Vata_Sales[[#This Row],[Quantity]]*Vata_Sales[[#This Row],[Rate]]</f>
        <v>6900</v>
      </c>
      <c r="L9415" s="37">
        <f>Vata_Sales[[#This Row],[Price]]-Vata_Sales[[#This Row],[Discount]]</f>
        <v>6900</v>
      </c>
      <c r="N9415" s="3" t="str">
        <f>VLOOKUP(Vata_Sales[[#This Row],[Product Name]],Category_table[#Data],2,0)</f>
        <v>Goyra</v>
      </c>
      <c r="O9415" s="3">
        <f>VLOOKUP(Vata_Sales[[#This Row],[Product Name]],Category_table[#Data],3,0)</f>
        <v>6</v>
      </c>
      <c r="P9415" s="41">
        <f>VLOOKUP(Vata_Sales[[#This Row],[Product Name]],Category_table[],4,0)</f>
        <v>6</v>
      </c>
    </row>
    <row r="9416" spans="1:16" ht="25.5" customHeight="1" x14ac:dyDescent="0.25">
      <c r="A9416" s="3">
        <v>555</v>
      </c>
      <c r="B9416" s="35">
        <v>45647</v>
      </c>
      <c r="C9416" s="3" t="s">
        <v>922</v>
      </c>
      <c r="D9416" s="3" t="s">
        <v>34</v>
      </c>
      <c r="E9416" s="3" t="s">
        <v>282</v>
      </c>
      <c r="F9416" s="3">
        <v>500</v>
      </c>
      <c r="G9416" s="3">
        <v>6.8</v>
      </c>
      <c r="H9416" s="39">
        <f>Vata_Sales[[#This Row],[Final Price]]/Vata_Sales[[#This Row],[Actual Quantity]]</f>
        <v>6.8</v>
      </c>
      <c r="I9416" s="36">
        <f>IF(Vata_Sales[[#This Row],[Ref Unit]]="Single",Vata_Sales[[#This Row],[Quantity]],VLOOKUP(Vata_Sales[[#This Row],[Ref Unit]],Cat_Unit[],2,0)*Vata_Sales[[#This Row],[Quantity]])</f>
        <v>500</v>
      </c>
      <c r="J9416" s="37">
        <f>Vata_Sales[[#This Row],[Quantity]]*Vata_Sales[[#This Row],[Rate]]</f>
        <v>3400</v>
      </c>
      <c r="L9416" s="37">
        <f>Vata_Sales[[#This Row],[Price]]-Vata_Sales[[#This Row],[Discount]]</f>
        <v>3400</v>
      </c>
      <c r="N9416" s="3" t="str">
        <f>VLOOKUP(Vata_Sales[[#This Row],[Product Name]],Category_table[#Data],2,0)</f>
        <v>Goyra</v>
      </c>
      <c r="O9416" s="3">
        <f>VLOOKUP(Vata_Sales[[#This Row],[Product Name]],Category_table[#Data],3,0)</f>
        <v>6</v>
      </c>
      <c r="P9416" s="41">
        <f>VLOOKUP(Vata_Sales[[#This Row],[Product Name]],Category_table[],4,0)</f>
        <v>6</v>
      </c>
    </row>
    <row r="9417" spans="1:16" ht="25.5" customHeight="1" x14ac:dyDescent="0.25">
      <c r="A9417" s="3">
        <v>556</v>
      </c>
      <c r="B9417" s="35">
        <v>45647</v>
      </c>
      <c r="C9417" s="3" t="s">
        <v>922</v>
      </c>
      <c r="D9417" s="3" t="s">
        <v>252</v>
      </c>
      <c r="E9417" s="3" t="s">
        <v>282</v>
      </c>
      <c r="F9417" s="3">
        <v>3000</v>
      </c>
      <c r="G9417" s="3">
        <v>11</v>
      </c>
      <c r="H9417" s="39">
        <f>Vata_Sales[[#This Row],[Final Price]]/Vata_Sales[[#This Row],[Actual Quantity]]</f>
        <v>10.966666666666667</v>
      </c>
      <c r="I9417" s="36">
        <f>IF(Vata_Sales[[#This Row],[Ref Unit]]="Single",Vata_Sales[[#This Row],[Quantity]],VLOOKUP(Vata_Sales[[#This Row],[Ref Unit]],Cat_Unit[],2,0)*Vata_Sales[[#This Row],[Quantity]])</f>
        <v>3000</v>
      </c>
      <c r="J9417" s="37">
        <f>Vata_Sales[[#This Row],[Quantity]]*Vata_Sales[[#This Row],[Rate]]</f>
        <v>33000</v>
      </c>
      <c r="K9417">
        <v>100</v>
      </c>
      <c r="L9417" s="37">
        <f>Vata_Sales[[#This Row],[Price]]-Vata_Sales[[#This Row],[Discount]]</f>
        <v>32900</v>
      </c>
      <c r="N9417" s="3" t="str">
        <f>VLOOKUP(Vata_Sales[[#This Row],[Product Name]],Category_table[#Data],2,0)</f>
        <v>1no</v>
      </c>
      <c r="O9417" s="3">
        <f>VLOOKUP(Vata_Sales[[#This Row],[Product Name]],Category_table[#Data],3,0)</f>
        <v>1</v>
      </c>
      <c r="P9417" s="41">
        <f>VLOOKUP(Vata_Sales[[#This Row],[Product Name]],Category_table[],4,0)</f>
        <v>1</v>
      </c>
    </row>
    <row r="9418" spans="1:16" ht="25.5" customHeight="1" x14ac:dyDescent="0.25">
      <c r="A9418" s="3">
        <v>557</v>
      </c>
      <c r="B9418" s="35">
        <v>45647</v>
      </c>
      <c r="C9418" s="3" t="s">
        <v>151</v>
      </c>
      <c r="D9418" s="3" t="s">
        <v>252</v>
      </c>
      <c r="E9418" s="3" t="s">
        <v>282</v>
      </c>
      <c r="F9418" s="3">
        <v>1000</v>
      </c>
      <c r="G9418" s="3">
        <v>11</v>
      </c>
      <c r="H9418" s="39">
        <f>Vata_Sales[[#This Row],[Final Price]]/Vata_Sales[[#This Row],[Actual Quantity]]</f>
        <v>11</v>
      </c>
      <c r="I9418" s="36">
        <f>IF(Vata_Sales[[#This Row],[Ref Unit]]="Single",Vata_Sales[[#This Row],[Quantity]],VLOOKUP(Vata_Sales[[#This Row],[Ref Unit]],Cat_Unit[],2,0)*Vata_Sales[[#This Row],[Quantity]])</f>
        <v>1000</v>
      </c>
      <c r="J9418" s="37">
        <f>Vata_Sales[[#This Row],[Quantity]]*Vata_Sales[[#This Row],[Rate]]</f>
        <v>11000</v>
      </c>
      <c r="L9418" s="37">
        <f>Vata_Sales[[#This Row],[Price]]-Vata_Sales[[#This Row],[Discount]]</f>
        <v>11000</v>
      </c>
      <c r="N9418" s="3" t="str">
        <f>VLOOKUP(Vata_Sales[[#This Row],[Product Name]],Category_table[#Data],2,0)</f>
        <v>1no</v>
      </c>
      <c r="O9418" s="3">
        <f>VLOOKUP(Vata_Sales[[#This Row],[Product Name]],Category_table[#Data],3,0)</f>
        <v>1</v>
      </c>
      <c r="P9418" s="41">
        <f>VLOOKUP(Vata_Sales[[#This Row],[Product Name]],Category_table[],4,0)</f>
        <v>1</v>
      </c>
    </row>
    <row r="9419" spans="1:16" ht="25.5" customHeight="1" x14ac:dyDescent="0.25">
      <c r="A9419" s="3">
        <v>558</v>
      </c>
      <c r="B9419" s="35">
        <v>45647</v>
      </c>
      <c r="C9419" s="3" t="s">
        <v>906</v>
      </c>
      <c r="D9419" s="3" t="s">
        <v>252</v>
      </c>
      <c r="E9419" s="3" t="s">
        <v>282</v>
      </c>
      <c r="F9419" s="3">
        <v>500</v>
      </c>
      <c r="G9419" s="3">
        <v>11</v>
      </c>
      <c r="H9419" s="39">
        <f>Vata_Sales[[#This Row],[Final Price]]/Vata_Sales[[#This Row],[Actual Quantity]]</f>
        <v>11</v>
      </c>
      <c r="I9419" s="36">
        <f>IF(Vata_Sales[[#This Row],[Ref Unit]]="Single",Vata_Sales[[#This Row],[Quantity]],VLOOKUP(Vata_Sales[[#This Row],[Ref Unit]],Cat_Unit[],2,0)*Vata_Sales[[#This Row],[Quantity]])</f>
        <v>500</v>
      </c>
      <c r="J9419" s="37">
        <f>Vata_Sales[[#This Row],[Quantity]]*Vata_Sales[[#This Row],[Rate]]</f>
        <v>5500</v>
      </c>
      <c r="L9419" s="37">
        <f>Vata_Sales[[#This Row],[Price]]-Vata_Sales[[#This Row],[Discount]]</f>
        <v>5500</v>
      </c>
      <c r="N9419" s="3" t="str">
        <f>VLOOKUP(Vata_Sales[[#This Row],[Product Name]],Category_table[#Data],2,0)</f>
        <v>1no</v>
      </c>
      <c r="O9419" s="3">
        <f>VLOOKUP(Vata_Sales[[#This Row],[Product Name]],Category_table[#Data],3,0)</f>
        <v>1</v>
      </c>
      <c r="P9419" s="41">
        <f>VLOOKUP(Vata_Sales[[#This Row],[Product Name]],Category_table[],4,0)</f>
        <v>1</v>
      </c>
    </row>
    <row r="9420" spans="1:16" ht="25.5" customHeight="1" x14ac:dyDescent="0.25">
      <c r="A9420" s="3">
        <v>559</v>
      </c>
      <c r="B9420" s="35">
        <v>45647</v>
      </c>
      <c r="C9420" s="3" t="s">
        <v>897</v>
      </c>
      <c r="D9420" s="3" t="s">
        <v>252</v>
      </c>
      <c r="E9420" s="3" t="s">
        <v>282</v>
      </c>
      <c r="F9420" s="3">
        <v>2000</v>
      </c>
      <c r="G9420" s="3">
        <v>11</v>
      </c>
      <c r="H9420" s="39">
        <f>Vata_Sales[[#This Row],[Final Price]]/Vata_Sales[[#This Row],[Actual Quantity]]</f>
        <v>11</v>
      </c>
      <c r="I9420" s="36">
        <f>IF(Vata_Sales[[#This Row],[Ref Unit]]="Single",Vata_Sales[[#This Row],[Quantity]],VLOOKUP(Vata_Sales[[#This Row],[Ref Unit]],Cat_Unit[],2,0)*Vata_Sales[[#This Row],[Quantity]])</f>
        <v>2000</v>
      </c>
      <c r="J9420" s="37">
        <f>Vata_Sales[[#This Row],[Quantity]]*Vata_Sales[[#This Row],[Rate]]</f>
        <v>22000</v>
      </c>
      <c r="L9420" s="37">
        <f>Vata_Sales[[#This Row],[Price]]-Vata_Sales[[#This Row],[Discount]]</f>
        <v>22000</v>
      </c>
      <c r="N9420" s="3" t="str">
        <f>VLOOKUP(Vata_Sales[[#This Row],[Product Name]],Category_table[#Data],2,0)</f>
        <v>1no</v>
      </c>
      <c r="O9420" s="3">
        <f>VLOOKUP(Vata_Sales[[#This Row],[Product Name]],Category_table[#Data],3,0)</f>
        <v>1</v>
      </c>
      <c r="P9420" s="41">
        <f>VLOOKUP(Vata_Sales[[#This Row],[Product Name]],Category_table[],4,0)</f>
        <v>1</v>
      </c>
    </row>
    <row r="9421" spans="1:16" ht="25.5" customHeight="1" x14ac:dyDescent="0.25">
      <c r="A9421" s="3">
        <v>560</v>
      </c>
      <c r="B9421" s="35">
        <v>45647</v>
      </c>
      <c r="C9421" s="3" t="s">
        <v>165</v>
      </c>
      <c r="D9421" s="3" t="s">
        <v>252</v>
      </c>
      <c r="E9421" s="3" t="s">
        <v>282</v>
      </c>
      <c r="F9421" s="3">
        <v>1000</v>
      </c>
      <c r="G9421" s="3">
        <v>10.9</v>
      </c>
      <c r="H9421" s="39">
        <f>Vata_Sales[[#This Row],[Final Price]]/Vata_Sales[[#This Row],[Actual Quantity]]</f>
        <v>10.9</v>
      </c>
      <c r="I9421" s="36">
        <f>IF(Vata_Sales[[#This Row],[Ref Unit]]="Single",Vata_Sales[[#This Row],[Quantity]],VLOOKUP(Vata_Sales[[#This Row],[Ref Unit]],Cat_Unit[],2,0)*Vata_Sales[[#This Row],[Quantity]])</f>
        <v>1000</v>
      </c>
      <c r="J9421" s="37">
        <f>Vata_Sales[[#This Row],[Quantity]]*Vata_Sales[[#This Row],[Rate]]</f>
        <v>10900</v>
      </c>
      <c r="L9421" s="37">
        <f>Vata_Sales[[#This Row],[Price]]-Vata_Sales[[#This Row],[Discount]]</f>
        <v>10900</v>
      </c>
      <c r="N9421" s="3" t="str">
        <f>VLOOKUP(Vata_Sales[[#This Row],[Product Name]],Category_table[#Data],2,0)</f>
        <v>1no</v>
      </c>
      <c r="O9421" s="3">
        <f>VLOOKUP(Vata_Sales[[#This Row],[Product Name]],Category_table[#Data],3,0)</f>
        <v>1</v>
      </c>
      <c r="P9421" s="41">
        <f>VLOOKUP(Vata_Sales[[#This Row],[Product Name]],Category_table[],4,0)</f>
        <v>1</v>
      </c>
    </row>
    <row r="9422" spans="1:16" ht="25.5" customHeight="1" x14ac:dyDescent="0.25">
      <c r="A9422" s="3">
        <v>561</v>
      </c>
      <c r="B9422" s="35">
        <v>45647</v>
      </c>
      <c r="C9422" s="3" t="s">
        <v>151</v>
      </c>
      <c r="D9422" s="3" t="s">
        <v>252</v>
      </c>
      <c r="E9422" s="3" t="s">
        <v>282</v>
      </c>
      <c r="F9422" s="3">
        <v>1000</v>
      </c>
      <c r="G9422" s="3">
        <v>11</v>
      </c>
      <c r="H9422" s="39">
        <f>Vata_Sales[[#This Row],[Final Price]]/Vata_Sales[[#This Row],[Actual Quantity]]</f>
        <v>11</v>
      </c>
      <c r="I9422" s="36">
        <f>IF(Vata_Sales[[#This Row],[Ref Unit]]="Single",Vata_Sales[[#This Row],[Quantity]],VLOOKUP(Vata_Sales[[#This Row],[Ref Unit]],Cat_Unit[],2,0)*Vata_Sales[[#This Row],[Quantity]])</f>
        <v>1000</v>
      </c>
      <c r="J9422" s="37">
        <f>Vata_Sales[[#This Row],[Quantity]]*Vata_Sales[[#This Row],[Rate]]</f>
        <v>11000</v>
      </c>
      <c r="L9422" s="37">
        <f>Vata_Sales[[#This Row],[Price]]-Vata_Sales[[#This Row],[Discount]]</f>
        <v>11000</v>
      </c>
      <c r="N9422" s="3" t="str">
        <f>VLOOKUP(Vata_Sales[[#This Row],[Product Name]],Category_table[#Data],2,0)</f>
        <v>1no</v>
      </c>
      <c r="O9422" s="3">
        <f>VLOOKUP(Vata_Sales[[#This Row],[Product Name]],Category_table[#Data],3,0)</f>
        <v>1</v>
      </c>
      <c r="P9422" s="41">
        <f>VLOOKUP(Vata_Sales[[#This Row],[Product Name]],Category_table[],4,0)</f>
        <v>1</v>
      </c>
    </row>
    <row r="9423" spans="1:16" ht="25.5" customHeight="1" x14ac:dyDescent="0.25">
      <c r="A9423" s="3">
        <v>562</v>
      </c>
      <c r="B9423" s="35">
        <v>45647</v>
      </c>
      <c r="C9423" s="3" t="s">
        <v>806</v>
      </c>
      <c r="D9423" s="3" t="s">
        <v>163</v>
      </c>
      <c r="E9423" s="3" t="s">
        <v>282</v>
      </c>
      <c r="F9423" s="3">
        <v>2000</v>
      </c>
      <c r="G9423" s="3">
        <v>9.5</v>
      </c>
      <c r="H9423" s="39">
        <f>Vata_Sales[[#This Row],[Final Price]]/Vata_Sales[[#This Row],[Actual Quantity]]</f>
        <v>9.5</v>
      </c>
      <c r="I9423" s="36">
        <f>IF(Vata_Sales[[#This Row],[Ref Unit]]="Single",Vata_Sales[[#This Row],[Quantity]],VLOOKUP(Vata_Sales[[#This Row],[Ref Unit]],Cat_Unit[],2,0)*Vata_Sales[[#This Row],[Quantity]])</f>
        <v>2000</v>
      </c>
      <c r="J9423" s="37">
        <f>Vata_Sales[[#This Row],[Quantity]]*Vata_Sales[[#This Row],[Rate]]</f>
        <v>19000</v>
      </c>
      <c r="L9423" s="37">
        <f>Vata_Sales[[#This Row],[Price]]-Vata_Sales[[#This Row],[Discount]]</f>
        <v>19000</v>
      </c>
      <c r="N9423" s="3" t="str">
        <f>VLOOKUP(Vata_Sales[[#This Row],[Product Name]],Category_table[#Data],2,0)</f>
        <v>2no</v>
      </c>
      <c r="O9423" s="3">
        <f>VLOOKUP(Vata_Sales[[#This Row],[Product Name]],Category_table[#Data],3,0)</f>
        <v>3</v>
      </c>
      <c r="P9423" s="41">
        <f>VLOOKUP(Vata_Sales[[#This Row],[Product Name]],Category_table[],4,0)</f>
        <v>3</v>
      </c>
    </row>
    <row r="9424" spans="1:16" ht="25.5" customHeight="1" x14ac:dyDescent="0.25">
      <c r="A9424" s="3">
        <v>563</v>
      </c>
      <c r="B9424" s="35">
        <v>45647</v>
      </c>
      <c r="C9424" s="3" t="s">
        <v>922</v>
      </c>
      <c r="D9424" s="3" t="s">
        <v>252</v>
      </c>
      <c r="E9424" s="3" t="s">
        <v>282</v>
      </c>
      <c r="F9424" s="3">
        <v>2000</v>
      </c>
      <c r="G9424" s="3">
        <v>10.9</v>
      </c>
      <c r="H9424" s="39">
        <f>Vata_Sales[[#This Row],[Final Price]]/Vata_Sales[[#This Row],[Actual Quantity]]</f>
        <v>10.9</v>
      </c>
      <c r="I9424" s="36">
        <f>IF(Vata_Sales[[#This Row],[Ref Unit]]="Single",Vata_Sales[[#This Row],[Quantity]],VLOOKUP(Vata_Sales[[#This Row],[Ref Unit]],Cat_Unit[],2,0)*Vata_Sales[[#This Row],[Quantity]])</f>
        <v>2000</v>
      </c>
      <c r="J9424" s="37">
        <f>Vata_Sales[[#This Row],[Quantity]]*Vata_Sales[[#This Row],[Rate]]</f>
        <v>21800</v>
      </c>
      <c r="L9424" s="37">
        <f>Vata_Sales[[#This Row],[Price]]-Vata_Sales[[#This Row],[Discount]]</f>
        <v>21800</v>
      </c>
      <c r="N9424" s="3" t="str">
        <f>VLOOKUP(Vata_Sales[[#This Row],[Product Name]],Category_table[#Data],2,0)</f>
        <v>1no</v>
      </c>
      <c r="O9424" s="3">
        <f>VLOOKUP(Vata_Sales[[#This Row],[Product Name]],Category_table[#Data],3,0)</f>
        <v>1</v>
      </c>
      <c r="P9424" s="41">
        <f>VLOOKUP(Vata_Sales[[#This Row],[Product Name]],Category_table[],4,0)</f>
        <v>1</v>
      </c>
    </row>
    <row r="9425" spans="1:16" ht="25.5" customHeight="1" x14ac:dyDescent="0.25">
      <c r="A9425" s="3">
        <v>564</v>
      </c>
      <c r="B9425" s="35">
        <v>45648</v>
      </c>
      <c r="C9425" s="3" t="s">
        <v>151</v>
      </c>
      <c r="D9425" s="3" t="s">
        <v>252</v>
      </c>
      <c r="E9425" s="3" t="s">
        <v>282</v>
      </c>
      <c r="F9425" s="3">
        <v>2000</v>
      </c>
      <c r="G9425" s="3">
        <v>11</v>
      </c>
      <c r="H9425" s="39">
        <f>Vata_Sales[[#This Row],[Final Price]]/Vata_Sales[[#This Row],[Actual Quantity]]</f>
        <v>11</v>
      </c>
      <c r="I9425" s="36">
        <f>IF(Vata_Sales[[#This Row],[Ref Unit]]="Single",Vata_Sales[[#This Row],[Quantity]],VLOOKUP(Vata_Sales[[#This Row],[Ref Unit]],Cat_Unit[],2,0)*Vata_Sales[[#This Row],[Quantity]])</f>
        <v>2000</v>
      </c>
      <c r="J9425" s="37">
        <f>Vata_Sales[[#This Row],[Quantity]]*Vata_Sales[[#This Row],[Rate]]</f>
        <v>22000</v>
      </c>
      <c r="L9425" s="37">
        <f>Vata_Sales[[#This Row],[Price]]-Vata_Sales[[#This Row],[Discount]]</f>
        <v>22000</v>
      </c>
      <c r="N9425" s="3" t="str">
        <f>VLOOKUP(Vata_Sales[[#This Row],[Product Name]],Category_table[#Data],2,0)</f>
        <v>1no</v>
      </c>
      <c r="O9425" s="3">
        <f>VLOOKUP(Vata_Sales[[#This Row],[Product Name]],Category_table[#Data],3,0)</f>
        <v>1</v>
      </c>
      <c r="P9425" s="41">
        <f>VLOOKUP(Vata_Sales[[#This Row],[Product Name]],Category_table[],4,0)</f>
        <v>1</v>
      </c>
    </row>
    <row r="9426" spans="1:16" ht="25.5" customHeight="1" x14ac:dyDescent="0.25">
      <c r="A9426" s="3">
        <v>565</v>
      </c>
      <c r="B9426" s="35">
        <v>45648</v>
      </c>
      <c r="C9426" s="3" t="s">
        <v>897</v>
      </c>
      <c r="D9426" s="3" t="s">
        <v>203</v>
      </c>
      <c r="E9426" s="3" t="s">
        <v>282</v>
      </c>
      <c r="F9426" s="3">
        <v>2000</v>
      </c>
      <c r="G9426" s="3">
        <v>8.1</v>
      </c>
      <c r="H9426" s="39">
        <f>Vata_Sales[[#This Row],[Final Price]]/Vata_Sales[[#This Row],[Actual Quantity]]</f>
        <v>8.1</v>
      </c>
      <c r="I9426" s="36">
        <f>IF(Vata_Sales[[#This Row],[Ref Unit]]="Single",Vata_Sales[[#This Row],[Quantity]],VLOOKUP(Vata_Sales[[#This Row],[Ref Unit]],Cat_Unit[],2,0)*Vata_Sales[[#This Row],[Quantity]])</f>
        <v>2000</v>
      </c>
      <c r="J9426" s="37">
        <f>Vata_Sales[[#This Row],[Quantity]]*Vata_Sales[[#This Row],[Rate]]</f>
        <v>16200</v>
      </c>
      <c r="L9426" s="37">
        <f>Vata_Sales[[#This Row],[Price]]-Vata_Sales[[#This Row],[Discount]]</f>
        <v>16200</v>
      </c>
      <c r="N9426" s="3" t="str">
        <f>VLOOKUP(Vata_Sales[[#This Row],[Product Name]],Category_table[#Data],2,0)</f>
        <v>Kara</v>
      </c>
      <c r="O9426" s="3">
        <f>VLOOKUP(Vata_Sales[[#This Row],[Product Name]],Category_table[#Data],3,0)</f>
        <v>4</v>
      </c>
      <c r="P9426" s="41">
        <f>VLOOKUP(Vata_Sales[[#This Row],[Product Name]],Category_table[],4,0)</f>
        <v>4</v>
      </c>
    </row>
    <row r="9427" spans="1:16" ht="25.5" customHeight="1" x14ac:dyDescent="0.25">
      <c r="A9427" s="3">
        <v>566</v>
      </c>
      <c r="B9427" s="35">
        <v>45648</v>
      </c>
      <c r="C9427" s="3" t="s">
        <v>151</v>
      </c>
      <c r="D9427" s="3" t="s">
        <v>252</v>
      </c>
      <c r="E9427" s="3" t="s">
        <v>282</v>
      </c>
      <c r="F9427" s="3">
        <v>600</v>
      </c>
      <c r="G9427" s="3">
        <v>11</v>
      </c>
      <c r="H9427" s="39">
        <f>Vata_Sales[[#This Row],[Final Price]]/Vata_Sales[[#This Row],[Actual Quantity]]</f>
        <v>11</v>
      </c>
      <c r="I9427" s="36">
        <f>IF(Vata_Sales[[#This Row],[Ref Unit]]="Single",Vata_Sales[[#This Row],[Quantity]],VLOOKUP(Vata_Sales[[#This Row],[Ref Unit]],Cat_Unit[],2,0)*Vata_Sales[[#This Row],[Quantity]])</f>
        <v>600</v>
      </c>
      <c r="J9427" s="37">
        <f>Vata_Sales[[#This Row],[Quantity]]*Vata_Sales[[#This Row],[Rate]]</f>
        <v>6600</v>
      </c>
      <c r="L9427" s="37">
        <f>Vata_Sales[[#This Row],[Price]]-Vata_Sales[[#This Row],[Discount]]</f>
        <v>6600</v>
      </c>
      <c r="N9427" s="3" t="str">
        <f>VLOOKUP(Vata_Sales[[#This Row],[Product Name]],Category_table[#Data],2,0)</f>
        <v>1no</v>
      </c>
      <c r="O9427" s="3">
        <f>VLOOKUP(Vata_Sales[[#This Row],[Product Name]],Category_table[#Data],3,0)</f>
        <v>1</v>
      </c>
      <c r="P9427" s="41">
        <f>VLOOKUP(Vata_Sales[[#This Row],[Product Name]],Category_table[],4,0)</f>
        <v>1</v>
      </c>
    </row>
    <row r="9428" spans="1:16" ht="25.5" customHeight="1" x14ac:dyDescent="0.25">
      <c r="A9428" s="3">
        <v>567</v>
      </c>
      <c r="B9428" s="35">
        <v>45648</v>
      </c>
      <c r="C9428" s="3" t="s">
        <v>922</v>
      </c>
      <c r="D9428" s="3" t="s">
        <v>252</v>
      </c>
      <c r="E9428" s="3" t="s">
        <v>282</v>
      </c>
      <c r="F9428" s="3">
        <v>500</v>
      </c>
      <c r="G9428" s="3">
        <v>11</v>
      </c>
      <c r="H9428" s="39">
        <f>Vata_Sales[[#This Row],[Final Price]]/Vata_Sales[[#This Row],[Actual Quantity]]</f>
        <v>11</v>
      </c>
      <c r="I9428" s="36">
        <f>IF(Vata_Sales[[#This Row],[Ref Unit]]="Single",Vata_Sales[[#This Row],[Quantity]],VLOOKUP(Vata_Sales[[#This Row],[Ref Unit]],Cat_Unit[],2,0)*Vata_Sales[[#This Row],[Quantity]])</f>
        <v>500</v>
      </c>
      <c r="J9428" s="37">
        <f>Vata_Sales[[#This Row],[Quantity]]*Vata_Sales[[#This Row],[Rate]]</f>
        <v>5500</v>
      </c>
      <c r="L9428" s="37">
        <f>Vata_Sales[[#This Row],[Price]]-Vata_Sales[[#This Row],[Discount]]</f>
        <v>5500</v>
      </c>
      <c r="N9428" s="3" t="str">
        <f>VLOOKUP(Vata_Sales[[#This Row],[Product Name]],Category_table[#Data],2,0)</f>
        <v>1no</v>
      </c>
      <c r="O9428" s="3">
        <f>VLOOKUP(Vata_Sales[[#This Row],[Product Name]],Category_table[#Data],3,0)</f>
        <v>1</v>
      </c>
      <c r="P9428" s="41">
        <f>VLOOKUP(Vata_Sales[[#This Row],[Product Name]],Category_table[],4,0)</f>
        <v>1</v>
      </c>
    </row>
    <row r="9429" spans="1:16" ht="25.5" customHeight="1" x14ac:dyDescent="0.25">
      <c r="A9429" s="3">
        <v>568</v>
      </c>
      <c r="B9429" s="35">
        <v>45648</v>
      </c>
      <c r="C9429" s="3" t="s">
        <v>922</v>
      </c>
      <c r="D9429" s="3" t="s">
        <v>163</v>
      </c>
      <c r="E9429" s="3" t="s">
        <v>282</v>
      </c>
      <c r="F9429" s="3">
        <v>2000</v>
      </c>
      <c r="G9429" s="3">
        <v>9.5</v>
      </c>
      <c r="H9429" s="39">
        <f>Vata_Sales[[#This Row],[Final Price]]/Vata_Sales[[#This Row],[Actual Quantity]]</f>
        <v>9.5</v>
      </c>
      <c r="I9429" s="36">
        <f>IF(Vata_Sales[[#This Row],[Ref Unit]]="Single",Vata_Sales[[#This Row],[Quantity]],VLOOKUP(Vata_Sales[[#This Row],[Ref Unit]],Cat_Unit[],2,0)*Vata_Sales[[#This Row],[Quantity]])</f>
        <v>2000</v>
      </c>
      <c r="J9429" s="37">
        <f>Vata_Sales[[#This Row],[Quantity]]*Vata_Sales[[#This Row],[Rate]]</f>
        <v>19000</v>
      </c>
      <c r="L9429" s="37">
        <f>Vata_Sales[[#This Row],[Price]]-Vata_Sales[[#This Row],[Discount]]</f>
        <v>19000</v>
      </c>
      <c r="N9429" s="3" t="str">
        <f>VLOOKUP(Vata_Sales[[#This Row],[Product Name]],Category_table[#Data],2,0)</f>
        <v>2no</v>
      </c>
      <c r="O9429" s="3">
        <f>VLOOKUP(Vata_Sales[[#This Row],[Product Name]],Category_table[#Data],3,0)</f>
        <v>3</v>
      </c>
      <c r="P9429" s="41">
        <f>VLOOKUP(Vata_Sales[[#This Row],[Product Name]],Category_table[],4,0)</f>
        <v>3</v>
      </c>
    </row>
    <row r="9430" spans="1:16" ht="25.5" customHeight="1" x14ac:dyDescent="0.25">
      <c r="A9430" s="3">
        <v>569</v>
      </c>
      <c r="B9430" s="35">
        <v>45648</v>
      </c>
      <c r="C9430" s="3" t="s">
        <v>897</v>
      </c>
      <c r="D9430" s="3" t="s">
        <v>252</v>
      </c>
      <c r="E9430" s="3" t="s">
        <v>282</v>
      </c>
      <c r="F9430" s="3">
        <v>2000</v>
      </c>
      <c r="G9430" s="3">
        <v>11</v>
      </c>
      <c r="H9430" s="39">
        <f>Vata_Sales[[#This Row],[Final Price]]/Vata_Sales[[#This Row],[Actual Quantity]]</f>
        <v>11</v>
      </c>
      <c r="I9430" s="36">
        <f>IF(Vata_Sales[[#This Row],[Ref Unit]]="Single",Vata_Sales[[#This Row],[Quantity]],VLOOKUP(Vata_Sales[[#This Row],[Ref Unit]],Cat_Unit[],2,0)*Vata_Sales[[#This Row],[Quantity]])</f>
        <v>2000</v>
      </c>
      <c r="J9430" s="37">
        <f>Vata_Sales[[#This Row],[Quantity]]*Vata_Sales[[#This Row],[Rate]]</f>
        <v>22000</v>
      </c>
      <c r="L9430" s="37">
        <f>Vata_Sales[[#This Row],[Price]]-Vata_Sales[[#This Row],[Discount]]</f>
        <v>22000</v>
      </c>
      <c r="N9430" s="3" t="str">
        <f>VLOOKUP(Vata_Sales[[#This Row],[Product Name]],Category_table[#Data],2,0)</f>
        <v>1no</v>
      </c>
      <c r="O9430" s="3">
        <f>VLOOKUP(Vata_Sales[[#This Row],[Product Name]],Category_table[#Data],3,0)</f>
        <v>1</v>
      </c>
      <c r="P9430" s="41">
        <f>VLOOKUP(Vata_Sales[[#This Row],[Product Name]],Category_table[],4,0)</f>
        <v>1</v>
      </c>
    </row>
    <row r="9431" spans="1:16" ht="25.5" customHeight="1" x14ac:dyDescent="0.25">
      <c r="A9431" s="3">
        <v>570</v>
      </c>
      <c r="B9431" s="35">
        <v>45648</v>
      </c>
      <c r="C9431" s="3" t="s">
        <v>151</v>
      </c>
      <c r="D9431" s="3" t="s">
        <v>252</v>
      </c>
      <c r="E9431" s="3" t="s">
        <v>282</v>
      </c>
      <c r="F9431" s="3">
        <v>2000</v>
      </c>
      <c r="G9431" s="3">
        <v>10.9</v>
      </c>
      <c r="H9431" s="39">
        <f>Vata_Sales[[#This Row],[Final Price]]/Vata_Sales[[#This Row],[Actual Quantity]]</f>
        <v>10.9</v>
      </c>
      <c r="I9431" s="36">
        <f>IF(Vata_Sales[[#This Row],[Ref Unit]]="Single",Vata_Sales[[#This Row],[Quantity]],VLOOKUP(Vata_Sales[[#This Row],[Ref Unit]],Cat_Unit[],2,0)*Vata_Sales[[#This Row],[Quantity]])</f>
        <v>2000</v>
      </c>
      <c r="J9431" s="37">
        <f>Vata_Sales[[#This Row],[Quantity]]*Vata_Sales[[#This Row],[Rate]]</f>
        <v>21800</v>
      </c>
      <c r="L9431" s="37">
        <f>Vata_Sales[[#This Row],[Price]]-Vata_Sales[[#This Row],[Discount]]</f>
        <v>21800</v>
      </c>
      <c r="N9431" s="3" t="str">
        <f>VLOOKUP(Vata_Sales[[#This Row],[Product Name]],Category_table[#Data],2,0)</f>
        <v>1no</v>
      </c>
      <c r="O9431" s="3">
        <f>VLOOKUP(Vata_Sales[[#This Row],[Product Name]],Category_table[#Data],3,0)</f>
        <v>1</v>
      </c>
      <c r="P9431" s="41">
        <f>VLOOKUP(Vata_Sales[[#This Row],[Product Name]],Category_table[],4,0)</f>
        <v>1</v>
      </c>
    </row>
    <row r="9432" spans="1:16" ht="25.5" customHeight="1" x14ac:dyDescent="0.25">
      <c r="A9432" s="3">
        <v>571</v>
      </c>
      <c r="B9432" s="35">
        <v>45648</v>
      </c>
      <c r="C9432" s="3" t="s">
        <v>151</v>
      </c>
      <c r="D9432" s="3" t="s">
        <v>252</v>
      </c>
      <c r="E9432" s="3" t="s">
        <v>282</v>
      </c>
      <c r="F9432" s="3">
        <v>2000</v>
      </c>
      <c r="G9432" s="3">
        <v>11</v>
      </c>
      <c r="H9432" s="39">
        <f>Vata_Sales[[#This Row],[Final Price]]/Vata_Sales[[#This Row],[Actual Quantity]]</f>
        <v>11</v>
      </c>
      <c r="I9432" s="36">
        <f>IF(Vata_Sales[[#This Row],[Ref Unit]]="Single",Vata_Sales[[#This Row],[Quantity]],VLOOKUP(Vata_Sales[[#This Row],[Ref Unit]],Cat_Unit[],2,0)*Vata_Sales[[#This Row],[Quantity]])</f>
        <v>2000</v>
      </c>
      <c r="J9432" s="37">
        <f>Vata_Sales[[#This Row],[Quantity]]*Vata_Sales[[#This Row],[Rate]]</f>
        <v>22000</v>
      </c>
      <c r="L9432" s="37">
        <f>Vata_Sales[[#This Row],[Price]]-Vata_Sales[[#This Row],[Discount]]</f>
        <v>22000</v>
      </c>
      <c r="N9432" s="3" t="str">
        <f>VLOOKUP(Vata_Sales[[#This Row],[Product Name]],Category_table[#Data],2,0)</f>
        <v>1no</v>
      </c>
      <c r="O9432" s="3">
        <f>VLOOKUP(Vata_Sales[[#This Row],[Product Name]],Category_table[#Data],3,0)</f>
        <v>1</v>
      </c>
      <c r="P9432" s="41">
        <f>VLOOKUP(Vata_Sales[[#This Row],[Product Name]],Category_table[],4,0)</f>
        <v>1</v>
      </c>
    </row>
    <row r="9433" spans="1:16" ht="25.5" customHeight="1" x14ac:dyDescent="0.25">
      <c r="A9433" s="3">
        <v>572</v>
      </c>
      <c r="B9433" s="35">
        <v>45649</v>
      </c>
      <c r="C9433" s="3" t="s">
        <v>897</v>
      </c>
      <c r="D9433" s="3" t="s">
        <v>252</v>
      </c>
      <c r="E9433" s="3" t="s">
        <v>282</v>
      </c>
      <c r="F9433" s="3">
        <v>6000</v>
      </c>
      <c r="G9433" s="3">
        <v>11</v>
      </c>
      <c r="H9433" s="39">
        <f>Vata_Sales[[#This Row],[Final Price]]/Vata_Sales[[#This Row],[Actual Quantity]]</f>
        <v>11</v>
      </c>
      <c r="I9433" s="36">
        <f>IF(Vata_Sales[[#This Row],[Ref Unit]]="Single",Vata_Sales[[#This Row],[Quantity]],VLOOKUP(Vata_Sales[[#This Row],[Ref Unit]],Cat_Unit[],2,0)*Vata_Sales[[#This Row],[Quantity]])</f>
        <v>6000</v>
      </c>
      <c r="J9433" s="37">
        <f>Vata_Sales[[#This Row],[Quantity]]*Vata_Sales[[#This Row],[Rate]]</f>
        <v>66000</v>
      </c>
      <c r="L9433" s="37">
        <f>Vata_Sales[[#This Row],[Price]]-Vata_Sales[[#This Row],[Discount]]</f>
        <v>66000</v>
      </c>
      <c r="N9433" s="3" t="str">
        <f>VLOOKUP(Vata_Sales[[#This Row],[Product Name]],Category_table[#Data],2,0)</f>
        <v>1no</v>
      </c>
      <c r="O9433" s="3">
        <f>VLOOKUP(Vata_Sales[[#This Row],[Product Name]],Category_table[#Data],3,0)</f>
        <v>1</v>
      </c>
      <c r="P9433" s="41">
        <f>VLOOKUP(Vata_Sales[[#This Row],[Product Name]],Category_table[],4,0)</f>
        <v>1</v>
      </c>
    </row>
    <row r="9434" spans="1:16" ht="25.5" customHeight="1" x14ac:dyDescent="0.25">
      <c r="A9434" s="3">
        <v>573</v>
      </c>
      <c r="B9434" s="35">
        <v>45649</v>
      </c>
      <c r="C9434" s="3" t="s">
        <v>151</v>
      </c>
      <c r="D9434" s="3" t="s">
        <v>163</v>
      </c>
      <c r="E9434" s="3" t="s">
        <v>282</v>
      </c>
      <c r="F9434" s="3">
        <v>2000</v>
      </c>
      <c r="G9434" s="3">
        <v>9.5</v>
      </c>
      <c r="H9434" s="39">
        <f>Vata_Sales[[#This Row],[Final Price]]/Vata_Sales[[#This Row],[Actual Quantity]]</f>
        <v>9.5</v>
      </c>
      <c r="I9434" s="36">
        <f>IF(Vata_Sales[[#This Row],[Ref Unit]]="Single",Vata_Sales[[#This Row],[Quantity]],VLOOKUP(Vata_Sales[[#This Row],[Ref Unit]],Cat_Unit[],2,0)*Vata_Sales[[#This Row],[Quantity]])</f>
        <v>2000</v>
      </c>
      <c r="J9434" s="37">
        <f>Vata_Sales[[#This Row],[Quantity]]*Vata_Sales[[#This Row],[Rate]]</f>
        <v>19000</v>
      </c>
      <c r="L9434" s="37">
        <f>Vata_Sales[[#This Row],[Price]]-Vata_Sales[[#This Row],[Discount]]</f>
        <v>19000</v>
      </c>
      <c r="N9434" s="3" t="str">
        <f>VLOOKUP(Vata_Sales[[#This Row],[Product Name]],Category_table[#Data],2,0)</f>
        <v>2no</v>
      </c>
      <c r="O9434" s="3">
        <f>VLOOKUP(Vata_Sales[[#This Row],[Product Name]],Category_table[#Data],3,0)</f>
        <v>3</v>
      </c>
      <c r="P9434" s="41">
        <f>VLOOKUP(Vata_Sales[[#This Row],[Product Name]],Category_table[],4,0)</f>
        <v>3</v>
      </c>
    </row>
    <row r="9435" spans="1:16" ht="25.5" customHeight="1" x14ac:dyDescent="0.25">
      <c r="A9435" s="3">
        <v>574</v>
      </c>
      <c r="B9435" s="35">
        <v>45649</v>
      </c>
      <c r="C9435" s="3" t="s">
        <v>897</v>
      </c>
      <c r="D9435" s="3" t="s">
        <v>163</v>
      </c>
      <c r="E9435" s="3" t="s">
        <v>282</v>
      </c>
      <c r="F9435" s="3">
        <v>10000</v>
      </c>
      <c r="G9435" s="3">
        <v>9.5</v>
      </c>
      <c r="H9435" s="39">
        <f>Vata_Sales[[#This Row],[Final Price]]/Vata_Sales[[#This Row],[Actual Quantity]]</f>
        <v>9.5</v>
      </c>
      <c r="I9435" s="36">
        <f>IF(Vata_Sales[[#This Row],[Ref Unit]]="Single",Vata_Sales[[#This Row],[Quantity]],VLOOKUP(Vata_Sales[[#This Row],[Ref Unit]],Cat_Unit[],2,0)*Vata_Sales[[#This Row],[Quantity]])</f>
        <v>10000</v>
      </c>
      <c r="J9435" s="37">
        <f>Vata_Sales[[#This Row],[Quantity]]*Vata_Sales[[#This Row],[Rate]]</f>
        <v>95000</v>
      </c>
      <c r="L9435" s="37">
        <f>Vata_Sales[[#This Row],[Price]]-Vata_Sales[[#This Row],[Discount]]</f>
        <v>95000</v>
      </c>
      <c r="N9435" s="3" t="str">
        <f>VLOOKUP(Vata_Sales[[#This Row],[Product Name]],Category_table[#Data],2,0)</f>
        <v>2no</v>
      </c>
      <c r="O9435" s="3">
        <f>VLOOKUP(Vata_Sales[[#This Row],[Product Name]],Category_table[#Data],3,0)</f>
        <v>3</v>
      </c>
      <c r="P9435" s="41">
        <f>VLOOKUP(Vata_Sales[[#This Row],[Product Name]],Category_table[],4,0)</f>
        <v>3</v>
      </c>
    </row>
    <row r="9436" spans="1:16" ht="25.5" customHeight="1" x14ac:dyDescent="0.25">
      <c r="A9436" s="3">
        <v>575</v>
      </c>
      <c r="B9436" s="35">
        <v>45649</v>
      </c>
      <c r="C9436" s="3" t="s">
        <v>897</v>
      </c>
      <c r="D9436" s="3" t="s">
        <v>252</v>
      </c>
      <c r="E9436" s="3" t="s">
        <v>282</v>
      </c>
      <c r="F9436" s="3">
        <v>1000</v>
      </c>
      <c r="G9436" s="3">
        <v>11</v>
      </c>
      <c r="H9436" s="39">
        <f>Vata_Sales[[#This Row],[Final Price]]/Vata_Sales[[#This Row],[Actual Quantity]]</f>
        <v>11</v>
      </c>
      <c r="I9436" s="36">
        <f>IF(Vata_Sales[[#This Row],[Ref Unit]]="Single",Vata_Sales[[#This Row],[Quantity]],VLOOKUP(Vata_Sales[[#This Row],[Ref Unit]],Cat_Unit[],2,0)*Vata_Sales[[#This Row],[Quantity]])</f>
        <v>1000</v>
      </c>
      <c r="J9436" s="37">
        <f>Vata_Sales[[#This Row],[Quantity]]*Vata_Sales[[#This Row],[Rate]]</f>
        <v>11000</v>
      </c>
      <c r="L9436" s="37">
        <f>Vata_Sales[[#This Row],[Price]]-Vata_Sales[[#This Row],[Discount]]</f>
        <v>11000</v>
      </c>
      <c r="N9436" s="3" t="str">
        <f>VLOOKUP(Vata_Sales[[#This Row],[Product Name]],Category_table[#Data],2,0)</f>
        <v>1no</v>
      </c>
      <c r="O9436" s="3">
        <f>VLOOKUP(Vata_Sales[[#This Row],[Product Name]],Category_table[#Data],3,0)</f>
        <v>1</v>
      </c>
      <c r="P9436" s="41">
        <f>VLOOKUP(Vata_Sales[[#This Row],[Product Name]],Category_table[],4,0)</f>
        <v>1</v>
      </c>
    </row>
    <row r="9437" spans="1:16" ht="25.5" customHeight="1" x14ac:dyDescent="0.25">
      <c r="A9437" s="3">
        <v>576</v>
      </c>
      <c r="B9437" s="35">
        <v>45649</v>
      </c>
      <c r="C9437" s="3" t="s">
        <v>806</v>
      </c>
      <c r="D9437" s="3" t="s">
        <v>252</v>
      </c>
      <c r="E9437" s="3" t="s">
        <v>282</v>
      </c>
      <c r="F9437" s="3">
        <v>6000</v>
      </c>
      <c r="G9437" s="3">
        <v>11</v>
      </c>
      <c r="H9437" s="39">
        <f>Vata_Sales[[#This Row],[Final Price]]/Vata_Sales[[#This Row],[Actual Quantity]]</f>
        <v>11</v>
      </c>
      <c r="I9437" s="36">
        <f>IF(Vata_Sales[[#This Row],[Ref Unit]]="Single",Vata_Sales[[#This Row],[Quantity]],VLOOKUP(Vata_Sales[[#This Row],[Ref Unit]],Cat_Unit[],2,0)*Vata_Sales[[#This Row],[Quantity]])</f>
        <v>6000</v>
      </c>
      <c r="J9437" s="37">
        <f>Vata_Sales[[#This Row],[Quantity]]*Vata_Sales[[#This Row],[Rate]]</f>
        <v>66000</v>
      </c>
      <c r="L9437" s="37">
        <f>Vata_Sales[[#This Row],[Price]]-Vata_Sales[[#This Row],[Discount]]</f>
        <v>66000</v>
      </c>
      <c r="N9437" s="3" t="str">
        <f>VLOOKUP(Vata_Sales[[#This Row],[Product Name]],Category_table[#Data],2,0)</f>
        <v>1no</v>
      </c>
      <c r="O9437" s="3">
        <f>VLOOKUP(Vata_Sales[[#This Row],[Product Name]],Category_table[#Data],3,0)</f>
        <v>1</v>
      </c>
      <c r="P9437" s="41">
        <f>VLOOKUP(Vata_Sales[[#This Row],[Product Name]],Category_table[],4,0)</f>
        <v>1</v>
      </c>
    </row>
    <row r="9438" spans="1:16" ht="25.5" customHeight="1" x14ac:dyDescent="0.25">
      <c r="A9438" s="3">
        <v>577</v>
      </c>
      <c r="B9438" s="35">
        <v>45649</v>
      </c>
      <c r="C9438" s="3" t="s">
        <v>922</v>
      </c>
      <c r="D9438" s="3" t="s">
        <v>163</v>
      </c>
      <c r="E9438" s="3" t="s">
        <v>282</v>
      </c>
      <c r="F9438" s="3">
        <v>1000</v>
      </c>
      <c r="G9438" s="3">
        <v>9.8000000000000007</v>
      </c>
      <c r="H9438" s="39">
        <f>Vata_Sales[[#This Row],[Final Price]]/Vata_Sales[[#This Row],[Actual Quantity]]</f>
        <v>9.8000000000000007</v>
      </c>
      <c r="I9438" s="36">
        <f>IF(Vata_Sales[[#This Row],[Ref Unit]]="Single",Vata_Sales[[#This Row],[Quantity]],VLOOKUP(Vata_Sales[[#This Row],[Ref Unit]],Cat_Unit[],2,0)*Vata_Sales[[#This Row],[Quantity]])</f>
        <v>1000</v>
      </c>
      <c r="J9438" s="37">
        <f>Vata_Sales[[#This Row],[Quantity]]*Vata_Sales[[#This Row],[Rate]]</f>
        <v>9800</v>
      </c>
      <c r="L9438" s="37">
        <f>Vata_Sales[[#This Row],[Price]]-Vata_Sales[[#This Row],[Discount]]</f>
        <v>9800</v>
      </c>
      <c r="N9438" s="3" t="str">
        <f>VLOOKUP(Vata_Sales[[#This Row],[Product Name]],Category_table[#Data],2,0)</f>
        <v>2no</v>
      </c>
      <c r="O9438" s="3">
        <f>VLOOKUP(Vata_Sales[[#This Row],[Product Name]],Category_table[#Data],3,0)</f>
        <v>3</v>
      </c>
      <c r="P9438" s="41">
        <f>VLOOKUP(Vata_Sales[[#This Row],[Product Name]],Category_table[],4,0)</f>
        <v>3</v>
      </c>
    </row>
    <row r="9439" spans="1:16" ht="25.5" customHeight="1" x14ac:dyDescent="0.25">
      <c r="A9439" s="3">
        <v>578</v>
      </c>
      <c r="B9439" s="35">
        <v>45649</v>
      </c>
      <c r="C9439" s="3" t="s">
        <v>151</v>
      </c>
      <c r="D9439" s="3" t="s">
        <v>34</v>
      </c>
      <c r="E9439" s="3" t="s">
        <v>282</v>
      </c>
      <c r="F9439" s="3">
        <v>1000</v>
      </c>
      <c r="G9439" s="3">
        <v>7</v>
      </c>
      <c r="H9439" s="39">
        <f>Vata_Sales[[#This Row],[Final Price]]/Vata_Sales[[#This Row],[Actual Quantity]]</f>
        <v>7</v>
      </c>
      <c r="I9439" s="36">
        <f>IF(Vata_Sales[[#This Row],[Ref Unit]]="Single",Vata_Sales[[#This Row],[Quantity]],VLOOKUP(Vata_Sales[[#This Row],[Ref Unit]],Cat_Unit[],2,0)*Vata_Sales[[#This Row],[Quantity]])</f>
        <v>1000</v>
      </c>
      <c r="J9439" s="37">
        <f>Vata_Sales[[#This Row],[Quantity]]*Vata_Sales[[#This Row],[Rate]]</f>
        <v>7000</v>
      </c>
      <c r="L9439" s="37">
        <f>Vata_Sales[[#This Row],[Price]]-Vata_Sales[[#This Row],[Discount]]</f>
        <v>7000</v>
      </c>
      <c r="N9439" s="3" t="str">
        <f>VLOOKUP(Vata_Sales[[#This Row],[Product Name]],Category_table[#Data],2,0)</f>
        <v>Goyra</v>
      </c>
      <c r="O9439" s="3">
        <f>VLOOKUP(Vata_Sales[[#This Row],[Product Name]],Category_table[#Data],3,0)</f>
        <v>6</v>
      </c>
      <c r="P9439" s="41">
        <f>VLOOKUP(Vata_Sales[[#This Row],[Product Name]],Category_table[],4,0)</f>
        <v>6</v>
      </c>
    </row>
    <row r="9440" spans="1:16" ht="25.5" customHeight="1" x14ac:dyDescent="0.25">
      <c r="A9440" s="3">
        <v>579</v>
      </c>
      <c r="B9440" s="35">
        <v>45649</v>
      </c>
      <c r="C9440" s="3" t="s">
        <v>906</v>
      </c>
      <c r="D9440" s="3" t="s">
        <v>252</v>
      </c>
      <c r="E9440" s="3" t="s">
        <v>282</v>
      </c>
      <c r="F9440" s="3">
        <v>3000</v>
      </c>
      <c r="G9440" s="3">
        <v>11</v>
      </c>
      <c r="H9440" s="39">
        <f>Vata_Sales[[#This Row],[Final Price]]/Vata_Sales[[#This Row],[Actual Quantity]]</f>
        <v>11</v>
      </c>
      <c r="I9440" s="36">
        <f>IF(Vata_Sales[[#This Row],[Ref Unit]]="Single",Vata_Sales[[#This Row],[Quantity]],VLOOKUP(Vata_Sales[[#This Row],[Ref Unit]],Cat_Unit[],2,0)*Vata_Sales[[#This Row],[Quantity]])</f>
        <v>3000</v>
      </c>
      <c r="J9440" s="37">
        <f>Vata_Sales[[#This Row],[Quantity]]*Vata_Sales[[#This Row],[Rate]]</f>
        <v>33000</v>
      </c>
      <c r="L9440" s="37">
        <f>Vata_Sales[[#This Row],[Price]]-Vata_Sales[[#This Row],[Discount]]</f>
        <v>33000</v>
      </c>
      <c r="N9440" s="3" t="str">
        <f>VLOOKUP(Vata_Sales[[#This Row],[Product Name]],Category_table[#Data],2,0)</f>
        <v>1no</v>
      </c>
      <c r="O9440" s="3">
        <f>VLOOKUP(Vata_Sales[[#This Row],[Product Name]],Category_table[#Data],3,0)</f>
        <v>1</v>
      </c>
      <c r="P9440" s="41">
        <f>VLOOKUP(Vata_Sales[[#This Row],[Product Name]],Category_table[],4,0)</f>
        <v>1</v>
      </c>
    </row>
    <row r="9441" spans="1:16" ht="25.5" customHeight="1" x14ac:dyDescent="0.25">
      <c r="A9441" s="3">
        <v>580</v>
      </c>
      <c r="B9441" s="35">
        <v>45650</v>
      </c>
      <c r="C9441" s="3" t="s">
        <v>151</v>
      </c>
      <c r="D9441" s="3" t="s">
        <v>34</v>
      </c>
      <c r="E9441" s="3" t="s">
        <v>282</v>
      </c>
      <c r="F9441" s="3">
        <v>1000</v>
      </c>
      <c r="G9441" s="3">
        <v>7</v>
      </c>
      <c r="H9441" s="39">
        <f>Vata_Sales[[#This Row],[Final Price]]/Vata_Sales[[#This Row],[Actual Quantity]]</f>
        <v>7</v>
      </c>
      <c r="I9441" s="36">
        <f>IF(Vata_Sales[[#This Row],[Ref Unit]]="Single",Vata_Sales[[#This Row],[Quantity]],VLOOKUP(Vata_Sales[[#This Row],[Ref Unit]],Cat_Unit[],2,0)*Vata_Sales[[#This Row],[Quantity]])</f>
        <v>1000</v>
      </c>
      <c r="J9441" s="37">
        <f>Vata_Sales[[#This Row],[Quantity]]*Vata_Sales[[#This Row],[Rate]]</f>
        <v>7000</v>
      </c>
      <c r="L9441" s="37">
        <f>Vata_Sales[[#This Row],[Price]]-Vata_Sales[[#This Row],[Discount]]</f>
        <v>7000</v>
      </c>
      <c r="N9441" s="3" t="str">
        <f>VLOOKUP(Vata_Sales[[#This Row],[Product Name]],Category_table[#Data],2,0)</f>
        <v>Goyra</v>
      </c>
      <c r="O9441" s="3">
        <f>VLOOKUP(Vata_Sales[[#This Row],[Product Name]],Category_table[#Data],3,0)</f>
        <v>6</v>
      </c>
      <c r="P9441" s="41">
        <f>VLOOKUP(Vata_Sales[[#This Row],[Product Name]],Category_table[],4,0)</f>
        <v>6</v>
      </c>
    </row>
    <row r="9442" spans="1:16" ht="25.5" customHeight="1" x14ac:dyDescent="0.25">
      <c r="A9442" s="3">
        <v>581</v>
      </c>
      <c r="B9442" s="35">
        <v>45650</v>
      </c>
      <c r="C9442" s="3" t="s">
        <v>1569</v>
      </c>
      <c r="D9442" s="3" t="s">
        <v>163</v>
      </c>
      <c r="E9442" s="3" t="s">
        <v>282</v>
      </c>
      <c r="F9442" s="3">
        <v>2000</v>
      </c>
      <c r="G9442" s="3">
        <v>9.5</v>
      </c>
      <c r="H9442" s="39">
        <f>Vata_Sales[[#This Row],[Final Price]]/Vata_Sales[[#This Row],[Actual Quantity]]</f>
        <v>9.5</v>
      </c>
      <c r="I9442" s="36">
        <f>IF(Vata_Sales[[#This Row],[Ref Unit]]="Single",Vata_Sales[[#This Row],[Quantity]],VLOOKUP(Vata_Sales[[#This Row],[Ref Unit]],Cat_Unit[],2,0)*Vata_Sales[[#This Row],[Quantity]])</f>
        <v>2000</v>
      </c>
      <c r="J9442" s="37">
        <f>Vata_Sales[[#This Row],[Quantity]]*Vata_Sales[[#This Row],[Rate]]</f>
        <v>19000</v>
      </c>
      <c r="L9442" s="37">
        <f>Vata_Sales[[#This Row],[Price]]-Vata_Sales[[#This Row],[Discount]]</f>
        <v>19000</v>
      </c>
      <c r="N9442" s="3" t="str">
        <f>VLOOKUP(Vata_Sales[[#This Row],[Product Name]],Category_table[#Data],2,0)</f>
        <v>2no</v>
      </c>
      <c r="O9442" s="3">
        <f>VLOOKUP(Vata_Sales[[#This Row],[Product Name]],Category_table[#Data],3,0)</f>
        <v>3</v>
      </c>
      <c r="P9442" s="41">
        <f>VLOOKUP(Vata_Sales[[#This Row],[Product Name]],Category_table[],4,0)</f>
        <v>3</v>
      </c>
    </row>
    <row r="9443" spans="1:16" ht="25.5" customHeight="1" x14ac:dyDescent="0.25">
      <c r="A9443" s="3">
        <v>582</v>
      </c>
      <c r="B9443" s="35">
        <v>45650</v>
      </c>
      <c r="C9443" s="3" t="s">
        <v>151</v>
      </c>
      <c r="D9443" s="3" t="s">
        <v>252</v>
      </c>
      <c r="E9443" s="3" t="s">
        <v>282</v>
      </c>
      <c r="F9443" s="3">
        <v>3000</v>
      </c>
      <c r="G9443" s="3">
        <v>10.9</v>
      </c>
      <c r="H9443" s="39">
        <f>Vata_Sales[[#This Row],[Final Price]]/Vata_Sales[[#This Row],[Actual Quantity]]</f>
        <v>10.9</v>
      </c>
      <c r="I9443" s="36">
        <f>IF(Vata_Sales[[#This Row],[Ref Unit]]="Single",Vata_Sales[[#This Row],[Quantity]],VLOOKUP(Vata_Sales[[#This Row],[Ref Unit]],Cat_Unit[],2,0)*Vata_Sales[[#This Row],[Quantity]])</f>
        <v>3000</v>
      </c>
      <c r="J9443" s="37">
        <f>Vata_Sales[[#This Row],[Quantity]]*Vata_Sales[[#This Row],[Rate]]</f>
        <v>32700</v>
      </c>
      <c r="L9443" s="37">
        <f>Vata_Sales[[#This Row],[Price]]-Vata_Sales[[#This Row],[Discount]]</f>
        <v>32700</v>
      </c>
      <c r="N9443" s="3" t="str">
        <f>VLOOKUP(Vata_Sales[[#This Row],[Product Name]],Category_table[#Data],2,0)</f>
        <v>1no</v>
      </c>
      <c r="O9443" s="3">
        <f>VLOOKUP(Vata_Sales[[#This Row],[Product Name]],Category_table[#Data],3,0)</f>
        <v>1</v>
      </c>
      <c r="P9443" s="41">
        <f>VLOOKUP(Vata_Sales[[#This Row],[Product Name]],Category_table[],4,0)</f>
        <v>1</v>
      </c>
    </row>
    <row r="9444" spans="1:16" ht="25.5" customHeight="1" x14ac:dyDescent="0.25">
      <c r="A9444" s="3">
        <v>583</v>
      </c>
      <c r="B9444" s="35">
        <v>45650</v>
      </c>
      <c r="C9444" s="3" t="s">
        <v>897</v>
      </c>
      <c r="D9444" s="3" t="s">
        <v>252</v>
      </c>
      <c r="E9444" s="3" t="s">
        <v>282</v>
      </c>
      <c r="F9444" s="3">
        <v>1000</v>
      </c>
      <c r="G9444" s="3">
        <v>11</v>
      </c>
      <c r="H9444" s="39">
        <f>Vata_Sales[[#This Row],[Final Price]]/Vata_Sales[[#This Row],[Actual Quantity]]</f>
        <v>11</v>
      </c>
      <c r="I9444" s="36">
        <f>IF(Vata_Sales[[#This Row],[Ref Unit]]="Single",Vata_Sales[[#This Row],[Quantity]],VLOOKUP(Vata_Sales[[#This Row],[Ref Unit]],Cat_Unit[],2,0)*Vata_Sales[[#This Row],[Quantity]])</f>
        <v>1000</v>
      </c>
      <c r="J9444" s="37">
        <f>Vata_Sales[[#This Row],[Quantity]]*Vata_Sales[[#This Row],[Rate]]</f>
        <v>11000</v>
      </c>
      <c r="L9444" s="37">
        <f>Vata_Sales[[#This Row],[Price]]-Vata_Sales[[#This Row],[Discount]]</f>
        <v>11000</v>
      </c>
      <c r="N9444" s="3" t="str">
        <f>VLOOKUP(Vata_Sales[[#This Row],[Product Name]],Category_table[#Data],2,0)</f>
        <v>1no</v>
      </c>
      <c r="O9444" s="3">
        <f>VLOOKUP(Vata_Sales[[#This Row],[Product Name]],Category_table[#Data],3,0)</f>
        <v>1</v>
      </c>
      <c r="P9444" s="41">
        <f>VLOOKUP(Vata_Sales[[#This Row],[Product Name]],Category_table[],4,0)</f>
        <v>1</v>
      </c>
    </row>
    <row r="9445" spans="1:16" ht="25.5" customHeight="1" x14ac:dyDescent="0.25">
      <c r="A9445" s="3">
        <v>584</v>
      </c>
      <c r="B9445" s="35">
        <v>45650</v>
      </c>
      <c r="C9445" s="3" t="s">
        <v>922</v>
      </c>
      <c r="D9445" s="3" t="s">
        <v>34</v>
      </c>
      <c r="E9445" s="3" t="s">
        <v>282</v>
      </c>
      <c r="F9445" s="3">
        <v>200</v>
      </c>
      <c r="G9445" s="3">
        <v>7.5</v>
      </c>
      <c r="H9445" s="39">
        <f>Vata_Sales[[#This Row],[Final Price]]/Vata_Sales[[#This Row],[Actual Quantity]]</f>
        <v>7.5</v>
      </c>
      <c r="I9445" s="36">
        <f>IF(Vata_Sales[[#This Row],[Ref Unit]]="Single",Vata_Sales[[#This Row],[Quantity]],VLOOKUP(Vata_Sales[[#This Row],[Ref Unit]],Cat_Unit[],2,0)*Vata_Sales[[#This Row],[Quantity]])</f>
        <v>200</v>
      </c>
      <c r="J9445" s="37">
        <f>Vata_Sales[[#This Row],[Quantity]]*Vata_Sales[[#This Row],[Rate]]</f>
        <v>1500</v>
      </c>
      <c r="L9445" s="37">
        <f>Vata_Sales[[#This Row],[Price]]-Vata_Sales[[#This Row],[Discount]]</f>
        <v>1500</v>
      </c>
      <c r="N9445" s="3" t="str">
        <f>VLOOKUP(Vata_Sales[[#This Row],[Product Name]],Category_table[#Data],2,0)</f>
        <v>Goyra</v>
      </c>
      <c r="O9445" s="3">
        <f>VLOOKUP(Vata_Sales[[#This Row],[Product Name]],Category_table[#Data],3,0)</f>
        <v>6</v>
      </c>
      <c r="P9445" s="41">
        <f>VLOOKUP(Vata_Sales[[#This Row],[Product Name]],Category_table[],4,0)</f>
        <v>6</v>
      </c>
    </row>
    <row r="9446" spans="1:16" ht="25.5" customHeight="1" x14ac:dyDescent="0.25">
      <c r="A9446" s="3">
        <v>585</v>
      </c>
      <c r="B9446" s="35">
        <v>45650</v>
      </c>
      <c r="C9446" s="3" t="s">
        <v>151</v>
      </c>
      <c r="D9446" s="3" t="s">
        <v>252</v>
      </c>
      <c r="E9446" s="3" t="s">
        <v>282</v>
      </c>
      <c r="F9446" s="3">
        <v>1000</v>
      </c>
      <c r="G9446" s="3">
        <v>10.9</v>
      </c>
      <c r="H9446" s="39">
        <f>Vata_Sales[[#This Row],[Final Price]]/Vata_Sales[[#This Row],[Actual Quantity]]</f>
        <v>10.9</v>
      </c>
      <c r="I9446" s="36">
        <f>IF(Vata_Sales[[#This Row],[Ref Unit]]="Single",Vata_Sales[[#This Row],[Quantity]],VLOOKUP(Vata_Sales[[#This Row],[Ref Unit]],Cat_Unit[],2,0)*Vata_Sales[[#This Row],[Quantity]])</f>
        <v>1000</v>
      </c>
      <c r="J9446" s="37">
        <f>Vata_Sales[[#This Row],[Quantity]]*Vata_Sales[[#This Row],[Rate]]</f>
        <v>10900</v>
      </c>
      <c r="L9446" s="37">
        <f>Vata_Sales[[#This Row],[Price]]-Vata_Sales[[#This Row],[Discount]]</f>
        <v>10900</v>
      </c>
      <c r="N9446" s="3" t="str">
        <f>VLOOKUP(Vata_Sales[[#This Row],[Product Name]],Category_table[#Data],2,0)</f>
        <v>1no</v>
      </c>
      <c r="O9446" s="3">
        <f>VLOOKUP(Vata_Sales[[#This Row],[Product Name]],Category_table[#Data],3,0)</f>
        <v>1</v>
      </c>
      <c r="P9446" s="41">
        <f>VLOOKUP(Vata_Sales[[#This Row],[Product Name]],Category_table[],4,0)</f>
        <v>1</v>
      </c>
    </row>
    <row r="9447" spans="1:16" ht="25.5" customHeight="1" x14ac:dyDescent="0.25">
      <c r="A9447" s="3">
        <v>586</v>
      </c>
      <c r="B9447" s="35">
        <v>45650</v>
      </c>
      <c r="C9447" s="3" t="s">
        <v>897</v>
      </c>
      <c r="D9447" s="3" t="s">
        <v>252</v>
      </c>
      <c r="E9447" s="3" t="s">
        <v>282</v>
      </c>
      <c r="F9447" s="3">
        <v>1000</v>
      </c>
      <c r="G9447" s="3">
        <v>11</v>
      </c>
      <c r="H9447" s="39">
        <f>Vata_Sales[[#This Row],[Final Price]]/Vata_Sales[[#This Row],[Actual Quantity]]</f>
        <v>11</v>
      </c>
      <c r="I9447" s="36">
        <f>IF(Vata_Sales[[#This Row],[Ref Unit]]="Single",Vata_Sales[[#This Row],[Quantity]],VLOOKUP(Vata_Sales[[#This Row],[Ref Unit]],Cat_Unit[],2,0)*Vata_Sales[[#This Row],[Quantity]])</f>
        <v>1000</v>
      </c>
      <c r="J9447" s="37">
        <f>Vata_Sales[[#This Row],[Quantity]]*Vata_Sales[[#This Row],[Rate]]</f>
        <v>11000</v>
      </c>
      <c r="L9447" s="37">
        <f>Vata_Sales[[#This Row],[Price]]-Vata_Sales[[#This Row],[Discount]]</f>
        <v>11000</v>
      </c>
      <c r="N9447" s="3" t="str">
        <f>VLOOKUP(Vata_Sales[[#This Row],[Product Name]],Category_table[#Data],2,0)</f>
        <v>1no</v>
      </c>
      <c r="O9447" s="3">
        <f>VLOOKUP(Vata_Sales[[#This Row],[Product Name]],Category_table[#Data],3,0)</f>
        <v>1</v>
      </c>
      <c r="P9447" s="41">
        <f>VLOOKUP(Vata_Sales[[#This Row],[Product Name]],Category_table[],4,0)</f>
        <v>1</v>
      </c>
    </row>
    <row r="9448" spans="1:16" ht="25.5" customHeight="1" x14ac:dyDescent="0.25">
      <c r="A9448" s="3">
        <v>587</v>
      </c>
      <c r="B9448" s="35">
        <v>45650</v>
      </c>
      <c r="C9448" s="3" t="s">
        <v>897</v>
      </c>
      <c r="D9448" s="3" t="s">
        <v>149</v>
      </c>
      <c r="E9448" s="3" t="s">
        <v>27</v>
      </c>
      <c r="F9448" s="3">
        <v>1</v>
      </c>
      <c r="G9448" s="3">
        <v>1300</v>
      </c>
      <c r="H9448" s="39">
        <f>Vata_Sales[[#This Row],[Final Price]]/Vata_Sales[[#This Row],[Actual Quantity]]</f>
        <v>2.1666666666666665</v>
      </c>
      <c r="I9448" s="36">
        <f>IF(Vata_Sales[[#This Row],[Ref Unit]]="Single",Vata_Sales[[#This Row],[Quantity]],VLOOKUP(Vata_Sales[[#This Row],[Ref Unit]],Cat_Unit[],2,0)*Vata_Sales[[#This Row],[Quantity]])</f>
        <v>600</v>
      </c>
      <c r="J9448" s="37">
        <f>Vata_Sales[[#This Row],[Quantity]]*Vata_Sales[[#This Row],[Rate]]</f>
        <v>1300</v>
      </c>
      <c r="L9448" s="37">
        <f>Vata_Sales[[#This Row],[Price]]-Vata_Sales[[#This Row],[Discount]]</f>
        <v>1300</v>
      </c>
      <c r="N9448" s="3" t="str">
        <f>VLOOKUP(Vata_Sales[[#This Row],[Product Name]],Category_table[#Data],2,0)</f>
        <v>Adla_3</v>
      </c>
      <c r="O9448" s="3">
        <f>VLOOKUP(Vata_Sales[[#This Row],[Product Name]],Category_table[#Data],3,0)</f>
        <v>9</v>
      </c>
      <c r="P9448" s="41">
        <f>VLOOKUP(Vata_Sales[[#This Row],[Product Name]],Category_table[],4,0)</f>
        <v>7</v>
      </c>
    </row>
    <row r="9449" spans="1:16" ht="25.5" customHeight="1" x14ac:dyDescent="0.25">
      <c r="A9449" s="3">
        <v>588</v>
      </c>
      <c r="B9449" s="35">
        <v>45650</v>
      </c>
      <c r="C9449" s="3" t="s">
        <v>922</v>
      </c>
      <c r="D9449" s="3" t="s">
        <v>252</v>
      </c>
      <c r="E9449" s="3" t="s">
        <v>282</v>
      </c>
      <c r="F9449" s="3">
        <v>1500</v>
      </c>
      <c r="G9449" s="3">
        <v>10.9</v>
      </c>
      <c r="H9449" s="39">
        <f>Vata_Sales[[#This Row],[Final Price]]/Vata_Sales[[#This Row],[Actual Quantity]]</f>
        <v>10.866666666666667</v>
      </c>
      <c r="I9449" s="36">
        <f>IF(Vata_Sales[[#This Row],[Ref Unit]]="Single",Vata_Sales[[#This Row],[Quantity]],VLOOKUP(Vata_Sales[[#This Row],[Ref Unit]],Cat_Unit[],2,0)*Vata_Sales[[#This Row],[Quantity]])</f>
        <v>1500</v>
      </c>
      <c r="J9449" s="37">
        <f>Vata_Sales[[#This Row],[Quantity]]*Vata_Sales[[#This Row],[Rate]]</f>
        <v>16350</v>
      </c>
      <c r="K9449">
        <v>50</v>
      </c>
      <c r="L9449" s="37">
        <f>Vata_Sales[[#This Row],[Price]]-Vata_Sales[[#This Row],[Discount]]</f>
        <v>16300</v>
      </c>
      <c r="N9449" s="3" t="str">
        <f>VLOOKUP(Vata_Sales[[#This Row],[Product Name]],Category_table[#Data],2,0)</f>
        <v>1no</v>
      </c>
      <c r="O9449" s="3">
        <f>VLOOKUP(Vata_Sales[[#This Row],[Product Name]],Category_table[#Data],3,0)</f>
        <v>1</v>
      </c>
      <c r="P9449" s="41">
        <f>VLOOKUP(Vata_Sales[[#This Row],[Product Name]],Category_table[],4,0)</f>
        <v>1</v>
      </c>
    </row>
    <row r="9450" spans="1:16" ht="25.5" customHeight="1" x14ac:dyDescent="0.25">
      <c r="A9450" s="3">
        <v>589</v>
      </c>
      <c r="B9450" s="35">
        <v>45650</v>
      </c>
      <c r="C9450" s="3" t="s">
        <v>906</v>
      </c>
      <c r="D9450" s="3" t="s">
        <v>34</v>
      </c>
      <c r="E9450" s="3" t="s">
        <v>282</v>
      </c>
      <c r="F9450" s="3">
        <v>250</v>
      </c>
      <c r="G9450" s="3">
        <v>7</v>
      </c>
      <c r="H9450" s="39">
        <f>Vata_Sales[[#This Row],[Final Price]]/Vata_Sales[[#This Row],[Actual Quantity]]</f>
        <v>7</v>
      </c>
      <c r="I9450" s="36">
        <f>IF(Vata_Sales[[#This Row],[Ref Unit]]="Single",Vata_Sales[[#This Row],[Quantity]],VLOOKUP(Vata_Sales[[#This Row],[Ref Unit]],Cat_Unit[],2,0)*Vata_Sales[[#This Row],[Quantity]])</f>
        <v>250</v>
      </c>
      <c r="J9450" s="37">
        <f>Vata_Sales[[#This Row],[Quantity]]*Vata_Sales[[#This Row],[Rate]]</f>
        <v>1750</v>
      </c>
      <c r="L9450" s="37">
        <f>Vata_Sales[[#This Row],[Price]]-Vata_Sales[[#This Row],[Discount]]</f>
        <v>1750</v>
      </c>
      <c r="N9450" s="3" t="str">
        <f>VLOOKUP(Vata_Sales[[#This Row],[Product Name]],Category_table[#Data],2,0)</f>
        <v>Goyra</v>
      </c>
      <c r="O9450" s="3">
        <f>VLOOKUP(Vata_Sales[[#This Row],[Product Name]],Category_table[#Data],3,0)</f>
        <v>6</v>
      </c>
      <c r="P9450" s="41">
        <f>VLOOKUP(Vata_Sales[[#This Row],[Product Name]],Category_table[],4,0)</f>
        <v>6</v>
      </c>
    </row>
    <row r="9451" spans="1:16" ht="25.5" customHeight="1" x14ac:dyDescent="0.25">
      <c r="A9451" s="3">
        <v>590</v>
      </c>
      <c r="B9451" s="35">
        <v>45651</v>
      </c>
      <c r="C9451" s="3" t="s">
        <v>897</v>
      </c>
      <c r="D9451" s="3" t="s">
        <v>252</v>
      </c>
      <c r="E9451" s="3" t="s">
        <v>282</v>
      </c>
      <c r="F9451" s="3">
        <v>3000</v>
      </c>
      <c r="G9451" s="3">
        <v>10.9</v>
      </c>
      <c r="H9451" s="39">
        <f>Vata_Sales[[#This Row],[Final Price]]/Vata_Sales[[#This Row],[Actual Quantity]]</f>
        <v>10.9</v>
      </c>
      <c r="I9451" s="36">
        <f>IF(Vata_Sales[[#This Row],[Ref Unit]]="Single",Vata_Sales[[#This Row],[Quantity]],VLOOKUP(Vata_Sales[[#This Row],[Ref Unit]],Cat_Unit[],2,0)*Vata_Sales[[#This Row],[Quantity]])</f>
        <v>3000</v>
      </c>
      <c r="J9451" s="37">
        <f>Vata_Sales[[#This Row],[Quantity]]*Vata_Sales[[#This Row],[Rate]]</f>
        <v>32700</v>
      </c>
      <c r="L9451" s="37">
        <f>Vata_Sales[[#This Row],[Price]]-Vata_Sales[[#This Row],[Discount]]</f>
        <v>32700</v>
      </c>
      <c r="N9451" s="3" t="str">
        <f>VLOOKUP(Vata_Sales[[#This Row],[Product Name]],Category_table[#Data],2,0)</f>
        <v>1no</v>
      </c>
      <c r="O9451" s="3">
        <f>VLOOKUP(Vata_Sales[[#This Row],[Product Name]],Category_table[#Data],3,0)</f>
        <v>1</v>
      </c>
      <c r="P9451" s="41">
        <f>VLOOKUP(Vata_Sales[[#This Row],[Product Name]],Category_table[],4,0)</f>
        <v>1</v>
      </c>
    </row>
    <row r="9452" spans="1:16" ht="25.5" customHeight="1" x14ac:dyDescent="0.25">
      <c r="A9452" s="3">
        <v>591</v>
      </c>
      <c r="B9452" s="35">
        <v>45651</v>
      </c>
      <c r="C9452" s="3" t="s">
        <v>806</v>
      </c>
      <c r="D9452" s="3" t="s">
        <v>34</v>
      </c>
      <c r="E9452" s="3" t="s">
        <v>282</v>
      </c>
      <c r="F9452" s="3">
        <v>1200</v>
      </c>
      <c r="G9452" s="3">
        <v>7</v>
      </c>
      <c r="H9452" s="39">
        <f>Vata_Sales[[#This Row],[Final Price]]/Vata_Sales[[#This Row],[Actual Quantity]]</f>
        <v>7</v>
      </c>
      <c r="I9452" s="36">
        <f>IF(Vata_Sales[[#This Row],[Ref Unit]]="Single",Vata_Sales[[#This Row],[Quantity]],VLOOKUP(Vata_Sales[[#This Row],[Ref Unit]],Cat_Unit[],2,0)*Vata_Sales[[#This Row],[Quantity]])</f>
        <v>1200</v>
      </c>
      <c r="J9452" s="37">
        <f>Vata_Sales[[#This Row],[Quantity]]*Vata_Sales[[#This Row],[Rate]]</f>
        <v>8400</v>
      </c>
      <c r="L9452" s="37">
        <f>Vata_Sales[[#This Row],[Price]]-Vata_Sales[[#This Row],[Discount]]</f>
        <v>8400</v>
      </c>
      <c r="N9452" s="3" t="str">
        <f>VLOOKUP(Vata_Sales[[#This Row],[Product Name]],Category_table[#Data],2,0)</f>
        <v>Goyra</v>
      </c>
      <c r="O9452" s="3">
        <f>VLOOKUP(Vata_Sales[[#This Row],[Product Name]],Category_table[#Data],3,0)</f>
        <v>6</v>
      </c>
      <c r="P9452" s="41">
        <f>VLOOKUP(Vata_Sales[[#This Row],[Product Name]],Category_table[],4,0)</f>
        <v>6</v>
      </c>
    </row>
    <row r="9453" spans="1:16" ht="25.5" customHeight="1" x14ac:dyDescent="0.25">
      <c r="A9453" s="3">
        <v>592</v>
      </c>
      <c r="B9453" s="35">
        <v>45651</v>
      </c>
      <c r="C9453" s="3" t="s">
        <v>922</v>
      </c>
      <c r="D9453" s="3" t="s">
        <v>163</v>
      </c>
      <c r="E9453" s="3" t="s">
        <v>282</v>
      </c>
      <c r="F9453" s="3">
        <v>1000</v>
      </c>
      <c r="G9453" s="3">
        <v>9.8000000000000007</v>
      </c>
      <c r="H9453" s="39">
        <f>Vata_Sales[[#This Row],[Final Price]]/Vata_Sales[[#This Row],[Actual Quantity]]</f>
        <v>9.8000000000000007</v>
      </c>
      <c r="I9453" s="36">
        <f>IF(Vata_Sales[[#This Row],[Ref Unit]]="Single",Vata_Sales[[#This Row],[Quantity]],VLOOKUP(Vata_Sales[[#This Row],[Ref Unit]],Cat_Unit[],2,0)*Vata_Sales[[#This Row],[Quantity]])</f>
        <v>1000</v>
      </c>
      <c r="J9453" s="37">
        <f>Vata_Sales[[#This Row],[Quantity]]*Vata_Sales[[#This Row],[Rate]]</f>
        <v>9800</v>
      </c>
      <c r="L9453" s="37">
        <f>Vata_Sales[[#This Row],[Price]]-Vata_Sales[[#This Row],[Discount]]</f>
        <v>9800</v>
      </c>
      <c r="N9453" s="3" t="str">
        <f>VLOOKUP(Vata_Sales[[#This Row],[Product Name]],Category_table[#Data],2,0)</f>
        <v>2no</v>
      </c>
      <c r="O9453" s="3">
        <f>VLOOKUP(Vata_Sales[[#This Row],[Product Name]],Category_table[#Data],3,0)</f>
        <v>3</v>
      </c>
      <c r="P9453" s="41">
        <f>VLOOKUP(Vata_Sales[[#This Row],[Product Name]],Category_table[],4,0)</f>
        <v>3</v>
      </c>
    </row>
    <row r="9454" spans="1:16" ht="25.5" customHeight="1" x14ac:dyDescent="0.25">
      <c r="A9454" s="3">
        <v>593</v>
      </c>
      <c r="B9454" s="35">
        <v>45651</v>
      </c>
      <c r="C9454" s="3" t="s">
        <v>897</v>
      </c>
      <c r="D9454" s="3" t="s">
        <v>252</v>
      </c>
      <c r="E9454" s="3" t="s">
        <v>282</v>
      </c>
      <c r="F9454" s="3">
        <v>3000</v>
      </c>
      <c r="G9454" s="3">
        <v>11</v>
      </c>
      <c r="H9454" s="39">
        <f>Vata_Sales[[#This Row],[Final Price]]/Vata_Sales[[#This Row],[Actual Quantity]]</f>
        <v>11</v>
      </c>
      <c r="I9454" s="36">
        <f>IF(Vata_Sales[[#This Row],[Ref Unit]]="Single",Vata_Sales[[#This Row],[Quantity]],VLOOKUP(Vata_Sales[[#This Row],[Ref Unit]],Cat_Unit[],2,0)*Vata_Sales[[#This Row],[Quantity]])</f>
        <v>3000</v>
      </c>
      <c r="J9454" s="37">
        <f>Vata_Sales[[#This Row],[Quantity]]*Vata_Sales[[#This Row],[Rate]]</f>
        <v>33000</v>
      </c>
      <c r="L9454" s="37">
        <f>Vata_Sales[[#This Row],[Price]]-Vata_Sales[[#This Row],[Discount]]</f>
        <v>33000</v>
      </c>
      <c r="N9454" s="3" t="str">
        <f>VLOOKUP(Vata_Sales[[#This Row],[Product Name]],Category_table[#Data],2,0)</f>
        <v>1no</v>
      </c>
      <c r="O9454" s="3">
        <f>VLOOKUP(Vata_Sales[[#This Row],[Product Name]],Category_table[#Data],3,0)</f>
        <v>1</v>
      </c>
      <c r="P9454" s="41">
        <f>VLOOKUP(Vata_Sales[[#This Row],[Product Name]],Category_table[],4,0)</f>
        <v>1</v>
      </c>
    </row>
    <row r="9455" spans="1:16" ht="25.5" customHeight="1" x14ac:dyDescent="0.25">
      <c r="A9455" s="3">
        <v>594</v>
      </c>
      <c r="B9455" s="35">
        <v>45651</v>
      </c>
      <c r="C9455" s="3" t="s">
        <v>906</v>
      </c>
      <c r="D9455" s="3" t="s">
        <v>1017</v>
      </c>
      <c r="E9455" s="3" t="s">
        <v>279</v>
      </c>
      <c r="F9455" s="3">
        <v>100</v>
      </c>
      <c r="G9455" s="3">
        <v>10</v>
      </c>
      <c r="H9455" s="39">
        <f>Vata_Sales[[#This Row],[Final Price]]/Vata_Sales[[#This Row],[Actual Quantity]]</f>
        <v>5</v>
      </c>
      <c r="I9455" s="36">
        <f>IF(Vata_Sales[[#This Row],[Ref Unit]]="Single",Vata_Sales[[#This Row],[Quantity]],VLOOKUP(Vata_Sales[[#This Row],[Ref Unit]],Cat_Unit[],2,0)*Vata_Sales[[#This Row],[Quantity]])</f>
        <v>200</v>
      </c>
      <c r="J9455" s="37">
        <f>Vata_Sales[[#This Row],[Quantity]]*Vata_Sales[[#This Row],[Rate]]</f>
        <v>1000</v>
      </c>
      <c r="L9455" s="37">
        <f>Vata_Sales[[#This Row],[Price]]-Vata_Sales[[#This Row],[Discount]]</f>
        <v>1000</v>
      </c>
      <c r="N9455" s="3" t="str">
        <f>VLOOKUP(Vata_Sales[[#This Row],[Product Name]],Category_table[#Data],2,0)</f>
        <v>Adla_1</v>
      </c>
      <c r="O9455" s="3">
        <f>VLOOKUP(Vata_Sales[[#This Row],[Product Name]],Category_table[#Data],3,0)</f>
        <v>7</v>
      </c>
      <c r="P9455" s="41">
        <f>VLOOKUP(Vata_Sales[[#This Row],[Product Name]],Category_table[],4,0)</f>
        <v>7</v>
      </c>
    </row>
    <row r="9456" spans="1:16" ht="25.5" customHeight="1" x14ac:dyDescent="0.25">
      <c r="A9456" s="3">
        <v>595</v>
      </c>
      <c r="B9456" s="35">
        <v>45651</v>
      </c>
      <c r="C9456" s="3" t="s">
        <v>922</v>
      </c>
      <c r="D9456" s="3" t="s">
        <v>252</v>
      </c>
      <c r="E9456" s="3" t="s">
        <v>282</v>
      </c>
      <c r="F9456" s="3">
        <v>5000</v>
      </c>
      <c r="G9456" s="3">
        <v>10.8</v>
      </c>
      <c r="H9456" s="39">
        <f>Vata_Sales[[#This Row],[Final Price]]/Vata_Sales[[#This Row],[Actual Quantity]]</f>
        <v>10.8</v>
      </c>
      <c r="I9456" s="36">
        <f>IF(Vata_Sales[[#This Row],[Ref Unit]]="Single",Vata_Sales[[#This Row],[Quantity]],VLOOKUP(Vata_Sales[[#This Row],[Ref Unit]],Cat_Unit[],2,0)*Vata_Sales[[#This Row],[Quantity]])</f>
        <v>5000</v>
      </c>
      <c r="J9456" s="37">
        <f>Vata_Sales[[#This Row],[Quantity]]*Vata_Sales[[#This Row],[Rate]]</f>
        <v>54000</v>
      </c>
      <c r="L9456" s="37">
        <f>Vata_Sales[[#This Row],[Price]]-Vata_Sales[[#This Row],[Discount]]</f>
        <v>54000</v>
      </c>
      <c r="N9456" s="3" t="str">
        <f>VLOOKUP(Vata_Sales[[#This Row],[Product Name]],Category_table[#Data],2,0)</f>
        <v>1no</v>
      </c>
      <c r="O9456" s="3">
        <f>VLOOKUP(Vata_Sales[[#This Row],[Product Name]],Category_table[#Data],3,0)</f>
        <v>1</v>
      </c>
      <c r="P9456" s="41">
        <f>VLOOKUP(Vata_Sales[[#This Row],[Product Name]],Category_table[],4,0)</f>
        <v>1</v>
      </c>
    </row>
    <row r="9457" spans="1:16" ht="25.5" customHeight="1" x14ac:dyDescent="0.25">
      <c r="A9457" s="3">
        <v>596</v>
      </c>
      <c r="B9457" s="35">
        <v>45651</v>
      </c>
      <c r="C9457" s="3" t="s">
        <v>151</v>
      </c>
      <c r="D9457" s="3" t="s">
        <v>252</v>
      </c>
      <c r="E9457" s="3" t="s">
        <v>282</v>
      </c>
      <c r="F9457" s="3">
        <v>1500</v>
      </c>
      <c r="G9457" s="3">
        <v>11</v>
      </c>
      <c r="H9457" s="39">
        <f>Vata_Sales[[#This Row],[Final Price]]/Vata_Sales[[#This Row],[Actual Quantity]]</f>
        <v>11</v>
      </c>
      <c r="I9457" s="36">
        <f>IF(Vata_Sales[[#This Row],[Ref Unit]]="Single",Vata_Sales[[#This Row],[Quantity]],VLOOKUP(Vata_Sales[[#This Row],[Ref Unit]],Cat_Unit[],2,0)*Vata_Sales[[#This Row],[Quantity]])</f>
        <v>1500</v>
      </c>
      <c r="J9457" s="37">
        <f>Vata_Sales[[#This Row],[Quantity]]*Vata_Sales[[#This Row],[Rate]]</f>
        <v>16500</v>
      </c>
      <c r="L9457" s="37">
        <f>Vata_Sales[[#This Row],[Price]]-Vata_Sales[[#This Row],[Discount]]</f>
        <v>16500</v>
      </c>
      <c r="N9457" s="3" t="str">
        <f>VLOOKUP(Vata_Sales[[#This Row],[Product Name]],Category_table[#Data],2,0)</f>
        <v>1no</v>
      </c>
      <c r="O9457" s="3">
        <f>VLOOKUP(Vata_Sales[[#This Row],[Product Name]],Category_table[#Data],3,0)</f>
        <v>1</v>
      </c>
      <c r="P9457" s="41">
        <f>VLOOKUP(Vata_Sales[[#This Row],[Product Name]],Category_table[],4,0)</f>
        <v>1</v>
      </c>
    </row>
    <row r="9458" spans="1:16" ht="25.5" customHeight="1" x14ac:dyDescent="0.25">
      <c r="A9458" s="3">
        <v>597</v>
      </c>
      <c r="B9458" s="35">
        <v>45651</v>
      </c>
      <c r="C9458" s="3" t="s">
        <v>165</v>
      </c>
      <c r="D9458" s="3" t="s">
        <v>252</v>
      </c>
      <c r="E9458" s="3" t="s">
        <v>282</v>
      </c>
      <c r="F9458" s="3">
        <v>2800</v>
      </c>
      <c r="G9458" s="3">
        <v>10.9</v>
      </c>
      <c r="H9458" s="39">
        <f>Vata_Sales[[#This Row],[Final Price]]/Vata_Sales[[#This Row],[Actual Quantity]]</f>
        <v>10.892857142857142</v>
      </c>
      <c r="I9458" s="36">
        <f>IF(Vata_Sales[[#This Row],[Ref Unit]]="Single",Vata_Sales[[#This Row],[Quantity]],VLOOKUP(Vata_Sales[[#This Row],[Ref Unit]],Cat_Unit[],2,0)*Vata_Sales[[#This Row],[Quantity]])</f>
        <v>2800</v>
      </c>
      <c r="J9458" s="37">
        <f>Vata_Sales[[#This Row],[Quantity]]*Vata_Sales[[#This Row],[Rate]]</f>
        <v>30520</v>
      </c>
      <c r="K9458">
        <v>20</v>
      </c>
      <c r="L9458" s="37">
        <f>Vata_Sales[[#This Row],[Price]]-Vata_Sales[[#This Row],[Discount]]</f>
        <v>30500</v>
      </c>
      <c r="N9458" s="3" t="str">
        <f>VLOOKUP(Vata_Sales[[#This Row],[Product Name]],Category_table[#Data],2,0)</f>
        <v>1no</v>
      </c>
      <c r="O9458" s="3">
        <f>VLOOKUP(Vata_Sales[[#This Row],[Product Name]],Category_table[#Data],3,0)</f>
        <v>1</v>
      </c>
      <c r="P9458" s="41">
        <f>VLOOKUP(Vata_Sales[[#This Row],[Product Name]],Category_table[],4,0)</f>
        <v>1</v>
      </c>
    </row>
    <row r="9459" spans="1:16" ht="25.5" customHeight="1" x14ac:dyDescent="0.25">
      <c r="A9459" s="3">
        <v>598</v>
      </c>
      <c r="B9459" s="35">
        <v>45652</v>
      </c>
      <c r="C9459" s="3" t="s">
        <v>906</v>
      </c>
      <c r="D9459" s="3" t="s">
        <v>252</v>
      </c>
      <c r="E9459" s="3" t="s">
        <v>282</v>
      </c>
      <c r="F9459" s="3">
        <v>4000</v>
      </c>
      <c r="G9459" s="3">
        <v>11</v>
      </c>
      <c r="H9459" s="39">
        <f>Vata_Sales[[#This Row],[Final Price]]/Vata_Sales[[#This Row],[Actual Quantity]]</f>
        <v>11</v>
      </c>
      <c r="I9459" s="36">
        <f>IF(Vata_Sales[[#This Row],[Ref Unit]]="Single",Vata_Sales[[#This Row],[Quantity]],VLOOKUP(Vata_Sales[[#This Row],[Ref Unit]],Cat_Unit[],2,0)*Vata_Sales[[#This Row],[Quantity]])</f>
        <v>4000</v>
      </c>
      <c r="J9459" s="37">
        <f>Vata_Sales[[#This Row],[Quantity]]*Vata_Sales[[#This Row],[Rate]]</f>
        <v>44000</v>
      </c>
      <c r="L9459" s="37">
        <f>Vata_Sales[[#This Row],[Price]]-Vata_Sales[[#This Row],[Discount]]</f>
        <v>44000</v>
      </c>
      <c r="N9459" s="3" t="str">
        <f>VLOOKUP(Vata_Sales[[#This Row],[Product Name]],Category_table[#Data],2,0)</f>
        <v>1no</v>
      </c>
      <c r="O9459" s="3">
        <f>VLOOKUP(Vata_Sales[[#This Row],[Product Name]],Category_table[#Data],3,0)</f>
        <v>1</v>
      </c>
      <c r="P9459" s="41">
        <f>VLOOKUP(Vata_Sales[[#This Row],[Product Name]],Category_table[],4,0)</f>
        <v>1</v>
      </c>
    </row>
    <row r="9460" spans="1:16" ht="25.5" customHeight="1" x14ac:dyDescent="0.25">
      <c r="A9460" s="3">
        <v>599</v>
      </c>
      <c r="B9460" s="35">
        <v>45652</v>
      </c>
      <c r="C9460" s="3" t="s">
        <v>922</v>
      </c>
      <c r="D9460" s="3" t="s">
        <v>252</v>
      </c>
      <c r="E9460" s="3" t="s">
        <v>282</v>
      </c>
      <c r="F9460" s="3">
        <v>1000</v>
      </c>
      <c r="G9460" s="3">
        <v>10.8</v>
      </c>
      <c r="H9460" s="39">
        <f>Vata_Sales[[#This Row],[Final Price]]/Vata_Sales[[#This Row],[Actual Quantity]]</f>
        <v>10.8</v>
      </c>
      <c r="I9460" s="36">
        <f>IF(Vata_Sales[[#This Row],[Ref Unit]]="Single",Vata_Sales[[#This Row],[Quantity]],VLOOKUP(Vata_Sales[[#This Row],[Ref Unit]],Cat_Unit[],2,0)*Vata_Sales[[#This Row],[Quantity]])</f>
        <v>1000</v>
      </c>
      <c r="J9460" s="37">
        <f>Vata_Sales[[#This Row],[Quantity]]*Vata_Sales[[#This Row],[Rate]]</f>
        <v>10800</v>
      </c>
      <c r="L9460" s="37">
        <f>Vata_Sales[[#This Row],[Price]]-Vata_Sales[[#This Row],[Discount]]</f>
        <v>10800</v>
      </c>
      <c r="N9460" s="3" t="str">
        <f>VLOOKUP(Vata_Sales[[#This Row],[Product Name]],Category_table[#Data],2,0)</f>
        <v>1no</v>
      </c>
      <c r="O9460" s="3">
        <f>VLOOKUP(Vata_Sales[[#This Row],[Product Name]],Category_table[#Data],3,0)</f>
        <v>1</v>
      </c>
      <c r="P9460" s="41">
        <f>VLOOKUP(Vata_Sales[[#This Row],[Product Name]],Category_table[],4,0)</f>
        <v>1</v>
      </c>
    </row>
    <row r="9461" spans="1:16" ht="25.5" customHeight="1" x14ac:dyDescent="0.25">
      <c r="A9461" s="3">
        <v>600</v>
      </c>
      <c r="B9461" s="35">
        <v>45652</v>
      </c>
      <c r="C9461" s="3" t="s">
        <v>906</v>
      </c>
      <c r="D9461" s="3" t="s">
        <v>1017</v>
      </c>
      <c r="E9461" s="3" t="s">
        <v>279</v>
      </c>
      <c r="F9461" s="3">
        <v>100</v>
      </c>
      <c r="G9461" s="3">
        <v>10</v>
      </c>
      <c r="H9461" s="39">
        <f>Vata_Sales[[#This Row],[Final Price]]/Vata_Sales[[#This Row],[Actual Quantity]]</f>
        <v>5</v>
      </c>
      <c r="I9461" s="36">
        <f>IF(Vata_Sales[[#This Row],[Ref Unit]]="Single",Vata_Sales[[#This Row],[Quantity]],VLOOKUP(Vata_Sales[[#This Row],[Ref Unit]],Cat_Unit[],2,0)*Vata_Sales[[#This Row],[Quantity]])</f>
        <v>200</v>
      </c>
      <c r="J9461" s="37">
        <f>Vata_Sales[[#This Row],[Quantity]]*Vata_Sales[[#This Row],[Rate]]</f>
        <v>1000</v>
      </c>
      <c r="L9461" s="37">
        <f>Vata_Sales[[#This Row],[Price]]-Vata_Sales[[#This Row],[Discount]]</f>
        <v>1000</v>
      </c>
      <c r="N9461" s="3" t="str">
        <f>VLOOKUP(Vata_Sales[[#This Row],[Product Name]],Category_table[#Data],2,0)</f>
        <v>Adla_1</v>
      </c>
      <c r="O9461" s="3">
        <f>VLOOKUP(Vata_Sales[[#This Row],[Product Name]],Category_table[#Data],3,0)</f>
        <v>7</v>
      </c>
      <c r="P9461" s="41">
        <f>VLOOKUP(Vata_Sales[[#This Row],[Product Name]],Category_table[],4,0)</f>
        <v>7</v>
      </c>
    </row>
    <row r="9462" spans="1:16" ht="25.5" customHeight="1" x14ac:dyDescent="0.25">
      <c r="A9462" s="3">
        <v>601</v>
      </c>
      <c r="B9462" s="35">
        <v>45652</v>
      </c>
      <c r="C9462" s="3" t="s">
        <v>806</v>
      </c>
      <c r="D9462" s="3" t="s">
        <v>252</v>
      </c>
      <c r="E9462" s="3" t="s">
        <v>282</v>
      </c>
      <c r="F9462" s="3">
        <v>1100</v>
      </c>
      <c r="G9462" s="3">
        <v>10.8</v>
      </c>
      <c r="H9462" s="39">
        <f>Vata_Sales[[#This Row],[Final Price]]/Vata_Sales[[#This Row],[Actual Quantity]]</f>
        <v>10.8</v>
      </c>
      <c r="I9462" s="36">
        <f>IF(Vata_Sales[[#This Row],[Ref Unit]]="Single",Vata_Sales[[#This Row],[Quantity]],VLOOKUP(Vata_Sales[[#This Row],[Ref Unit]],Cat_Unit[],2,0)*Vata_Sales[[#This Row],[Quantity]])</f>
        <v>1100</v>
      </c>
      <c r="J9462" s="37">
        <f>Vata_Sales[[#This Row],[Quantity]]*Vata_Sales[[#This Row],[Rate]]</f>
        <v>11880</v>
      </c>
      <c r="L9462" s="37">
        <f>Vata_Sales[[#This Row],[Price]]-Vata_Sales[[#This Row],[Discount]]</f>
        <v>11880</v>
      </c>
      <c r="N9462" s="3" t="str">
        <f>VLOOKUP(Vata_Sales[[#This Row],[Product Name]],Category_table[#Data],2,0)</f>
        <v>1no</v>
      </c>
      <c r="O9462" s="3">
        <f>VLOOKUP(Vata_Sales[[#This Row],[Product Name]],Category_table[#Data],3,0)</f>
        <v>1</v>
      </c>
      <c r="P9462" s="41">
        <f>VLOOKUP(Vata_Sales[[#This Row],[Product Name]],Category_table[],4,0)</f>
        <v>1</v>
      </c>
    </row>
    <row r="9463" spans="1:16" ht="25.5" customHeight="1" x14ac:dyDescent="0.25">
      <c r="A9463" s="3">
        <v>602</v>
      </c>
      <c r="B9463" s="35">
        <v>45652</v>
      </c>
      <c r="C9463" s="3" t="s">
        <v>806</v>
      </c>
      <c r="D9463" s="3" t="s">
        <v>252</v>
      </c>
      <c r="E9463" s="3" t="s">
        <v>282</v>
      </c>
      <c r="F9463" s="3">
        <v>1000</v>
      </c>
      <c r="G9463" s="3">
        <v>10.9</v>
      </c>
      <c r="H9463" s="39">
        <f>Vata_Sales[[#This Row],[Final Price]]/Vata_Sales[[#This Row],[Actual Quantity]]</f>
        <v>10.9</v>
      </c>
      <c r="I9463" s="36">
        <f>IF(Vata_Sales[[#This Row],[Ref Unit]]="Single",Vata_Sales[[#This Row],[Quantity]],VLOOKUP(Vata_Sales[[#This Row],[Ref Unit]],Cat_Unit[],2,0)*Vata_Sales[[#This Row],[Quantity]])</f>
        <v>1000</v>
      </c>
      <c r="J9463" s="37">
        <f>Vata_Sales[[#This Row],[Quantity]]*Vata_Sales[[#This Row],[Rate]]</f>
        <v>10900</v>
      </c>
      <c r="L9463" s="37">
        <f>Vata_Sales[[#This Row],[Price]]-Vata_Sales[[#This Row],[Discount]]</f>
        <v>10900</v>
      </c>
      <c r="N9463" s="3" t="str">
        <f>VLOOKUP(Vata_Sales[[#This Row],[Product Name]],Category_table[#Data],2,0)</f>
        <v>1no</v>
      </c>
      <c r="O9463" s="3">
        <f>VLOOKUP(Vata_Sales[[#This Row],[Product Name]],Category_table[#Data],3,0)</f>
        <v>1</v>
      </c>
      <c r="P9463" s="41">
        <f>VLOOKUP(Vata_Sales[[#This Row],[Product Name]],Category_table[],4,0)</f>
        <v>1</v>
      </c>
    </row>
    <row r="9464" spans="1:16" ht="25.5" customHeight="1" x14ac:dyDescent="0.25">
      <c r="A9464" s="3">
        <v>603</v>
      </c>
      <c r="B9464" s="35">
        <v>45653</v>
      </c>
      <c r="C9464" s="3" t="s">
        <v>165</v>
      </c>
      <c r="D9464" s="3" t="s">
        <v>34</v>
      </c>
      <c r="E9464" s="3" t="s">
        <v>282</v>
      </c>
      <c r="F9464" s="3">
        <v>4000</v>
      </c>
      <c r="G9464" s="3">
        <v>7</v>
      </c>
      <c r="H9464" s="39">
        <f>Vata_Sales[[#This Row],[Final Price]]/Vata_Sales[[#This Row],[Actual Quantity]]</f>
        <v>7</v>
      </c>
      <c r="I9464" s="36">
        <f>IF(Vata_Sales[[#This Row],[Ref Unit]]="Single",Vata_Sales[[#This Row],[Quantity]],VLOOKUP(Vata_Sales[[#This Row],[Ref Unit]],Cat_Unit[],2,0)*Vata_Sales[[#This Row],[Quantity]])</f>
        <v>4000</v>
      </c>
      <c r="J9464" s="37">
        <f>Vata_Sales[[#This Row],[Quantity]]*Vata_Sales[[#This Row],[Rate]]</f>
        <v>28000</v>
      </c>
      <c r="L9464" s="37">
        <f>Vata_Sales[[#This Row],[Price]]-Vata_Sales[[#This Row],[Discount]]</f>
        <v>28000</v>
      </c>
      <c r="N9464" s="3" t="str">
        <f>VLOOKUP(Vata_Sales[[#This Row],[Product Name]],Category_table[#Data],2,0)</f>
        <v>Goyra</v>
      </c>
      <c r="O9464" s="3">
        <f>VLOOKUP(Vata_Sales[[#This Row],[Product Name]],Category_table[#Data],3,0)</f>
        <v>6</v>
      </c>
      <c r="P9464" s="41">
        <f>VLOOKUP(Vata_Sales[[#This Row],[Product Name]],Category_table[],4,0)</f>
        <v>6</v>
      </c>
    </row>
    <row r="9465" spans="1:16" ht="25.5" customHeight="1" x14ac:dyDescent="0.25">
      <c r="A9465" s="3">
        <v>604</v>
      </c>
      <c r="B9465" s="35">
        <v>45653</v>
      </c>
      <c r="C9465" s="3" t="s">
        <v>151</v>
      </c>
      <c r="D9465" s="3" t="s">
        <v>252</v>
      </c>
      <c r="E9465" s="3" t="s">
        <v>282</v>
      </c>
      <c r="F9465" s="3">
        <v>1000</v>
      </c>
      <c r="G9465" s="3">
        <v>10.8</v>
      </c>
      <c r="H9465" s="39">
        <f>Vata_Sales[[#This Row],[Final Price]]/Vata_Sales[[#This Row],[Actual Quantity]]</f>
        <v>10.8</v>
      </c>
      <c r="I9465" s="36">
        <f>IF(Vata_Sales[[#This Row],[Ref Unit]]="Single",Vata_Sales[[#This Row],[Quantity]],VLOOKUP(Vata_Sales[[#This Row],[Ref Unit]],Cat_Unit[],2,0)*Vata_Sales[[#This Row],[Quantity]])</f>
        <v>1000</v>
      </c>
      <c r="J9465" s="37">
        <f>Vata_Sales[[#This Row],[Quantity]]*Vata_Sales[[#This Row],[Rate]]</f>
        <v>10800</v>
      </c>
      <c r="L9465" s="37">
        <f>Vata_Sales[[#This Row],[Price]]-Vata_Sales[[#This Row],[Discount]]</f>
        <v>10800</v>
      </c>
      <c r="N9465" s="3" t="str">
        <f>VLOOKUP(Vata_Sales[[#This Row],[Product Name]],Category_table[#Data],2,0)</f>
        <v>1no</v>
      </c>
      <c r="O9465" s="3">
        <f>VLOOKUP(Vata_Sales[[#This Row],[Product Name]],Category_table[#Data],3,0)</f>
        <v>1</v>
      </c>
      <c r="P9465" s="41">
        <f>VLOOKUP(Vata_Sales[[#This Row],[Product Name]],Category_table[],4,0)</f>
        <v>1</v>
      </c>
    </row>
    <row r="9466" spans="1:16" ht="25.5" customHeight="1" x14ac:dyDescent="0.25">
      <c r="A9466" s="3">
        <v>605</v>
      </c>
      <c r="B9466" s="35">
        <v>45653</v>
      </c>
      <c r="C9466" s="3" t="s">
        <v>897</v>
      </c>
      <c r="D9466" s="3" t="s">
        <v>252</v>
      </c>
      <c r="E9466" s="3" t="s">
        <v>282</v>
      </c>
      <c r="F9466" s="3">
        <v>500</v>
      </c>
      <c r="G9466" s="3">
        <v>10.8</v>
      </c>
      <c r="H9466" s="39">
        <f>Vata_Sales[[#This Row],[Final Price]]/Vata_Sales[[#This Row],[Actual Quantity]]</f>
        <v>10.8</v>
      </c>
      <c r="I9466" s="36">
        <f>IF(Vata_Sales[[#This Row],[Ref Unit]]="Single",Vata_Sales[[#This Row],[Quantity]],VLOOKUP(Vata_Sales[[#This Row],[Ref Unit]],Cat_Unit[],2,0)*Vata_Sales[[#This Row],[Quantity]])</f>
        <v>500</v>
      </c>
      <c r="J9466" s="37">
        <f>Vata_Sales[[#This Row],[Quantity]]*Vata_Sales[[#This Row],[Rate]]</f>
        <v>5400</v>
      </c>
      <c r="L9466" s="37">
        <f>Vata_Sales[[#This Row],[Price]]-Vata_Sales[[#This Row],[Discount]]</f>
        <v>5400</v>
      </c>
      <c r="N9466" s="3" t="str">
        <f>VLOOKUP(Vata_Sales[[#This Row],[Product Name]],Category_table[#Data],2,0)</f>
        <v>1no</v>
      </c>
      <c r="O9466" s="3">
        <f>VLOOKUP(Vata_Sales[[#This Row],[Product Name]],Category_table[#Data],3,0)</f>
        <v>1</v>
      </c>
      <c r="P9466" s="41">
        <f>VLOOKUP(Vata_Sales[[#This Row],[Product Name]],Category_table[],4,0)</f>
        <v>1</v>
      </c>
    </row>
    <row r="9467" spans="1:16" ht="25.5" customHeight="1" x14ac:dyDescent="0.25">
      <c r="A9467" s="3">
        <v>606</v>
      </c>
      <c r="B9467" s="35">
        <v>45653</v>
      </c>
      <c r="C9467" s="3" t="s">
        <v>897</v>
      </c>
      <c r="D9467" s="3" t="s">
        <v>252</v>
      </c>
      <c r="E9467" s="3" t="s">
        <v>282</v>
      </c>
      <c r="F9467" s="3">
        <v>1000</v>
      </c>
      <c r="G9467" s="3">
        <v>10.8</v>
      </c>
      <c r="H9467" s="39">
        <f>Vata_Sales[[#This Row],[Final Price]]/Vata_Sales[[#This Row],[Actual Quantity]]</f>
        <v>10.8</v>
      </c>
      <c r="I9467" s="36">
        <f>IF(Vata_Sales[[#This Row],[Ref Unit]]="Single",Vata_Sales[[#This Row],[Quantity]],VLOOKUP(Vata_Sales[[#This Row],[Ref Unit]],Cat_Unit[],2,0)*Vata_Sales[[#This Row],[Quantity]])</f>
        <v>1000</v>
      </c>
      <c r="J9467" s="37">
        <f>Vata_Sales[[#This Row],[Quantity]]*Vata_Sales[[#This Row],[Rate]]</f>
        <v>10800</v>
      </c>
      <c r="L9467" s="37">
        <f>Vata_Sales[[#This Row],[Price]]-Vata_Sales[[#This Row],[Discount]]</f>
        <v>10800</v>
      </c>
      <c r="N9467" s="3" t="str">
        <f>VLOOKUP(Vata_Sales[[#This Row],[Product Name]],Category_table[#Data],2,0)</f>
        <v>1no</v>
      </c>
      <c r="O9467" s="3">
        <f>VLOOKUP(Vata_Sales[[#This Row],[Product Name]],Category_table[#Data],3,0)</f>
        <v>1</v>
      </c>
      <c r="P9467" s="41">
        <f>VLOOKUP(Vata_Sales[[#This Row],[Product Name]],Category_table[],4,0)</f>
        <v>1</v>
      </c>
    </row>
    <row r="9468" spans="1:16" ht="25.5" customHeight="1" x14ac:dyDescent="0.25">
      <c r="A9468" s="3">
        <v>607</v>
      </c>
      <c r="B9468" s="35">
        <v>45654</v>
      </c>
      <c r="C9468" s="3" t="s">
        <v>906</v>
      </c>
      <c r="D9468" s="3" t="s">
        <v>1017</v>
      </c>
      <c r="E9468" s="3" t="s">
        <v>279</v>
      </c>
      <c r="F9468" s="3">
        <v>100</v>
      </c>
      <c r="G9468" s="3">
        <v>10</v>
      </c>
      <c r="H9468" s="39">
        <f>Vata_Sales[[#This Row],[Final Price]]/Vata_Sales[[#This Row],[Actual Quantity]]</f>
        <v>5</v>
      </c>
      <c r="I9468" s="36">
        <f>IF(Vata_Sales[[#This Row],[Ref Unit]]="Single",Vata_Sales[[#This Row],[Quantity]],VLOOKUP(Vata_Sales[[#This Row],[Ref Unit]],Cat_Unit[],2,0)*Vata_Sales[[#This Row],[Quantity]])</f>
        <v>200</v>
      </c>
      <c r="J9468" s="37">
        <f>Vata_Sales[[#This Row],[Quantity]]*Vata_Sales[[#This Row],[Rate]]</f>
        <v>1000</v>
      </c>
      <c r="L9468" s="37">
        <f>Vata_Sales[[#This Row],[Price]]-Vata_Sales[[#This Row],[Discount]]</f>
        <v>1000</v>
      </c>
      <c r="N9468" s="3" t="str">
        <f>VLOOKUP(Vata_Sales[[#This Row],[Product Name]],Category_table[#Data],2,0)</f>
        <v>Adla_1</v>
      </c>
      <c r="O9468" s="3">
        <f>VLOOKUP(Vata_Sales[[#This Row],[Product Name]],Category_table[#Data],3,0)</f>
        <v>7</v>
      </c>
      <c r="P9468" s="41">
        <f>VLOOKUP(Vata_Sales[[#This Row],[Product Name]],Category_table[],4,0)</f>
        <v>7</v>
      </c>
    </row>
    <row r="9469" spans="1:16" ht="25.5" customHeight="1" x14ac:dyDescent="0.25">
      <c r="A9469" s="3">
        <v>608</v>
      </c>
      <c r="B9469" s="35">
        <v>45654</v>
      </c>
      <c r="C9469" s="3" t="s">
        <v>922</v>
      </c>
      <c r="D9469" s="3" t="s">
        <v>252</v>
      </c>
      <c r="E9469" s="3" t="s">
        <v>282</v>
      </c>
      <c r="F9469" s="3">
        <v>1000</v>
      </c>
      <c r="G9469" s="3">
        <v>10.7</v>
      </c>
      <c r="H9469" s="39">
        <f>Vata_Sales[[#This Row],[Final Price]]/Vata_Sales[[#This Row],[Actual Quantity]]</f>
        <v>10.7</v>
      </c>
      <c r="I9469" s="36">
        <f>IF(Vata_Sales[[#This Row],[Ref Unit]]="Single",Vata_Sales[[#This Row],[Quantity]],VLOOKUP(Vata_Sales[[#This Row],[Ref Unit]],Cat_Unit[],2,0)*Vata_Sales[[#This Row],[Quantity]])</f>
        <v>1000</v>
      </c>
      <c r="J9469" s="37">
        <f>Vata_Sales[[#This Row],[Quantity]]*Vata_Sales[[#This Row],[Rate]]</f>
        <v>10700</v>
      </c>
      <c r="L9469" s="37">
        <f>Vata_Sales[[#This Row],[Price]]-Vata_Sales[[#This Row],[Discount]]</f>
        <v>10700</v>
      </c>
      <c r="N9469" s="3" t="str">
        <f>VLOOKUP(Vata_Sales[[#This Row],[Product Name]],Category_table[#Data],2,0)</f>
        <v>1no</v>
      </c>
      <c r="O9469" s="3">
        <f>VLOOKUP(Vata_Sales[[#This Row],[Product Name]],Category_table[#Data],3,0)</f>
        <v>1</v>
      </c>
      <c r="P9469" s="41">
        <f>VLOOKUP(Vata_Sales[[#This Row],[Product Name]],Category_table[],4,0)</f>
        <v>1</v>
      </c>
    </row>
    <row r="9470" spans="1:16" ht="25.5" customHeight="1" x14ac:dyDescent="0.25">
      <c r="A9470" s="3">
        <v>609</v>
      </c>
      <c r="B9470" s="35">
        <v>45654</v>
      </c>
      <c r="C9470" s="3" t="s">
        <v>906</v>
      </c>
      <c r="D9470" s="3" t="s">
        <v>163</v>
      </c>
      <c r="E9470" s="3" t="s">
        <v>282</v>
      </c>
      <c r="F9470" s="3">
        <v>300</v>
      </c>
      <c r="G9470" s="3">
        <v>9.5</v>
      </c>
      <c r="H9470" s="39">
        <f>Vata_Sales[[#This Row],[Final Price]]/Vata_Sales[[#This Row],[Actual Quantity]]</f>
        <v>9.3333333333333339</v>
      </c>
      <c r="I9470" s="36">
        <f>IF(Vata_Sales[[#This Row],[Ref Unit]]="Single",Vata_Sales[[#This Row],[Quantity]],VLOOKUP(Vata_Sales[[#This Row],[Ref Unit]],Cat_Unit[],2,0)*Vata_Sales[[#This Row],[Quantity]])</f>
        <v>300</v>
      </c>
      <c r="J9470" s="37">
        <f>Vata_Sales[[#This Row],[Quantity]]*Vata_Sales[[#This Row],[Rate]]</f>
        <v>2850</v>
      </c>
      <c r="K9470">
        <v>50</v>
      </c>
      <c r="L9470" s="37">
        <f>Vata_Sales[[#This Row],[Price]]-Vata_Sales[[#This Row],[Discount]]</f>
        <v>2800</v>
      </c>
      <c r="N9470" s="3" t="str">
        <f>VLOOKUP(Vata_Sales[[#This Row],[Product Name]],Category_table[#Data],2,0)</f>
        <v>2no</v>
      </c>
      <c r="O9470" s="3">
        <f>VLOOKUP(Vata_Sales[[#This Row],[Product Name]],Category_table[#Data],3,0)</f>
        <v>3</v>
      </c>
      <c r="P9470" s="41">
        <f>VLOOKUP(Vata_Sales[[#This Row],[Product Name]],Category_table[],4,0)</f>
        <v>3</v>
      </c>
    </row>
    <row r="9471" spans="1:16" ht="25.5" customHeight="1" x14ac:dyDescent="0.25">
      <c r="A9471" s="3">
        <v>610</v>
      </c>
      <c r="B9471" s="35">
        <v>45654</v>
      </c>
      <c r="C9471" s="3" t="s">
        <v>151</v>
      </c>
      <c r="D9471" s="3" t="s">
        <v>252</v>
      </c>
      <c r="E9471" s="3" t="s">
        <v>282</v>
      </c>
      <c r="F9471" s="3">
        <v>1000</v>
      </c>
      <c r="G9471" s="3">
        <v>10.8</v>
      </c>
      <c r="H9471" s="39">
        <f>Vata_Sales[[#This Row],[Final Price]]/Vata_Sales[[#This Row],[Actual Quantity]]</f>
        <v>10.8</v>
      </c>
      <c r="I9471" s="36">
        <f>IF(Vata_Sales[[#This Row],[Ref Unit]]="Single",Vata_Sales[[#This Row],[Quantity]],VLOOKUP(Vata_Sales[[#This Row],[Ref Unit]],Cat_Unit[],2,0)*Vata_Sales[[#This Row],[Quantity]])</f>
        <v>1000</v>
      </c>
      <c r="J9471" s="37">
        <f>Vata_Sales[[#This Row],[Quantity]]*Vata_Sales[[#This Row],[Rate]]</f>
        <v>10800</v>
      </c>
      <c r="L9471" s="37">
        <f>Vata_Sales[[#This Row],[Price]]-Vata_Sales[[#This Row],[Discount]]</f>
        <v>10800</v>
      </c>
      <c r="N9471" s="3" t="str">
        <f>VLOOKUP(Vata_Sales[[#This Row],[Product Name]],Category_table[#Data],2,0)</f>
        <v>1no</v>
      </c>
      <c r="O9471" s="3">
        <f>VLOOKUP(Vata_Sales[[#This Row],[Product Name]],Category_table[#Data],3,0)</f>
        <v>1</v>
      </c>
      <c r="P9471" s="41">
        <f>VLOOKUP(Vata_Sales[[#This Row],[Product Name]],Category_table[],4,0)</f>
        <v>1</v>
      </c>
    </row>
    <row r="9472" spans="1:16" ht="25.5" customHeight="1" x14ac:dyDescent="0.25">
      <c r="A9472" s="3">
        <v>611</v>
      </c>
      <c r="B9472" s="35">
        <v>45654</v>
      </c>
      <c r="C9472" s="3" t="s">
        <v>151</v>
      </c>
      <c r="D9472" s="3" t="s">
        <v>252</v>
      </c>
      <c r="E9472" s="3" t="s">
        <v>282</v>
      </c>
      <c r="F9472" s="3">
        <v>200</v>
      </c>
      <c r="G9472" s="3">
        <v>10.8</v>
      </c>
      <c r="H9472" s="39">
        <f>Vata_Sales[[#This Row],[Final Price]]/Vata_Sales[[#This Row],[Actual Quantity]]</f>
        <v>10.8</v>
      </c>
      <c r="I9472" s="36">
        <f>IF(Vata_Sales[[#This Row],[Ref Unit]]="Single",Vata_Sales[[#This Row],[Quantity]],VLOOKUP(Vata_Sales[[#This Row],[Ref Unit]],Cat_Unit[],2,0)*Vata_Sales[[#This Row],[Quantity]])</f>
        <v>200</v>
      </c>
      <c r="J9472" s="37">
        <f>Vata_Sales[[#This Row],[Quantity]]*Vata_Sales[[#This Row],[Rate]]</f>
        <v>2160</v>
      </c>
      <c r="L9472" s="37">
        <f>Vata_Sales[[#This Row],[Price]]-Vata_Sales[[#This Row],[Discount]]</f>
        <v>2160</v>
      </c>
      <c r="N9472" s="3" t="str">
        <f>VLOOKUP(Vata_Sales[[#This Row],[Product Name]],Category_table[#Data],2,0)</f>
        <v>1no</v>
      </c>
      <c r="O9472" s="3">
        <f>VLOOKUP(Vata_Sales[[#This Row],[Product Name]],Category_table[#Data],3,0)</f>
        <v>1</v>
      </c>
      <c r="P9472" s="41">
        <f>VLOOKUP(Vata_Sales[[#This Row],[Product Name]],Category_table[],4,0)</f>
        <v>1</v>
      </c>
    </row>
    <row r="9473" spans="1:16" ht="25.5" customHeight="1" x14ac:dyDescent="0.25">
      <c r="A9473" s="3">
        <v>612</v>
      </c>
      <c r="B9473" s="35">
        <v>45654</v>
      </c>
      <c r="C9473" s="3" t="s">
        <v>806</v>
      </c>
      <c r="D9473" s="3" t="s">
        <v>252</v>
      </c>
      <c r="E9473" s="3" t="s">
        <v>282</v>
      </c>
      <c r="F9473" s="3">
        <v>5000</v>
      </c>
      <c r="G9473" s="3">
        <v>10.5</v>
      </c>
      <c r="H9473" s="39">
        <f>Vata_Sales[[#This Row],[Final Price]]/Vata_Sales[[#This Row],[Actual Quantity]]</f>
        <v>10.5</v>
      </c>
      <c r="I9473" s="36">
        <f>IF(Vata_Sales[[#This Row],[Ref Unit]]="Single",Vata_Sales[[#This Row],[Quantity]],VLOOKUP(Vata_Sales[[#This Row],[Ref Unit]],Cat_Unit[],2,0)*Vata_Sales[[#This Row],[Quantity]])</f>
        <v>5000</v>
      </c>
      <c r="J9473" s="37">
        <f>Vata_Sales[[#This Row],[Quantity]]*Vata_Sales[[#This Row],[Rate]]</f>
        <v>52500</v>
      </c>
      <c r="L9473" s="37">
        <f>Vata_Sales[[#This Row],[Price]]-Vata_Sales[[#This Row],[Discount]]</f>
        <v>52500</v>
      </c>
      <c r="N9473" s="3" t="str">
        <f>VLOOKUP(Vata_Sales[[#This Row],[Product Name]],Category_table[#Data],2,0)</f>
        <v>1no</v>
      </c>
      <c r="O9473" s="3">
        <f>VLOOKUP(Vata_Sales[[#This Row],[Product Name]],Category_table[#Data],3,0)</f>
        <v>1</v>
      </c>
      <c r="P9473" s="41">
        <f>VLOOKUP(Vata_Sales[[#This Row],[Product Name]],Category_table[],4,0)</f>
        <v>1</v>
      </c>
    </row>
    <row r="9474" spans="1:16" ht="25.5" customHeight="1" x14ac:dyDescent="0.25">
      <c r="A9474" s="3">
        <v>613</v>
      </c>
      <c r="B9474" s="35">
        <v>45654</v>
      </c>
      <c r="C9474" s="3" t="s">
        <v>897</v>
      </c>
      <c r="D9474" s="3" t="s">
        <v>163</v>
      </c>
      <c r="E9474" s="3" t="s">
        <v>282</v>
      </c>
      <c r="F9474" s="3">
        <v>3000</v>
      </c>
      <c r="G9474" s="3">
        <v>9.3000000000000007</v>
      </c>
      <c r="H9474" s="39">
        <f>Vata_Sales[[#This Row],[Final Price]]/Vata_Sales[[#This Row],[Actual Quantity]]</f>
        <v>9.3000000000000007</v>
      </c>
      <c r="I9474" s="36">
        <f>IF(Vata_Sales[[#This Row],[Ref Unit]]="Single",Vata_Sales[[#This Row],[Quantity]],VLOOKUP(Vata_Sales[[#This Row],[Ref Unit]],Cat_Unit[],2,0)*Vata_Sales[[#This Row],[Quantity]])</f>
        <v>3000</v>
      </c>
      <c r="J9474" s="37">
        <f>Vata_Sales[[#This Row],[Quantity]]*Vata_Sales[[#This Row],[Rate]]</f>
        <v>27900.000000000004</v>
      </c>
      <c r="L9474" s="37">
        <f>Vata_Sales[[#This Row],[Price]]-Vata_Sales[[#This Row],[Discount]]</f>
        <v>27900.000000000004</v>
      </c>
      <c r="N9474" s="3" t="str">
        <f>VLOOKUP(Vata_Sales[[#This Row],[Product Name]],Category_table[#Data],2,0)</f>
        <v>2no</v>
      </c>
      <c r="O9474" s="3">
        <f>VLOOKUP(Vata_Sales[[#This Row],[Product Name]],Category_table[#Data],3,0)</f>
        <v>3</v>
      </c>
      <c r="P9474" s="41">
        <f>VLOOKUP(Vata_Sales[[#This Row],[Product Name]],Category_table[],4,0)</f>
        <v>3</v>
      </c>
    </row>
    <row r="9475" spans="1:16" ht="25.5" customHeight="1" x14ac:dyDescent="0.25">
      <c r="A9475" s="3">
        <v>614</v>
      </c>
      <c r="B9475" s="35">
        <v>45654</v>
      </c>
      <c r="C9475" s="3" t="s">
        <v>151</v>
      </c>
      <c r="D9475" s="3" t="s">
        <v>252</v>
      </c>
      <c r="E9475" s="3" t="s">
        <v>282</v>
      </c>
      <c r="F9475" s="3">
        <v>2000</v>
      </c>
      <c r="G9475" s="3">
        <v>10.5</v>
      </c>
      <c r="H9475" s="39">
        <f>Vata_Sales[[#This Row],[Final Price]]/Vata_Sales[[#This Row],[Actual Quantity]]</f>
        <v>10.5</v>
      </c>
      <c r="I9475" s="36">
        <f>IF(Vata_Sales[[#This Row],[Ref Unit]]="Single",Vata_Sales[[#This Row],[Quantity]],VLOOKUP(Vata_Sales[[#This Row],[Ref Unit]],Cat_Unit[],2,0)*Vata_Sales[[#This Row],[Quantity]])</f>
        <v>2000</v>
      </c>
      <c r="J9475" s="37">
        <f>Vata_Sales[[#This Row],[Quantity]]*Vata_Sales[[#This Row],[Rate]]</f>
        <v>21000</v>
      </c>
      <c r="L9475" s="37">
        <f>Vata_Sales[[#This Row],[Price]]-Vata_Sales[[#This Row],[Discount]]</f>
        <v>21000</v>
      </c>
      <c r="N9475" s="3" t="str">
        <f>VLOOKUP(Vata_Sales[[#This Row],[Product Name]],Category_table[#Data],2,0)</f>
        <v>1no</v>
      </c>
      <c r="O9475" s="3">
        <f>VLOOKUP(Vata_Sales[[#This Row],[Product Name]],Category_table[#Data],3,0)</f>
        <v>1</v>
      </c>
      <c r="P9475" s="41">
        <f>VLOOKUP(Vata_Sales[[#This Row],[Product Name]],Category_table[],4,0)</f>
        <v>1</v>
      </c>
    </row>
    <row r="9476" spans="1:16" ht="25.5" customHeight="1" x14ac:dyDescent="0.25">
      <c r="A9476" s="3">
        <v>615</v>
      </c>
      <c r="B9476" s="35">
        <v>45654</v>
      </c>
      <c r="C9476" s="3" t="s">
        <v>806</v>
      </c>
      <c r="D9476" s="3" t="s">
        <v>163</v>
      </c>
      <c r="E9476" s="3" t="s">
        <v>282</v>
      </c>
      <c r="F9476" s="3">
        <v>1000</v>
      </c>
      <c r="G9476" s="3">
        <v>9.5</v>
      </c>
      <c r="H9476" s="39">
        <f>Vata_Sales[[#This Row],[Final Price]]/Vata_Sales[[#This Row],[Actual Quantity]]</f>
        <v>9.5</v>
      </c>
      <c r="I9476" s="36">
        <f>IF(Vata_Sales[[#This Row],[Ref Unit]]="Single",Vata_Sales[[#This Row],[Quantity]],VLOOKUP(Vata_Sales[[#This Row],[Ref Unit]],Cat_Unit[],2,0)*Vata_Sales[[#This Row],[Quantity]])</f>
        <v>1000</v>
      </c>
      <c r="J9476" s="37">
        <f>Vata_Sales[[#This Row],[Quantity]]*Vata_Sales[[#This Row],[Rate]]</f>
        <v>9500</v>
      </c>
      <c r="L9476" s="37">
        <f>Vata_Sales[[#This Row],[Price]]-Vata_Sales[[#This Row],[Discount]]</f>
        <v>9500</v>
      </c>
      <c r="N9476" s="3" t="str">
        <f>VLOOKUP(Vata_Sales[[#This Row],[Product Name]],Category_table[#Data],2,0)</f>
        <v>2no</v>
      </c>
      <c r="O9476" s="3">
        <f>VLOOKUP(Vata_Sales[[#This Row],[Product Name]],Category_table[#Data],3,0)</f>
        <v>3</v>
      </c>
      <c r="P9476" s="41">
        <f>VLOOKUP(Vata_Sales[[#This Row],[Product Name]],Category_table[],4,0)</f>
        <v>3</v>
      </c>
    </row>
    <row r="9477" spans="1:16" ht="25.5" customHeight="1" x14ac:dyDescent="0.25">
      <c r="A9477" s="3">
        <v>616</v>
      </c>
      <c r="B9477" s="35">
        <v>45654</v>
      </c>
      <c r="C9477" s="3" t="s">
        <v>897</v>
      </c>
      <c r="D9477" s="3" t="s">
        <v>163</v>
      </c>
      <c r="E9477" s="3" t="s">
        <v>282</v>
      </c>
      <c r="F9477" s="3">
        <v>1000</v>
      </c>
      <c r="G9477" s="3">
        <v>9.3000000000000007</v>
      </c>
      <c r="H9477" s="39">
        <f>Vata_Sales[[#This Row],[Final Price]]/Vata_Sales[[#This Row],[Actual Quantity]]</f>
        <v>9.3000000000000007</v>
      </c>
      <c r="I9477" s="36">
        <f>IF(Vata_Sales[[#This Row],[Ref Unit]]="Single",Vata_Sales[[#This Row],[Quantity]],VLOOKUP(Vata_Sales[[#This Row],[Ref Unit]],Cat_Unit[],2,0)*Vata_Sales[[#This Row],[Quantity]])</f>
        <v>1000</v>
      </c>
      <c r="J9477" s="37">
        <f>Vata_Sales[[#This Row],[Quantity]]*Vata_Sales[[#This Row],[Rate]]</f>
        <v>9300</v>
      </c>
      <c r="L9477" s="37">
        <f>Vata_Sales[[#This Row],[Price]]-Vata_Sales[[#This Row],[Discount]]</f>
        <v>9300</v>
      </c>
      <c r="N9477" s="3" t="str">
        <f>VLOOKUP(Vata_Sales[[#This Row],[Product Name]],Category_table[#Data],2,0)</f>
        <v>2no</v>
      </c>
      <c r="O9477" s="3">
        <f>VLOOKUP(Vata_Sales[[#This Row],[Product Name]],Category_table[#Data],3,0)</f>
        <v>3</v>
      </c>
      <c r="P9477" s="41">
        <f>VLOOKUP(Vata_Sales[[#This Row],[Product Name]],Category_table[],4,0)</f>
        <v>3</v>
      </c>
    </row>
    <row r="9478" spans="1:16" ht="25.5" customHeight="1" x14ac:dyDescent="0.25">
      <c r="A9478" s="3">
        <v>616</v>
      </c>
      <c r="B9478" s="35">
        <v>45654</v>
      </c>
      <c r="C9478" s="3" t="s">
        <v>897</v>
      </c>
      <c r="D9478" s="3" t="s">
        <v>203</v>
      </c>
      <c r="E9478" s="3" t="s">
        <v>282</v>
      </c>
      <c r="F9478" s="3">
        <v>1000</v>
      </c>
      <c r="G9478" s="3">
        <v>8.1999999999999993</v>
      </c>
      <c r="H9478" s="39">
        <f>Vata_Sales[[#This Row],[Final Price]]/Vata_Sales[[#This Row],[Actual Quantity]]</f>
        <v>8.1999999999999993</v>
      </c>
      <c r="I9478" s="36">
        <f>IF(Vata_Sales[[#This Row],[Ref Unit]]="Single",Vata_Sales[[#This Row],[Quantity]],VLOOKUP(Vata_Sales[[#This Row],[Ref Unit]],Cat_Unit[],2,0)*Vata_Sales[[#This Row],[Quantity]])</f>
        <v>1000</v>
      </c>
      <c r="J9478" s="37">
        <f>Vata_Sales[[#This Row],[Quantity]]*Vata_Sales[[#This Row],[Rate]]</f>
        <v>8200</v>
      </c>
      <c r="L9478" s="37">
        <f>Vata_Sales[[#This Row],[Price]]-Vata_Sales[[#This Row],[Discount]]</f>
        <v>8200</v>
      </c>
      <c r="N9478" s="3" t="str">
        <f>VLOOKUP(Vata_Sales[[#This Row],[Product Name]],Category_table[#Data],2,0)</f>
        <v>Kara</v>
      </c>
      <c r="O9478" s="3">
        <f>VLOOKUP(Vata_Sales[[#This Row],[Product Name]],Category_table[#Data],3,0)</f>
        <v>4</v>
      </c>
      <c r="P9478" s="41">
        <f>VLOOKUP(Vata_Sales[[#This Row],[Product Name]],Category_table[],4,0)</f>
        <v>4</v>
      </c>
    </row>
    <row r="9479" spans="1:16" ht="25.5" customHeight="1" x14ac:dyDescent="0.25">
      <c r="A9479" s="3">
        <v>617</v>
      </c>
      <c r="B9479" s="35">
        <v>45655</v>
      </c>
      <c r="C9479" s="3" t="s">
        <v>897</v>
      </c>
      <c r="D9479" s="3" t="s">
        <v>252</v>
      </c>
      <c r="E9479" s="3" t="s">
        <v>282</v>
      </c>
      <c r="F9479" s="3">
        <v>1000</v>
      </c>
      <c r="G9479" s="3">
        <v>11</v>
      </c>
      <c r="H9479" s="39">
        <f>Vata_Sales[[#This Row],[Final Price]]/Vata_Sales[[#This Row],[Actual Quantity]]</f>
        <v>11</v>
      </c>
      <c r="I9479" s="36">
        <f>IF(Vata_Sales[[#This Row],[Ref Unit]]="Single",Vata_Sales[[#This Row],[Quantity]],VLOOKUP(Vata_Sales[[#This Row],[Ref Unit]],Cat_Unit[],2,0)*Vata_Sales[[#This Row],[Quantity]])</f>
        <v>1000</v>
      </c>
      <c r="J9479" s="37">
        <f>Vata_Sales[[#This Row],[Quantity]]*Vata_Sales[[#This Row],[Rate]]</f>
        <v>11000</v>
      </c>
      <c r="L9479" s="37">
        <f>Vata_Sales[[#This Row],[Price]]-Vata_Sales[[#This Row],[Discount]]</f>
        <v>11000</v>
      </c>
      <c r="N9479" s="3" t="str">
        <f>VLOOKUP(Vata_Sales[[#This Row],[Product Name]],Category_table[#Data],2,0)</f>
        <v>1no</v>
      </c>
      <c r="O9479" s="3">
        <f>VLOOKUP(Vata_Sales[[#This Row],[Product Name]],Category_table[#Data],3,0)</f>
        <v>1</v>
      </c>
      <c r="P9479" s="41">
        <f>VLOOKUP(Vata_Sales[[#This Row],[Product Name]],Category_table[],4,0)</f>
        <v>1</v>
      </c>
    </row>
    <row r="9480" spans="1:16" ht="25.5" customHeight="1" x14ac:dyDescent="0.25">
      <c r="A9480" s="3">
        <v>618</v>
      </c>
      <c r="B9480" s="35">
        <v>45655</v>
      </c>
      <c r="C9480" s="3" t="s">
        <v>897</v>
      </c>
      <c r="D9480" s="3" t="s">
        <v>252</v>
      </c>
      <c r="E9480" s="3" t="s">
        <v>282</v>
      </c>
      <c r="F9480" s="3">
        <v>1000</v>
      </c>
      <c r="G9480" s="3">
        <v>10.8</v>
      </c>
      <c r="H9480" s="39">
        <f>Vata_Sales[[#This Row],[Final Price]]/Vata_Sales[[#This Row],[Actual Quantity]]</f>
        <v>10.8</v>
      </c>
      <c r="I9480" s="36">
        <f>IF(Vata_Sales[[#This Row],[Ref Unit]]="Single",Vata_Sales[[#This Row],[Quantity]],VLOOKUP(Vata_Sales[[#This Row],[Ref Unit]],Cat_Unit[],2,0)*Vata_Sales[[#This Row],[Quantity]])</f>
        <v>1000</v>
      </c>
      <c r="J9480" s="37">
        <f>Vata_Sales[[#This Row],[Quantity]]*Vata_Sales[[#This Row],[Rate]]</f>
        <v>10800</v>
      </c>
      <c r="L9480" s="37">
        <f>Vata_Sales[[#This Row],[Price]]-Vata_Sales[[#This Row],[Discount]]</f>
        <v>10800</v>
      </c>
      <c r="N9480" s="3" t="str">
        <f>VLOOKUP(Vata_Sales[[#This Row],[Product Name]],Category_table[#Data],2,0)</f>
        <v>1no</v>
      </c>
      <c r="O9480" s="3">
        <f>VLOOKUP(Vata_Sales[[#This Row],[Product Name]],Category_table[#Data],3,0)</f>
        <v>1</v>
      </c>
      <c r="P9480" s="41">
        <f>VLOOKUP(Vata_Sales[[#This Row],[Product Name]],Category_table[],4,0)</f>
        <v>1</v>
      </c>
    </row>
    <row r="9481" spans="1:16" ht="25.5" customHeight="1" x14ac:dyDescent="0.25">
      <c r="A9481" s="3">
        <v>619</v>
      </c>
      <c r="B9481" s="35">
        <v>45655</v>
      </c>
      <c r="C9481" s="3" t="s">
        <v>151</v>
      </c>
      <c r="D9481" s="3" t="s">
        <v>252</v>
      </c>
      <c r="E9481" s="3" t="s">
        <v>282</v>
      </c>
      <c r="F9481" s="3">
        <v>1000</v>
      </c>
      <c r="G9481" s="3">
        <v>10.8</v>
      </c>
      <c r="H9481" s="39">
        <f>Vata_Sales[[#This Row],[Final Price]]/Vata_Sales[[#This Row],[Actual Quantity]]</f>
        <v>10.8</v>
      </c>
      <c r="I9481" s="36">
        <f>IF(Vata_Sales[[#This Row],[Ref Unit]]="Single",Vata_Sales[[#This Row],[Quantity]],VLOOKUP(Vata_Sales[[#This Row],[Ref Unit]],Cat_Unit[],2,0)*Vata_Sales[[#This Row],[Quantity]])</f>
        <v>1000</v>
      </c>
      <c r="J9481" s="37">
        <f>Vata_Sales[[#This Row],[Quantity]]*Vata_Sales[[#This Row],[Rate]]</f>
        <v>10800</v>
      </c>
      <c r="L9481" s="37">
        <f>Vata_Sales[[#This Row],[Price]]-Vata_Sales[[#This Row],[Discount]]</f>
        <v>10800</v>
      </c>
      <c r="N9481" s="3" t="str">
        <f>VLOOKUP(Vata_Sales[[#This Row],[Product Name]],Category_table[#Data],2,0)</f>
        <v>1no</v>
      </c>
      <c r="O9481" s="3">
        <f>VLOOKUP(Vata_Sales[[#This Row],[Product Name]],Category_table[#Data],3,0)</f>
        <v>1</v>
      </c>
      <c r="P9481" s="41">
        <f>VLOOKUP(Vata_Sales[[#This Row],[Product Name]],Category_table[],4,0)</f>
        <v>1</v>
      </c>
    </row>
    <row r="9482" spans="1:16" ht="25.5" customHeight="1" x14ac:dyDescent="0.25">
      <c r="A9482" s="3">
        <v>620</v>
      </c>
      <c r="B9482" s="35">
        <v>45655</v>
      </c>
      <c r="C9482" s="3" t="s">
        <v>165</v>
      </c>
      <c r="D9482" s="3" t="s">
        <v>252</v>
      </c>
      <c r="E9482" s="3" t="s">
        <v>282</v>
      </c>
      <c r="F9482" s="3">
        <v>1000</v>
      </c>
      <c r="G9482" s="3">
        <v>10.5</v>
      </c>
      <c r="H9482" s="39">
        <f>Vata_Sales[[#This Row],[Final Price]]/Vata_Sales[[#This Row],[Actual Quantity]]</f>
        <v>10.5</v>
      </c>
      <c r="I9482" s="36">
        <f>IF(Vata_Sales[[#This Row],[Ref Unit]]="Single",Vata_Sales[[#This Row],[Quantity]],VLOOKUP(Vata_Sales[[#This Row],[Ref Unit]],Cat_Unit[],2,0)*Vata_Sales[[#This Row],[Quantity]])</f>
        <v>1000</v>
      </c>
      <c r="J9482" s="37">
        <f>Vata_Sales[[#This Row],[Quantity]]*Vata_Sales[[#This Row],[Rate]]</f>
        <v>10500</v>
      </c>
      <c r="L9482" s="37">
        <f>Vata_Sales[[#This Row],[Price]]-Vata_Sales[[#This Row],[Discount]]</f>
        <v>10500</v>
      </c>
      <c r="N9482" s="3" t="str">
        <f>VLOOKUP(Vata_Sales[[#This Row],[Product Name]],Category_table[#Data],2,0)</f>
        <v>1no</v>
      </c>
      <c r="O9482" s="3">
        <f>VLOOKUP(Vata_Sales[[#This Row],[Product Name]],Category_table[#Data],3,0)</f>
        <v>1</v>
      </c>
      <c r="P9482" s="41">
        <f>VLOOKUP(Vata_Sales[[#This Row],[Product Name]],Category_table[],4,0)</f>
        <v>1</v>
      </c>
    </row>
    <row r="9483" spans="1:16" ht="25.5" customHeight="1" x14ac:dyDescent="0.25">
      <c r="A9483" s="3">
        <v>621</v>
      </c>
      <c r="B9483" s="35">
        <v>45655</v>
      </c>
      <c r="C9483" s="3" t="s">
        <v>806</v>
      </c>
      <c r="D9483" s="3" t="s">
        <v>252</v>
      </c>
      <c r="E9483" s="3" t="s">
        <v>282</v>
      </c>
      <c r="F9483" s="3">
        <v>4000</v>
      </c>
      <c r="G9483" s="3">
        <v>10.5</v>
      </c>
      <c r="H9483" s="39">
        <f>Vata_Sales[[#This Row],[Final Price]]/Vata_Sales[[#This Row],[Actual Quantity]]</f>
        <v>10.5</v>
      </c>
      <c r="I9483" s="36">
        <f>IF(Vata_Sales[[#This Row],[Ref Unit]]="Single",Vata_Sales[[#This Row],[Quantity]],VLOOKUP(Vata_Sales[[#This Row],[Ref Unit]],Cat_Unit[],2,0)*Vata_Sales[[#This Row],[Quantity]])</f>
        <v>4000</v>
      </c>
      <c r="J9483" s="37">
        <f>Vata_Sales[[#This Row],[Quantity]]*Vata_Sales[[#This Row],[Rate]]</f>
        <v>42000</v>
      </c>
      <c r="L9483" s="37">
        <f>Vata_Sales[[#This Row],[Price]]-Vata_Sales[[#This Row],[Discount]]</f>
        <v>42000</v>
      </c>
      <c r="N9483" s="3" t="str">
        <f>VLOOKUP(Vata_Sales[[#This Row],[Product Name]],Category_table[#Data],2,0)</f>
        <v>1no</v>
      </c>
      <c r="O9483" s="3">
        <f>VLOOKUP(Vata_Sales[[#This Row],[Product Name]],Category_table[#Data],3,0)</f>
        <v>1</v>
      </c>
      <c r="P9483" s="41">
        <f>VLOOKUP(Vata_Sales[[#This Row],[Product Name]],Category_table[],4,0)</f>
        <v>1</v>
      </c>
    </row>
    <row r="9484" spans="1:16" ht="25.5" customHeight="1" x14ac:dyDescent="0.25">
      <c r="A9484" s="3">
        <v>622</v>
      </c>
      <c r="B9484" s="35">
        <v>45655</v>
      </c>
      <c r="C9484" s="3" t="s">
        <v>151</v>
      </c>
      <c r="D9484" s="3" t="s">
        <v>32</v>
      </c>
      <c r="E9484" s="3" t="s">
        <v>282</v>
      </c>
      <c r="F9484" s="3">
        <v>6000</v>
      </c>
      <c r="G9484" s="3">
        <v>10.8</v>
      </c>
      <c r="H9484" s="39">
        <f>Vata_Sales[[#This Row],[Final Price]]/Vata_Sales[[#This Row],[Actual Quantity]]</f>
        <v>10.8</v>
      </c>
      <c r="I9484" s="36">
        <f>IF(Vata_Sales[[#This Row],[Ref Unit]]="Single",Vata_Sales[[#This Row],[Quantity]],VLOOKUP(Vata_Sales[[#This Row],[Ref Unit]],Cat_Unit[],2,0)*Vata_Sales[[#This Row],[Quantity]])</f>
        <v>6000</v>
      </c>
      <c r="J9484" s="37">
        <f>Vata_Sales[[#This Row],[Quantity]]*Vata_Sales[[#This Row],[Rate]]</f>
        <v>64800.000000000007</v>
      </c>
      <c r="L9484" s="37">
        <f>Vata_Sales[[#This Row],[Price]]-Vata_Sales[[#This Row],[Discount]]</f>
        <v>64800.000000000007</v>
      </c>
      <c r="N9484" s="3" t="str">
        <f>VLOOKUP(Vata_Sales[[#This Row],[Product Name]],Category_table[#Data],2,0)</f>
        <v>Picket</v>
      </c>
      <c r="O9484" s="3">
        <f>VLOOKUP(Vata_Sales[[#This Row],[Product Name]],Category_table[#Data],3,0)</f>
        <v>2</v>
      </c>
      <c r="P9484" s="41">
        <f>VLOOKUP(Vata_Sales[[#This Row],[Product Name]],Category_table[],4,0)</f>
        <v>2</v>
      </c>
    </row>
    <row r="9485" spans="1:16" ht="25.5" customHeight="1" x14ac:dyDescent="0.25">
      <c r="A9485" s="3">
        <v>623</v>
      </c>
      <c r="B9485" s="35">
        <v>45655</v>
      </c>
      <c r="C9485" s="3" t="s">
        <v>151</v>
      </c>
      <c r="D9485" s="3" t="s">
        <v>252</v>
      </c>
      <c r="E9485" s="3" t="s">
        <v>282</v>
      </c>
      <c r="F9485" s="3">
        <v>6000</v>
      </c>
      <c r="G9485" s="3">
        <v>10.5</v>
      </c>
      <c r="H9485" s="39">
        <f>Vata_Sales[[#This Row],[Final Price]]/Vata_Sales[[#This Row],[Actual Quantity]]</f>
        <v>10.5</v>
      </c>
      <c r="I9485" s="36">
        <f>IF(Vata_Sales[[#This Row],[Ref Unit]]="Single",Vata_Sales[[#This Row],[Quantity]],VLOOKUP(Vata_Sales[[#This Row],[Ref Unit]],Cat_Unit[],2,0)*Vata_Sales[[#This Row],[Quantity]])</f>
        <v>6000</v>
      </c>
      <c r="J9485" s="37">
        <f>Vata_Sales[[#This Row],[Quantity]]*Vata_Sales[[#This Row],[Rate]]</f>
        <v>63000</v>
      </c>
      <c r="L9485" s="37">
        <f>Vata_Sales[[#This Row],[Price]]-Vata_Sales[[#This Row],[Discount]]</f>
        <v>63000</v>
      </c>
      <c r="N9485" s="3" t="str">
        <f>VLOOKUP(Vata_Sales[[#This Row],[Product Name]],Category_table[#Data],2,0)</f>
        <v>1no</v>
      </c>
      <c r="O9485" s="3">
        <f>VLOOKUP(Vata_Sales[[#This Row],[Product Name]],Category_table[#Data],3,0)</f>
        <v>1</v>
      </c>
      <c r="P9485" s="41">
        <f>VLOOKUP(Vata_Sales[[#This Row],[Product Name]],Category_table[],4,0)</f>
        <v>1</v>
      </c>
    </row>
    <row r="9486" spans="1:16" ht="25.5" customHeight="1" x14ac:dyDescent="0.25">
      <c r="A9486" s="3">
        <v>624</v>
      </c>
      <c r="B9486" s="35">
        <v>45656</v>
      </c>
      <c r="C9486" s="3" t="s">
        <v>151</v>
      </c>
      <c r="D9486" s="3" t="s">
        <v>252</v>
      </c>
      <c r="E9486" s="3" t="s">
        <v>282</v>
      </c>
      <c r="F9486" s="3">
        <v>6000</v>
      </c>
      <c r="G9486" s="3">
        <v>10.5</v>
      </c>
      <c r="H9486" s="39">
        <f>Vata_Sales[[#This Row],[Final Price]]/Vata_Sales[[#This Row],[Actual Quantity]]</f>
        <v>10.5</v>
      </c>
      <c r="I9486" s="36">
        <f>IF(Vata_Sales[[#This Row],[Ref Unit]]="Single",Vata_Sales[[#This Row],[Quantity]],VLOOKUP(Vata_Sales[[#This Row],[Ref Unit]],Cat_Unit[],2,0)*Vata_Sales[[#This Row],[Quantity]])</f>
        <v>6000</v>
      </c>
      <c r="J9486" s="37">
        <f>Vata_Sales[[#This Row],[Quantity]]*Vata_Sales[[#This Row],[Rate]]</f>
        <v>63000</v>
      </c>
      <c r="L9486" s="37">
        <f>Vata_Sales[[#This Row],[Price]]-Vata_Sales[[#This Row],[Discount]]</f>
        <v>63000</v>
      </c>
      <c r="N9486" s="3" t="str">
        <f>VLOOKUP(Vata_Sales[[#This Row],[Product Name]],Category_table[#Data],2,0)</f>
        <v>1no</v>
      </c>
      <c r="O9486" s="3">
        <f>VLOOKUP(Vata_Sales[[#This Row],[Product Name]],Category_table[#Data],3,0)</f>
        <v>1</v>
      </c>
      <c r="P9486" s="41">
        <f>VLOOKUP(Vata_Sales[[#This Row],[Product Name]],Category_table[],4,0)</f>
        <v>1</v>
      </c>
    </row>
    <row r="9487" spans="1:16" ht="25.5" customHeight="1" x14ac:dyDescent="0.25">
      <c r="A9487" s="3">
        <v>625</v>
      </c>
      <c r="B9487" s="35">
        <v>45656</v>
      </c>
      <c r="C9487" s="3" t="s">
        <v>151</v>
      </c>
      <c r="D9487" s="3" t="s">
        <v>32</v>
      </c>
      <c r="E9487" s="3" t="s">
        <v>282</v>
      </c>
      <c r="F9487" s="3">
        <v>3000</v>
      </c>
      <c r="G9487" s="3">
        <v>10.5</v>
      </c>
      <c r="H9487" s="39">
        <f>Vata_Sales[[#This Row],[Final Price]]/Vata_Sales[[#This Row],[Actual Quantity]]</f>
        <v>10.5</v>
      </c>
      <c r="I9487" s="36">
        <f>IF(Vata_Sales[[#This Row],[Ref Unit]]="Single",Vata_Sales[[#This Row],[Quantity]],VLOOKUP(Vata_Sales[[#This Row],[Ref Unit]],Cat_Unit[],2,0)*Vata_Sales[[#This Row],[Quantity]])</f>
        <v>3000</v>
      </c>
      <c r="J9487" s="37">
        <f>Vata_Sales[[#This Row],[Quantity]]*Vata_Sales[[#This Row],[Rate]]</f>
        <v>31500</v>
      </c>
      <c r="L9487" s="37">
        <f>Vata_Sales[[#This Row],[Price]]-Vata_Sales[[#This Row],[Discount]]</f>
        <v>31500</v>
      </c>
      <c r="N9487" s="3" t="str">
        <f>VLOOKUP(Vata_Sales[[#This Row],[Product Name]],Category_table[#Data],2,0)</f>
        <v>Picket</v>
      </c>
      <c r="O9487" s="3">
        <f>VLOOKUP(Vata_Sales[[#This Row],[Product Name]],Category_table[#Data],3,0)</f>
        <v>2</v>
      </c>
      <c r="P9487" s="41">
        <f>VLOOKUP(Vata_Sales[[#This Row],[Product Name]],Category_table[],4,0)</f>
        <v>2</v>
      </c>
    </row>
    <row r="9488" spans="1:16" ht="25.5" customHeight="1" x14ac:dyDescent="0.25">
      <c r="A9488" s="3">
        <v>626</v>
      </c>
      <c r="B9488" s="35">
        <v>45656</v>
      </c>
      <c r="C9488" s="3" t="s">
        <v>922</v>
      </c>
      <c r="D9488" s="3" t="s">
        <v>252</v>
      </c>
      <c r="E9488" s="3" t="s">
        <v>282</v>
      </c>
      <c r="F9488" s="3">
        <v>100</v>
      </c>
      <c r="G9488" s="3">
        <v>11</v>
      </c>
      <c r="H9488" s="39">
        <f>Vata_Sales[[#This Row],[Final Price]]/Vata_Sales[[#This Row],[Actual Quantity]]</f>
        <v>11</v>
      </c>
      <c r="I9488" s="36">
        <f>IF(Vata_Sales[[#This Row],[Ref Unit]]="Single",Vata_Sales[[#This Row],[Quantity]],VLOOKUP(Vata_Sales[[#This Row],[Ref Unit]],Cat_Unit[],2,0)*Vata_Sales[[#This Row],[Quantity]])</f>
        <v>100</v>
      </c>
      <c r="J9488" s="37">
        <f>Vata_Sales[[#This Row],[Quantity]]*Vata_Sales[[#This Row],[Rate]]</f>
        <v>1100</v>
      </c>
      <c r="L9488" s="37">
        <f>Vata_Sales[[#This Row],[Price]]-Vata_Sales[[#This Row],[Discount]]</f>
        <v>1100</v>
      </c>
      <c r="N9488" s="3" t="str">
        <f>VLOOKUP(Vata_Sales[[#This Row],[Product Name]],Category_table[#Data],2,0)</f>
        <v>1no</v>
      </c>
      <c r="O9488" s="3">
        <f>VLOOKUP(Vata_Sales[[#This Row],[Product Name]],Category_table[#Data],3,0)</f>
        <v>1</v>
      </c>
      <c r="P9488" s="41">
        <f>VLOOKUP(Vata_Sales[[#This Row],[Product Name]],Category_table[],4,0)</f>
        <v>1</v>
      </c>
    </row>
    <row r="9489" spans="1:16" ht="25.5" customHeight="1" x14ac:dyDescent="0.25">
      <c r="A9489" s="3">
        <v>627</v>
      </c>
      <c r="B9489" s="35">
        <v>45656</v>
      </c>
      <c r="C9489" s="3" t="s">
        <v>151</v>
      </c>
      <c r="D9489" s="3" t="s">
        <v>252</v>
      </c>
      <c r="E9489" s="3" t="s">
        <v>282</v>
      </c>
      <c r="F9489" s="3">
        <v>150</v>
      </c>
      <c r="G9489" s="3">
        <v>11</v>
      </c>
      <c r="H9489" s="39">
        <f>Vata_Sales[[#This Row],[Final Price]]/Vata_Sales[[#This Row],[Actual Quantity]]</f>
        <v>11</v>
      </c>
      <c r="I9489" s="36">
        <f>IF(Vata_Sales[[#This Row],[Ref Unit]]="Single",Vata_Sales[[#This Row],[Quantity]],VLOOKUP(Vata_Sales[[#This Row],[Ref Unit]],Cat_Unit[],2,0)*Vata_Sales[[#This Row],[Quantity]])</f>
        <v>150</v>
      </c>
      <c r="J9489" s="37">
        <f>Vata_Sales[[#This Row],[Quantity]]*Vata_Sales[[#This Row],[Rate]]</f>
        <v>1650</v>
      </c>
      <c r="L9489" s="37">
        <f>Vata_Sales[[#This Row],[Price]]-Vata_Sales[[#This Row],[Discount]]</f>
        <v>1650</v>
      </c>
      <c r="N9489" s="3" t="str">
        <f>VLOOKUP(Vata_Sales[[#This Row],[Product Name]],Category_table[#Data],2,0)</f>
        <v>1no</v>
      </c>
      <c r="O9489" s="3">
        <f>VLOOKUP(Vata_Sales[[#This Row],[Product Name]],Category_table[#Data],3,0)</f>
        <v>1</v>
      </c>
      <c r="P9489" s="41">
        <f>VLOOKUP(Vata_Sales[[#This Row],[Product Name]],Category_table[],4,0)</f>
        <v>1</v>
      </c>
    </row>
    <row r="9490" spans="1:16" ht="25.5" customHeight="1" x14ac:dyDescent="0.25">
      <c r="A9490" s="3">
        <v>628</v>
      </c>
      <c r="B9490" s="35">
        <v>45656</v>
      </c>
      <c r="C9490" s="3" t="s">
        <v>922</v>
      </c>
      <c r="D9490" s="3" t="s">
        <v>252</v>
      </c>
      <c r="E9490" s="3" t="s">
        <v>282</v>
      </c>
      <c r="F9490" s="3">
        <v>3000</v>
      </c>
      <c r="G9490" s="3">
        <v>10.5</v>
      </c>
      <c r="H9490" s="39">
        <f>Vata_Sales[[#This Row],[Final Price]]/Vata_Sales[[#This Row],[Actual Quantity]]</f>
        <v>10.5</v>
      </c>
      <c r="I9490" s="36">
        <f>IF(Vata_Sales[[#This Row],[Ref Unit]]="Single",Vata_Sales[[#This Row],[Quantity]],VLOOKUP(Vata_Sales[[#This Row],[Ref Unit]],Cat_Unit[],2,0)*Vata_Sales[[#This Row],[Quantity]])</f>
        <v>3000</v>
      </c>
      <c r="J9490" s="37">
        <f>Vata_Sales[[#This Row],[Quantity]]*Vata_Sales[[#This Row],[Rate]]</f>
        <v>31500</v>
      </c>
      <c r="L9490" s="37">
        <f>Vata_Sales[[#This Row],[Price]]-Vata_Sales[[#This Row],[Discount]]</f>
        <v>31500</v>
      </c>
      <c r="N9490" s="3" t="str">
        <f>VLOOKUP(Vata_Sales[[#This Row],[Product Name]],Category_table[#Data],2,0)</f>
        <v>1no</v>
      </c>
      <c r="O9490" s="3">
        <f>VLOOKUP(Vata_Sales[[#This Row],[Product Name]],Category_table[#Data],3,0)</f>
        <v>1</v>
      </c>
      <c r="P9490" s="41">
        <f>VLOOKUP(Vata_Sales[[#This Row],[Product Name]],Category_table[],4,0)</f>
        <v>1</v>
      </c>
    </row>
    <row r="9491" spans="1:16" ht="25.5" customHeight="1" x14ac:dyDescent="0.25">
      <c r="A9491" s="3">
        <v>629</v>
      </c>
      <c r="B9491" s="35">
        <v>45656</v>
      </c>
      <c r="C9491" s="3" t="s">
        <v>906</v>
      </c>
      <c r="D9491" s="3" t="s">
        <v>252</v>
      </c>
      <c r="E9491" s="3" t="s">
        <v>282</v>
      </c>
      <c r="F9491" s="3">
        <v>500</v>
      </c>
      <c r="G9491" s="3">
        <v>10.5</v>
      </c>
      <c r="H9491" s="39">
        <f>Vata_Sales[[#This Row],[Final Price]]/Vata_Sales[[#This Row],[Actual Quantity]]</f>
        <v>10.5</v>
      </c>
      <c r="I9491" s="36">
        <f>IF(Vata_Sales[[#This Row],[Ref Unit]]="Single",Vata_Sales[[#This Row],[Quantity]],VLOOKUP(Vata_Sales[[#This Row],[Ref Unit]],Cat_Unit[],2,0)*Vata_Sales[[#This Row],[Quantity]])</f>
        <v>500</v>
      </c>
      <c r="J9491" s="37">
        <f>Vata_Sales[[#This Row],[Quantity]]*Vata_Sales[[#This Row],[Rate]]</f>
        <v>5250</v>
      </c>
      <c r="L9491" s="37">
        <f>Vata_Sales[[#This Row],[Price]]-Vata_Sales[[#This Row],[Discount]]</f>
        <v>5250</v>
      </c>
      <c r="N9491" s="3" t="str">
        <f>VLOOKUP(Vata_Sales[[#This Row],[Product Name]],Category_table[#Data],2,0)</f>
        <v>1no</v>
      </c>
      <c r="O9491" s="3">
        <f>VLOOKUP(Vata_Sales[[#This Row],[Product Name]],Category_table[#Data],3,0)</f>
        <v>1</v>
      </c>
      <c r="P9491" s="41">
        <f>VLOOKUP(Vata_Sales[[#This Row],[Product Name]],Category_table[],4,0)</f>
        <v>1</v>
      </c>
    </row>
    <row r="9492" spans="1:16" ht="25.5" customHeight="1" x14ac:dyDescent="0.25">
      <c r="A9492" s="3">
        <v>630</v>
      </c>
      <c r="B9492" s="35">
        <v>45656</v>
      </c>
      <c r="C9492" s="3" t="s">
        <v>922</v>
      </c>
      <c r="D9492" s="3" t="s">
        <v>163</v>
      </c>
      <c r="E9492" s="3" t="s">
        <v>282</v>
      </c>
      <c r="F9492" s="3">
        <v>200</v>
      </c>
      <c r="G9492" s="3">
        <v>9.5</v>
      </c>
      <c r="H9492" s="39">
        <f>Vata_Sales[[#This Row],[Final Price]]/Vata_Sales[[#This Row],[Actual Quantity]]</f>
        <v>9.5</v>
      </c>
      <c r="I9492" s="36">
        <f>IF(Vata_Sales[[#This Row],[Ref Unit]]="Single",Vata_Sales[[#This Row],[Quantity]],VLOOKUP(Vata_Sales[[#This Row],[Ref Unit]],Cat_Unit[],2,0)*Vata_Sales[[#This Row],[Quantity]])</f>
        <v>200</v>
      </c>
      <c r="J9492" s="37">
        <f>Vata_Sales[[#This Row],[Quantity]]*Vata_Sales[[#This Row],[Rate]]</f>
        <v>1900</v>
      </c>
      <c r="L9492" s="37">
        <f>Vata_Sales[[#This Row],[Price]]-Vata_Sales[[#This Row],[Discount]]</f>
        <v>1900</v>
      </c>
      <c r="N9492" s="3" t="str">
        <f>VLOOKUP(Vata_Sales[[#This Row],[Product Name]],Category_table[#Data],2,0)</f>
        <v>2no</v>
      </c>
      <c r="O9492" s="3">
        <f>VLOOKUP(Vata_Sales[[#This Row],[Product Name]],Category_table[#Data],3,0)</f>
        <v>3</v>
      </c>
      <c r="P9492" s="41">
        <f>VLOOKUP(Vata_Sales[[#This Row],[Product Name]],Category_table[],4,0)</f>
        <v>3</v>
      </c>
    </row>
    <row r="9493" spans="1:16" ht="25.5" customHeight="1" x14ac:dyDescent="0.25">
      <c r="A9493" s="3">
        <v>631</v>
      </c>
      <c r="B9493" s="35">
        <v>45656</v>
      </c>
      <c r="C9493" s="3" t="s">
        <v>806</v>
      </c>
      <c r="D9493" s="3" t="s">
        <v>34</v>
      </c>
      <c r="E9493" s="3" t="s">
        <v>282</v>
      </c>
      <c r="F9493" s="3">
        <v>5000</v>
      </c>
      <c r="G9493" s="3">
        <v>7</v>
      </c>
      <c r="H9493" s="39">
        <f>Vata_Sales[[#This Row],[Final Price]]/Vata_Sales[[#This Row],[Actual Quantity]]</f>
        <v>7</v>
      </c>
      <c r="I9493" s="36">
        <f>IF(Vata_Sales[[#This Row],[Ref Unit]]="Single",Vata_Sales[[#This Row],[Quantity]],VLOOKUP(Vata_Sales[[#This Row],[Ref Unit]],Cat_Unit[],2,0)*Vata_Sales[[#This Row],[Quantity]])</f>
        <v>5000</v>
      </c>
      <c r="J9493" s="37">
        <f>Vata_Sales[[#This Row],[Quantity]]*Vata_Sales[[#This Row],[Rate]]</f>
        <v>35000</v>
      </c>
      <c r="L9493" s="37">
        <f>Vata_Sales[[#This Row],[Price]]-Vata_Sales[[#This Row],[Discount]]</f>
        <v>35000</v>
      </c>
      <c r="N9493" s="3" t="str">
        <f>VLOOKUP(Vata_Sales[[#This Row],[Product Name]],Category_table[#Data],2,0)</f>
        <v>Goyra</v>
      </c>
      <c r="O9493" s="3">
        <f>VLOOKUP(Vata_Sales[[#This Row],[Product Name]],Category_table[#Data],3,0)</f>
        <v>6</v>
      </c>
      <c r="P9493" s="41">
        <f>VLOOKUP(Vata_Sales[[#This Row],[Product Name]],Category_table[],4,0)</f>
        <v>6</v>
      </c>
    </row>
    <row r="9494" spans="1:16" ht="25.5" customHeight="1" x14ac:dyDescent="0.25">
      <c r="A9494" s="3">
        <v>632</v>
      </c>
      <c r="B9494" s="35">
        <v>45657</v>
      </c>
      <c r="C9494" s="3" t="s">
        <v>897</v>
      </c>
      <c r="D9494" s="3" t="s">
        <v>252</v>
      </c>
      <c r="E9494" s="3" t="s">
        <v>282</v>
      </c>
      <c r="F9494" s="3">
        <v>4000</v>
      </c>
      <c r="G9494" s="3">
        <v>10.5</v>
      </c>
      <c r="H9494" s="39">
        <f>Vata_Sales[[#This Row],[Final Price]]/Vata_Sales[[#This Row],[Actual Quantity]]</f>
        <v>10.5</v>
      </c>
      <c r="I9494" s="36">
        <f>IF(Vata_Sales[[#This Row],[Ref Unit]]="Single",Vata_Sales[[#This Row],[Quantity]],VLOOKUP(Vata_Sales[[#This Row],[Ref Unit]],Cat_Unit[],2,0)*Vata_Sales[[#This Row],[Quantity]])</f>
        <v>4000</v>
      </c>
      <c r="J9494" s="37">
        <f>Vata_Sales[[#This Row],[Quantity]]*Vata_Sales[[#This Row],[Rate]]</f>
        <v>42000</v>
      </c>
      <c r="L9494" s="37">
        <f>Vata_Sales[[#This Row],[Price]]-Vata_Sales[[#This Row],[Discount]]</f>
        <v>42000</v>
      </c>
      <c r="N9494" s="3" t="str">
        <f>VLOOKUP(Vata_Sales[[#This Row],[Product Name]],Category_table[#Data],2,0)</f>
        <v>1no</v>
      </c>
      <c r="O9494" s="3">
        <f>VLOOKUP(Vata_Sales[[#This Row],[Product Name]],Category_table[#Data],3,0)</f>
        <v>1</v>
      </c>
      <c r="P9494" s="41">
        <f>VLOOKUP(Vata_Sales[[#This Row],[Product Name]],Category_table[],4,0)</f>
        <v>1</v>
      </c>
    </row>
    <row r="9495" spans="1:16" ht="25.5" customHeight="1" x14ac:dyDescent="0.25">
      <c r="A9495" s="3">
        <v>633</v>
      </c>
      <c r="B9495" s="35">
        <v>45657</v>
      </c>
      <c r="C9495" s="3" t="s">
        <v>922</v>
      </c>
      <c r="D9495" s="3" t="s">
        <v>203</v>
      </c>
      <c r="E9495" s="3" t="s">
        <v>282</v>
      </c>
      <c r="F9495" s="3">
        <v>150</v>
      </c>
      <c r="G9495" s="3">
        <v>8.5</v>
      </c>
      <c r="H9495" s="39">
        <f>Vata_Sales[[#This Row],[Final Price]]/Vata_Sales[[#This Row],[Actual Quantity]]</f>
        <v>8.4666666666666668</v>
      </c>
      <c r="I9495" s="36">
        <f>IF(Vata_Sales[[#This Row],[Ref Unit]]="Single",Vata_Sales[[#This Row],[Quantity]],VLOOKUP(Vata_Sales[[#This Row],[Ref Unit]],Cat_Unit[],2,0)*Vata_Sales[[#This Row],[Quantity]])</f>
        <v>150</v>
      </c>
      <c r="J9495" s="37">
        <f>Vata_Sales[[#This Row],[Quantity]]*Vata_Sales[[#This Row],[Rate]]</f>
        <v>1275</v>
      </c>
      <c r="K9495">
        <v>5</v>
      </c>
      <c r="L9495" s="37">
        <f>Vata_Sales[[#This Row],[Price]]-Vata_Sales[[#This Row],[Discount]]</f>
        <v>1270</v>
      </c>
      <c r="N9495" s="3" t="str">
        <f>VLOOKUP(Vata_Sales[[#This Row],[Product Name]],Category_table[#Data],2,0)</f>
        <v>Kara</v>
      </c>
      <c r="O9495" s="3">
        <f>VLOOKUP(Vata_Sales[[#This Row],[Product Name]],Category_table[#Data],3,0)</f>
        <v>4</v>
      </c>
      <c r="P9495" s="41">
        <f>VLOOKUP(Vata_Sales[[#This Row],[Product Name]],Category_table[],4,0)</f>
        <v>4</v>
      </c>
    </row>
    <row r="9496" spans="1:16" ht="25.5" customHeight="1" x14ac:dyDescent="0.25">
      <c r="A9496" s="3">
        <v>634</v>
      </c>
      <c r="B9496" s="35">
        <v>45657</v>
      </c>
      <c r="C9496" s="3" t="s">
        <v>897</v>
      </c>
      <c r="D9496" s="3" t="s">
        <v>149</v>
      </c>
      <c r="E9496" s="3" t="s">
        <v>27</v>
      </c>
      <c r="F9496" s="3">
        <v>1</v>
      </c>
      <c r="G9496" s="3">
        <v>1300</v>
      </c>
      <c r="H9496" s="39">
        <f>Vata_Sales[[#This Row],[Final Price]]/Vata_Sales[[#This Row],[Actual Quantity]]</f>
        <v>2.1666666666666665</v>
      </c>
      <c r="I9496" s="36">
        <f>IF(Vata_Sales[[#This Row],[Ref Unit]]="Single",Vata_Sales[[#This Row],[Quantity]],VLOOKUP(Vata_Sales[[#This Row],[Ref Unit]],Cat_Unit[],2,0)*Vata_Sales[[#This Row],[Quantity]])</f>
        <v>600</v>
      </c>
      <c r="J9496" s="37">
        <f>Vata_Sales[[#This Row],[Quantity]]*Vata_Sales[[#This Row],[Rate]]</f>
        <v>1300</v>
      </c>
      <c r="L9496" s="37">
        <f>Vata_Sales[[#This Row],[Price]]-Vata_Sales[[#This Row],[Discount]]</f>
        <v>1300</v>
      </c>
      <c r="N9496" s="3" t="str">
        <f>VLOOKUP(Vata_Sales[[#This Row],[Product Name]],Category_table[#Data],2,0)</f>
        <v>Adla_3</v>
      </c>
      <c r="O9496" s="3">
        <f>VLOOKUP(Vata_Sales[[#This Row],[Product Name]],Category_table[#Data],3,0)</f>
        <v>9</v>
      </c>
      <c r="P9496" s="41">
        <f>VLOOKUP(Vata_Sales[[#This Row],[Product Name]],Category_table[],4,0)</f>
        <v>7</v>
      </c>
    </row>
    <row r="9497" spans="1:16" ht="25.5" customHeight="1" x14ac:dyDescent="0.25">
      <c r="A9497" s="3">
        <v>635</v>
      </c>
      <c r="B9497" s="35">
        <v>45657</v>
      </c>
      <c r="C9497" s="3" t="s">
        <v>151</v>
      </c>
      <c r="D9497" s="3" t="s">
        <v>252</v>
      </c>
      <c r="E9497" s="3" t="s">
        <v>282</v>
      </c>
      <c r="F9497" s="3">
        <v>1000</v>
      </c>
      <c r="G9497" s="3">
        <v>10.5</v>
      </c>
      <c r="H9497" s="39">
        <f>Vata_Sales[[#This Row],[Final Price]]/Vata_Sales[[#This Row],[Actual Quantity]]</f>
        <v>10.5</v>
      </c>
      <c r="I9497" s="36">
        <f>IF(Vata_Sales[[#This Row],[Ref Unit]]="Single",Vata_Sales[[#This Row],[Quantity]],VLOOKUP(Vata_Sales[[#This Row],[Ref Unit]],Cat_Unit[],2,0)*Vata_Sales[[#This Row],[Quantity]])</f>
        <v>1000</v>
      </c>
      <c r="J9497" s="37">
        <f>Vata_Sales[[#This Row],[Quantity]]*Vata_Sales[[#This Row],[Rate]]</f>
        <v>10500</v>
      </c>
      <c r="L9497" s="37">
        <f>Vata_Sales[[#This Row],[Price]]-Vata_Sales[[#This Row],[Discount]]</f>
        <v>10500</v>
      </c>
      <c r="N9497" s="3" t="str">
        <f>VLOOKUP(Vata_Sales[[#This Row],[Product Name]],Category_table[#Data],2,0)</f>
        <v>1no</v>
      </c>
      <c r="O9497" s="3">
        <f>VLOOKUP(Vata_Sales[[#This Row],[Product Name]],Category_table[#Data],3,0)</f>
        <v>1</v>
      </c>
      <c r="P9497" s="41">
        <f>VLOOKUP(Vata_Sales[[#This Row],[Product Name]],Category_table[],4,0)</f>
        <v>1</v>
      </c>
    </row>
    <row r="9498" spans="1:16" ht="25.5" customHeight="1" x14ac:dyDescent="0.25">
      <c r="A9498" s="3">
        <v>636</v>
      </c>
      <c r="B9498" s="35">
        <v>45657</v>
      </c>
      <c r="C9498" s="3" t="s">
        <v>151</v>
      </c>
      <c r="D9498" s="3" t="s">
        <v>252</v>
      </c>
      <c r="E9498" s="3" t="s">
        <v>282</v>
      </c>
      <c r="F9498" s="3">
        <v>1000</v>
      </c>
      <c r="G9498" s="3">
        <v>10.5</v>
      </c>
      <c r="H9498" s="39">
        <f>Vata_Sales[[#This Row],[Final Price]]/Vata_Sales[[#This Row],[Actual Quantity]]</f>
        <v>10.5</v>
      </c>
      <c r="I9498" s="36">
        <f>IF(Vata_Sales[[#This Row],[Ref Unit]]="Single",Vata_Sales[[#This Row],[Quantity]],VLOOKUP(Vata_Sales[[#This Row],[Ref Unit]],Cat_Unit[],2,0)*Vata_Sales[[#This Row],[Quantity]])</f>
        <v>1000</v>
      </c>
      <c r="J9498" s="37">
        <f>Vata_Sales[[#This Row],[Quantity]]*Vata_Sales[[#This Row],[Rate]]</f>
        <v>10500</v>
      </c>
      <c r="L9498" s="37">
        <f>Vata_Sales[[#This Row],[Price]]-Vata_Sales[[#This Row],[Discount]]</f>
        <v>10500</v>
      </c>
      <c r="N9498" s="3" t="str">
        <f>VLOOKUP(Vata_Sales[[#This Row],[Product Name]],Category_table[#Data],2,0)</f>
        <v>1no</v>
      </c>
      <c r="O9498" s="3">
        <f>VLOOKUP(Vata_Sales[[#This Row],[Product Name]],Category_table[#Data],3,0)</f>
        <v>1</v>
      </c>
      <c r="P9498" s="41">
        <f>VLOOKUP(Vata_Sales[[#This Row],[Product Name]],Category_table[],4,0)</f>
        <v>1</v>
      </c>
    </row>
    <row r="9499" spans="1:16" ht="25.5" customHeight="1" x14ac:dyDescent="0.25">
      <c r="A9499" s="3">
        <v>637</v>
      </c>
      <c r="B9499" s="35">
        <v>45657</v>
      </c>
      <c r="C9499" s="3" t="s">
        <v>1614</v>
      </c>
      <c r="D9499" s="3" t="s">
        <v>252</v>
      </c>
      <c r="E9499" s="3" t="s">
        <v>282</v>
      </c>
      <c r="F9499" s="3">
        <v>10000</v>
      </c>
      <c r="G9499" s="3">
        <v>10.5</v>
      </c>
      <c r="H9499" s="39">
        <f>Vata_Sales[[#This Row],[Final Price]]/Vata_Sales[[#This Row],[Actual Quantity]]</f>
        <v>10.5</v>
      </c>
      <c r="I9499" s="36">
        <f>IF(Vata_Sales[[#This Row],[Ref Unit]]="Single",Vata_Sales[[#This Row],[Quantity]],VLOOKUP(Vata_Sales[[#This Row],[Ref Unit]],Cat_Unit[],2,0)*Vata_Sales[[#This Row],[Quantity]])</f>
        <v>10000</v>
      </c>
      <c r="J9499" s="37">
        <f>Vata_Sales[[#This Row],[Quantity]]*Vata_Sales[[#This Row],[Rate]]</f>
        <v>105000</v>
      </c>
      <c r="L9499" s="37">
        <f>Vata_Sales[[#This Row],[Price]]-Vata_Sales[[#This Row],[Discount]]</f>
        <v>105000</v>
      </c>
      <c r="N9499" s="3" t="str">
        <f>VLOOKUP(Vata_Sales[[#This Row],[Product Name]],Category_table[#Data],2,0)</f>
        <v>1no</v>
      </c>
      <c r="O9499" s="3">
        <f>VLOOKUP(Vata_Sales[[#This Row],[Product Name]],Category_table[#Data],3,0)</f>
        <v>1</v>
      </c>
      <c r="P9499" s="41">
        <f>VLOOKUP(Vata_Sales[[#This Row],[Product Name]],Category_table[],4,0)</f>
        <v>1</v>
      </c>
    </row>
    <row r="9500" spans="1:16" ht="25.5" customHeight="1" x14ac:dyDescent="0.25">
      <c r="A9500" s="3">
        <v>638</v>
      </c>
      <c r="B9500" s="35">
        <v>45657</v>
      </c>
      <c r="C9500" s="3" t="s">
        <v>151</v>
      </c>
      <c r="D9500" s="3" t="s">
        <v>252</v>
      </c>
      <c r="E9500" s="3" t="s">
        <v>282</v>
      </c>
      <c r="F9500" s="3">
        <v>3000</v>
      </c>
      <c r="G9500" s="3">
        <v>10.5</v>
      </c>
      <c r="H9500" s="39">
        <f>Vata_Sales[[#This Row],[Final Price]]/Vata_Sales[[#This Row],[Actual Quantity]]</f>
        <v>10.5</v>
      </c>
      <c r="I9500" s="36">
        <f>IF(Vata_Sales[[#This Row],[Ref Unit]]="Single",Vata_Sales[[#This Row],[Quantity]],VLOOKUP(Vata_Sales[[#This Row],[Ref Unit]],Cat_Unit[],2,0)*Vata_Sales[[#This Row],[Quantity]])</f>
        <v>3000</v>
      </c>
      <c r="J9500" s="37">
        <f>Vata_Sales[[#This Row],[Quantity]]*Vata_Sales[[#This Row],[Rate]]</f>
        <v>31500</v>
      </c>
      <c r="L9500" s="37">
        <f>Vata_Sales[[#This Row],[Price]]-Vata_Sales[[#This Row],[Discount]]</f>
        <v>31500</v>
      </c>
      <c r="N9500" s="3" t="str">
        <f>VLOOKUP(Vata_Sales[[#This Row],[Product Name]],Category_table[#Data],2,0)</f>
        <v>1no</v>
      </c>
      <c r="O9500" s="3">
        <f>VLOOKUP(Vata_Sales[[#This Row],[Product Name]],Category_table[#Data],3,0)</f>
        <v>1</v>
      </c>
      <c r="P9500" s="41">
        <f>VLOOKUP(Vata_Sales[[#This Row],[Product Name]],Category_table[],4,0)</f>
        <v>1</v>
      </c>
    </row>
    <row r="9501" spans="1:16" ht="25.5" customHeight="1" x14ac:dyDescent="0.25">
      <c r="A9501" s="3">
        <v>639</v>
      </c>
      <c r="B9501" s="35">
        <v>45657</v>
      </c>
      <c r="C9501" s="3" t="s">
        <v>1614</v>
      </c>
      <c r="D9501" s="3" t="s">
        <v>32</v>
      </c>
      <c r="E9501" s="3" t="s">
        <v>282</v>
      </c>
      <c r="F9501" s="3">
        <v>4000</v>
      </c>
      <c r="G9501" s="3">
        <v>10.5</v>
      </c>
      <c r="H9501" s="39">
        <f>Vata_Sales[[#This Row],[Final Price]]/Vata_Sales[[#This Row],[Actual Quantity]]</f>
        <v>10.5</v>
      </c>
      <c r="I9501" s="36">
        <f>IF(Vata_Sales[[#This Row],[Ref Unit]]="Single",Vata_Sales[[#This Row],[Quantity]],VLOOKUP(Vata_Sales[[#This Row],[Ref Unit]],Cat_Unit[],2,0)*Vata_Sales[[#This Row],[Quantity]])</f>
        <v>4000</v>
      </c>
      <c r="J9501" s="37">
        <f>Vata_Sales[[#This Row],[Quantity]]*Vata_Sales[[#This Row],[Rate]]</f>
        <v>42000</v>
      </c>
      <c r="L9501" s="37">
        <f>Vata_Sales[[#This Row],[Price]]-Vata_Sales[[#This Row],[Discount]]</f>
        <v>42000</v>
      </c>
      <c r="N9501" s="3" t="str">
        <f>VLOOKUP(Vata_Sales[[#This Row],[Product Name]],Category_table[#Data],2,0)</f>
        <v>Picket</v>
      </c>
      <c r="O9501" s="3">
        <f>VLOOKUP(Vata_Sales[[#This Row],[Product Name]],Category_table[#Data],3,0)</f>
        <v>2</v>
      </c>
      <c r="P9501" s="41">
        <f>VLOOKUP(Vata_Sales[[#This Row],[Product Name]],Category_table[],4,0)</f>
        <v>2</v>
      </c>
    </row>
    <row r="9502" spans="1:16" ht="25.5" customHeight="1" x14ac:dyDescent="0.25">
      <c r="A9502" s="3">
        <v>640</v>
      </c>
      <c r="B9502" s="35">
        <v>45657</v>
      </c>
      <c r="C9502" s="3" t="s">
        <v>165</v>
      </c>
      <c r="D9502" s="3" t="s">
        <v>252</v>
      </c>
      <c r="E9502" s="3" t="s">
        <v>282</v>
      </c>
      <c r="F9502" s="3">
        <v>250</v>
      </c>
      <c r="G9502" s="3">
        <v>10.5</v>
      </c>
      <c r="H9502" s="39">
        <f>Vata_Sales[[#This Row],[Final Price]]/Vata_Sales[[#This Row],[Actual Quantity]]</f>
        <v>10.48</v>
      </c>
      <c r="I9502" s="36">
        <f>IF(Vata_Sales[[#This Row],[Ref Unit]]="Single",Vata_Sales[[#This Row],[Quantity]],VLOOKUP(Vata_Sales[[#This Row],[Ref Unit]],Cat_Unit[],2,0)*Vata_Sales[[#This Row],[Quantity]])</f>
        <v>250</v>
      </c>
      <c r="J9502" s="37">
        <f>Vata_Sales[[#This Row],[Quantity]]*Vata_Sales[[#This Row],[Rate]]</f>
        <v>2625</v>
      </c>
      <c r="K9502">
        <v>5</v>
      </c>
      <c r="L9502" s="37">
        <f>Vata_Sales[[#This Row],[Price]]-Vata_Sales[[#This Row],[Discount]]</f>
        <v>2620</v>
      </c>
      <c r="N9502" s="3" t="str">
        <f>VLOOKUP(Vata_Sales[[#This Row],[Product Name]],Category_table[#Data],2,0)</f>
        <v>1no</v>
      </c>
      <c r="O9502" s="3">
        <f>VLOOKUP(Vata_Sales[[#This Row],[Product Name]],Category_table[#Data],3,0)</f>
        <v>1</v>
      </c>
      <c r="P9502" s="41">
        <f>VLOOKUP(Vata_Sales[[#This Row],[Product Name]],Category_table[],4,0)</f>
        <v>1</v>
      </c>
    </row>
    <row r="9503" spans="1:16" ht="25.5" customHeight="1" x14ac:dyDescent="0.25">
      <c r="A9503" s="3">
        <v>641</v>
      </c>
      <c r="B9503" s="35">
        <v>45657</v>
      </c>
      <c r="C9503" s="3" t="s">
        <v>1282</v>
      </c>
      <c r="D9503" s="3" t="s">
        <v>252</v>
      </c>
      <c r="E9503" s="3" t="s">
        <v>282</v>
      </c>
      <c r="F9503" s="3">
        <v>3000</v>
      </c>
      <c r="G9503" s="3">
        <v>10.5</v>
      </c>
      <c r="H9503" s="39">
        <f>Vata_Sales[[#This Row],[Final Price]]/Vata_Sales[[#This Row],[Actual Quantity]]</f>
        <v>10.5</v>
      </c>
      <c r="I9503" s="36">
        <f>IF(Vata_Sales[[#This Row],[Ref Unit]]="Single",Vata_Sales[[#This Row],[Quantity]],VLOOKUP(Vata_Sales[[#This Row],[Ref Unit]],Cat_Unit[],2,0)*Vata_Sales[[#This Row],[Quantity]])</f>
        <v>3000</v>
      </c>
      <c r="J9503" s="37">
        <f>Vata_Sales[[#This Row],[Quantity]]*Vata_Sales[[#This Row],[Rate]]</f>
        <v>31500</v>
      </c>
      <c r="L9503" s="37">
        <f>Vata_Sales[[#This Row],[Price]]-Vata_Sales[[#This Row],[Discount]]</f>
        <v>31500</v>
      </c>
      <c r="N9503" s="3" t="str">
        <f>VLOOKUP(Vata_Sales[[#This Row],[Product Name]],Category_table[#Data],2,0)</f>
        <v>1no</v>
      </c>
      <c r="O9503" s="3">
        <f>VLOOKUP(Vata_Sales[[#This Row],[Product Name]],Category_table[#Data],3,0)</f>
        <v>1</v>
      </c>
      <c r="P9503" s="41">
        <f>VLOOKUP(Vata_Sales[[#This Row],[Product Name]],Category_table[],4,0)</f>
        <v>1</v>
      </c>
    </row>
    <row r="9504" spans="1:16" ht="25.5" customHeight="1" x14ac:dyDescent="0.25">
      <c r="A9504" s="3">
        <v>642</v>
      </c>
      <c r="B9504" s="35">
        <v>45657</v>
      </c>
      <c r="C9504" s="3" t="s">
        <v>151</v>
      </c>
      <c r="D9504" s="3" t="s">
        <v>32</v>
      </c>
      <c r="E9504" s="3" t="s">
        <v>282</v>
      </c>
      <c r="F9504" s="3">
        <v>1000</v>
      </c>
      <c r="G9504" s="3">
        <v>10.5</v>
      </c>
      <c r="H9504" s="39">
        <f>Vata_Sales[[#This Row],[Final Price]]/Vata_Sales[[#This Row],[Actual Quantity]]</f>
        <v>10.5</v>
      </c>
      <c r="I9504" s="36">
        <f>IF(Vata_Sales[[#This Row],[Ref Unit]]="Single",Vata_Sales[[#This Row],[Quantity]],VLOOKUP(Vata_Sales[[#This Row],[Ref Unit]],Cat_Unit[],2,0)*Vata_Sales[[#This Row],[Quantity]])</f>
        <v>1000</v>
      </c>
      <c r="J9504" s="37">
        <f>Vata_Sales[[#This Row],[Quantity]]*Vata_Sales[[#This Row],[Rate]]</f>
        <v>10500</v>
      </c>
      <c r="L9504" s="37">
        <f>Vata_Sales[[#This Row],[Price]]-Vata_Sales[[#This Row],[Discount]]</f>
        <v>10500</v>
      </c>
      <c r="N9504" s="3" t="str">
        <f>VLOOKUP(Vata_Sales[[#This Row],[Product Name]],Category_table[#Data],2,0)</f>
        <v>Picket</v>
      </c>
      <c r="O9504" s="3">
        <f>VLOOKUP(Vata_Sales[[#This Row],[Product Name]],Category_table[#Data],3,0)</f>
        <v>2</v>
      </c>
      <c r="P9504" s="41">
        <f>VLOOKUP(Vata_Sales[[#This Row],[Product Name]],Category_table[],4,0)</f>
        <v>2</v>
      </c>
    </row>
    <row r="9505" spans="1:16" ht="25.5" customHeight="1" x14ac:dyDescent="0.25">
      <c r="A9505" s="3">
        <v>643</v>
      </c>
      <c r="B9505" s="35">
        <v>45658</v>
      </c>
      <c r="C9505" s="3" t="s">
        <v>165</v>
      </c>
      <c r="D9505" s="3" t="s">
        <v>252</v>
      </c>
      <c r="E9505" s="3" t="s">
        <v>282</v>
      </c>
      <c r="F9505" s="3">
        <v>6000</v>
      </c>
      <c r="G9505" s="3">
        <v>10.5</v>
      </c>
      <c r="H9505" s="39">
        <f>Vata_Sales[[#This Row],[Final Price]]/Vata_Sales[[#This Row],[Actual Quantity]]</f>
        <v>10.5</v>
      </c>
      <c r="I9505" s="81">
        <f>IF(Vata_Sales[[#This Row],[Ref Unit]]="Single",Vata_Sales[[#This Row],[Quantity]],VLOOKUP(Vata_Sales[[#This Row],[Ref Unit]],Cat_Unit[],2,0)*Vata_Sales[[#This Row],[Quantity]])</f>
        <v>6000</v>
      </c>
      <c r="J9505" s="37">
        <f>Vata_Sales[[#This Row],[Quantity]]*Vata_Sales[[#This Row],[Rate]]</f>
        <v>63000</v>
      </c>
      <c r="K9505" s="79"/>
      <c r="L9505" s="37">
        <f>Vata_Sales[[#This Row],[Price]]-Vata_Sales[[#This Row],[Discount]]</f>
        <v>63000</v>
      </c>
      <c r="M9505" s="79"/>
      <c r="N9505" s="82" t="str">
        <f>VLOOKUP(Vata_Sales[[#This Row],[Product Name]],Category_table[#Data],2,0)</f>
        <v>1no</v>
      </c>
      <c r="O9505" s="82">
        <f>VLOOKUP(Vata_Sales[[#This Row],[Product Name]],Category_table[#Data],3,0)</f>
        <v>1</v>
      </c>
      <c r="P9505" s="83">
        <f>VLOOKUP(Vata_Sales[[#This Row],[Product Name]],Category_table[],4,0)</f>
        <v>1</v>
      </c>
    </row>
    <row r="9506" spans="1:16" ht="25.5" customHeight="1" x14ac:dyDescent="0.25">
      <c r="A9506" s="3">
        <v>644</v>
      </c>
      <c r="B9506" s="35">
        <v>45658</v>
      </c>
      <c r="C9506" s="3" t="s">
        <v>906</v>
      </c>
      <c r="D9506" s="3" t="s">
        <v>252</v>
      </c>
      <c r="E9506" s="3" t="s">
        <v>282</v>
      </c>
      <c r="F9506" s="3">
        <v>1000</v>
      </c>
      <c r="G9506" s="3">
        <v>10.5</v>
      </c>
      <c r="H9506" s="39">
        <f>Vata_Sales[[#This Row],[Final Price]]/Vata_Sales[[#This Row],[Actual Quantity]]</f>
        <v>10.5</v>
      </c>
      <c r="I9506" s="81">
        <f>IF(Vata_Sales[[#This Row],[Ref Unit]]="Single",Vata_Sales[[#This Row],[Quantity]],VLOOKUP(Vata_Sales[[#This Row],[Ref Unit]],Cat_Unit[],2,0)*Vata_Sales[[#This Row],[Quantity]])</f>
        <v>1000</v>
      </c>
      <c r="J9506" s="37">
        <f>Vata_Sales[[#This Row],[Quantity]]*Vata_Sales[[#This Row],[Rate]]</f>
        <v>10500</v>
      </c>
      <c r="K9506" s="79"/>
      <c r="L9506" s="37">
        <f>Vata_Sales[[#This Row],[Price]]-Vata_Sales[[#This Row],[Discount]]</f>
        <v>10500</v>
      </c>
      <c r="M9506" s="79"/>
      <c r="N9506" s="82" t="str">
        <f>VLOOKUP(Vata_Sales[[#This Row],[Product Name]],Category_table[#Data],2,0)</f>
        <v>1no</v>
      </c>
      <c r="O9506" s="82">
        <f>VLOOKUP(Vata_Sales[[#This Row],[Product Name]],Category_table[#Data],3,0)</f>
        <v>1</v>
      </c>
      <c r="P9506" s="83">
        <f>VLOOKUP(Vata_Sales[[#This Row],[Product Name]],Category_table[],4,0)</f>
        <v>1</v>
      </c>
    </row>
    <row r="9507" spans="1:16" ht="25.5" customHeight="1" x14ac:dyDescent="0.25">
      <c r="A9507" s="3">
        <v>645</v>
      </c>
      <c r="B9507" s="35">
        <v>45658</v>
      </c>
      <c r="C9507" s="3" t="s">
        <v>151</v>
      </c>
      <c r="D9507" s="3" t="s">
        <v>252</v>
      </c>
      <c r="E9507" s="3" t="s">
        <v>282</v>
      </c>
      <c r="F9507" s="3">
        <v>2000</v>
      </c>
      <c r="G9507" s="3">
        <v>10.5</v>
      </c>
      <c r="H9507" s="39">
        <f>Vata_Sales[[#This Row],[Final Price]]/Vata_Sales[[#This Row],[Actual Quantity]]</f>
        <v>10.5</v>
      </c>
      <c r="I9507" s="81">
        <f>IF(Vata_Sales[[#This Row],[Ref Unit]]="Single",Vata_Sales[[#This Row],[Quantity]],VLOOKUP(Vata_Sales[[#This Row],[Ref Unit]],Cat_Unit[],2,0)*Vata_Sales[[#This Row],[Quantity]])</f>
        <v>2000</v>
      </c>
      <c r="J9507" s="37">
        <f>Vata_Sales[[#This Row],[Quantity]]*Vata_Sales[[#This Row],[Rate]]</f>
        <v>21000</v>
      </c>
      <c r="K9507" s="79"/>
      <c r="L9507" s="37">
        <f>Vata_Sales[[#This Row],[Price]]-Vata_Sales[[#This Row],[Discount]]</f>
        <v>21000</v>
      </c>
      <c r="M9507" s="79"/>
      <c r="N9507" s="82" t="str">
        <f>VLOOKUP(Vata_Sales[[#This Row],[Product Name]],Category_table[#Data],2,0)</f>
        <v>1no</v>
      </c>
      <c r="O9507" s="82">
        <f>VLOOKUP(Vata_Sales[[#This Row],[Product Name]],Category_table[#Data],3,0)</f>
        <v>1</v>
      </c>
      <c r="P9507" s="83">
        <f>VLOOKUP(Vata_Sales[[#This Row],[Product Name]],Category_table[],4,0)</f>
        <v>1</v>
      </c>
    </row>
    <row r="9508" spans="1:16" ht="25.5" customHeight="1" x14ac:dyDescent="0.25">
      <c r="A9508" s="3">
        <v>646</v>
      </c>
      <c r="B9508" s="35">
        <v>45658</v>
      </c>
      <c r="C9508" s="3" t="s">
        <v>922</v>
      </c>
      <c r="D9508" s="3" t="s">
        <v>252</v>
      </c>
      <c r="E9508" s="3" t="s">
        <v>282</v>
      </c>
      <c r="F9508" s="3">
        <v>9000</v>
      </c>
      <c r="G9508" s="3">
        <v>10.5</v>
      </c>
      <c r="H9508" s="39">
        <f>Vata_Sales[[#This Row],[Final Price]]/Vata_Sales[[#This Row],[Actual Quantity]]</f>
        <v>10.5</v>
      </c>
      <c r="I9508" s="81">
        <f>IF(Vata_Sales[[#This Row],[Ref Unit]]="Single",Vata_Sales[[#This Row],[Quantity]],VLOOKUP(Vata_Sales[[#This Row],[Ref Unit]],Cat_Unit[],2,0)*Vata_Sales[[#This Row],[Quantity]])</f>
        <v>9000</v>
      </c>
      <c r="J9508" s="37">
        <f>Vata_Sales[[#This Row],[Quantity]]*Vata_Sales[[#This Row],[Rate]]</f>
        <v>94500</v>
      </c>
      <c r="K9508" s="79"/>
      <c r="L9508" s="37">
        <f>Vata_Sales[[#This Row],[Price]]-Vata_Sales[[#This Row],[Discount]]</f>
        <v>94500</v>
      </c>
      <c r="M9508" s="79"/>
      <c r="N9508" s="82" t="str">
        <f>VLOOKUP(Vata_Sales[[#This Row],[Product Name]],Category_table[#Data],2,0)</f>
        <v>1no</v>
      </c>
      <c r="O9508" s="82">
        <f>VLOOKUP(Vata_Sales[[#This Row],[Product Name]],Category_table[#Data],3,0)</f>
        <v>1</v>
      </c>
      <c r="P9508" s="83">
        <f>VLOOKUP(Vata_Sales[[#This Row],[Product Name]],Category_table[],4,0)</f>
        <v>1</v>
      </c>
    </row>
    <row r="9509" spans="1:16" ht="25.5" customHeight="1" x14ac:dyDescent="0.25">
      <c r="A9509" s="3">
        <v>647</v>
      </c>
      <c r="B9509" s="35">
        <v>45658</v>
      </c>
      <c r="C9509" s="3" t="s">
        <v>151</v>
      </c>
      <c r="D9509" s="3" t="s">
        <v>203</v>
      </c>
      <c r="E9509" s="3" t="s">
        <v>282</v>
      </c>
      <c r="F9509" s="3">
        <v>1000</v>
      </c>
      <c r="G9509" s="3">
        <v>8</v>
      </c>
      <c r="H9509" s="39">
        <f>Vata_Sales[[#This Row],[Final Price]]/Vata_Sales[[#This Row],[Actual Quantity]]</f>
        <v>8</v>
      </c>
      <c r="I9509" s="81">
        <f>IF(Vata_Sales[[#This Row],[Ref Unit]]="Single",Vata_Sales[[#This Row],[Quantity]],VLOOKUP(Vata_Sales[[#This Row],[Ref Unit]],Cat_Unit[],2,0)*Vata_Sales[[#This Row],[Quantity]])</f>
        <v>1000</v>
      </c>
      <c r="J9509" s="37">
        <f>Vata_Sales[[#This Row],[Quantity]]*Vata_Sales[[#This Row],[Rate]]</f>
        <v>8000</v>
      </c>
      <c r="K9509" s="79"/>
      <c r="L9509" s="37">
        <f>Vata_Sales[[#This Row],[Price]]-Vata_Sales[[#This Row],[Discount]]</f>
        <v>8000</v>
      </c>
      <c r="M9509" s="79"/>
      <c r="N9509" s="82" t="str">
        <f>VLOOKUP(Vata_Sales[[#This Row],[Product Name]],Category_table[#Data],2,0)</f>
        <v>Kara</v>
      </c>
      <c r="O9509" s="82">
        <f>VLOOKUP(Vata_Sales[[#This Row],[Product Name]],Category_table[#Data],3,0)</f>
        <v>4</v>
      </c>
      <c r="P9509" s="83">
        <f>VLOOKUP(Vata_Sales[[#This Row],[Product Name]],Category_table[],4,0)</f>
        <v>4</v>
      </c>
    </row>
    <row r="9510" spans="1:16" ht="25.5" customHeight="1" x14ac:dyDescent="0.25">
      <c r="A9510" s="3">
        <v>648</v>
      </c>
      <c r="B9510" s="35">
        <v>45658</v>
      </c>
      <c r="C9510" s="3" t="s">
        <v>906</v>
      </c>
      <c r="D9510" s="3" t="s">
        <v>32</v>
      </c>
      <c r="E9510" s="3" t="s">
        <v>282</v>
      </c>
      <c r="F9510" s="3">
        <v>4000</v>
      </c>
      <c r="G9510" s="3">
        <v>10.5</v>
      </c>
      <c r="H9510" s="39">
        <f>Vata_Sales[[#This Row],[Final Price]]/Vata_Sales[[#This Row],[Actual Quantity]]</f>
        <v>10.5</v>
      </c>
      <c r="I9510" s="81">
        <f>IF(Vata_Sales[[#This Row],[Ref Unit]]="Single",Vata_Sales[[#This Row],[Quantity]],VLOOKUP(Vata_Sales[[#This Row],[Ref Unit]],Cat_Unit[],2,0)*Vata_Sales[[#This Row],[Quantity]])</f>
        <v>4000</v>
      </c>
      <c r="J9510" s="37">
        <f>Vata_Sales[[#This Row],[Quantity]]*Vata_Sales[[#This Row],[Rate]]</f>
        <v>42000</v>
      </c>
      <c r="K9510" s="79"/>
      <c r="L9510" s="37">
        <f>Vata_Sales[[#This Row],[Price]]-Vata_Sales[[#This Row],[Discount]]</f>
        <v>42000</v>
      </c>
      <c r="M9510" s="79"/>
      <c r="N9510" s="82" t="str">
        <f>VLOOKUP(Vata_Sales[[#This Row],[Product Name]],Category_table[#Data],2,0)</f>
        <v>Picket</v>
      </c>
      <c r="O9510" s="82">
        <f>VLOOKUP(Vata_Sales[[#This Row],[Product Name]],Category_table[#Data],3,0)</f>
        <v>2</v>
      </c>
      <c r="P9510" s="83">
        <f>VLOOKUP(Vata_Sales[[#This Row],[Product Name]],Category_table[],4,0)</f>
        <v>2</v>
      </c>
    </row>
    <row r="9511" spans="1:16" ht="25.5" customHeight="1" x14ac:dyDescent="0.25">
      <c r="A9511" s="3">
        <v>649</v>
      </c>
      <c r="B9511" s="35">
        <v>45658</v>
      </c>
      <c r="C9511" s="3" t="s">
        <v>151</v>
      </c>
      <c r="D9511" s="3" t="s">
        <v>163</v>
      </c>
      <c r="E9511" s="3" t="s">
        <v>282</v>
      </c>
      <c r="F9511" s="3">
        <v>100</v>
      </c>
      <c r="G9511" s="3">
        <v>9.5</v>
      </c>
      <c r="H9511" s="39">
        <f>Vata_Sales[[#This Row],[Final Price]]/Vata_Sales[[#This Row],[Actual Quantity]]</f>
        <v>9.5</v>
      </c>
      <c r="I9511" s="81">
        <f>IF(Vata_Sales[[#This Row],[Ref Unit]]="Single",Vata_Sales[[#This Row],[Quantity]],VLOOKUP(Vata_Sales[[#This Row],[Ref Unit]],Cat_Unit[],2,0)*Vata_Sales[[#This Row],[Quantity]])</f>
        <v>100</v>
      </c>
      <c r="J9511" s="37">
        <f>Vata_Sales[[#This Row],[Quantity]]*Vata_Sales[[#This Row],[Rate]]</f>
        <v>950</v>
      </c>
      <c r="K9511" s="79"/>
      <c r="L9511" s="37">
        <f>Vata_Sales[[#This Row],[Price]]-Vata_Sales[[#This Row],[Discount]]</f>
        <v>950</v>
      </c>
      <c r="M9511" s="79"/>
      <c r="N9511" s="82" t="str">
        <f>VLOOKUP(Vata_Sales[[#This Row],[Product Name]],Category_table[#Data],2,0)</f>
        <v>2no</v>
      </c>
      <c r="O9511" s="82">
        <f>VLOOKUP(Vata_Sales[[#This Row],[Product Name]],Category_table[#Data],3,0)</f>
        <v>3</v>
      </c>
      <c r="P9511" s="83">
        <f>VLOOKUP(Vata_Sales[[#This Row],[Product Name]],Category_table[],4,0)</f>
        <v>3</v>
      </c>
    </row>
    <row r="9512" spans="1:16" ht="25.5" customHeight="1" x14ac:dyDescent="0.25">
      <c r="A9512" s="3">
        <v>650</v>
      </c>
      <c r="B9512" s="35">
        <v>45658</v>
      </c>
      <c r="C9512" s="3" t="s">
        <v>906</v>
      </c>
      <c r="D9512" s="3" t="s">
        <v>252</v>
      </c>
      <c r="E9512" s="3" t="s">
        <v>282</v>
      </c>
      <c r="F9512" s="3">
        <v>200</v>
      </c>
      <c r="G9512" s="3">
        <v>10.5</v>
      </c>
      <c r="H9512" s="39">
        <f>Vata_Sales[[#This Row],[Final Price]]/Vata_Sales[[#This Row],[Actual Quantity]]</f>
        <v>10.5</v>
      </c>
      <c r="I9512" s="81">
        <f>IF(Vata_Sales[[#This Row],[Ref Unit]]="Single",Vata_Sales[[#This Row],[Quantity]],VLOOKUP(Vata_Sales[[#This Row],[Ref Unit]],Cat_Unit[],2,0)*Vata_Sales[[#This Row],[Quantity]])</f>
        <v>200</v>
      </c>
      <c r="J9512" s="37">
        <f>Vata_Sales[[#This Row],[Quantity]]*Vata_Sales[[#This Row],[Rate]]</f>
        <v>2100</v>
      </c>
      <c r="K9512" s="79"/>
      <c r="L9512" s="37">
        <f>Vata_Sales[[#This Row],[Price]]-Vata_Sales[[#This Row],[Discount]]</f>
        <v>2100</v>
      </c>
      <c r="M9512" s="79"/>
      <c r="N9512" s="82" t="str">
        <f>VLOOKUP(Vata_Sales[[#This Row],[Product Name]],Category_table[#Data],2,0)</f>
        <v>1no</v>
      </c>
      <c r="O9512" s="82">
        <f>VLOOKUP(Vata_Sales[[#This Row],[Product Name]],Category_table[#Data],3,0)</f>
        <v>1</v>
      </c>
      <c r="P9512" s="83">
        <f>VLOOKUP(Vata_Sales[[#This Row],[Product Name]],Category_table[],4,0)</f>
        <v>1</v>
      </c>
    </row>
    <row r="9513" spans="1:16" ht="25.5" customHeight="1" x14ac:dyDescent="0.25">
      <c r="A9513" s="3">
        <v>651</v>
      </c>
      <c r="B9513" s="35">
        <v>45658</v>
      </c>
      <c r="C9513" s="3" t="s">
        <v>1018</v>
      </c>
      <c r="D9513" s="3" t="s">
        <v>34</v>
      </c>
      <c r="E9513" s="3" t="s">
        <v>282</v>
      </c>
      <c r="F9513" s="3">
        <v>2000</v>
      </c>
      <c r="G9513" s="3">
        <v>7</v>
      </c>
      <c r="H9513" s="39">
        <f>Vata_Sales[[#This Row],[Final Price]]/Vata_Sales[[#This Row],[Actual Quantity]]</f>
        <v>7</v>
      </c>
      <c r="I9513" s="81">
        <f>IF(Vata_Sales[[#This Row],[Ref Unit]]="Single",Vata_Sales[[#This Row],[Quantity]],VLOOKUP(Vata_Sales[[#This Row],[Ref Unit]],Cat_Unit[],2,0)*Vata_Sales[[#This Row],[Quantity]])</f>
        <v>2000</v>
      </c>
      <c r="J9513" s="37">
        <f>Vata_Sales[[#This Row],[Quantity]]*Vata_Sales[[#This Row],[Rate]]</f>
        <v>14000</v>
      </c>
      <c r="K9513" s="79"/>
      <c r="L9513" s="37">
        <f>Vata_Sales[[#This Row],[Price]]-Vata_Sales[[#This Row],[Discount]]</f>
        <v>14000</v>
      </c>
      <c r="M9513" s="79"/>
      <c r="N9513" s="82" t="str">
        <f>VLOOKUP(Vata_Sales[[#This Row],[Product Name]],Category_table[#Data],2,0)</f>
        <v>Goyra</v>
      </c>
      <c r="O9513" s="82">
        <f>VLOOKUP(Vata_Sales[[#This Row],[Product Name]],Category_table[#Data],3,0)</f>
        <v>6</v>
      </c>
      <c r="P9513" s="83">
        <f>VLOOKUP(Vata_Sales[[#This Row],[Product Name]],Category_table[],4,0)</f>
        <v>6</v>
      </c>
    </row>
    <row r="9514" spans="1:16" ht="25.5" customHeight="1" x14ac:dyDescent="0.25">
      <c r="A9514" s="3">
        <v>652</v>
      </c>
      <c r="B9514" s="35">
        <v>45658</v>
      </c>
      <c r="C9514" s="3" t="s">
        <v>897</v>
      </c>
      <c r="D9514" s="3" t="s">
        <v>34</v>
      </c>
      <c r="E9514" s="3" t="s">
        <v>282</v>
      </c>
      <c r="F9514" s="3">
        <v>1000</v>
      </c>
      <c r="G9514" s="3">
        <v>7</v>
      </c>
      <c r="H9514" s="39">
        <f>Vata_Sales[[#This Row],[Final Price]]/Vata_Sales[[#This Row],[Actual Quantity]]</f>
        <v>7</v>
      </c>
      <c r="I9514" s="81">
        <f>IF(Vata_Sales[[#This Row],[Ref Unit]]="Single",Vata_Sales[[#This Row],[Quantity]],VLOOKUP(Vata_Sales[[#This Row],[Ref Unit]],Cat_Unit[],2,0)*Vata_Sales[[#This Row],[Quantity]])</f>
        <v>1000</v>
      </c>
      <c r="J9514" s="37">
        <f>Vata_Sales[[#This Row],[Quantity]]*Vata_Sales[[#This Row],[Rate]]</f>
        <v>7000</v>
      </c>
      <c r="K9514" s="79"/>
      <c r="L9514" s="37">
        <f>Vata_Sales[[#This Row],[Price]]-Vata_Sales[[#This Row],[Discount]]</f>
        <v>7000</v>
      </c>
      <c r="M9514" s="79"/>
      <c r="N9514" s="82" t="str">
        <f>VLOOKUP(Vata_Sales[[#This Row],[Product Name]],Category_table[#Data],2,0)</f>
        <v>Goyra</v>
      </c>
      <c r="O9514" s="82">
        <f>VLOOKUP(Vata_Sales[[#This Row],[Product Name]],Category_table[#Data],3,0)</f>
        <v>6</v>
      </c>
      <c r="P9514" s="83">
        <f>VLOOKUP(Vata_Sales[[#This Row],[Product Name]],Category_table[],4,0)</f>
        <v>6</v>
      </c>
    </row>
    <row r="9515" spans="1:16" ht="25.5" customHeight="1" x14ac:dyDescent="0.25">
      <c r="A9515" s="3">
        <v>653</v>
      </c>
      <c r="B9515" s="35">
        <v>45658</v>
      </c>
      <c r="C9515" s="3" t="s">
        <v>908</v>
      </c>
      <c r="D9515" s="3" t="s">
        <v>252</v>
      </c>
      <c r="E9515" s="3" t="s">
        <v>282</v>
      </c>
      <c r="F9515" s="3">
        <v>1000</v>
      </c>
      <c r="G9515" s="3">
        <v>10.5</v>
      </c>
      <c r="H9515" s="39">
        <f>Vata_Sales[[#This Row],[Final Price]]/Vata_Sales[[#This Row],[Actual Quantity]]</f>
        <v>10.5</v>
      </c>
      <c r="I9515" s="81">
        <f>IF(Vata_Sales[[#This Row],[Ref Unit]]="Single",Vata_Sales[[#This Row],[Quantity]],VLOOKUP(Vata_Sales[[#This Row],[Ref Unit]],Cat_Unit[],2,0)*Vata_Sales[[#This Row],[Quantity]])</f>
        <v>1000</v>
      </c>
      <c r="J9515" s="37">
        <f>Vata_Sales[[#This Row],[Quantity]]*Vata_Sales[[#This Row],[Rate]]</f>
        <v>10500</v>
      </c>
      <c r="K9515" s="79"/>
      <c r="L9515" s="37">
        <f>Vata_Sales[[#This Row],[Price]]-Vata_Sales[[#This Row],[Discount]]</f>
        <v>10500</v>
      </c>
      <c r="M9515" s="79"/>
      <c r="N9515" s="82" t="str">
        <f>VLOOKUP(Vata_Sales[[#This Row],[Product Name]],Category_table[#Data],2,0)</f>
        <v>1no</v>
      </c>
      <c r="O9515" s="82">
        <f>VLOOKUP(Vata_Sales[[#This Row],[Product Name]],Category_table[#Data],3,0)</f>
        <v>1</v>
      </c>
      <c r="P9515" s="83">
        <f>VLOOKUP(Vata_Sales[[#This Row],[Product Name]],Category_table[],4,0)</f>
        <v>1</v>
      </c>
    </row>
    <row r="9516" spans="1:16" ht="25.5" customHeight="1" x14ac:dyDescent="0.25">
      <c r="A9516" s="3">
        <v>654</v>
      </c>
      <c r="B9516" s="35">
        <v>45658</v>
      </c>
      <c r="C9516" s="3" t="s">
        <v>165</v>
      </c>
      <c r="D9516" s="3" t="s">
        <v>252</v>
      </c>
      <c r="E9516" s="3" t="s">
        <v>282</v>
      </c>
      <c r="F9516" s="3">
        <v>2000</v>
      </c>
      <c r="G9516" s="3">
        <v>10.5</v>
      </c>
      <c r="H9516" s="39">
        <f>Vata_Sales[[#This Row],[Final Price]]/Vata_Sales[[#This Row],[Actual Quantity]]</f>
        <v>10.5</v>
      </c>
      <c r="I9516" s="81">
        <f>IF(Vata_Sales[[#This Row],[Ref Unit]]="Single",Vata_Sales[[#This Row],[Quantity]],VLOOKUP(Vata_Sales[[#This Row],[Ref Unit]],Cat_Unit[],2,0)*Vata_Sales[[#This Row],[Quantity]])</f>
        <v>2000</v>
      </c>
      <c r="J9516" s="37">
        <f>Vata_Sales[[#This Row],[Quantity]]*Vata_Sales[[#This Row],[Rate]]</f>
        <v>21000</v>
      </c>
      <c r="K9516" s="79"/>
      <c r="L9516" s="37">
        <f>Vata_Sales[[#This Row],[Price]]-Vata_Sales[[#This Row],[Discount]]</f>
        <v>21000</v>
      </c>
      <c r="M9516" s="79"/>
      <c r="N9516" s="82" t="str">
        <f>VLOOKUP(Vata_Sales[[#This Row],[Product Name]],Category_table[#Data],2,0)</f>
        <v>1no</v>
      </c>
      <c r="O9516" s="82">
        <f>VLOOKUP(Vata_Sales[[#This Row],[Product Name]],Category_table[#Data],3,0)</f>
        <v>1</v>
      </c>
      <c r="P9516" s="83">
        <f>VLOOKUP(Vata_Sales[[#This Row],[Product Name]],Category_table[],4,0)</f>
        <v>1</v>
      </c>
    </row>
    <row r="9517" spans="1:16" ht="25.5" customHeight="1" x14ac:dyDescent="0.25">
      <c r="A9517" s="3">
        <v>655</v>
      </c>
      <c r="B9517" s="35">
        <v>45658</v>
      </c>
      <c r="C9517" s="3" t="s">
        <v>1622</v>
      </c>
      <c r="D9517" s="3" t="s">
        <v>252</v>
      </c>
      <c r="E9517" s="3" t="s">
        <v>282</v>
      </c>
      <c r="F9517" s="3">
        <v>1000</v>
      </c>
      <c r="G9517" s="3">
        <v>10.7</v>
      </c>
      <c r="H9517" s="39">
        <f>Vata_Sales[[#This Row],[Final Price]]/Vata_Sales[[#This Row],[Actual Quantity]]</f>
        <v>10.7</v>
      </c>
      <c r="I9517" s="81">
        <f>IF(Vata_Sales[[#This Row],[Ref Unit]]="Single",Vata_Sales[[#This Row],[Quantity]],VLOOKUP(Vata_Sales[[#This Row],[Ref Unit]],Cat_Unit[],2,0)*Vata_Sales[[#This Row],[Quantity]])</f>
        <v>1000</v>
      </c>
      <c r="J9517" s="37">
        <f>Vata_Sales[[#This Row],[Quantity]]*Vata_Sales[[#This Row],[Rate]]</f>
        <v>10700</v>
      </c>
      <c r="K9517" s="79"/>
      <c r="L9517" s="37">
        <f>Vata_Sales[[#This Row],[Price]]-Vata_Sales[[#This Row],[Discount]]</f>
        <v>10700</v>
      </c>
      <c r="M9517" s="79"/>
      <c r="N9517" s="82" t="str">
        <f>VLOOKUP(Vata_Sales[[#This Row],[Product Name]],Category_table[#Data],2,0)</f>
        <v>1no</v>
      </c>
      <c r="O9517" s="82">
        <f>VLOOKUP(Vata_Sales[[#This Row],[Product Name]],Category_table[#Data],3,0)</f>
        <v>1</v>
      </c>
      <c r="P9517" s="83">
        <f>VLOOKUP(Vata_Sales[[#This Row],[Product Name]],Category_table[],4,0)</f>
        <v>1</v>
      </c>
    </row>
    <row r="9518" spans="1:16" ht="25.5" customHeight="1" x14ac:dyDescent="0.25">
      <c r="A9518" s="3">
        <v>656</v>
      </c>
      <c r="B9518" s="35">
        <v>45658</v>
      </c>
      <c r="C9518" s="3" t="s">
        <v>897</v>
      </c>
      <c r="D9518" s="3" t="s">
        <v>34</v>
      </c>
      <c r="E9518" s="3" t="s">
        <v>282</v>
      </c>
      <c r="F9518" s="3">
        <v>3000</v>
      </c>
      <c r="G9518" s="3">
        <v>7</v>
      </c>
      <c r="H9518" s="39">
        <f>Vata_Sales[[#This Row],[Final Price]]/Vata_Sales[[#This Row],[Actual Quantity]]</f>
        <v>7</v>
      </c>
      <c r="I9518" s="81">
        <f>IF(Vata_Sales[[#This Row],[Ref Unit]]="Single",Vata_Sales[[#This Row],[Quantity]],VLOOKUP(Vata_Sales[[#This Row],[Ref Unit]],Cat_Unit[],2,0)*Vata_Sales[[#This Row],[Quantity]])</f>
        <v>3000</v>
      </c>
      <c r="J9518" s="37">
        <f>Vata_Sales[[#This Row],[Quantity]]*Vata_Sales[[#This Row],[Rate]]</f>
        <v>21000</v>
      </c>
      <c r="K9518" s="79"/>
      <c r="L9518" s="37">
        <f>Vata_Sales[[#This Row],[Price]]-Vata_Sales[[#This Row],[Discount]]</f>
        <v>21000</v>
      </c>
      <c r="M9518" s="79"/>
      <c r="N9518" s="82" t="str">
        <f>VLOOKUP(Vata_Sales[[#This Row],[Product Name]],Category_table[#Data],2,0)</f>
        <v>Goyra</v>
      </c>
      <c r="O9518" s="82">
        <f>VLOOKUP(Vata_Sales[[#This Row],[Product Name]],Category_table[#Data],3,0)</f>
        <v>6</v>
      </c>
      <c r="P9518" s="83">
        <f>VLOOKUP(Vata_Sales[[#This Row],[Product Name]],Category_table[],4,0)</f>
        <v>6</v>
      </c>
    </row>
    <row r="9519" spans="1:16" ht="25.5" customHeight="1" x14ac:dyDescent="0.25">
      <c r="A9519" s="3">
        <v>657</v>
      </c>
      <c r="B9519" s="35">
        <v>45659</v>
      </c>
      <c r="C9519" s="3" t="s">
        <v>922</v>
      </c>
      <c r="D9519" s="3" t="s">
        <v>252</v>
      </c>
      <c r="E9519" s="3" t="s">
        <v>282</v>
      </c>
      <c r="F9519" s="3">
        <v>9000</v>
      </c>
      <c r="G9519" s="3">
        <v>10.5</v>
      </c>
      <c r="H9519" s="39">
        <f>Vata_Sales[[#This Row],[Final Price]]/Vata_Sales[[#This Row],[Actual Quantity]]</f>
        <v>10.5</v>
      </c>
      <c r="I9519" s="81">
        <f>IF(Vata_Sales[[#This Row],[Ref Unit]]="Single",Vata_Sales[[#This Row],[Quantity]],VLOOKUP(Vata_Sales[[#This Row],[Ref Unit]],Cat_Unit[],2,0)*Vata_Sales[[#This Row],[Quantity]])</f>
        <v>9000</v>
      </c>
      <c r="J9519" s="37">
        <f>Vata_Sales[[#This Row],[Quantity]]*Vata_Sales[[#This Row],[Rate]]</f>
        <v>94500</v>
      </c>
      <c r="K9519" s="79"/>
      <c r="L9519" s="37">
        <f>Vata_Sales[[#This Row],[Price]]-Vata_Sales[[#This Row],[Discount]]</f>
        <v>94500</v>
      </c>
      <c r="M9519" s="79"/>
      <c r="N9519" s="82" t="str">
        <f>VLOOKUP(Vata_Sales[[#This Row],[Product Name]],Category_table[#Data],2,0)</f>
        <v>1no</v>
      </c>
      <c r="O9519" s="82">
        <f>VLOOKUP(Vata_Sales[[#This Row],[Product Name]],Category_table[#Data],3,0)</f>
        <v>1</v>
      </c>
      <c r="P9519" s="83">
        <f>VLOOKUP(Vata_Sales[[#This Row],[Product Name]],Category_table[],4,0)</f>
        <v>1</v>
      </c>
    </row>
    <row r="9520" spans="1:16" ht="25.5" customHeight="1" x14ac:dyDescent="0.25">
      <c r="A9520" s="3">
        <v>658</v>
      </c>
      <c r="B9520" s="35">
        <v>45659</v>
      </c>
      <c r="C9520" s="3" t="s">
        <v>922</v>
      </c>
      <c r="D9520" s="3" t="s">
        <v>252</v>
      </c>
      <c r="E9520" s="3" t="s">
        <v>282</v>
      </c>
      <c r="F9520" s="3">
        <v>100</v>
      </c>
      <c r="G9520" s="3">
        <v>11</v>
      </c>
      <c r="H9520" s="39">
        <f>Vata_Sales[[#This Row],[Final Price]]/Vata_Sales[[#This Row],[Actual Quantity]]</f>
        <v>11</v>
      </c>
      <c r="I9520" s="81">
        <f>IF(Vata_Sales[[#This Row],[Ref Unit]]="Single",Vata_Sales[[#This Row],[Quantity]],VLOOKUP(Vata_Sales[[#This Row],[Ref Unit]],Cat_Unit[],2,0)*Vata_Sales[[#This Row],[Quantity]])</f>
        <v>100</v>
      </c>
      <c r="J9520" s="37">
        <f>Vata_Sales[[#This Row],[Quantity]]*Vata_Sales[[#This Row],[Rate]]</f>
        <v>1100</v>
      </c>
      <c r="K9520" s="79"/>
      <c r="L9520" s="37">
        <f>Vata_Sales[[#This Row],[Price]]-Vata_Sales[[#This Row],[Discount]]</f>
        <v>1100</v>
      </c>
      <c r="M9520" s="79"/>
      <c r="N9520" s="82" t="str">
        <f>VLOOKUP(Vata_Sales[[#This Row],[Product Name]],Category_table[#Data],2,0)</f>
        <v>1no</v>
      </c>
      <c r="O9520" s="82">
        <f>VLOOKUP(Vata_Sales[[#This Row],[Product Name]],Category_table[#Data],3,0)</f>
        <v>1</v>
      </c>
      <c r="P9520" s="83">
        <f>VLOOKUP(Vata_Sales[[#This Row],[Product Name]],Category_table[],4,0)</f>
        <v>1</v>
      </c>
    </row>
    <row r="9521" spans="1:16" ht="25.5" customHeight="1" x14ac:dyDescent="0.25">
      <c r="A9521" s="3">
        <v>659</v>
      </c>
      <c r="B9521" s="35">
        <v>45659</v>
      </c>
      <c r="C9521" s="3" t="s">
        <v>151</v>
      </c>
      <c r="D9521" s="3" t="s">
        <v>252</v>
      </c>
      <c r="E9521" s="3" t="s">
        <v>282</v>
      </c>
      <c r="F9521" s="3">
        <v>1000</v>
      </c>
      <c r="G9521" s="3">
        <v>10.5</v>
      </c>
      <c r="H9521" s="39">
        <f>Vata_Sales[[#This Row],[Final Price]]/Vata_Sales[[#This Row],[Actual Quantity]]</f>
        <v>10.5</v>
      </c>
      <c r="I9521" s="81">
        <f>IF(Vata_Sales[[#This Row],[Ref Unit]]="Single",Vata_Sales[[#This Row],[Quantity]],VLOOKUP(Vata_Sales[[#This Row],[Ref Unit]],Cat_Unit[],2,0)*Vata_Sales[[#This Row],[Quantity]])</f>
        <v>1000</v>
      </c>
      <c r="J9521" s="37">
        <f>Vata_Sales[[#This Row],[Quantity]]*Vata_Sales[[#This Row],[Rate]]</f>
        <v>10500</v>
      </c>
      <c r="K9521" s="79"/>
      <c r="L9521" s="37">
        <f>Vata_Sales[[#This Row],[Price]]-Vata_Sales[[#This Row],[Discount]]</f>
        <v>10500</v>
      </c>
      <c r="M9521" s="79"/>
      <c r="N9521" s="82" t="str">
        <f>VLOOKUP(Vata_Sales[[#This Row],[Product Name]],Category_table[#Data],2,0)</f>
        <v>1no</v>
      </c>
      <c r="O9521" s="82">
        <f>VLOOKUP(Vata_Sales[[#This Row],[Product Name]],Category_table[#Data],3,0)</f>
        <v>1</v>
      </c>
      <c r="P9521" s="83">
        <f>VLOOKUP(Vata_Sales[[#This Row],[Product Name]],Category_table[],4,0)</f>
        <v>1</v>
      </c>
    </row>
    <row r="9522" spans="1:16" ht="25.5" customHeight="1" x14ac:dyDescent="0.25">
      <c r="A9522" s="3">
        <v>660</v>
      </c>
      <c r="B9522" s="35">
        <v>45659</v>
      </c>
      <c r="C9522" s="3" t="s">
        <v>151</v>
      </c>
      <c r="D9522" s="3" t="s">
        <v>252</v>
      </c>
      <c r="E9522" s="3" t="s">
        <v>282</v>
      </c>
      <c r="F9522" s="3">
        <v>3000</v>
      </c>
      <c r="G9522" s="3">
        <v>10.5</v>
      </c>
      <c r="H9522" s="39">
        <f>Vata_Sales[[#This Row],[Final Price]]/Vata_Sales[[#This Row],[Actual Quantity]]</f>
        <v>10.5</v>
      </c>
      <c r="I9522" s="81">
        <f>IF(Vata_Sales[[#This Row],[Ref Unit]]="Single",Vata_Sales[[#This Row],[Quantity]],VLOOKUP(Vata_Sales[[#This Row],[Ref Unit]],Cat_Unit[],2,0)*Vata_Sales[[#This Row],[Quantity]])</f>
        <v>3000</v>
      </c>
      <c r="J9522" s="37">
        <f>Vata_Sales[[#This Row],[Quantity]]*Vata_Sales[[#This Row],[Rate]]</f>
        <v>31500</v>
      </c>
      <c r="K9522" s="79"/>
      <c r="L9522" s="37">
        <f>Vata_Sales[[#This Row],[Price]]-Vata_Sales[[#This Row],[Discount]]</f>
        <v>31500</v>
      </c>
      <c r="M9522" s="79"/>
      <c r="N9522" s="82" t="str">
        <f>VLOOKUP(Vata_Sales[[#This Row],[Product Name]],Category_table[#Data],2,0)</f>
        <v>1no</v>
      </c>
      <c r="O9522" s="82">
        <f>VLOOKUP(Vata_Sales[[#This Row],[Product Name]],Category_table[#Data],3,0)</f>
        <v>1</v>
      </c>
      <c r="P9522" s="83">
        <f>VLOOKUP(Vata_Sales[[#This Row],[Product Name]],Category_table[],4,0)</f>
        <v>1</v>
      </c>
    </row>
    <row r="9523" spans="1:16" ht="25.5" customHeight="1" x14ac:dyDescent="0.25">
      <c r="A9523" s="3">
        <v>661</v>
      </c>
      <c r="B9523" s="35">
        <v>45659</v>
      </c>
      <c r="C9523" s="3" t="s">
        <v>151</v>
      </c>
      <c r="D9523" s="3" t="s">
        <v>203</v>
      </c>
      <c r="E9523" s="3" t="s">
        <v>282</v>
      </c>
      <c r="F9523" s="3">
        <v>1000</v>
      </c>
      <c r="G9523" s="3">
        <v>8</v>
      </c>
      <c r="H9523" s="39">
        <f>Vata_Sales[[#This Row],[Final Price]]/Vata_Sales[[#This Row],[Actual Quantity]]</f>
        <v>8</v>
      </c>
      <c r="I9523" s="81">
        <f>IF(Vata_Sales[[#This Row],[Ref Unit]]="Single",Vata_Sales[[#This Row],[Quantity]],VLOOKUP(Vata_Sales[[#This Row],[Ref Unit]],Cat_Unit[],2,0)*Vata_Sales[[#This Row],[Quantity]])</f>
        <v>1000</v>
      </c>
      <c r="J9523" s="37">
        <f>Vata_Sales[[#This Row],[Quantity]]*Vata_Sales[[#This Row],[Rate]]</f>
        <v>8000</v>
      </c>
      <c r="K9523" s="79"/>
      <c r="L9523" s="37">
        <f>Vata_Sales[[#This Row],[Price]]-Vata_Sales[[#This Row],[Discount]]</f>
        <v>8000</v>
      </c>
      <c r="M9523" s="79"/>
      <c r="N9523" s="82" t="str">
        <f>VLOOKUP(Vata_Sales[[#This Row],[Product Name]],Category_table[#Data],2,0)</f>
        <v>Kara</v>
      </c>
      <c r="O9523" s="82">
        <f>VLOOKUP(Vata_Sales[[#This Row],[Product Name]],Category_table[#Data],3,0)</f>
        <v>4</v>
      </c>
      <c r="P9523" s="83">
        <f>VLOOKUP(Vata_Sales[[#This Row],[Product Name]],Category_table[],4,0)</f>
        <v>4</v>
      </c>
    </row>
    <row r="9524" spans="1:16" ht="25.5" customHeight="1" x14ac:dyDescent="0.25">
      <c r="A9524" s="3">
        <v>662</v>
      </c>
      <c r="B9524" s="35">
        <v>45659</v>
      </c>
      <c r="C9524" s="3" t="s">
        <v>1120</v>
      </c>
      <c r="D9524" s="3" t="s">
        <v>252</v>
      </c>
      <c r="E9524" s="3" t="s">
        <v>282</v>
      </c>
      <c r="F9524" s="3">
        <v>2000</v>
      </c>
      <c r="G9524" s="3">
        <v>10.5</v>
      </c>
      <c r="H9524" s="39">
        <f>Vata_Sales[[#This Row],[Final Price]]/Vata_Sales[[#This Row],[Actual Quantity]]</f>
        <v>10.5</v>
      </c>
      <c r="I9524" s="81">
        <f>IF(Vata_Sales[[#This Row],[Ref Unit]]="Single",Vata_Sales[[#This Row],[Quantity]],VLOOKUP(Vata_Sales[[#This Row],[Ref Unit]],Cat_Unit[],2,0)*Vata_Sales[[#This Row],[Quantity]])</f>
        <v>2000</v>
      </c>
      <c r="J9524" s="37">
        <f>Vata_Sales[[#This Row],[Quantity]]*Vata_Sales[[#This Row],[Rate]]</f>
        <v>21000</v>
      </c>
      <c r="K9524" s="79"/>
      <c r="L9524" s="37">
        <f>Vata_Sales[[#This Row],[Price]]-Vata_Sales[[#This Row],[Discount]]</f>
        <v>21000</v>
      </c>
      <c r="M9524" s="79"/>
      <c r="N9524" s="82" t="str">
        <f>VLOOKUP(Vata_Sales[[#This Row],[Product Name]],Category_table[#Data],2,0)</f>
        <v>1no</v>
      </c>
      <c r="O9524" s="82">
        <f>VLOOKUP(Vata_Sales[[#This Row],[Product Name]],Category_table[#Data],3,0)</f>
        <v>1</v>
      </c>
      <c r="P9524" s="83">
        <f>VLOOKUP(Vata_Sales[[#This Row],[Product Name]],Category_table[],4,0)</f>
        <v>1</v>
      </c>
    </row>
    <row r="9525" spans="1:16" ht="25.5" customHeight="1" x14ac:dyDescent="0.25">
      <c r="A9525" s="3">
        <v>663</v>
      </c>
      <c r="B9525" s="35">
        <v>45659</v>
      </c>
      <c r="C9525" s="3" t="s">
        <v>151</v>
      </c>
      <c r="D9525" s="3" t="s">
        <v>252</v>
      </c>
      <c r="E9525" s="3" t="s">
        <v>282</v>
      </c>
      <c r="F9525" s="3">
        <v>1000</v>
      </c>
      <c r="G9525" s="3">
        <v>10.7</v>
      </c>
      <c r="H9525" s="39">
        <f>Vata_Sales[[#This Row],[Final Price]]/Vata_Sales[[#This Row],[Actual Quantity]]</f>
        <v>10.7</v>
      </c>
      <c r="I9525" s="81">
        <f>IF(Vata_Sales[[#This Row],[Ref Unit]]="Single",Vata_Sales[[#This Row],[Quantity]],VLOOKUP(Vata_Sales[[#This Row],[Ref Unit]],Cat_Unit[],2,0)*Vata_Sales[[#This Row],[Quantity]])</f>
        <v>1000</v>
      </c>
      <c r="J9525" s="37">
        <f>Vata_Sales[[#This Row],[Quantity]]*Vata_Sales[[#This Row],[Rate]]</f>
        <v>10700</v>
      </c>
      <c r="K9525" s="79"/>
      <c r="L9525" s="37">
        <f>Vata_Sales[[#This Row],[Price]]-Vata_Sales[[#This Row],[Discount]]</f>
        <v>10700</v>
      </c>
      <c r="M9525" s="79"/>
      <c r="N9525" s="82" t="str">
        <f>VLOOKUP(Vata_Sales[[#This Row],[Product Name]],Category_table[#Data],2,0)</f>
        <v>1no</v>
      </c>
      <c r="O9525" s="82">
        <f>VLOOKUP(Vata_Sales[[#This Row],[Product Name]],Category_table[#Data],3,0)</f>
        <v>1</v>
      </c>
      <c r="P9525" s="83">
        <f>VLOOKUP(Vata_Sales[[#This Row],[Product Name]],Category_table[],4,0)</f>
        <v>1</v>
      </c>
    </row>
    <row r="9526" spans="1:16" ht="25.5" customHeight="1" x14ac:dyDescent="0.25">
      <c r="A9526" s="3">
        <v>664</v>
      </c>
      <c r="B9526" s="35">
        <v>45659</v>
      </c>
      <c r="C9526" s="3" t="s">
        <v>1120</v>
      </c>
      <c r="D9526" s="3" t="s">
        <v>252</v>
      </c>
      <c r="E9526" s="3" t="s">
        <v>282</v>
      </c>
      <c r="F9526" s="3">
        <v>2000</v>
      </c>
      <c r="G9526" s="3">
        <v>10.5</v>
      </c>
      <c r="H9526" s="39">
        <f>Vata_Sales[[#This Row],[Final Price]]/Vata_Sales[[#This Row],[Actual Quantity]]</f>
        <v>10.5</v>
      </c>
      <c r="I9526" s="81">
        <f>IF(Vata_Sales[[#This Row],[Ref Unit]]="Single",Vata_Sales[[#This Row],[Quantity]],VLOOKUP(Vata_Sales[[#This Row],[Ref Unit]],Cat_Unit[],2,0)*Vata_Sales[[#This Row],[Quantity]])</f>
        <v>2000</v>
      </c>
      <c r="J9526" s="37">
        <f>Vata_Sales[[#This Row],[Quantity]]*Vata_Sales[[#This Row],[Rate]]</f>
        <v>21000</v>
      </c>
      <c r="K9526" s="79"/>
      <c r="L9526" s="37">
        <f>Vata_Sales[[#This Row],[Price]]-Vata_Sales[[#This Row],[Discount]]</f>
        <v>21000</v>
      </c>
      <c r="M9526" s="79"/>
      <c r="N9526" s="82" t="str">
        <f>VLOOKUP(Vata_Sales[[#This Row],[Product Name]],Category_table[#Data],2,0)</f>
        <v>1no</v>
      </c>
      <c r="O9526" s="82">
        <f>VLOOKUP(Vata_Sales[[#This Row],[Product Name]],Category_table[#Data],3,0)</f>
        <v>1</v>
      </c>
      <c r="P9526" s="83">
        <f>VLOOKUP(Vata_Sales[[#This Row],[Product Name]],Category_table[],4,0)</f>
        <v>1</v>
      </c>
    </row>
    <row r="9527" spans="1:16" ht="25.5" customHeight="1" x14ac:dyDescent="0.25">
      <c r="A9527" s="3">
        <v>665</v>
      </c>
      <c r="B9527" s="35">
        <v>45659</v>
      </c>
      <c r="C9527" s="3" t="s">
        <v>806</v>
      </c>
      <c r="D9527" s="3" t="s">
        <v>252</v>
      </c>
      <c r="E9527" s="3" t="s">
        <v>282</v>
      </c>
      <c r="F9527" s="3">
        <v>1000</v>
      </c>
      <c r="G9527" s="3">
        <v>10.5</v>
      </c>
      <c r="H9527" s="39">
        <f>Vata_Sales[[#This Row],[Final Price]]/Vata_Sales[[#This Row],[Actual Quantity]]</f>
        <v>10.5</v>
      </c>
      <c r="I9527" s="81">
        <f>IF(Vata_Sales[[#This Row],[Ref Unit]]="Single",Vata_Sales[[#This Row],[Quantity]],VLOOKUP(Vata_Sales[[#This Row],[Ref Unit]],Cat_Unit[],2,0)*Vata_Sales[[#This Row],[Quantity]])</f>
        <v>1000</v>
      </c>
      <c r="J9527" s="37">
        <f>Vata_Sales[[#This Row],[Quantity]]*Vata_Sales[[#This Row],[Rate]]</f>
        <v>10500</v>
      </c>
      <c r="K9527" s="79"/>
      <c r="L9527" s="37">
        <f>Vata_Sales[[#This Row],[Price]]-Vata_Sales[[#This Row],[Discount]]</f>
        <v>10500</v>
      </c>
      <c r="M9527" s="79"/>
      <c r="N9527" s="82" t="str">
        <f>VLOOKUP(Vata_Sales[[#This Row],[Product Name]],Category_table[#Data],2,0)</f>
        <v>1no</v>
      </c>
      <c r="O9527" s="82">
        <f>VLOOKUP(Vata_Sales[[#This Row],[Product Name]],Category_table[#Data],3,0)</f>
        <v>1</v>
      </c>
      <c r="P9527" s="83">
        <f>VLOOKUP(Vata_Sales[[#This Row],[Product Name]],Category_table[],4,0)</f>
        <v>1</v>
      </c>
    </row>
    <row r="9528" spans="1:16" ht="25.5" customHeight="1" x14ac:dyDescent="0.25">
      <c r="A9528" s="3">
        <v>666</v>
      </c>
      <c r="B9528" s="35">
        <v>45659</v>
      </c>
      <c r="C9528" s="3" t="s">
        <v>920</v>
      </c>
      <c r="D9528" s="3" t="s">
        <v>252</v>
      </c>
      <c r="E9528" s="3" t="s">
        <v>282</v>
      </c>
      <c r="F9528" s="3">
        <v>200</v>
      </c>
      <c r="G9528" s="3">
        <v>11</v>
      </c>
      <c r="H9528" s="39">
        <f>Vata_Sales[[#This Row],[Final Price]]/Vata_Sales[[#This Row],[Actual Quantity]]</f>
        <v>11</v>
      </c>
      <c r="I9528" s="81">
        <f>IF(Vata_Sales[[#This Row],[Ref Unit]]="Single",Vata_Sales[[#This Row],[Quantity]],VLOOKUP(Vata_Sales[[#This Row],[Ref Unit]],Cat_Unit[],2,0)*Vata_Sales[[#This Row],[Quantity]])</f>
        <v>200</v>
      </c>
      <c r="J9528" s="37">
        <f>Vata_Sales[[#This Row],[Quantity]]*Vata_Sales[[#This Row],[Rate]]</f>
        <v>2200</v>
      </c>
      <c r="K9528" s="79"/>
      <c r="L9528" s="37">
        <f>Vata_Sales[[#This Row],[Price]]-Vata_Sales[[#This Row],[Discount]]</f>
        <v>2200</v>
      </c>
      <c r="M9528" s="79"/>
      <c r="N9528" s="82" t="str">
        <f>VLOOKUP(Vata_Sales[[#This Row],[Product Name]],Category_table[#Data],2,0)</f>
        <v>1no</v>
      </c>
      <c r="O9528" s="82">
        <f>VLOOKUP(Vata_Sales[[#This Row],[Product Name]],Category_table[#Data],3,0)</f>
        <v>1</v>
      </c>
      <c r="P9528" s="83">
        <f>VLOOKUP(Vata_Sales[[#This Row],[Product Name]],Category_table[],4,0)</f>
        <v>1</v>
      </c>
    </row>
    <row r="9529" spans="1:16" ht="25.5" customHeight="1" x14ac:dyDescent="0.25">
      <c r="A9529" s="3">
        <v>667</v>
      </c>
      <c r="B9529" s="35">
        <v>45659</v>
      </c>
      <c r="C9529" s="3" t="s">
        <v>151</v>
      </c>
      <c r="D9529" s="3" t="s">
        <v>252</v>
      </c>
      <c r="E9529" s="3" t="s">
        <v>282</v>
      </c>
      <c r="F9529" s="3">
        <v>400</v>
      </c>
      <c r="G9529" s="3">
        <v>11</v>
      </c>
      <c r="H9529" s="39">
        <f>Vata_Sales[[#This Row],[Final Price]]/Vata_Sales[[#This Row],[Actual Quantity]]</f>
        <v>11</v>
      </c>
      <c r="I9529" s="81">
        <f>IF(Vata_Sales[[#This Row],[Ref Unit]]="Single",Vata_Sales[[#This Row],[Quantity]],VLOOKUP(Vata_Sales[[#This Row],[Ref Unit]],Cat_Unit[],2,0)*Vata_Sales[[#This Row],[Quantity]])</f>
        <v>400</v>
      </c>
      <c r="J9529" s="37">
        <f>Vata_Sales[[#This Row],[Quantity]]*Vata_Sales[[#This Row],[Rate]]</f>
        <v>4400</v>
      </c>
      <c r="K9529" s="79"/>
      <c r="L9529" s="37">
        <f>Vata_Sales[[#This Row],[Price]]-Vata_Sales[[#This Row],[Discount]]</f>
        <v>4400</v>
      </c>
      <c r="M9529" s="79"/>
      <c r="N9529" s="82" t="str">
        <f>VLOOKUP(Vata_Sales[[#This Row],[Product Name]],Category_table[#Data],2,0)</f>
        <v>1no</v>
      </c>
      <c r="O9529" s="82">
        <f>VLOOKUP(Vata_Sales[[#This Row],[Product Name]],Category_table[#Data],3,0)</f>
        <v>1</v>
      </c>
      <c r="P9529" s="83">
        <f>VLOOKUP(Vata_Sales[[#This Row],[Product Name]],Category_table[],4,0)</f>
        <v>1</v>
      </c>
    </row>
    <row r="9530" spans="1:16" ht="25.5" customHeight="1" x14ac:dyDescent="0.25">
      <c r="A9530" s="3">
        <v>668</v>
      </c>
      <c r="B9530" s="35">
        <v>45659</v>
      </c>
      <c r="C9530" s="3" t="s">
        <v>1089</v>
      </c>
      <c r="D9530" s="3" t="s">
        <v>252</v>
      </c>
      <c r="E9530" s="3" t="s">
        <v>282</v>
      </c>
      <c r="F9530" s="3">
        <v>9000</v>
      </c>
      <c r="G9530" s="3">
        <v>10.6</v>
      </c>
      <c r="H9530" s="39">
        <f>Vata_Sales[[#This Row],[Final Price]]/Vata_Sales[[#This Row],[Actual Quantity]]</f>
        <v>10.6</v>
      </c>
      <c r="I9530" s="81">
        <f>IF(Vata_Sales[[#This Row],[Ref Unit]]="Single",Vata_Sales[[#This Row],[Quantity]],VLOOKUP(Vata_Sales[[#This Row],[Ref Unit]],Cat_Unit[],2,0)*Vata_Sales[[#This Row],[Quantity]])</f>
        <v>9000</v>
      </c>
      <c r="J9530" s="37">
        <f>Vata_Sales[[#This Row],[Quantity]]*Vata_Sales[[#This Row],[Rate]]</f>
        <v>95400</v>
      </c>
      <c r="K9530" s="79"/>
      <c r="L9530" s="37">
        <f>Vata_Sales[[#This Row],[Price]]-Vata_Sales[[#This Row],[Discount]]</f>
        <v>95400</v>
      </c>
      <c r="M9530" s="79"/>
      <c r="N9530" s="82" t="str">
        <f>VLOOKUP(Vata_Sales[[#This Row],[Product Name]],Category_table[#Data],2,0)</f>
        <v>1no</v>
      </c>
      <c r="O9530" s="82">
        <f>VLOOKUP(Vata_Sales[[#This Row],[Product Name]],Category_table[#Data],3,0)</f>
        <v>1</v>
      </c>
      <c r="P9530" s="83">
        <f>VLOOKUP(Vata_Sales[[#This Row],[Product Name]],Category_table[],4,0)</f>
        <v>1</v>
      </c>
    </row>
    <row r="9531" spans="1:16" ht="25.5" customHeight="1" x14ac:dyDescent="0.25">
      <c r="A9531" s="3">
        <v>669</v>
      </c>
      <c r="B9531" s="35">
        <v>45659</v>
      </c>
      <c r="C9531" s="3" t="s">
        <v>151</v>
      </c>
      <c r="D9531" s="3" t="s">
        <v>252</v>
      </c>
      <c r="E9531" s="3" t="s">
        <v>282</v>
      </c>
      <c r="F9531" s="3">
        <v>200</v>
      </c>
      <c r="G9531" s="3">
        <v>11</v>
      </c>
      <c r="H9531" s="39">
        <f>Vata_Sales[[#This Row],[Final Price]]/Vata_Sales[[#This Row],[Actual Quantity]]</f>
        <v>11</v>
      </c>
      <c r="I9531" s="81">
        <f>IF(Vata_Sales[[#This Row],[Ref Unit]]="Single",Vata_Sales[[#This Row],[Quantity]],VLOOKUP(Vata_Sales[[#This Row],[Ref Unit]],Cat_Unit[],2,0)*Vata_Sales[[#This Row],[Quantity]])</f>
        <v>200</v>
      </c>
      <c r="J9531" s="37">
        <f>Vata_Sales[[#This Row],[Quantity]]*Vata_Sales[[#This Row],[Rate]]</f>
        <v>2200</v>
      </c>
      <c r="K9531" s="79"/>
      <c r="L9531" s="37">
        <f>Vata_Sales[[#This Row],[Price]]-Vata_Sales[[#This Row],[Discount]]</f>
        <v>2200</v>
      </c>
      <c r="M9531" s="79"/>
      <c r="N9531" s="82" t="str">
        <f>VLOOKUP(Vata_Sales[[#This Row],[Product Name]],Category_table[#Data],2,0)</f>
        <v>1no</v>
      </c>
      <c r="O9531" s="82">
        <f>VLOOKUP(Vata_Sales[[#This Row],[Product Name]],Category_table[#Data],3,0)</f>
        <v>1</v>
      </c>
      <c r="P9531" s="83">
        <f>VLOOKUP(Vata_Sales[[#This Row],[Product Name]],Category_table[],4,0)</f>
        <v>1</v>
      </c>
    </row>
    <row r="9532" spans="1:16" ht="25.5" customHeight="1" x14ac:dyDescent="0.25">
      <c r="A9532" s="3">
        <v>670</v>
      </c>
      <c r="B9532" s="35">
        <v>45659</v>
      </c>
      <c r="C9532" s="3" t="s">
        <v>806</v>
      </c>
      <c r="D9532" s="3" t="s">
        <v>252</v>
      </c>
      <c r="E9532" s="3" t="s">
        <v>282</v>
      </c>
      <c r="F9532" s="3">
        <v>500</v>
      </c>
      <c r="G9532" s="3">
        <v>10.5</v>
      </c>
      <c r="H9532" s="39">
        <f>Vata_Sales[[#This Row],[Final Price]]/Vata_Sales[[#This Row],[Actual Quantity]]</f>
        <v>10.5</v>
      </c>
      <c r="I9532" s="81">
        <f>IF(Vata_Sales[[#This Row],[Ref Unit]]="Single",Vata_Sales[[#This Row],[Quantity]],VLOOKUP(Vata_Sales[[#This Row],[Ref Unit]],Cat_Unit[],2,0)*Vata_Sales[[#This Row],[Quantity]])</f>
        <v>500</v>
      </c>
      <c r="J9532" s="37">
        <f>Vata_Sales[[#This Row],[Quantity]]*Vata_Sales[[#This Row],[Rate]]</f>
        <v>5250</v>
      </c>
      <c r="K9532" s="79"/>
      <c r="L9532" s="37">
        <f>Vata_Sales[[#This Row],[Price]]-Vata_Sales[[#This Row],[Discount]]</f>
        <v>5250</v>
      </c>
      <c r="M9532" s="79"/>
      <c r="N9532" s="82" t="str">
        <f>VLOOKUP(Vata_Sales[[#This Row],[Product Name]],Category_table[#Data],2,0)</f>
        <v>1no</v>
      </c>
      <c r="O9532" s="82">
        <f>VLOOKUP(Vata_Sales[[#This Row],[Product Name]],Category_table[#Data],3,0)</f>
        <v>1</v>
      </c>
      <c r="P9532" s="83">
        <f>VLOOKUP(Vata_Sales[[#This Row],[Product Name]],Category_table[],4,0)</f>
        <v>1</v>
      </c>
    </row>
    <row r="9533" spans="1:16" ht="25.5" customHeight="1" x14ac:dyDescent="0.25">
      <c r="A9533" s="3">
        <v>671</v>
      </c>
      <c r="B9533" s="35">
        <v>45660</v>
      </c>
      <c r="C9533" s="3" t="s">
        <v>897</v>
      </c>
      <c r="D9533" s="3" t="s">
        <v>252</v>
      </c>
      <c r="E9533" s="3" t="s">
        <v>282</v>
      </c>
      <c r="F9533" s="3">
        <v>9000</v>
      </c>
      <c r="G9533" s="3">
        <v>10.6</v>
      </c>
      <c r="H9533" s="39">
        <f>Vata_Sales[[#This Row],[Final Price]]/Vata_Sales[[#This Row],[Actual Quantity]]</f>
        <v>10.6</v>
      </c>
      <c r="I9533" s="81">
        <f>IF(Vata_Sales[[#This Row],[Ref Unit]]="Single",Vata_Sales[[#This Row],[Quantity]],VLOOKUP(Vata_Sales[[#This Row],[Ref Unit]],Cat_Unit[],2,0)*Vata_Sales[[#This Row],[Quantity]])</f>
        <v>9000</v>
      </c>
      <c r="J9533" s="37">
        <f>Vata_Sales[[#This Row],[Quantity]]*Vata_Sales[[#This Row],[Rate]]</f>
        <v>95400</v>
      </c>
      <c r="K9533" s="79"/>
      <c r="L9533" s="37">
        <f>Vata_Sales[[#This Row],[Price]]-Vata_Sales[[#This Row],[Discount]]</f>
        <v>95400</v>
      </c>
      <c r="M9533" s="79"/>
      <c r="N9533" s="82" t="str">
        <f>VLOOKUP(Vata_Sales[[#This Row],[Product Name]],Category_table[#Data],2,0)</f>
        <v>1no</v>
      </c>
      <c r="O9533" s="82">
        <f>VLOOKUP(Vata_Sales[[#This Row],[Product Name]],Category_table[#Data],3,0)</f>
        <v>1</v>
      </c>
      <c r="P9533" s="83">
        <f>VLOOKUP(Vata_Sales[[#This Row],[Product Name]],Category_table[],4,0)</f>
        <v>1</v>
      </c>
    </row>
    <row r="9534" spans="1:16" ht="25.5" customHeight="1" x14ac:dyDescent="0.25">
      <c r="A9534" s="3">
        <v>672</v>
      </c>
      <c r="B9534" s="35">
        <v>45660</v>
      </c>
      <c r="C9534" s="3" t="s">
        <v>151</v>
      </c>
      <c r="D9534" s="3" t="s">
        <v>252</v>
      </c>
      <c r="E9534" s="3" t="s">
        <v>282</v>
      </c>
      <c r="F9534" s="3">
        <v>100</v>
      </c>
      <c r="G9534" s="3">
        <v>11</v>
      </c>
      <c r="H9534" s="39">
        <f>Vata_Sales[[#This Row],[Final Price]]/Vata_Sales[[#This Row],[Actual Quantity]]</f>
        <v>11</v>
      </c>
      <c r="I9534" s="81">
        <f>IF(Vata_Sales[[#This Row],[Ref Unit]]="Single",Vata_Sales[[#This Row],[Quantity]],VLOOKUP(Vata_Sales[[#This Row],[Ref Unit]],Cat_Unit[],2,0)*Vata_Sales[[#This Row],[Quantity]])</f>
        <v>100</v>
      </c>
      <c r="J9534" s="37">
        <f>Vata_Sales[[#This Row],[Quantity]]*Vata_Sales[[#This Row],[Rate]]</f>
        <v>1100</v>
      </c>
      <c r="K9534" s="79"/>
      <c r="L9534" s="37">
        <f>Vata_Sales[[#This Row],[Price]]-Vata_Sales[[#This Row],[Discount]]</f>
        <v>1100</v>
      </c>
      <c r="M9534" s="79"/>
      <c r="N9534" s="82" t="str">
        <f>VLOOKUP(Vata_Sales[[#This Row],[Product Name]],Category_table[#Data],2,0)</f>
        <v>1no</v>
      </c>
      <c r="O9534" s="82">
        <f>VLOOKUP(Vata_Sales[[#This Row],[Product Name]],Category_table[#Data],3,0)</f>
        <v>1</v>
      </c>
      <c r="P9534" s="83">
        <f>VLOOKUP(Vata_Sales[[#This Row],[Product Name]],Category_table[],4,0)</f>
        <v>1</v>
      </c>
    </row>
    <row r="9535" spans="1:16" ht="25.5" customHeight="1" x14ac:dyDescent="0.25">
      <c r="A9535" s="3">
        <v>673</v>
      </c>
      <c r="B9535" s="35">
        <v>45660</v>
      </c>
      <c r="C9535" s="3" t="s">
        <v>806</v>
      </c>
      <c r="D9535" s="3" t="s">
        <v>32</v>
      </c>
      <c r="E9535" s="3" t="s">
        <v>282</v>
      </c>
      <c r="F9535" s="3">
        <v>6000</v>
      </c>
      <c r="G9535" s="3">
        <v>10.5</v>
      </c>
      <c r="H9535" s="39">
        <f>Vata_Sales[[#This Row],[Final Price]]/Vata_Sales[[#This Row],[Actual Quantity]]</f>
        <v>10.5</v>
      </c>
      <c r="I9535" s="81">
        <f>IF(Vata_Sales[[#This Row],[Ref Unit]]="Single",Vata_Sales[[#This Row],[Quantity]],VLOOKUP(Vata_Sales[[#This Row],[Ref Unit]],Cat_Unit[],2,0)*Vata_Sales[[#This Row],[Quantity]])</f>
        <v>6000</v>
      </c>
      <c r="J9535" s="37">
        <f>Vata_Sales[[#This Row],[Quantity]]*Vata_Sales[[#This Row],[Rate]]</f>
        <v>63000</v>
      </c>
      <c r="K9535" s="79"/>
      <c r="L9535" s="37">
        <f>Vata_Sales[[#This Row],[Price]]-Vata_Sales[[#This Row],[Discount]]</f>
        <v>63000</v>
      </c>
      <c r="M9535" s="79"/>
      <c r="N9535" s="82" t="str">
        <f>VLOOKUP(Vata_Sales[[#This Row],[Product Name]],Category_table[#Data],2,0)</f>
        <v>Picket</v>
      </c>
      <c r="O9535" s="82">
        <f>VLOOKUP(Vata_Sales[[#This Row],[Product Name]],Category_table[#Data],3,0)</f>
        <v>2</v>
      </c>
      <c r="P9535" s="83">
        <f>VLOOKUP(Vata_Sales[[#This Row],[Product Name]],Category_table[],4,0)</f>
        <v>2</v>
      </c>
    </row>
    <row r="9536" spans="1:16" ht="25.5" customHeight="1" x14ac:dyDescent="0.25">
      <c r="A9536" s="3">
        <v>674</v>
      </c>
      <c r="B9536" s="35">
        <v>45660</v>
      </c>
      <c r="C9536" s="3" t="s">
        <v>922</v>
      </c>
      <c r="D9536" s="3" t="s">
        <v>163</v>
      </c>
      <c r="E9536" s="3" t="s">
        <v>282</v>
      </c>
      <c r="F9536" s="3">
        <v>4500</v>
      </c>
      <c r="G9536" s="3">
        <v>9.3000000000000007</v>
      </c>
      <c r="H9536" s="39">
        <f>Vata_Sales[[#This Row],[Final Price]]/Vata_Sales[[#This Row],[Actual Quantity]]</f>
        <v>9.3000000000000007</v>
      </c>
      <c r="I9536" s="81">
        <f>IF(Vata_Sales[[#This Row],[Ref Unit]]="Single",Vata_Sales[[#This Row],[Quantity]],VLOOKUP(Vata_Sales[[#This Row],[Ref Unit]],Cat_Unit[],2,0)*Vata_Sales[[#This Row],[Quantity]])</f>
        <v>4500</v>
      </c>
      <c r="J9536" s="37">
        <f>Vata_Sales[[#This Row],[Quantity]]*Vata_Sales[[#This Row],[Rate]]</f>
        <v>41850</v>
      </c>
      <c r="K9536" s="79"/>
      <c r="L9536" s="37">
        <f>Vata_Sales[[#This Row],[Price]]-Vata_Sales[[#This Row],[Discount]]</f>
        <v>41850</v>
      </c>
      <c r="M9536" s="79"/>
      <c r="N9536" s="82" t="str">
        <f>VLOOKUP(Vata_Sales[[#This Row],[Product Name]],Category_table[#Data],2,0)</f>
        <v>2no</v>
      </c>
      <c r="O9536" s="82">
        <f>VLOOKUP(Vata_Sales[[#This Row],[Product Name]],Category_table[#Data],3,0)</f>
        <v>3</v>
      </c>
      <c r="P9536" s="83">
        <f>VLOOKUP(Vata_Sales[[#This Row],[Product Name]],Category_table[],4,0)</f>
        <v>3</v>
      </c>
    </row>
    <row r="9537" spans="1:16" ht="25.5" customHeight="1" x14ac:dyDescent="0.25">
      <c r="A9537" s="3">
        <v>675</v>
      </c>
      <c r="B9537" s="35">
        <v>45660</v>
      </c>
      <c r="C9537" s="3" t="s">
        <v>806</v>
      </c>
      <c r="D9537" s="3" t="s">
        <v>252</v>
      </c>
      <c r="E9537" s="3" t="s">
        <v>282</v>
      </c>
      <c r="F9537" s="3">
        <v>500</v>
      </c>
      <c r="G9537" s="3">
        <v>10.5</v>
      </c>
      <c r="H9537" s="39">
        <f>Vata_Sales[[#This Row],[Final Price]]/Vata_Sales[[#This Row],[Actual Quantity]]</f>
        <v>10.5</v>
      </c>
      <c r="I9537" s="81">
        <f>IF(Vata_Sales[[#This Row],[Ref Unit]]="Single",Vata_Sales[[#This Row],[Quantity]],VLOOKUP(Vata_Sales[[#This Row],[Ref Unit]],Cat_Unit[],2,0)*Vata_Sales[[#This Row],[Quantity]])</f>
        <v>500</v>
      </c>
      <c r="J9537" s="37">
        <f>Vata_Sales[[#This Row],[Quantity]]*Vata_Sales[[#This Row],[Rate]]</f>
        <v>5250</v>
      </c>
      <c r="K9537" s="79"/>
      <c r="L9537" s="37">
        <f>Vata_Sales[[#This Row],[Price]]-Vata_Sales[[#This Row],[Discount]]</f>
        <v>5250</v>
      </c>
      <c r="M9537" s="79"/>
      <c r="N9537" s="82" t="str">
        <f>VLOOKUP(Vata_Sales[[#This Row],[Product Name]],Category_table[#Data],2,0)</f>
        <v>1no</v>
      </c>
      <c r="O9537" s="82">
        <f>VLOOKUP(Vata_Sales[[#This Row],[Product Name]],Category_table[#Data],3,0)</f>
        <v>1</v>
      </c>
      <c r="P9537" s="83">
        <f>VLOOKUP(Vata_Sales[[#This Row],[Product Name]],Category_table[],4,0)</f>
        <v>1</v>
      </c>
    </row>
    <row r="9538" spans="1:16" ht="25.5" customHeight="1" x14ac:dyDescent="0.25">
      <c r="A9538" s="3">
        <v>676</v>
      </c>
      <c r="B9538" s="35">
        <v>45660</v>
      </c>
      <c r="C9538" s="3" t="s">
        <v>897</v>
      </c>
      <c r="D9538" s="3" t="s">
        <v>203</v>
      </c>
      <c r="E9538" s="3" t="s">
        <v>282</v>
      </c>
      <c r="F9538" s="3">
        <v>1000</v>
      </c>
      <c r="G9538" s="3">
        <v>8</v>
      </c>
      <c r="H9538" s="39">
        <f>Vata_Sales[[#This Row],[Final Price]]/Vata_Sales[[#This Row],[Actual Quantity]]</f>
        <v>8</v>
      </c>
      <c r="I9538" s="81">
        <f>IF(Vata_Sales[[#This Row],[Ref Unit]]="Single",Vata_Sales[[#This Row],[Quantity]],VLOOKUP(Vata_Sales[[#This Row],[Ref Unit]],Cat_Unit[],2,0)*Vata_Sales[[#This Row],[Quantity]])</f>
        <v>1000</v>
      </c>
      <c r="J9538" s="37">
        <f>Vata_Sales[[#This Row],[Quantity]]*Vata_Sales[[#This Row],[Rate]]</f>
        <v>8000</v>
      </c>
      <c r="K9538" s="79"/>
      <c r="L9538" s="37">
        <f>Vata_Sales[[#This Row],[Price]]-Vata_Sales[[#This Row],[Discount]]</f>
        <v>8000</v>
      </c>
      <c r="M9538" s="79"/>
      <c r="N9538" s="82" t="str">
        <f>VLOOKUP(Vata_Sales[[#This Row],[Product Name]],Category_table[#Data],2,0)</f>
        <v>Kara</v>
      </c>
      <c r="O9538" s="82">
        <f>VLOOKUP(Vata_Sales[[#This Row],[Product Name]],Category_table[#Data],3,0)</f>
        <v>4</v>
      </c>
      <c r="P9538" s="83">
        <f>VLOOKUP(Vata_Sales[[#This Row],[Product Name]],Category_table[],4,0)</f>
        <v>4</v>
      </c>
    </row>
    <row r="9539" spans="1:16" ht="25.5" customHeight="1" x14ac:dyDescent="0.25">
      <c r="A9539" s="3">
        <v>677</v>
      </c>
      <c r="B9539" s="35">
        <v>45660</v>
      </c>
      <c r="C9539" s="3" t="s">
        <v>906</v>
      </c>
      <c r="D9539" s="3" t="s">
        <v>163</v>
      </c>
      <c r="E9539" s="3" t="s">
        <v>282</v>
      </c>
      <c r="F9539" s="3">
        <v>100</v>
      </c>
      <c r="G9539" s="3">
        <v>9.5</v>
      </c>
      <c r="H9539" s="39">
        <f>Vata_Sales[[#This Row],[Final Price]]/Vata_Sales[[#This Row],[Actual Quantity]]</f>
        <v>9.5</v>
      </c>
      <c r="I9539" s="81">
        <f>IF(Vata_Sales[[#This Row],[Ref Unit]]="Single",Vata_Sales[[#This Row],[Quantity]],VLOOKUP(Vata_Sales[[#This Row],[Ref Unit]],Cat_Unit[],2,0)*Vata_Sales[[#This Row],[Quantity]])</f>
        <v>100</v>
      </c>
      <c r="J9539" s="37">
        <f>Vata_Sales[[#This Row],[Quantity]]*Vata_Sales[[#This Row],[Rate]]</f>
        <v>950</v>
      </c>
      <c r="K9539" s="79"/>
      <c r="L9539" s="37">
        <f>Vata_Sales[[#This Row],[Price]]-Vata_Sales[[#This Row],[Discount]]</f>
        <v>950</v>
      </c>
      <c r="M9539" s="79"/>
      <c r="N9539" s="82" t="str">
        <f>VLOOKUP(Vata_Sales[[#This Row],[Product Name]],Category_table[#Data],2,0)</f>
        <v>2no</v>
      </c>
      <c r="O9539" s="82">
        <f>VLOOKUP(Vata_Sales[[#This Row],[Product Name]],Category_table[#Data],3,0)</f>
        <v>3</v>
      </c>
      <c r="P9539" s="83">
        <f>VLOOKUP(Vata_Sales[[#This Row],[Product Name]],Category_table[],4,0)</f>
        <v>3</v>
      </c>
    </row>
    <row r="9540" spans="1:16" ht="25.5" customHeight="1" x14ac:dyDescent="0.25">
      <c r="A9540" s="3">
        <v>678</v>
      </c>
      <c r="B9540" s="35">
        <v>45660</v>
      </c>
      <c r="C9540" s="3" t="s">
        <v>922</v>
      </c>
      <c r="D9540" s="3" t="s">
        <v>32</v>
      </c>
      <c r="E9540" s="3" t="s">
        <v>282</v>
      </c>
      <c r="F9540" s="3">
        <v>1000</v>
      </c>
      <c r="G9540" s="3">
        <v>10.5</v>
      </c>
      <c r="H9540" s="39">
        <f>Vata_Sales[[#This Row],[Final Price]]/Vata_Sales[[#This Row],[Actual Quantity]]</f>
        <v>10.5</v>
      </c>
      <c r="I9540" s="81">
        <f>IF(Vata_Sales[[#This Row],[Ref Unit]]="Single",Vata_Sales[[#This Row],[Quantity]],VLOOKUP(Vata_Sales[[#This Row],[Ref Unit]],Cat_Unit[],2,0)*Vata_Sales[[#This Row],[Quantity]])</f>
        <v>1000</v>
      </c>
      <c r="J9540" s="37">
        <f>Vata_Sales[[#This Row],[Quantity]]*Vata_Sales[[#This Row],[Rate]]</f>
        <v>10500</v>
      </c>
      <c r="K9540" s="79"/>
      <c r="L9540" s="37">
        <f>Vata_Sales[[#This Row],[Price]]-Vata_Sales[[#This Row],[Discount]]</f>
        <v>10500</v>
      </c>
      <c r="M9540" s="79"/>
      <c r="N9540" s="82" t="str">
        <f>VLOOKUP(Vata_Sales[[#This Row],[Product Name]],Category_table[#Data],2,0)</f>
        <v>Picket</v>
      </c>
      <c r="O9540" s="82">
        <f>VLOOKUP(Vata_Sales[[#This Row],[Product Name]],Category_table[#Data],3,0)</f>
        <v>2</v>
      </c>
      <c r="P9540" s="83">
        <f>VLOOKUP(Vata_Sales[[#This Row],[Product Name]],Category_table[],4,0)</f>
        <v>2</v>
      </c>
    </row>
    <row r="9541" spans="1:16" ht="25.5" customHeight="1" x14ac:dyDescent="0.25">
      <c r="A9541" s="3">
        <v>679</v>
      </c>
      <c r="B9541" s="35">
        <v>45660</v>
      </c>
      <c r="C9541" s="3" t="s">
        <v>806</v>
      </c>
      <c r="D9541" s="3" t="s">
        <v>252</v>
      </c>
      <c r="E9541" s="3" t="s">
        <v>282</v>
      </c>
      <c r="F9541" s="3">
        <v>10000</v>
      </c>
      <c r="G9541" s="3">
        <v>10.6</v>
      </c>
      <c r="H9541" s="39">
        <f>Vata_Sales[[#This Row],[Final Price]]/Vata_Sales[[#This Row],[Actual Quantity]]</f>
        <v>10.6</v>
      </c>
      <c r="I9541" s="81">
        <f>IF(Vata_Sales[[#This Row],[Ref Unit]]="Single",Vata_Sales[[#This Row],[Quantity]],VLOOKUP(Vata_Sales[[#This Row],[Ref Unit]],Cat_Unit[],2,0)*Vata_Sales[[#This Row],[Quantity]])</f>
        <v>10000</v>
      </c>
      <c r="J9541" s="37">
        <f>Vata_Sales[[#This Row],[Quantity]]*Vata_Sales[[#This Row],[Rate]]</f>
        <v>106000</v>
      </c>
      <c r="K9541" s="79"/>
      <c r="L9541" s="37">
        <f>Vata_Sales[[#This Row],[Price]]-Vata_Sales[[#This Row],[Discount]]</f>
        <v>106000</v>
      </c>
      <c r="M9541" s="79"/>
      <c r="N9541" s="82" t="str">
        <f>VLOOKUP(Vata_Sales[[#This Row],[Product Name]],Category_table[#Data],2,0)</f>
        <v>1no</v>
      </c>
      <c r="O9541" s="82">
        <f>VLOOKUP(Vata_Sales[[#This Row],[Product Name]],Category_table[#Data],3,0)</f>
        <v>1</v>
      </c>
      <c r="P9541" s="83">
        <f>VLOOKUP(Vata_Sales[[#This Row],[Product Name]],Category_table[],4,0)</f>
        <v>1</v>
      </c>
    </row>
    <row r="9542" spans="1:16" ht="25.5" customHeight="1" x14ac:dyDescent="0.25">
      <c r="A9542" s="82">
        <v>679</v>
      </c>
      <c r="B9542" s="35">
        <v>45660</v>
      </c>
      <c r="C9542" s="3" t="s">
        <v>806</v>
      </c>
      <c r="D9542" s="3" t="s">
        <v>32</v>
      </c>
      <c r="E9542" s="3" t="s">
        <v>282</v>
      </c>
      <c r="F9542" s="3">
        <v>1000</v>
      </c>
      <c r="G9542" s="3">
        <v>10.5</v>
      </c>
      <c r="H9542" s="39">
        <f>Vata_Sales[[#This Row],[Final Price]]/Vata_Sales[[#This Row],[Actual Quantity]]</f>
        <v>10.5</v>
      </c>
      <c r="I9542" s="81">
        <f>IF(Vata_Sales[[#This Row],[Ref Unit]]="Single",Vata_Sales[[#This Row],[Quantity]],VLOOKUP(Vata_Sales[[#This Row],[Ref Unit]],Cat_Unit[],2,0)*Vata_Sales[[#This Row],[Quantity]])</f>
        <v>1000</v>
      </c>
      <c r="J9542" s="37">
        <f>Vata_Sales[[#This Row],[Quantity]]*Vata_Sales[[#This Row],[Rate]]</f>
        <v>10500</v>
      </c>
      <c r="K9542" s="79"/>
      <c r="L9542" s="37">
        <f>Vata_Sales[[#This Row],[Price]]-Vata_Sales[[#This Row],[Discount]]</f>
        <v>10500</v>
      </c>
      <c r="M9542" s="79"/>
      <c r="N9542" s="82" t="str">
        <f>VLOOKUP(Vata_Sales[[#This Row],[Product Name]],Category_table[#Data],2,0)</f>
        <v>Picket</v>
      </c>
      <c r="O9542" s="82">
        <f>VLOOKUP(Vata_Sales[[#This Row],[Product Name]],Category_table[#Data],3,0)</f>
        <v>2</v>
      </c>
      <c r="P9542" s="83">
        <f>VLOOKUP(Vata_Sales[[#This Row],[Product Name]],Category_table[],4,0)</f>
        <v>2</v>
      </c>
    </row>
    <row r="9543" spans="1:16" ht="25.5" customHeight="1" x14ac:dyDescent="0.25">
      <c r="A9543" s="82">
        <v>680</v>
      </c>
      <c r="B9543" s="35">
        <v>45660</v>
      </c>
      <c r="C9543" s="3" t="s">
        <v>897</v>
      </c>
      <c r="D9543" s="3" t="s">
        <v>164</v>
      </c>
      <c r="E9543" s="3" t="s">
        <v>282</v>
      </c>
      <c r="F9543" s="3">
        <v>1000</v>
      </c>
      <c r="G9543" s="3">
        <v>6</v>
      </c>
      <c r="H9543" s="39">
        <f>Vata_Sales[[#This Row],[Final Price]]/Vata_Sales[[#This Row],[Actual Quantity]]</f>
        <v>6</v>
      </c>
      <c r="I9543" s="81">
        <f>IF(Vata_Sales[[#This Row],[Ref Unit]]="Single",Vata_Sales[[#This Row],[Quantity]],VLOOKUP(Vata_Sales[[#This Row],[Ref Unit]],Cat_Unit[],2,0)*Vata_Sales[[#This Row],[Quantity]])</f>
        <v>1000</v>
      </c>
      <c r="J9543" s="37">
        <f>Vata_Sales[[#This Row],[Quantity]]*Vata_Sales[[#This Row],[Rate]]</f>
        <v>6000</v>
      </c>
      <c r="K9543" s="79"/>
      <c r="L9543" s="37">
        <f>Vata_Sales[[#This Row],[Price]]-Vata_Sales[[#This Row],[Discount]]</f>
        <v>6000</v>
      </c>
      <c r="M9543" s="79"/>
      <c r="N9543" s="82" t="str">
        <f>VLOOKUP(Vata_Sales[[#This Row],[Product Name]],Category_table[#Data],2,0)</f>
        <v>3no</v>
      </c>
      <c r="O9543" s="82">
        <f>VLOOKUP(Vata_Sales[[#This Row],[Product Name]],Category_table[#Data],3,0)</f>
        <v>5</v>
      </c>
      <c r="P9543" s="83">
        <f>VLOOKUP(Vata_Sales[[#This Row],[Product Name]],Category_table[],4,0)</f>
        <v>5</v>
      </c>
    </row>
    <row r="9544" spans="1:16" ht="25.5" customHeight="1" x14ac:dyDescent="0.25">
      <c r="A9544" s="82">
        <v>680</v>
      </c>
      <c r="B9544" s="35">
        <v>45660</v>
      </c>
      <c r="C9544" s="3" t="s">
        <v>897</v>
      </c>
      <c r="D9544" s="3" t="s">
        <v>34</v>
      </c>
      <c r="E9544" s="3" t="s">
        <v>282</v>
      </c>
      <c r="F9544" s="3">
        <v>1000</v>
      </c>
      <c r="G9544" s="3">
        <v>7</v>
      </c>
      <c r="H9544" s="39">
        <f>Vata_Sales[[#This Row],[Final Price]]/Vata_Sales[[#This Row],[Actual Quantity]]</f>
        <v>7</v>
      </c>
      <c r="I9544" s="81">
        <f>IF(Vata_Sales[[#This Row],[Ref Unit]]="Single",Vata_Sales[[#This Row],[Quantity]],VLOOKUP(Vata_Sales[[#This Row],[Ref Unit]],Cat_Unit[],2,0)*Vata_Sales[[#This Row],[Quantity]])</f>
        <v>1000</v>
      </c>
      <c r="J9544" s="37">
        <f>Vata_Sales[[#This Row],[Quantity]]*Vata_Sales[[#This Row],[Rate]]</f>
        <v>7000</v>
      </c>
      <c r="K9544" s="79"/>
      <c r="L9544" s="37">
        <f>Vata_Sales[[#This Row],[Price]]-Vata_Sales[[#This Row],[Discount]]</f>
        <v>7000</v>
      </c>
      <c r="M9544" s="79"/>
      <c r="N9544" s="82" t="str">
        <f>VLOOKUP(Vata_Sales[[#This Row],[Product Name]],Category_table[#Data],2,0)</f>
        <v>Goyra</v>
      </c>
      <c r="O9544" s="82">
        <f>VLOOKUP(Vata_Sales[[#This Row],[Product Name]],Category_table[#Data],3,0)</f>
        <v>6</v>
      </c>
      <c r="P9544" s="83">
        <f>VLOOKUP(Vata_Sales[[#This Row],[Product Name]],Category_table[],4,0)</f>
        <v>6</v>
      </c>
    </row>
    <row r="9545" spans="1:16" ht="25.5" customHeight="1" x14ac:dyDescent="0.25">
      <c r="A9545" s="82">
        <v>681</v>
      </c>
      <c r="B9545" s="35">
        <v>45660</v>
      </c>
      <c r="C9545" s="3" t="s">
        <v>151</v>
      </c>
      <c r="D9545" s="3" t="s">
        <v>32</v>
      </c>
      <c r="E9545" s="3" t="s">
        <v>282</v>
      </c>
      <c r="F9545" s="3">
        <v>10000</v>
      </c>
      <c r="G9545" s="3">
        <v>10.5</v>
      </c>
      <c r="H9545" s="39">
        <f>Vata_Sales[[#This Row],[Final Price]]/Vata_Sales[[#This Row],[Actual Quantity]]</f>
        <v>10.5</v>
      </c>
      <c r="I9545" s="81">
        <f>IF(Vata_Sales[[#This Row],[Ref Unit]]="Single",Vata_Sales[[#This Row],[Quantity]],VLOOKUP(Vata_Sales[[#This Row],[Ref Unit]],Cat_Unit[],2,0)*Vata_Sales[[#This Row],[Quantity]])</f>
        <v>10000</v>
      </c>
      <c r="J9545" s="37">
        <f>Vata_Sales[[#This Row],[Quantity]]*Vata_Sales[[#This Row],[Rate]]</f>
        <v>105000</v>
      </c>
      <c r="K9545" s="79"/>
      <c r="L9545" s="37">
        <f>Vata_Sales[[#This Row],[Price]]-Vata_Sales[[#This Row],[Discount]]</f>
        <v>105000</v>
      </c>
      <c r="M9545" s="79"/>
      <c r="N9545" s="82" t="str">
        <f>VLOOKUP(Vata_Sales[[#This Row],[Product Name]],Category_table[#Data],2,0)</f>
        <v>Picket</v>
      </c>
      <c r="O9545" s="82">
        <f>VLOOKUP(Vata_Sales[[#This Row],[Product Name]],Category_table[#Data],3,0)</f>
        <v>2</v>
      </c>
      <c r="P9545" s="83">
        <f>VLOOKUP(Vata_Sales[[#This Row],[Product Name]],Category_table[],4,0)</f>
        <v>2</v>
      </c>
    </row>
    <row r="9546" spans="1:16" ht="25.5" customHeight="1" x14ac:dyDescent="0.25">
      <c r="A9546" s="82">
        <v>682</v>
      </c>
      <c r="B9546" s="35">
        <v>45660</v>
      </c>
      <c r="C9546" s="3" t="s">
        <v>151</v>
      </c>
      <c r="D9546" s="3" t="s">
        <v>163</v>
      </c>
      <c r="E9546" s="3" t="s">
        <v>282</v>
      </c>
      <c r="F9546" s="3">
        <v>10000</v>
      </c>
      <c r="G9546" s="3">
        <v>9.3000000000000007</v>
      </c>
      <c r="H9546" s="39">
        <f>Vata_Sales[[#This Row],[Final Price]]/Vata_Sales[[#This Row],[Actual Quantity]]</f>
        <v>9.3000000000000007</v>
      </c>
      <c r="I9546" s="81">
        <f>IF(Vata_Sales[[#This Row],[Ref Unit]]="Single",Vata_Sales[[#This Row],[Quantity]],VLOOKUP(Vata_Sales[[#This Row],[Ref Unit]],Cat_Unit[],2,0)*Vata_Sales[[#This Row],[Quantity]])</f>
        <v>10000</v>
      </c>
      <c r="J9546" s="37">
        <f>Vata_Sales[[#This Row],[Quantity]]*Vata_Sales[[#This Row],[Rate]]</f>
        <v>93000</v>
      </c>
      <c r="K9546" s="79"/>
      <c r="L9546" s="37">
        <f>Vata_Sales[[#This Row],[Price]]-Vata_Sales[[#This Row],[Discount]]</f>
        <v>93000</v>
      </c>
      <c r="M9546" s="79"/>
      <c r="N9546" s="82" t="str">
        <f>VLOOKUP(Vata_Sales[[#This Row],[Product Name]],Category_table[#Data],2,0)</f>
        <v>2no</v>
      </c>
      <c r="O9546" s="82">
        <f>VLOOKUP(Vata_Sales[[#This Row],[Product Name]],Category_table[#Data],3,0)</f>
        <v>3</v>
      </c>
      <c r="P9546" s="83">
        <f>VLOOKUP(Vata_Sales[[#This Row],[Product Name]],Category_table[],4,0)</f>
        <v>3</v>
      </c>
    </row>
    <row r="9547" spans="1:16" ht="25.5" customHeight="1" x14ac:dyDescent="0.25">
      <c r="A9547" s="82">
        <v>683</v>
      </c>
      <c r="B9547" s="35">
        <v>45661</v>
      </c>
      <c r="C9547" s="3" t="s">
        <v>806</v>
      </c>
      <c r="D9547" s="3" t="s">
        <v>252</v>
      </c>
      <c r="E9547" s="3" t="s">
        <v>282</v>
      </c>
      <c r="F9547" s="3">
        <v>1000</v>
      </c>
      <c r="G9547" s="3">
        <v>10.5</v>
      </c>
      <c r="H9547" s="39">
        <f>Vata_Sales[[#This Row],[Final Price]]/Vata_Sales[[#This Row],[Actual Quantity]]</f>
        <v>10.5</v>
      </c>
      <c r="I9547" s="81">
        <f>IF(Vata_Sales[[#This Row],[Ref Unit]]="Single",Vata_Sales[[#This Row],[Quantity]],VLOOKUP(Vata_Sales[[#This Row],[Ref Unit]],Cat_Unit[],2,0)*Vata_Sales[[#This Row],[Quantity]])</f>
        <v>1000</v>
      </c>
      <c r="J9547" s="37">
        <f>Vata_Sales[[#This Row],[Quantity]]*Vata_Sales[[#This Row],[Rate]]</f>
        <v>10500</v>
      </c>
      <c r="K9547" s="79"/>
      <c r="L9547" s="37">
        <f>Vata_Sales[[#This Row],[Price]]-Vata_Sales[[#This Row],[Discount]]</f>
        <v>10500</v>
      </c>
      <c r="M9547" s="79"/>
      <c r="N9547" s="82" t="str">
        <f>VLOOKUP(Vata_Sales[[#This Row],[Product Name]],Category_table[#Data],2,0)</f>
        <v>1no</v>
      </c>
      <c r="O9547" s="82">
        <f>VLOOKUP(Vata_Sales[[#This Row],[Product Name]],Category_table[#Data],3,0)</f>
        <v>1</v>
      </c>
      <c r="P9547" s="83">
        <f>VLOOKUP(Vata_Sales[[#This Row],[Product Name]],Category_table[],4,0)</f>
        <v>1</v>
      </c>
    </row>
    <row r="9548" spans="1:16" ht="25.5" customHeight="1" x14ac:dyDescent="0.25">
      <c r="A9548" s="82">
        <v>684</v>
      </c>
      <c r="B9548" s="35">
        <v>45661</v>
      </c>
      <c r="C9548" s="3" t="s">
        <v>897</v>
      </c>
      <c r="D9548" s="3" t="s">
        <v>149</v>
      </c>
      <c r="E9548" s="3" t="s">
        <v>885</v>
      </c>
      <c r="F9548" s="3">
        <v>1</v>
      </c>
      <c r="G9548" s="3">
        <v>3000</v>
      </c>
      <c r="H9548" s="39">
        <f>Vata_Sales[[#This Row],[Final Price]]/Vata_Sales[[#This Row],[Actual Quantity]]</f>
        <v>1.6666666666666667</v>
      </c>
      <c r="I9548" s="81">
        <f>IF(Vata_Sales[[#This Row],[Ref Unit]]="Single",Vata_Sales[[#This Row],[Quantity]],VLOOKUP(Vata_Sales[[#This Row],[Ref Unit]],Cat_Unit[],2,0)*Vata_Sales[[#This Row],[Quantity]])</f>
        <v>1800</v>
      </c>
      <c r="J9548" s="37">
        <f>Vata_Sales[[#This Row],[Quantity]]*Vata_Sales[[#This Row],[Rate]]</f>
        <v>3000</v>
      </c>
      <c r="K9548" s="79"/>
      <c r="L9548" s="37">
        <f>Vata_Sales[[#This Row],[Price]]-Vata_Sales[[#This Row],[Discount]]</f>
        <v>3000</v>
      </c>
      <c r="M9548" s="79"/>
      <c r="N9548" s="82" t="str">
        <f>VLOOKUP(Vata_Sales[[#This Row],[Product Name]],Category_table[#Data],2,0)</f>
        <v>Adla_3</v>
      </c>
      <c r="O9548" s="82">
        <f>VLOOKUP(Vata_Sales[[#This Row],[Product Name]],Category_table[#Data],3,0)</f>
        <v>9</v>
      </c>
      <c r="P9548" s="83">
        <f>VLOOKUP(Vata_Sales[[#This Row],[Product Name]],Category_table[],4,0)</f>
        <v>7</v>
      </c>
    </row>
    <row r="9549" spans="1:16" ht="25.5" customHeight="1" x14ac:dyDescent="0.25">
      <c r="A9549" s="82">
        <v>685</v>
      </c>
      <c r="B9549" s="35">
        <v>45661</v>
      </c>
      <c r="C9549" s="3" t="s">
        <v>922</v>
      </c>
      <c r="D9549" s="3" t="s">
        <v>252</v>
      </c>
      <c r="E9549" s="3" t="s">
        <v>282</v>
      </c>
      <c r="F9549" s="3">
        <v>4000</v>
      </c>
      <c r="G9549" s="3">
        <v>10.5</v>
      </c>
      <c r="H9549" s="39">
        <f>Vata_Sales[[#This Row],[Final Price]]/Vata_Sales[[#This Row],[Actual Quantity]]</f>
        <v>10.5</v>
      </c>
      <c r="I9549" s="81">
        <f>IF(Vata_Sales[[#This Row],[Ref Unit]]="Single",Vata_Sales[[#This Row],[Quantity]],VLOOKUP(Vata_Sales[[#This Row],[Ref Unit]],Cat_Unit[],2,0)*Vata_Sales[[#This Row],[Quantity]])</f>
        <v>4000</v>
      </c>
      <c r="J9549" s="37">
        <f>Vata_Sales[[#This Row],[Quantity]]*Vata_Sales[[#This Row],[Rate]]</f>
        <v>42000</v>
      </c>
      <c r="K9549" s="79"/>
      <c r="L9549" s="37">
        <f>Vata_Sales[[#This Row],[Price]]-Vata_Sales[[#This Row],[Discount]]</f>
        <v>42000</v>
      </c>
      <c r="M9549" s="79"/>
      <c r="N9549" s="82" t="str">
        <f>VLOOKUP(Vata_Sales[[#This Row],[Product Name]],Category_table[#Data],2,0)</f>
        <v>1no</v>
      </c>
      <c r="O9549" s="82">
        <f>VLOOKUP(Vata_Sales[[#This Row],[Product Name]],Category_table[#Data],3,0)</f>
        <v>1</v>
      </c>
      <c r="P9549" s="83">
        <f>VLOOKUP(Vata_Sales[[#This Row],[Product Name]],Category_table[],4,0)</f>
        <v>1</v>
      </c>
    </row>
    <row r="9550" spans="1:16" ht="25.5" customHeight="1" x14ac:dyDescent="0.25">
      <c r="A9550" s="82">
        <v>686</v>
      </c>
      <c r="B9550" s="35">
        <v>45661</v>
      </c>
      <c r="C9550" s="3" t="s">
        <v>806</v>
      </c>
      <c r="D9550" s="3" t="s">
        <v>252</v>
      </c>
      <c r="E9550" s="3" t="s">
        <v>282</v>
      </c>
      <c r="F9550" s="3">
        <v>1000</v>
      </c>
      <c r="G9550" s="3">
        <v>10.5</v>
      </c>
      <c r="H9550" s="39">
        <f>Vata_Sales[[#This Row],[Final Price]]/Vata_Sales[[#This Row],[Actual Quantity]]</f>
        <v>10.5</v>
      </c>
      <c r="I9550" s="81">
        <f>IF(Vata_Sales[[#This Row],[Ref Unit]]="Single",Vata_Sales[[#This Row],[Quantity]],VLOOKUP(Vata_Sales[[#This Row],[Ref Unit]],Cat_Unit[],2,0)*Vata_Sales[[#This Row],[Quantity]])</f>
        <v>1000</v>
      </c>
      <c r="J9550" s="37">
        <f>Vata_Sales[[#This Row],[Quantity]]*Vata_Sales[[#This Row],[Rate]]</f>
        <v>10500</v>
      </c>
      <c r="K9550" s="79"/>
      <c r="L9550" s="37">
        <f>Vata_Sales[[#This Row],[Price]]-Vata_Sales[[#This Row],[Discount]]</f>
        <v>10500</v>
      </c>
      <c r="M9550" s="79"/>
      <c r="N9550" s="82" t="str">
        <f>VLOOKUP(Vata_Sales[[#This Row],[Product Name]],Category_table[#Data],2,0)</f>
        <v>1no</v>
      </c>
      <c r="O9550" s="82">
        <f>VLOOKUP(Vata_Sales[[#This Row],[Product Name]],Category_table[#Data],3,0)</f>
        <v>1</v>
      </c>
      <c r="P9550" s="83">
        <f>VLOOKUP(Vata_Sales[[#This Row],[Product Name]],Category_table[],4,0)</f>
        <v>1</v>
      </c>
    </row>
    <row r="9551" spans="1:16" ht="25.5" customHeight="1" x14ac:dyDescent="0.25">
      <c r="A9551" s="82">
        <v>687</v>
      </c>
      <c r="B9551" s="35">
        <v>45661</v>
      </c>
      <c r="C9551" s="3" t="s">
        <v>897</v>
      </c>
      <c r="D9551" s="3" t="s">
        <v>252</v>
      </c>
      <c r="E9551" s="3" t="s">
        <v>282</v>
      </c>
      <c r="F9551" s="3">
        <v>5000</v>
      </c>
      <c r="G9551" s="3">
        <v>10.5</v>
      </c>
      <c r="H9551" s="39">
        <f>Vata_Sales[[#This Row],[Final Price]]/Vata_Sales[[#This Row],[Actual Quantity]]</f>
        <v>10.5</v>
      </c>
      <c r="I9551" s="81">
        <f>IF(Vata_Sales[[#This Row],[Ref Unit]]="Single",Vata_Sales[[#This Row],[Quantity]],VLOOKUP(Vata_Sales[[#This Row],[Ref Unit]],Cat_Unit[],2,0)*Vata_Sales[[#This Row],[Quantity]])</f>
        <v>5000</v>
      </c>
      <c r="J9551" s="37">
        <f>Vata_Sales[[#This Row],[Quantity]]*Vata_Sales[[#This Row],[Rate]]</f>
        <v>52500</v>
      </c>
      <c r="K9551" s="79"/>
      <c r="L9551" s="37">
        <f>Vata_Sales[[#This Row],[Price]]-Vata_Sales[[#This Row],[Discount]]</f>
        <v>52500</v>
      </c>
      <c r="M9551" s="79"/>
      <c r="N9551" s="82" t="str">
        <f>VLOOKUP(Vata_Sales[[#This Row],[Product Name]],Category_table[#Data],2,0)</f>
        <v>1no</v>
      </c>
      <c r="O9551" s="82">
        <f>VLOOKUP(Vata_Sales[[#This Row],[Product Name]],Category_table[#Data],3,0)</f>
        <v>1</v>
      </c>
      <c r="P9551" s="83">
        <f>VLOOKUP(Vata_Sales[[#This Row],[Product Name]],Category_table[],4,0)</f>
        <v>1</v>
      </c>
    </row>
    <row r="9552" spans="1:16" ht="25.5" customHeight="1" x14ac:dyDescent="0.25">
      <c r="A9552" s="82">
        <v>688</v>
      </c>
      <c r="B9552" s="35">
        <v>45661</v>
      </c>
      <c r="C9552" s="3" t="s">
        <v>1282</v>
      </c>
      <c r="D9552" s="3" t="s">
        <v>252</v>
      </c>
      <c r="E9552" s="3" t="s">
        <v>282</v>
      </c>
      <c r="F9552" s="3">
        <v>1000</v>
      </c>
      <c r="G9552" s="3">
        <v>10.5</v>
      </c>
      <c r="H9552" s="39">
        <f>Vata_Sales[[#This Row],[Final Price]]/Vata_Sales[[#This Row],[Actual Quantity]]</f>
        <v>10.5</v>
      </c>
      <c r="I9552" s="81">
        <f>IF(Vata_Sales[[#This Row],[Ref Unit]]="Single",Vata_Sales[[#This Row],[Quantity]],VLOOKUP(Vata_Sales[[#This Row],[Ref Unit]],Cat_Unit[],2,0)*Vata_Sales[[#This Row],[Quantity]])</f>
        <v>1000</v>
      </c>
      <c r="J9552" s="37">
        <f>Vata_Sales[[#This Row],[Quantity]]*Vata_Sales[[#This Row],[Rate]]</f>
        <v>10500</v>
      </c>
      <c r="K9552" s="79"/>
      <c r="L9552" s="37">
        <f>Vata_Sales[[#This Row],[Price]]-Vata_Sales[[#This Row],[Discount]]</f>
        <v>10500</v>
      </c>
      <c r="M9552" s="79"/>
      <c r="N9552" s="82" t="str">
        <f>VLOOKUP(Vata_Sales[[#This Row],[Product Name]],Category_table[#Data],2,0)</f>
        <v>1no</v>
      </c>
      <c r="O9552" s="82">
        <f>VLOOKUP(Vata_Sales[[#This Row],[Product Name]],Category_table[#Data],3,0)</f>
        <v>1</v>
      </c>
      <c r="P9552" s="83">
        <f>VLOOKUP(Vata_Sales[[#This Row],[Product Name]],Category_table[],4,0)</f>
        <v>1</v>
      </c>
    </row>
    <row r="9553" spans="1:16" ht="25.5" customHeight="1" x14ac:dyDescent="0.25">
      <c r="A9553" s="82">
        <v>689</v>
      </c>
      <c r="B9553" s="35">
        <v>45661</v>
      </c>
      <c r="C9553" s="3" t="s">
        <v>1120</v>
      </c>
      <c r="D9553" s="3" t="s">
        <v>252</v>
      </c>
      <c r="E9553" s="3" t="s">
        <v>282</v>
      </c>
      <c r="F9553" s="3">
        <v>4000</v>
      </c>
      <c r="G9553" s="3">
        <v>10.5</v>
      </c>
      <c r="H9553" s="39">
        <f>Vata_Sales[[#This Row],[Final Price]]/Vata_Sales[[#This Row],[Actual Quantity]]</f>
        <v>10.5</v>
      </c>
      <c r="I9553" s="81">
        <f>IF(Vata_Sales[[#This Row],[Ref Unit]]="Single",Vata_Sales[[#This Row],[Quantity]],VLOOKUP(Vata_Sales[[#This Row],[Ref Unit]],Cat_Unit[],2,0)*Vata_Sales[[#This Row],[Quantity]])</f>
        <v>4000</v>
      </c>
      <c r="J9553" s="37">
        <f>Vata_Sales[[#This Row],[Quantity]]*Vata_Sales[[#This Row],[Rate]]</f>
        <v>42000</v>
      </c>
      <c r="K9553" s="79"/>
      <c r="L9553" s="37">
        <f>Vata_Sales[[#This Row],[Price]]-Vata_Sales[[#This Row],[Discount]]</f>
        <v>42000</v>
      </c>
      <c r="M9553" s="79"/>
      <c r="N9553" s="82" t="str">
        <f>VLOOKUP(Vata_Sales[[#This Row],[Product Name]],Category_table[#Data],2,0)</f>
        <v>1no</v>
      </c>
      <c r="O9553" s="82">
        <f>VLOOKUP(Vata_Sales[[#This Row],[Product Name]],Category_table[#Data],3,0)</f>
        <v>1</v>
      </c>
      <c r="P9553" s="83">
        <f>VLOOKUP(Vata_Sales[[#This Row],[Product Name]],Category_table[],4,0)</f>
        <v>1</v>
      </c>
    </row>
    <row r="9554" spans="1:16" ht="25.5" customHeight="1" x14ac:dyDescent="0.25">
      <c r="A9554" s="82">
        <v>690</v>
      </c>
      <c r="B9554" s="35">
        <v>45661</v>
      </c>
      <c r="C9554" s="3" t="s">
        <v>806</v>
      </c>
      <c r="D9554" s="3" t="s">
        <v>252</v>
      </c>
      <c r="E9554" s="3" t="s">
        <v>282</v>
      </c>
      <c r="F9554" s="3">
        <v>1000</v>
      </c>
      <c r="G9554" s="3">
        <v>10.5</v>
      </c>
      <c r="H9554" s="39">
        <f>Vata_Sales[[#This Row],[Final Price]]/Vata_Sales[[#This Row],[Actual Quantity]]</f>
        <v>10.5</v>
      </c>
      <c r="I9554" s="81">
        <f>IF(Vata_Sales[[#This Row],[Ref Unit]]="Single",Vata_Sales[[#This Row],[Quantity]],VLOOKUP(Vata_Sales[[#This Row],[Ref Unit]],Cat_Unit[],2,0)*Vata_Sales[[#This Row],[Quantity]])</f>
        <v>1000</v>
      </c>
      <c r="J9554" s="37">
        <f>Vata_Sales[[#This Row],[Quantity]]*Vata_Sales[[#This Row],[Rate]]</f>
        <v>10500</v>
      </c>
      <c r="K9554" s="79"/>
      <c r="L9554" s="37">
        <f>Vata_Sales[[#This Row],[Price]]-Vata_Sales[[#This Row],[Discount]]</f>
        <v>10500</v>
      </c>
      <c r="M9554" s="79"/>
      <c r="N9554" s="82" t="str">
        <f>VLOOKUP(Vata_Sales[[#This Row],[Product Name]],Category_table[#Data],2,0)</f>
        <v>1no</v>
      </c>
      <c r="O9554" s="82">
        <f>VLOOKUP(Vata_Sales[[#This Row],[Product Name]],Category_table[#Data],3,0)</f>
        <v>1</v>
      </c>
      <c r="P9554" s="83">
        <f>VLOOKUP(Vata_Sales[[#This Row],[Product Name]],Category_table[],4,0)</f>
        <v>1</v>
      </c>
    </row>
    <row r="9555" spans="1:16" ht="25.5" customHeight="1" x14ac:dyDescent="0.25">
      <c r="A9555" s="82">
        <v>691</v>
      </c>
      <c r="B9555" s="35">
        <v>45661</v>
      </c>
      <c r="C9555" s="3" t="s">
        <v>897</v>
      </c>
      <c r="D9555" s="3" t="s">
        <v>203</v>
      </c>
      <c r="E9555" s="3" t="s">
        <v>282</v>
      </c>
      <c r="F9555" s="3">
        <v>1000</v>
      </c>
      <c r="G9555" s="3">
        <v>8</v>
      </c>
      <c r="H9555" s="39">
        <f>Vata_Sales[[#This Row],[Final Price]]/Vata_Sales[[#This Row],[Actual Quantity]]</f>
        <v>8</v>
      </c>
      <c r="I9555" s="81">
        <f>IF(Vata_Sales[[#This Row],[Ref Unit]]="Single",Vata_Sales[[#This Row],[Quantity]],VLOOKUP(Vata_Sales[[#This Row],[Ref Unit]],Cat_Unit[],2,0)*Vata_Sales[[#This Row],[Quantity]])</f>
        <v>1000</v>
      </c>
      <c r="J9555" s="37">
        <f>Vata_Sales[[#This Row],[Quantity]]*Vata_Sales[[#This Row],[Rate]]</f>
        <v>8000</v>
      </c>
      <c r="K9555" s="79"/>
      <c r="L9555" s="37">
        <f>Vata_Sales[[#This Row],[Price]]-Vata_Sales[[#This Row],[Discount]]</f>
        <v>8000</v>
      </c>
      <c r="M9555" s="79"/>
      <c r="N9555" s="82" t="str">
        <f>VLOOKUP(Vata_Sales[[#This Row],[Product Name]],Category_table[#Data],2,0)</f>
        <v>Kara</v>
      </c>
      <c r="O9555" s="82">
        <f>VLOOKUP(Vata_Sales[[#This Row],[Product Name]],Category_table[#Data],3,0)</f>
        <v>4</v>
      </c>
      <c r="P9555" s="83">
        <f>VLOOKUP(Vata_Sales[[#This Row],[Product Name]],Category_table[],4,0)</f>
        <v>4</v>
      </c>
    </row>
    <row r="9556" spans="1:16" ht="25.5" customHeight="1" x14ac:dyDescent="0.25">
      <c r="A9556" s="82">
        <v>692</v>
      </c>
      <c r="B9556" s="35">
        <v>45661</v>
      </c>
      <c r="C9556" s="3" t="s">
        <v>922</v>
      </c>
      <c r="D9556" s="3" t="s">
        <v>203</v>
      </c>
      <c r="E9556" s="3" t="s">
        <v>282</v>
      </c>
      <c r="F9556" s="3">
        <v>250</v>
      </c>
      <c r="G9556" s="3">
        <v>8.4</v>
      </c>
      <c r="H9556" s="39">
        <f>Vata_Sales[[#This Row],[Final Price]]/Vata_Sales[[#This Row],[Actual Quantity]]</f>
        <v>8.4</v>
      </c>
      <c r="I9556" s="81">
        <f>IF(Vata_Sales[[#This Row],[Ref Unit]]="Single",Vata_Sales[[#This Row],[Quantity]],VLOOKUP(Vata_Sales[[#This Row],[Ref Unit]],Cat_Unit[],2,0)*Vata_Sales[[#This Row],[Quantity]])</f>
        <v>250</v>
      </c>
      <c r="J9556" s="37">
        <f>Vata_Sales[[#This Row],[Quantity]]*Vata_Sales[[#This Row],[Rate]]</f>
        <v>2100</v>
      </c>
      <c r="K9556" s="79"/>
      <c r="L9556" s="37">
        <f>Vata_Sales[[#This Row],[Price]]-Vata_Sales[[#This Row],[Discount]]</f>
        <v>2100</v>
      </c>
      <c r="M9556" s="79"/>
      <c r="N9556" s="82" t="str">
        <f>VLOOKUP(Vata_Sales[[#This Row],[Product Name]],Category_table[#Data],2,0)</f>
        <v>Kara</v>
      </c>
      <c r="O9556" s="82">
        <f>VLOOKUP(Vata_Sales[[#This Row],[Product Name]],Category_table[#Data],3,0)</f>
        <v>4</v>
      </c>
      <c r="P9556" s="83">
        <f>VLOOKUP(Vata_Sales[[#This Row],[Product Name]],Category_table[],4,0)</f>
        <v>4</v>
      </c>
    </row>
    <row r="9557" spans="1:16" ht="25.5" customHeight="1" x14ac:dyDescent="0.25">
      <c r="A9557" s="82">
        <v>693</v>
      </c>
      <c r="B9557" s="35">
        <v>45661</v>
      </c>
      <c r="C9557" s="3" t="s">
        <v>151</v>
      </c>
      <c r="D9557" s="3" t="s">
        <v>163</v>
      </c>
      <c r="E9557" s="3" t="s">
        <v>282</v>
      </c>
      <c r="F9557" s="3">
        <v>10000</v>
      </c>
      <c r="G9557" s="3">
        <v>9</v>
      </c>
      <c r="H9557" s="39">
        <f>Vata_Sales[[#This Row],[Final Price]]/Vata_Sales[[#This Row],[Actual Quantity]]</f>
        <v>9</v>
      </c>
      <c r="I9557" s="81">
        <f>IF(Vata_Sales[[#This Row],[Ref Unit]]="Single",Vata_Sales[[#This Row],[Quantity]],VLOOKUP(Vata_Sales[[#This Row],[Ref Unit]],Cat_Unit[],2,0)*Vata_Sales[[#This Row],[Quantity]])</f>
        <v>10000</v>
      </c>
      <c r="J9557" s="37">
        <f>Vata_Sales[[#This Row],[Quantity]]*Vata_Sales[[#This Row],[Rate]]</f>
        <v>90000</v>
      </c>
      <c r="K9557" s="79"/>
      <c r="L9557" s="37">
        <f>Vata_Sales[[#This Row],[Price]]-Vata_Sales[[#This Row],[Discount]]</f>
        <v>90000</v>
      </c>
      <c r="M9557" s="79"/>
      <c r="N9557" s="82" t="str">
        <f>VLOOKUP(Vata_Sales[[#This Row],[Product Name]],Category_table[#Data],2,0)</f>
        <v>2no</v>
      </c>
      <c r="O9557" s="82">
        <f>VLOOKUP(Vata_Sales[[#This Row],[Product Name]],Category_table[#Data],3,0)</f>
        <v>3</v>
      </c>
      <c r="P9557" s="83">
        <f>VLOOKUP(Vata_Sales[[#This Row],[Product Name]],Category_table[],4,0)</f>
        <v>3</v>
      </c>
    </row>
    <row r="9558" spans="1:16" ht="25.5" customHeight="1" x14ac:dyDescent="0.25">
      <c r="A9558" s="82">
        <v>694</v>
      </c>
      <c r="B9558" s="35">
        <v>45661</v>
      </c>
      <c r="C9558" s="3" t="s">
        <v>922</v>
      </c>
      <c r="D9558" s="3" t="s">
        <v>252</v>
      </c>
      <c r="E9558" s="3" t="s">
        <v>282</v>
      </c>
      <c r="F9558" s="3">
        <v>10000</v>
      </c>
      <c r="G9558" s="3">
        <v>10.5</v>
      </c>
      <c r="H9558" s="39">
        <f>Vata_Sales[[#This Row],[Final Price]]/Vata_Sales[[#This Row],[Actual Quantity]]</f>
        <v>10.5</v>
      </c>
      <c r="I9558" s="81">
        <f>IF(Vata_Sales[[#This Row],[Ref Unit]]="Single",Vata_Sales[[#This Row],[Quantity]],VLOOKUP(Vata_Sales[[#This Row],[Ref Unit]],Cat_Unit[],2,0)*Vata_Sales[[#This Row],[Quantity]])</f>
        <v>10000</v>
      </c>
      <c r="J9558" s="37">
        <f>Vata_Sales[[#This Row],[Quantity]]*Vata_Sales[[#This Row],[Rate]]</f>
        <v>105000</v>
      </c>
      <c r="K9558" s="79"/>
      <c r="L9558" s="37">
        <f>Vata_Sales[[#This Row],[Price]]-Vata_Sales[[#This Row],[Discount]]</f>
        <v>105000</v>
      </c>
      <c r="M9558" s="79"/>
      <c r="N9558" s="82" t="str">
        <f>VLOOKUP(Vata_Sales[[#This Row],[Product Name]],Category_table[#Data],2,0)</f>
        <v>1no</v>
      </c>
      <c r="O9558" s="82">
        <f>VLOOKUP(Vata_Sales[[#This Row],[Product Name]],Category_table[#Data],3,0)</f>
        <v>1</v>
      </c>
      <c r="P9558" s="83">
        <f>VLOOKUP(Vata_Sales[[#This Row],[Product Name]],Category_table[],4,0)</f>
        <v>1</v>
      </c>
    </row>
    <row r="9559" spans="1:16" ht="25.5" customHeight="1" x14ac:dyDescent="0.25">
      <c r="A9559" s="82">
        <v>695</v>
      </c>
      <c r="B9559" s="35">
        <v>45661</v>
      </c>
      <c r="C9559" s="3" t="s">
        <v>922</v>
      </c>
      <c r="D9559" s="3" t="s">
        <v>252</v>
      </c>
      <c r="E9559" s="3" t="s">
        <v>282</v>
      </c>
      <c r="F9559" s="3">
        <v>5000</v>
      </c>
      <c r="G9559" s="3">
        <v>10.5</v>
      </c>
      <c r="H9559" s="39">
        <f>Vata_Sales[[#This Row],[Final Price]]/Vata_Sales[[#This Row],[Actual Quantity]]</f>
        <v>10.5</v>
      </c>
      <c r="I9559" s="81">
        <f>IF(Vata_Sales[[#This Row],[Ref Unit]]="Single",Vata_Sales[[#This Row],[Quantity]],VLOOKUP(Vata_Sales[[#This Row],[Ref Unit]],Cat_Unit[],2,0)*Vata_Sales[[#This Row],[Quantity]])</f>
        <v>5000</v>
      </c>
      <c r="J9559" s="37">
        <f>Vata_Sales[[#This Row],[Quantity]]*Vata_Sales[[#This Row],[Rate]]</f>
        <v>52500</v>
      </c>
      <c r="K9559" s="79"/>
      <c r="L9559" s="37">
        <f>Vata_Sales[[#This Row],[Price]]-Vata_Sales[[#This Row],[Discount]]</f>
        <v>52500</v>
      </c>
      <c r="M9559" s="79"/>
      <c r="N9559" s="82" t="str">
        <f>VLOOKUP(Vata_Sales[[#This Row],[Product Name]],Category_table[#Data],2,0)</f>
        <v>1no</v>
      </c>
      <c r="O9559" s="82">
        <f>VLOOKUP(Vata_Sales[[#This Row],[Product Name]],Category_table[#Data],3,0)</f>
        <v>1</v>
      </c>
      <c r="P9559" s="83">
        <f>VLOOKUP(Vata_Sales[[#This Row],[Product Name]],Category_table[],4,0)</f>
        <v>1</v>
      </c>
    </row>
    <row r="9560" spans="1:16" ht="25.5" customHeight="1" x14ac:dyDescent="0.25">
      <c r="A9560" s="82">
        <v>696</v>
      </c>
      <c r="B9560" s="35">
        <v>45661</v>
      </c>
      <c r="C9560" s="3" t="s">
        <v>151</v>
      </c>
      <c r="D9560" s="3" t="s">
        <v>252</v>
      </c>
      <c r="E9560" s="3" t="s">
        <v>282</v>
      </c>
      <c r="F9560" s="3">
        <v>2000</v>
      </c>
      <c r="G9560" s="3">
        <v>10.8</v>
      </c>
      <c r="H9560" s="39">
        <f>Vata_Sales[[#This Row],[Final Price]]/Vata_Sales[[#This Row],[Actual Quantity]]</f>
        <v>10.8</v>
      </c>
      <c r="I9560" s="81">
        <f>IF(Vata_Sales[[#This Row],[Ref Unit]]="Single",Vata_Sales[[#This Row],[Quantity]],VLOOKUP(Vata_Sales[[#This Row],[Ref Unit]],Cat_Unit[],2,0)*Vata_Sales[[#This Row],[Quantity]])</f>
        <v>2000</v>
      </c>
      <c r="J9560" s="37">
        <f>Vata_Sales[[#This Row],[Quantity]]*Vata_Sales[[#This Row],[Rate]]</f>
        <v>21600</v>
      </c>
      <c r="K9560" s="79"/>
      <c r="L9560" s="37">
        <f>Vata_Sales[[#This Row],[Price]]-Vata_Sales[[#This Row],[Discount]]</f>
        <v>21600</v>
      </c>
      <c r="M9560" s="79"/>
      <c r="N9560" s="82" t="str">
        <f>VLOOKUP(Vata_Sales[[#This Row],[Product Name]],Category_table[#Data],2,0)</f>
        <v>1no</v>
      </c>
      <c r="O9560" s="82">
        <f>VLOOKUP(Vata_Sales[[#This Row],[Product Name]],Category_table[#Data],3,0)</f>
        <v>1</v>
      </c>
      <c r="P9560" s="83">
        <f>VLOOKUP(Vata_Sales[[#This Row],[Product Name]],Category_table[],4,0)</f>
        <v>1</v>
      </c>
    </row>
    <row r="9561" spans="1:16" ht="25.5" customHeight="1" x14ac:dyDescent="0.25">
      <c r="A9561" s="82">
        <v>697</v>
      </c>
      <c r="B9561" s="35">
        <v>45662</v>
      </c>
      <c r="C9561" s="3" t="s">
        <v>922</v>
      </c>
      <c r="D9561" s="3" t="s">
        <v>252</v>
      </c>
      <c r="E9561" s="3" t="s">
        <v>282</v>
      </c>
      <c r="F9561" s="3">
        <v>3000</v>
      </c>
      <c r="G9561" s="3">
        <v>10.7</v>
      </c>
      <c r="H9561" s="39">
        <f>Vata_Sales[[#This Row],[Final Price]]/Vata_Sales[[#This Row],[Actual Quantity]]</f>
        <v>10.666666666666666</v>
      </c>
      <c r="I9561" s="81">
        <f>IF(Vata_Sales[[#This Row],[Ref Unit]]="Single",Vata_Sales[[#This Row],[Quantity]],VLOOKUP(Vata_Sales[[#This Row],[Ref Unit]],Cat_Unit[],2,0)*Vata_Sales[[#This Row],[Quantity]])</f>
        <v>3000</v>
      </c>
      <c r="J9561" s="37">
        <f>Vata_Sales[[#This Row],[Quantity]]*Vata_Sales[[#This Row],[Rate]]</f>
        <v>32099.999999999996</v>
      </c>
      <c r="K9561" s="79">
        <v>100</v>
      </c>
      <c r="L9561" s="37">
        <f>Vata_Sales[[#This Row],[Price]]-Vata_Sales[[#This Row],[Discount]]</f>
        <v>31999.999999999996</v>
      </c>
      <c r="M9561" s="79"/>
      <c r="N9561" s="82" t="str">
        <f>VLOOKUP(Vata_Sales[[#This Row],[Product Name]],Category_table[#Data],2,0)</f>
        <v>1no</v>
      </c>
      <c r="O9561" s="82">
        <f>VLOOKUP(Vata_Sales[[#This Row],[Product Name]],Category_table[#Data],3,0)</f>
        <v>1</v>
      </c>
      <c r="P9561" s="83">
        <f>VLOOKUP(Vata_Sales[[#This Row],[Product Name]],Category_table[],4,0)</f>
        <v>1</v>
      </c>
    </row>
    <row r="9562" spans="1:16" ht="25.5" customHeight="1" x14ac:dyDescent="0.25">
      <c r="A9562" s="82">
        <v>698</v>
      </c>
      <c r="B9562" s="35">
        <v>45662</v>
      </c>
      <c r="C9562" s="3" t="s">
        <v>151</v>
      </c>
      <c r="D9562" s="3" t="s">
        <v>252</v>
      </c>
      <c r="E9562" s="3" t="s">
        <v>282</v>
      </c>
      <c r="F9562" s="3">
        <v>2000</v>
      </c>
      <c r="G9562" s="3">
        <v>10.7</v>
      </c>
      <c r="H9562" s="39">
        <f>Vata_Sales[[#This Row],[Final Price]]/Vata_Sales[[#This Row],[Actual Quantity]]</f>
        <v>10.7</v>
      </c>
      <c r="I9562" s="81">
        <f>IF(Vata_Sales[[#This Row],[Ref Unit]]="Single",Vata_Sales[[#This Row],[Quantity]],VLOOKUP(Vata_Sales[[#This Row],[Ref Unit]],Cat_Unit[],2,0)*Vata_Sales[[#This Row],[Quantity]])</f>
        <v>2000</v>
      </c>
      <c r="J9562" s="37">
        <f>Vata_Sales[[#This Row],[Quantity]]*Vata_Sales[[#This Row],[Rate]]</f>
        <v>21400</v>
      </c>
      <c r="K9562" s="79"/>
      <c r="L9562" s="37">
        <f>Vata_Sales[[#This Row],[Price]]-Vata_Sales[[#This Row],[Discount]]</f>
        <v>21400</v>
      </c>
      <c r="M9562" s="79"/>
      <c r="N9562" s="82" t="str">
        <f>VLOOKUP(Vata_Sales[[#This Row],[Product Name]],Category_table[#Data],2,0)</f>
        <v>1no</v>
      </c>
      <c r="O9562" s="82">
        <f>VLOOKUP(Vata_Sales[[#This Row],[Product Name]],Category_table[#Data],3,0)</f>
        <v>1</v>
      </c>
      <c r="P9562" s="83">
        <f>VLOOKUP(Vata_Sales[[#This Row],[Product Name]],Category_table[],4,0)</f>
        <v>1</v>
      </c>
    </row>
    <row r="9563" spans="1:16" ht="25.5" customHeight="1" x14ac:dyDescent="0.25">
      <c r="A9563" s="82">
        <v>699</v>
      </c>
      <c r="B9563" s="35">
        <v>45662</v>
      </c>
      <c r="C9563" s="3" t="s">
        <v>151</v>
      </c>
      <c r="D9563" s="3" t="s">
        <v>252</v>
      </c>
      <c r="E9563" s="3" t="s">
        <v>282</v>
      </c>
      <c r="F9563" s="3">
        <v>3000</v>
      </c>
      <c r="G9563" s="3">
        <v>10.8</v>
      </c>
      <c r="H9563" s="39">
        <f>Vata_Sales[[#This Row],[Final Price]]/Vata_Sales[[#This Row],[Actual Quantity]]</f>
        <v>10.8</v>
      </c>
      <c r="I9563" s="81">
        <f>IF(Vata_Sales[[#This Row],[Ref Unit]]="Single",Vata_Sales[[#This Row],[Quantity]],VLOOKUP(Vata_Sales[[#This Row],[Ref Unit]],Cat_Unit[],2,0)*Vata_Sales[[#This Row],[Quantity]])</f>
        <v>3000</v>
      </c>
      <c r="J9563" s="37">
        <f>Vata_Sales[[#This Row],[Quantity]]*Vata_Sales[[#This Row],[Rate]]</f>
        <v>32400.000000000004</v>
      </c>
      <c r="K9563" s="79"/>
      <c r="L9563" s="37">
        <f>Vata_Sales[[#This Row],[Price]]-Vata_Sales[[#This Row],[Discount]]</f>
        <v>32400.000000000004</v>
      </c>
      <c r="M9563" s="79"/>
      <c r="N9563" s="82" t="str">
        <f>VLOOKUP(Vata_Sales[[#This Row],[Product Name]],Category_table[#Data],2,0)</f>
        <v>1no</v>
      </c>
      <c r="O9563" s="82">
        <f>VLOOKUP(Vata_Sales[[#This Row],[Product Name]],Category_table[#Data],3,0)</f>
        <v>1</v>
      </c>
      <c r="P9563" s="83">
        <f>VLOOKUP(Vata_Sales[[#This Row],[Product Name]],Category_table[],4,0)</f>
        <v>1</v>
      </c>
    </row>
    <row r="9564" spans="1:16" ht="25.5" customHeight="1" x14ac:dyDescent="0.25">
      <c r="A9564" s="82">
        <v>700</v>
      </c>
      <c r="B9564" s="35">
        <v>45662</v>
      </c>
      <c r="C9564" s="3" t="s">
        <v>151</v>
      </c>
      <c r="D9564" s="3" t="s">
        <v>252</v>
      </c>
      <c r="E9564" s="3" t="s">
        <v>282</v>
      </c>
      <c r="F9564" s="3">
        <v>100</v>
      </c>
      <c r="G9564" s="3">
        <v>11</v>
      </c>
      <c r="H9564" s="39">
        <f>Vata_Sales[[#This Row],[Final Price]]/Vata_Sales[[#This Row],[Actual Quantity]]</f>
        <v>11</v>
      </c>
      <c r="I9564" s="81">
        <f>IF(Vata_Sales[[#This Row],[Ref Unit]]="Single",Vata_Sales[[#This Row],[Quantity]],VLOOKUP(Vata_Sales[[#This Row],[Ref Unit]],Cat_Unit[],2,0)*Vata_Sales[[#This Row],[Quantity]])</f>
        <v>100</v>
      </c>
      <c r="J9564" s="37">
        <f>Vata_Sales[[#This Row],[Quantity]]*Vata_Sales[[#This Row],[Rate]]</f>
        <v>1100</v>
      </c>
      <c r="K9564" s="79"/>
      <c r="L9564" s="37">
        <f>Vata_Sales[[#This Row],[Price]]-Vata_Sales[[#This Row],[Discount]]</f>
        <v>1100</v>
      </c>
      <c r="M9564" s="79"/>
      <c r="N9564" s="82" t="str">
        <f>VLOOKUP(Vata_Sales[[#This Row],[Product Name]],Category_table[#Data],2,0)</f>
        <v>1no</v>
      </c>
      <c r="O9564" s="82">
        <f>VLOOKUP(Vata_Sales[[#This Row],[Product Name]],Category_table[#Data],3,0)</f>
        <v>1</v>
      </c>
      <c r="P9564" s="83">
        <f>VLOOKUP(Vata_Sales[[#This Row],[Product Name]],Category_table[],4,0)</f>
        <v>1</v>
      </c>
    </row>
    <row r="9565" spans="1:16" ht="25.5" customHeight="1" x14ac:dyDescent="0.25">
      <c r="A9565" s="82">
        <v>701</v>
      </c>
      <c r="B9565" s="35">
        <v>45662</v>
      </c>
      <c r="C9565" s="3" t="s">
        <v>151</v>
      </c>
      <c r="D9565" s="3" t="s">
        <v>34</v>
      </c>
      <c r="E9565" s="3" t="s">
        <v>282</v>
      </c>
      <c r="F9565" s="3">
        <v>500</v>
      </c>
      <c r="G9565" s="3">
        <v>7.2</v>
      </c>
      <c r="H9565" s="39">
        <f>Vata_Sales[[#This Row],[Final Price]]/Vata_Sales[[#This Row],[Actual Quantity]]</f>
        <v>7.2</v>
      </c>
      <c r="I9565" s="81">
        <f>IF(Vata_Sales[[#This Row],[Ref Unit]]="Single",Vata_Sales[[#This Row],[Quantity]],VLOOKUP(Vata_Sales[[#This Row],[Ref Unit]],Cat_Unit[],2,0)*Vata_Sales[[#This Row],[Quantity]])</f>
        <v>500</v>
      </c>
      <c r="J9565" s="37">
        <f>Vata_Sales[[#This Row],[Quantity]]*Vata_Sales[[#This Row],[Rate]]</f>
        <v>3600</v>
      </c>
      <c r="K9565" s="79"/>
      <c r="L9565" s="37">
        <f>Vata_Sales[[#This Row],[Price]]-Vata_Sales[[#This Row],[Discount]]</f>
        <v>3600</v>
      </c>
      <c r="M9565" s="79"/>
      <c r="N9565" s="82" t="str">
        <f>VLOOKUP(Vata_Sales[[#This Row],[Product Name]],Category_table[#Data],2,0)</f>
        <v>Goyra</v>
      </c>
      <c r="O9565" s="82">
        <f>VLOOKUP(Vata_Sales[[#This Row],[Product Name]],Category_table[#Data],3,0)</f>
        <v>6</v>
      </c>
      <c r="P9565" s="83">
        <f>VLOOKUP(Vata_Sales[[#This Row],[Product Name]],Category_table[],4,0)</f>
        <v>6</v>
      </c>
    </row>
    <row r="9566" spans="1:16" ht="25.5" customHeight="1" x14ac:dyDescent="0.25">
      <c r="A9566" s="82">
        <v>701</v>
      </c>
      <c r="B9566" s="35">
        <v>45662</v>
      </c>
      <c r="C9566" s="3" t="s">
        <v>151</v>
      </c>
      <c r="D9566" s="3" t="s">
        <v>149</v>
      </c>
      <c r="E9566" s="3" t="s">
        <v>27</v>
      </c>
      <c r="F9566" s="3">
        <v>1</v>
      </c>
      <c r="G9566" s="3">
        <v>1400</v>
      </c>
      <c r="H9566" s="39">
        <f>Vata_Sales[[#This Row],[Final Price]]/Vata_Sales[[#This Row],[Actual Quantity]]</f>
        <v>2.3333333333333335</v>
      </c>
      <c r="I9566" s="81">
        <f>IF(Vata_Sales[[#This Row],[Ref Unit]]="Single",Vata_Sales[[#This Row],[Quantity]],VLOOKUP(Vata_Sales[[#This Row],[Ref Unit]],Cat_Unit[],2,0)*Vata_Sales[[#This Row],[Quantity]])</f>
        <v>600</v>
      </c>
      <c r="J9566" s="37">
        <f>Vata_Sales[[#This Row],[Quantity]]*Vata_Sales[[#This Row],[Rate]]</f>
        <v>1400</v>
      </c>
      <c r="K9566" s="79"/>
      <c r="L9566" s="37">
        <f>Vata_Sales[[#This Row],[Price]]-Vata_Sales[[#This Row],[Discount]]</f>
        <v>1400</v>
      </c>
      <c r="M9566" s="79"/>
      <c r="N9566" s="82" t="str">
        <f>VLOOKUP(Vata_Sales[[#This Row],[Product Name]],Category_table[#Data],2,0)</f>
        <v>Adla_3</v>
      </c>
      <c r="O9566" s="82">
        <f>VLOOKUP(Vata_Sales[[#This Row],[Product Name]],Category_table[#Data],3,0)</f>
        <v>9</v>
      </c>
      <c r="P9566" s="83">
        <f>VLOOKUP(Vata_Sales[[#This Row],[Product Name]],Category_table[],4,0)</f>
        <v>7</v>
      </c>
    </row>
    <row r="9567" spans="1:16" ht="25.5" customHeight="1" x14ac:dyDescent="0.25">
      <c r="A9567" s="82">
        <v>702</v>
      </c>
      <c r="B9567" s="35">
        <v>45662</v>
      </c>
      <c r="C9567" s="3" t="s">
        <v>922</v>
      </c>
      <c r="D9567" s="3" t="s">
        <v>163</v>
      </c>
      <c r="E9567" s="3" t="s">
        <v>282</v>
      </c>
      <c r="F9567" s="3">
        <v>600</v>
      </c>
      <c r="G9567" s="3">
        <v>9.5</v>
      </c>
      <c r="H9567" s="39">
        <f>Vata_Sales[[#This Row],[Final Price]]/Vata_Sales[[#This Row],[Actual Quantity]]</f>
        <v>9.5</v>
      </c>
      <c r="I9567" s="81">
        <f>IF(Vata_Sales[[#This Row],[Ref Unit]]="Single",Vata_Sales[[#This Row],[Quantity]],VLOOKUP(Vata_Sales[[#This Row],[Ref Unit]],Cat_Unit[],2,0)*Vata_Sales[[#This Row],[Quantity]])</f>
        <v>600</v>
      </c>
      <c r="J9567" s="37">
        <f>Vata_Sales[[#This Row],[Quantity]]*Vata_Sales[[#This Row],[Rate]]</f>
        <v>5700</v>
      </c>
      <c r="K9567" s="79"/>
      <c r="L9567" s="37">
        <f>Vata_Sales[[#This Row],[Price]]-Vata_Sales[[#This Row],[Discount]]</f>
        <v>5700</v>
      </c>
      <c r="M9567" s="79"/>
      <c r="N9567" s="82" t="str">
        <f>VLOOKUP(Vata_Sales[[#This Row],[Product Name]],Category_table[#Data],2,0)</f>
        <v>2no</v>
      </c>
      <c r="O9567" s="82">
        <f>VLOOKUP(Vata_Sales[[#This Row],[Product Name]],Category_table[#Data],3,0)</f>
        <v>3</v>
      </c>
      <c r="P9567" s="83">
        <f>VLOOKUP(Vata_Sales[[#This Row],[Product Name]],Category_table[],4,0)</f>
        <v>3</v>
      </c>
    </row>
    <row r="9568" spans="1:16" ht="25.5" customHeight="1" x14ac:dyDescent="0.25">
      <c r="A9568" s="82">
        <v>703</v>
      </c>
      <c r="B9568" s="35">
        <v>45662</v>
      </c>
      <c r="C9568" s="3" t="s">
        <v>922</v>
      </c>
      <c r="D9568" s="3" t="s">
        <v>252</v>
      </c>
      <c r="E9568" s="3" t="s">
        <v>282</v>
      </c>
      <c r="F9568" s="3">
        <v>300</v>
      </c>
      <c r="G9568" s="3">
        <v>11</v>
      </c>
      <c r="H9568" s="39">
        <f>Vata_Sales[[#This Row],[Final Price]]/Vata_Sales[[#This Row],[Actual Quantity]]</f>
        <v>11</v>
      </c>
      <c r="I9568" s="81">
        <f>IF(Vata_Sales[[#This Row],[Ref Unit]]="Single",Vata_Sales[[#This Row],[Quantity]],VLOOKUP(Vata_Sales[[#This Row],[Ref Unit]],Cat_Unit[],2,0)*Vata_Sales[[#This Row],[Quantity]])</f>
        <v>300</v>
      </c>
      <c r="J9568" s="37">
        <f>Vata_Sales[[#This Row],[Quantity]]*Vata_Sales[[#This Row],[Rate]]</f>
        <v>3300</v>
      </c>
      <c r="K9568" s="79"/>
      <c r="L9568" s="37">
        <f>Vata_Sales[[#This Row],[Price]]-Vata_Sales[[#This Row],[Discount]]</f>
        <v>3300</v>
      </c>
      <c r="M9568" s="79"/>
      <c r="N9568" s="82" t="str">
        <f>VLOOKUP(Vata_Sales[[#This Row],[Product Name]],Category_table[#Data],2,0)</f>
        <v>1no</v>
      </c>
      <c r="O9568" s="82">
        <f>VLOOKUP(Vata_Sales[[#This Row],[Product Name]],Category_table[#Data],3,0)</f>
        <v>1</v>
      </c>
      <c r="P9568" s="83">
        <f>VLOOKUP(Vata_Sales[[#This Row],[Product Name]],Category_table[],4,0)</f>
        <v>1</v>
      </c>
    </row>
    <row r="9569" spans="1:16" ht="25.5" customHeight="1" x14ac:dyDescent="0.25">
      <c r="A9569" s="82">
        <v>704</v>
      </c>
      <c r="B9569" s="35">
        <v>45662</v>
      </c>
      <c r="C9569" s="3" t="s">
        <v>897</v>
      </c>
      <c r="D9569" s="3" t="s">
        <v>252</v>
      </c>
      <c r="E9569" s="3" t="s">
        <v>282</v>
      </c>
      <c r="F9569" s="3">
        <v>3000</v>
      </c>
      <c r="G9569" s="3">
        <v>10.5</v>
      </c>
      <c r="H9569" s="39">
        <f>Vata_Sales[[#This Row],[Final Price]]/Vata_Sales[[#This Row],[Actual Quantity]]</f>
        <v>10.5</v>
      </c>
      <c r="I9569" s="81">
        <f>IF(Vata_Sales[[#This Row],[Ref Unit]]="Single",Vata_Sales[[#This Row],[Quantity]],VLOOKUP(Vata_Sales[[#This Row],[Ref Unit]],Cat_Unit[],2,0)*Vata_Sales[[#This Row],[Quantity]])</f>
        <v>3000</v>
      </c>
      <c r="J9569" s="37">
        <f>Vata_Sales[[#This Row],[Quantity]]*Vata_Sales[[#This Row],[Rate]]</f>
        <v>31500</v>
      </c>
      <c r="K9569" s="79"/>
      <c r="L9569" s="37">
        <f>Vata_Sales[[#This Row],[Price]]-Vata_Sales[[#This Row],[Discount]]</f>
        <v>31500</v>
      </c>
      <c r="M9569" s="79"/>
      <c r="N9569" s="82" t="str">
        <f>VLOOKUP(Vata_Sales[[#This Row],[Product Name]],Category_table[#Data],2,0)</f>
        <v>1no</v>
      </c>
      <c r="O9569" s="82">
        <f>VLOOKUP(Vata_Sales[[#This Row],[Product Name]],Category_table[#Data],3,0)</f>
        <v>1</v>
      </c>
      <c r="P9569" s="83">
        <f>VLOOKUP(Vata_Sales[[#This Row],[Product Name]],Category_table[],4,0)</f>
        <v>1</v>
      </c>
    </row>
    <row r="9570" spans="1:16" ht="25.5" customHeight="1" x14ac:dyDescent="0.25">
      <c r="A9570" s="82">
        <v>704</v>
      </c>
      <c r="B9570" s="35">
        <v>45662</v>
      </c>
      <c r="C9570" s="3" t="s">
        <v>897</v>
      </c>
      <c r="D9570" s="3" t="s">
        <v>32</v>
      </c>
      <c r="E9570" s="3" t="s">
        <v>282</v>
      </c>
      <c r="F9570" s="3">
        <v>1000</v>
      </c>
      <c r="G9570" s="3">
        <v>10.5</v>
      </c>
      <c r="H9570" s="39">
        <f>Vata_Sales[[#This Row],[Final Price]]/Vata_Sales[[#This Row],[Actual Quantity]]</f>
        <v>10.5</v>
      </c>
      <c r="I9570" s="81">
        <f>IF(Vata_Sales[[#This Row],[Ref Unit]]="Single",Vata_Sales[[#This Row],[Quantity]],VLOOKUP(Vata_Sales[[#This Row],[Ref Unit]],Cat_Unit[],2,0)*Vata_Sales[[#This Row],[Quantity]])</f>
        <v>1000</v>
      </c>
      <c r="J9570" s="37">
        <f>Vata_Sales[[#This Row],[Quantity]]*Vata_Sales[[#This Row],[Rate]]</f>
        <v>10500</v>
      </c>
      <c r="K9570" s="79"/>
      <c r="L9570" s="37">
        <f>Vata_Sales[[#This Row],[Price]]-Vata_Sales[[#This Row],[Discount]]</f>
        <v>10500</v>
      </c>
      <c r="M9570" s="79"/>
      <c r="N9570" s="82" t="str">
        <f>VLOOKUP(Vata_Sales[[#This Row],[Product Name]],Category_table[#Data],2,0)</f>
        <v>Picket</v>
      </c>
      <c r="O9570" s="82">
        <f>VLOOKUP(Vata_Sales[[#This Row],[Product Name]],Category_table[#Data],3,0)</f>
        <v>2</v>
      </c>
      <c r="P9570" s="83">
        <f>VLOOKUP(Vata_Sales[[#This Row],[Product Name]],Category_table[],4,0)</f>
        <v>2</v>
      </c>
    </row>
    <row r="9571" spans="1:16" ht="25.5" customHeight="1" x14ac:dyDescent="0.25">
      <c r="A9571" s="82">
        <v>705</v>
      </c>
      <c r="B9571" s="35">
        <v>45662</v>
      </c>
      <c r="C9571" s="3" t="s">
        <v>897</v>
      </c>
      <c r="D9571" s="3" t="s">
        <v>252</v>
      </c>
      <c r="E9571" s="3" t="s">
        <v>282</v>
      </c>
      <c r="F9571" s="3">
        <v>4000</v>
      </c>
      <c r="G9571" s="3">
        <v>10.5</v>
      </c>
      <c r="H9571" s="39">
        <f>Vata_Sales[[#This Row],[Final Price]]/Vata_Sales[[#This Row],[Actual Quantity]]</f>
        <v>10.5</v>
      </c>
      <c r="I9571" s="81">
        <f>IF(Vata_Sales[[#This Row],[Ref Unit]]="Single",Vata_Sales[[#This Row],[Quantity]],VLOOKUP(Vata_Sales[[#This Row],[Ref Unit]],Cat_Unit[],2,0)*Vata_Sales[[#This Row],[Quantity]])</f>
        <v>4000</v>
      </c>
      <c r="J9571" s="37">
        <f>Vata_Sales[[#This Row],[Quantity]]*Vata_Sales[[#This Row],[Rate]]</f>
        <v>42000</v>
      </c>
      <c r="K9571" s="79"/>
      <c r="L9571" s="37">
        <f>Vata_Sales[[#This Row],[Price]]-Vata_Sales[[#This Row],[Discount]]</f>
        <v>42000</v>
      </c>
      <c r="M9571" s="79"/>
      <c r="N9571" s="82" t="str">
        <f>VLOOKUP(Vata_Sales[[#This Row],[Product Name]],Category_table[#Data],2,0)</f>
        <v>1no</v>
      </c>
      <c r="O9571" s="82">
        <f>VLOOKUP(Vata_Sales[[#This Row],[Product Name]],Category_table[#Data],3,0)</f>
        <v>1</v>
      </c>
      <c r="P9571" s="83">
        <f>VLOOKUP(Vata_Sales[[#This Row],[Product Name]],Category_table[],4,0)</f>
        <v>1</v>
      </c>
    </row>
    <row r="9572" spans="1:16" ht="25.5" customHeight="1" x14ac:dyDescent="0.25">
      <c r="A9572" s="82">
        <v>706</v>
      </c>
      <c r="B9572" s="35">
        <v>45662</v>
      </c>
      <c r="C9572" s="3" t="s">
        <v>922</v>
      </c>
      <c r="D9572" s="3" t="s">
        <v>252</v>
      </c>
      <c r="E9572" s="3" t="s">
        <v>282</v>
      </c>
      <c r="F9572" s="3">
        <v>1500</v>
      </c>
      <c r="G9572" s="3">
        <v>10.6</v>
      </c>
      <c r="H9572" s="39">
        <f>Vata_Sales[[#This Row],[Final Price]]/Vata_Sales[[#This Row],[Actual Quantity]]</f>
        <v>10.6</v>
      </c>
      <c r="I9572" s="81">
        <f>IF(Vata_Sales[[#This Row],[Ref Unit]]="Single",Vata_Sales[[#This Row],[Quantity]],VLOOKUP(Vata_Sales[[#This Row],[Ref Unit]],Cat_Unit[],2,0)*Vata_Sales[[#This Row],[Quantity]])</f>
        <v>1500</v>
      </c>
      <c r="J9572" s="37">
        <f>Vata_Sales[[#This Row],[Quantity]]*Vata_Sales[[#This Row],[Rate]]</f>
        <v>15900</v>
      </c>
      <c r="K9572" s="79"/>
      <c r="L9572" s="37">
        <f>Vata_Sales[[#This Row],[Price]]-Vata_Sales[[#This Row],[Discount]]</f>
        <v>15900</v>
      </c>
      <c r="M9572" s="79"/>
      <c r="N9572" s="82" t="str">
        <f>VLOOKUP(Vata_Sales[[#This Row],[Product Name]],Category_table[#Data],2,0)</f>
        <v>1no</v>
      </c>
      <c r="O9572" s="82">
        <f>VLOOKUP(Vata_Sales[[#This Row],[Product Name]],Category_table[#Data],3,0)</f>
        <v>1</v>
      </c>
      <c r="P9572" s="83">
        <f>VLOOKUP(Vata_Sales[[#This Row],[Product Name]],Category_table[],4,0)</f>
        <v>1</v>
      </c>
    </row>
    <row r="9573" spans="1:16" ht="25.5" customHeight="1" x14ac:dyDescent="0.25">
      <c r="A9573" s="82">
        <v>707</v>
      </c>
      <c r="B9573" s="35">
        <v>45662</v>
      </c>
      <c r="C9573" s="3" t="s">
        <v>151</v>
      </c>
      <c r="D9573" s="3" t="s">
        <v>252</v>
      </c>
      <c r="E9573" s="3" t="s">
        <v>282</v>
      </c>
      <c r="F9573" s="3">
        <v>200</v>
      </c>
      <c r="G9573" s="3">
        <v>11</v>
      </c>
      <c r="H9573" s="39">
        <f>Vata_Sales[[#This Row],[Final Price]]/Vata_Sales[[#This Row],[Actual Quantity]]</f>
        <v>11</v>
      </c>
      <c r="I9573" s="81">
        <f>IF(Vata_Sales[[#This Row],[Ref Unit]]="Single",Vata_Sales[[#This Row],[Quantity]],VLOOKUP(Vata_Sales[[#This Row],[Ref Unit]],Cat_Unit[],2,0)*Vata_Sales[[#This Row],[Quantity]])</f>
        <v>200</v>
      </c>
      <c r="J9573" s="37">
        <f>Vata_Sales[[#This Row],[Quantity]]*Vata_Sales[[#This Row],[Rate]]</f>
        <v>2200</v>
      </c>
      <c r="K9573" s="79"/>
      <c r="L9573" s="37">
        <f>Vata_Sales[[#This Row],[Price]]-Vata_Sales[[#This Row],[Discount]]</f>
        <v>2200</v>
      </c>
      <c r="M9573" s="79"/>
      <c r="N9573" s="82" t="str">
        <f>VLOOKUP(Vata_Sales[[#This Row],[Product Name]],Category_table[#Data],2,0)</f>
        <v>1no</v>
      </c>
      <c r="O9573" s="82">
        <f>VLOOKUP(Vata_Sales[[#This Row],[Product Name]],Category_table[#Data],3,0)</f>
        <v>1</v>
      </c>
      <c r="P9573" s="83">
        <f>VLOOKUP(Vata_Sales[[#This Row],[Product Name]],Category_table[],4,0)</f>
        <v>1</v>
      </c>
    </row>
    <row r="9574" spans="1:16" ht="25.5" customHeight="1" x14ac:dyDescent="0.25">
      <c r="A9574" s="82">
        <v>708</v>
      </c>
      <c r="B9574" s="35">
        <v>45662</v>
      </c>
      <c r="C9574" s="3" t="s">
        <v>922</v>
      </c>
      <c r="D9574" s="3" t="s">
        <v>32</v>
      </c>
      <c r="E9574" s="3" t="s">
        <v>282</v>
      </c>
      <c r="F9574" s="3">
        <v>5000</v>
      </c>
      <c r="G9574" s="3">
        <v>10.6</v>
      </c>
      <c r="H9574" s="39">
        <f>Vata_Sales[[#This Row],[Final Price]]/Vata_Sales[[#This Row],[Actual Quantity]]</f>
        <v>10.6</v>
      </c>
      <c r="I9574" s="81">
        <f>IF(Vata_Sales[[#This Row],[Ref Unit]]="Single",Vata_Sales[[#This Row],[Quantity]],VLOOKUP(Vata_Sales[[#This Row],[Ref Unit]],Cat_Unit[],2,0)*Vata_Sales[[#This Row],[Quantity]])</f>
        <v>5000</v>
      </c>
      <c r="J9574" s="37">
        <f>Vata_Sales[[#This Row],[Quantity]]*Vata_Sales[[#This Row],[Rate]]</f>
        <v>53000</v>
      </c>
      <c r="K9574" s="79"/>
      <c r="L9574" s="37">
        <f>Vata_Sales[[#This Row],[Price]]-Vata_Sales[[#This Row],[Discount]]</f>
        <v>53000</v>
      </c>
      <c r="M9574" s="79"/>
      <c r="N9574" s="82" t="str">
        <f>VLOOKUP(Vata_Sales[[#This Row],[Product Name]],Category_table[#Data],2,0)</f>
        <v>Picket</v>
      </c>
      <c r="O9574" s="82">
        <f>VLOOKUP(Vata_Sales[[#This Row],[Product Name]],Category_table[#Data],3,0)</f>
        <v>2</v>
      </c>
      <c r="P9574" s="83">
        <f>VLOOKUP(Vata_Sales[[#This Row],[Product Name]],Category_table[],4,0)</f>
        <v>2</v>
      </c>
    </row>
    <row r="9575" spans="1:16" ht="25.5" customHeight="1" x14ac:dyDescent="0.25">
      <c r="A9575" s="82">
        <v>709</v>
      </c>
      <c r="B9575" s="35">
        <v>45663</v>
      </c>
      <c r="C9575" s="3" t="s">
        <v>906</v>
      </c>
      <c r="D9575" s="3" t="s">
        <v>252</v>
      </c>
      <c r="E9575" s="3" t="s">
        <v>282</v>
      </c>
      <c r="F9575" s="3">
        <v>200</v>
      </c>
      <c r="G9575" s="3">
        <v>11</v>
      </c>
      <c r="H9575" s="39">
        <f>Vata_Sales[[#This Row],[Final Price]]/Vata_Sales[[#This Row],[Actual Quantity]]</f>
        <v>11</v>
      </c>
      <c r="I9575" s="81">
        <f>IF(Vata_Sales[[#This Row],[Ref Unit]]="Single",Vata_Sales[[#This Row],[Quantity]],VLOOKUP(Vata_Sales[[#This Row],[Ref Unit]],Cat_Unit[],2,0)*Vata_Sales[[#This Row],[Quantity]])</f>
        <v>200</v>
      </c>
      <c r="J9575" s="37">
        <f>Vata_Sales[[#This Row],[Quantity]]*Vata_Sales[[#This Row],[Rate]]</f>
        <v>2200</v>
      </c>
      <c r="K9575" s="79"/>
      <c r="L9575" s="37">
        <f>Vata_Sales[[#This Row],[Price]]-Vata_Sales[[#This Row],[Discount]]</f>
        <v>2200</v>
      </c>
      <c r="M9575" s="79"/>
      <c r="N9575" s="82" t="str">
        <f>VLOOKUP(Vata_Sales[[#This Row],[Product Name]],Category_table[#Data],2,0)</f>
        <v>1no</v>
      </c>
      <c r="O9575" s="82">
        <f>VLOOKUP(Vata_Sales[[#This Row],[Product Name]],Category_table[#Data],3,0)</f>
        <v>1</v>
      </c>
      <c r="P9575" s="83">
        <f>VLOOKUP(Vata_Sales[[#This Row],[Product Name]],Category_table[],4,0)</f>
        <v>1</v>
      </c>
    </row>
    <row r="9576" spans="1:16" ht="25.5" customHeight="1" x14ac:dyDescent="0.25">
      <c r="A9576" s="82">
        <v>710</v>
      </c>
      <c r="B9576" s="35">
        <v>45663</v>
      </c>
      <c r="C9576" s="3" t="s">
        <v>151</v>
      </c>
      <c r="D9576" s="3" t="s">
        <v>32</v>
      </c>
      <c r="E9576" s="3" t="s">
        <v>282</v>
      </c>
      <c r="F9576" s="3">
        <v>2000</v>
      </c>
      <c r="G9576" s="3">
        <v>10.8</v>
      </c>
      <c r="H9576" s="39">
        <f>Vata_Sales[[#This Row],[Final Price]]/Vata_Sales[[#This Row],[Actual Quantity]]</f>
        <v>10.8</v>
      </c>
      <c r="I9576" s="81">
        <f>IF(Vata_Sales[[#This Row],[Ref Unit]]="Single",Vata_Sales[[#This Row],[Quantity]],VLOOKUP(Vata_Sales[[#This Row],[Ref Unit]],Cat_Unit[],2,0)*Vata_Sales[[#This Row],[Quantity]])</f>
        <v>2000</v>
      </c>
      <c r="J9576" s="37">
        <f>Vata_Sales[[#This Row],[Quantity]]*Vata_Sales[[#This Row],[Rate]]</f>
        <v>21600</v>
      </c>
      <c r="K9576" s="79"/>
      <c r="L9576" s="37">
        <f>Vata_Sales[[#This Row],[Price]]-Vata_Sales[[#This Row],[Discount]]</f>
        <v>21600</v>
      </c>
      <c r="M9576" s="79"/>
      <c r="N9576" s="82" t="str">
        <f>VLOOKUP(Vata_Sales[[#This Row],[Product Name]],Category_table[#Data],2,0)</f>
        <v>Picket</v>
      </c>
      <c r="O9576" s="82">
        <f>VLOOKUP(Vata_Sales[[#This Row],[Product Name]],Category_table[#Data],3,0)</f>
        <v>2</v>
      </c>
      <c r="P9576" s="83">
        <f>VLOOKUP(Vata_Sales[[#This Row],[Product Name]],Category_table[],4,0)</f>
        <v>2</v>
      </c>
    </row>
    <row r="9577" spans="1:16" ht="25.5" customHeight="1" x14ac:dyDescent="0.25">
      <c r="A9577" s="82">
        <v>711</v>
      </c>
      <c r="B9577" s="35">
        <v>45663</v>
      </c>
      <c r="C9577" s="3" t="s">
        <v>806</v>
      </c>
      <c r="D9577" s="3" t="s">
        <v>163</v>
      </c>
      <c r="E9577" s="3" t="s">
        <v>282</v>
      </c>
      <c r="F9577" s="3">
        <v>150</v>
      </c>
      <c r="G9577" s="3">
        <v>9.5</v>
      </c>
      <c r="H9577" s="39">
        <f>Vata_Sales[[#This Row],[Final Price]]/Vata_Sales[[#This Row],[Actual Quantity]]</f>
        <v>9.5</v>
      </c>
      <c r="I9577" s="81">
        <f>IF(Vata_Sales[[#This Row],[Ref Unit]]="Single",Vata_Sales[[#This Row],[Quantity]],VLOOKUP(Vata_Sales[[#This Row],[Ref Unit]],Cat_Unit[],2,0)*Vata_Sales[[#This Row],[Quantity]])</f>
        <v>150</v>
      </c>
      <c r="J9577" s="37">
        <f>Vata_Sales[[#This Row],[Quantity]]*Vata_Sales[[#This Row],[Rate]]</f>
        <v>1425</v>
      </c>
      <c r="K9577" s="79"/>
      <c r="L9577" s="37">
        <f>Vata_Sales[[#This Row],[Price]]-Vata_Sales[[#This Row],[Discount]]</f>
        <v>1425</v>
      </c>
      <c r="M9577" s="79"/>
      <c r="N9577" s="82" t="str">
        <f>VLOOKUP(Vata_Sales[[#This Row],[Product Name]],Category_table[#Data],2,0)</f>
        <v>2no</v>
      </c>
      <c r="O9577" s="82">
        <f>VLOOKUP(Vata_Sales[[#This Row],[Product Name]],Category_table[#Data],3,0)</f>
        <v>3</v>
      </c>
      <c r="P9577" s="83">
        <f>VLOOKUP(Vata_Sales[[#This Row],[Product Name]],Category_table[],4,0)</f>
        <v>3</v>
      </c>
    </row>
    <row r="9578" spans="1:16" ht="25.5" customHeight="1" x14ac:dyDescent="0.25">
      <c r="A9578" s="82">
        <v>712</v>
      </c>
      <c r="B9578" s="35">
        <v>45663</v>
      </c>
      <c r="C9578" s="3" t="s">
        <v>165</v>
      </c>
      <c r="D9578" s="3" t="s">
        <v>1017</v>
      </c>
      <c r="E9578" s="3" t="s">
        <v>279</v>
      </c>
      <c r="F9578" s="3">
        <v>300</v>
      </c>
      <c r="G9578" s="3">
        <v>10</v>
      </c>
      <c r="H9578" s="39">
        <f>Vata_Sales[[#This Row],[Final Price]]/Vata_Sales[[#This Row],[Actual Quantity]]</f>
        <v>5</v>
      </c>
      <c r="I9578" s="81">
        <f>IF(Vata_Sales[[#This Row],[Ref Unit]]="Single",Vata_Sales[[#This Row],[Quantity]],VLOOKUP(Vata_Sales[[#This Row],[Ref Unit]],Cat_Unit[],2,0)*Vata_Sales[[#This Row],[Quantity]])</f>
        <v>600</v>
      </c>
      <c r="J9578" s="37">
        <f>Vata_Sales[[#This Row],[Quantity]]*Vata_Sales[[#This Row],[Rate]]</f>
        <v>3000</v>
      </c>
      <c r="K9578" s="79"/>
      <c r="L9578" s="37">
        <f>Vata_Sales[[#This Row],[Price]]-Vata_Sales[[#This Row],[Discount]]</f>
        <v>3000</v>
      </c>
      <c r="M9578" s="79"/>
      <c r="N9578" s="82" t="str">
        <f>VLOOKUP(Vata_Sales[[#This Row],[Product Name]],Category_table[#Data],2,0)</f>
        <v>Adla_1</v>
      </c>
      <c r="O9578" s="82">
        <f>VLOOKUP(Vata_Sales[[#This Row],[Product Name]],Category_table[#Data],3,0)</f>
        <v>7</v>
      </c>
      <c r="P9578" s="83">
        <f>VLOOKUP(Vata_Sales[[#This Row],[Product Name]],Category_table[],4,0)</f>
        <v>7</v>
      </c>
    </row>
    <row r="9579" spans="1:16" ht="25.5" customHeight="1" x14ac:dyDescent="0.25">
      <c r="A9579" s="82">
        <v>712</v>
      </c>
      <c r="B9579" s="35">
        <v>45663</v>
      </c>
      <c r="C9579" s="3" t="s">
        <v>165</v>
      </c>
      <c r="D9579" s="3" t="s">
        <v>252</v>
      </c>
      <c r="E9579" s="3" t="s">
        <v>282</v>
      </c>
      <c r="F9579" s="3">
        <v>300</v>
      </c>
      <c r="G9579" s="3">
        <v>10.8</v>
      </c>
      <c r="H9579" s="39">
        <f>Vata_Sales[[#This Row],[Final Price]]/Vata_Sales[[#This Row],[Actual Quantity]]</f>
        <v>10.8</v>
      </c>
      <c r="I9579" s="81">
        <f>IF(Vata_Sales[[#This Row],[Ref Unit]]="Single",Vata_Sales[[#This Row],[Quantity]],VLOOKUP(Vata_Sales[[#This Row],[Ref Unit]],Cat_Unit[],2,0)*Vata_Sales[[#This Row],[Quantity]])</f>
        <v>300</v>
      </c>
      <c r="J9579" s="37">
        <f>Vata_Sales[[#This Row],[Quantity]]*Vata_Sales[[#This Row],[Rate]]</f>
        <v>3240</v>
      </c>
      <c r="K9579" s="79"/>
      <c r="L9579" s="37">
        <f>Vata_Sales[[#This Row],[Price]]-Vata_Sales[[#This Row],[Discount]]</f>
        <v>3240</v>
      </c>
      <c r="M9579" s="79"/>
      <c r="N9579" s="82" t="str">
        <f>VLOOKUP(Vata_Sales[[#This Row],[Product Name]],Category_table[#Data],2,0)</f>
        <v>1no</v>
      </c>
      <c r="O9579" s="82">
        <f>VLOOKUP(Vata_Sales[[#This Row],[Product Name]],Category_table[#Data],3,0)</f>
        <v>1</v>
      </c>
      <c r="P9579" s="83">
        <f>VLOOKUP(Vata_Sales[[#This Row],[Product Name]],Category_table[],4,0)</f>
        <v>1</v>
      </c>
    </row>
    <row r="9580" spans="1:16" ht="25.5" customHeight="1" x14ac:dyDescent="0.25">
      <c r="A9580" s="82">
        <v>713</v>
      </c>
      <c r="B9580" s="35">
        <v>45663</v>
      </c>
      <c r="C9580" s="3" t="s">
        <v>806</v>
      </c>
      <c r="D9580" s="3" t="s">
        <v>164</v>
      </c>
      <c r="E9580" s="3" t="s">
        <v>282</v>
      </c>
      <c r="F9580" s="3">
        <v>2000</v>
      </c>
      <c r="G9580" s="3">
        <v>6.8</v>
      </c>
      <c r="H9580" s="39">
        <f>Vata_Sales[[#This Row],[Final Price]]/Vata_Sales[[#This Row],[Actual Quantity]]</f>
        <v>6.8</v>
      </c>
      <c r="I9580" s="81">
        <f>IF(Vata_Sales[[#This Row],[Ref Unit]]="Single",Vata_Sales[[#This Row],[Quantity]],VLOOKUP(Vata_Sales[[#This Row],[Ref Unit]],Cat_Unit[],2,0)*Vata_Sales[[#This Row],[Quantity]])</f>
        <v>2000</v>
      </c>
      <c r="J9580" s="37">
        <f>Vata_Sales[[#This Row],[Quantity]]*Vata_Sales[[#This Row],[Rate]]</f>
        <v>13600</v>
      </c>
      <c r="K9580" s="79"/>
      <c r="L9580" s="37">
        <f>Vata_Sales[[#This Row],[Price]]-Vata_Sales[[#This Row],[Discount]]</f>
        <v>13600</v>
      </c>
      <c r="M9580" s="79"/>
      <c r="N9580" s="82" t="str">
        <f>VLOOKUP(Vata_Sales[[#This Row],[Product Name]],Category_table[#Data],2,0)</f>
        <v>3no</v>
      </c>
      <c r="O9580" s="82">
        <f>VLOOKUP(Vata_Sales[[#This Row],[Product Name]],Category_table[#Data],3,0)</f>
        <v>5</v>
      </c>
      <c r="P9580" s="83">
        <f>VLOOKUP(Vata_Sales[[#This Row],[Product Name]],Category_table[],4,0)</f>
        <v>5</v>
      </c>
    </row>
    <row r="9581" spans="1:16" ht="25.5" customHeight="1" x14ac:dyDescent="0.25">
      <c r="A9581" s="82">
        <v>714</v>
      </c>
      <c r="B9581" s="35">
        <v>45663</v>
      </c>
      <c r="C9581" s="3" t="s">
        <v>922</v>
      </c>
      <c r="D9581" s="3" t="s">
        <v>203</v>
      </c>
      <c r="E9581" s="3" t="s">
        <v>282</v>
      </c>
      <c r="F9581" s="3">
        <v>1000</v>
      </c>
      <c r="G9581" s="3">
        <v>8.1999999999999993</v>
      </c>
      <c r="H9581" s="39">
        <f>Vata_Sales[[#This Row],[Final Price]]/Vata_Sales[[#This Row],[Actual Quantity]]</f>
        <v>8.1999999999999993</v>
      </c>
      <c r="I9581" s="81">
        <f>IF(Vata_Sales[[#This Row],[Ref Unit]]="Single",Vata_Sales[[#This Row],[Quantity]],VLOOKUP(Vata_Sales[[#This Row],[Ref Unit]],Cat_Unit[],2,0)*Vata_Sales[[#This Row],[Quantity]])</f>
        <v>1000</v>
      </c>
      <c r="J9581" s="37">
        <f>Vata_Sales[[#This Row],[Quantity]]*Vata_Sales[[#This Row],[Rate]]</f>
        <v>8200</v>
      </c>
      <c r="K9581" s="79"/>
      <c r="L9581" s="37">
        <f>Vata_Sales[[#This Row],[Price]]-Vata_Sales[[#This Row],[Discount]]</f>
        <v>8200</v>
      </c>
      <c r="M9581" s="79"/>
      <c r="N9581" s="82" t="str">
        <f>VLOOKUP(Vata_Sales[[#This Row],[Product Name]],Category_table[#Data],2,0)</f>
        <v>Kara</v>
      </c>
      <c r="O9581" s="82">
        <f>VLOOKUP(Vata_Sales[[#This Row],[Product Name]],Category_table[#Data],3,0)</f>
        <v>4</v>
      </c>
      <c r="P9581" s="83">
        <f>VLOOKUP(Vata_Sales[[#This Row],[Product Name]],Category_table[],4,0)</f>
        <v>4</v>
      </c>
    </row>
    <row r="9582" spans="1:16" ht="25.5" customHeight="1" x14ac:dyDescent="0.25">
      <c r="A9582" s="82">
        <v>715</v>
      </c>
      <c r="B9582" s="35">
        <v>45663</v>
      </c>
      <c r="C9582" s="3" t="s">
        <v>906</v>
      </c>
      <c r="D9582" s="3" t="s">
        <v>252</v>
      </c>
      <c r="E9582" s="3" t="s">
        <v>282</v>
      </c>
      <c r="F9582" s="3">
        <v>3000</v>
      </c>
      <c r="G9582" s="3">
        <v>10.8</v>
      </c>
      <c r="H9582" s="39">
        <f>Vata_Sales[[#This Row],[Final Price]]/Vata_Sales[[#This Row],[Actual Quantity]]</f>
        <v>10.8</v>
      </c>
      <c r="I9582" s="81">
        <f>IF(Vata_Sales[[#This Row],[Ref Unit]]="Single",Vata_Sales[[#This Row],[Quantity]],VLOOKUP(Vata_Sales[[#This Row],[Ref Unit]],Cat_Unit[],2,0)*Vata_Sales[[#This Row],[Quantity]])</f>
        <v>3000</v>
      </c>
      <c r="J9582" s="37">
        <f>Vata_Sales[[#This Row],[Quantity]]*Vata_Sales[[#This Row],[Rate]]</f>
        <v>32400.000000000004</v>
      </c>
      <c r="K9582" s="79"/>
      <c r="L9582" s="37">
        <f>Vata_Sales[[#This Row],[Price]]-Vata_Sales[[#This Row],[Discount]]</f>
        <v>32400.000000000004</v>
      </c>
      <c r="M9582" s="79"/>
      <c r="N9582" s="82" t="str">
        <f>VLOOKUP(Vata_Sales[[#This Row],[Product Name]],Category_table[#Data],2,0)</f>
        <v>1no</v>
      </c>
      <c r="O9582" s="82">
        <f>VLOOKUP(Vata_Sales[[#This Row],[Product Name]],Category_table[#Data],3,0)</f>
        <v>1</v>
      </c>
      <c r="P9582" s="83">
        <f>VLOOKUP(Vata_Sales[[#This Row],[Product Name]],Category_table[],4,0)</f>
        <v>1</v>
      </c>
    </row>
    <row r="9583" spans="1:16" ht="25.5" customHeight="1" x14ac:dyDescent="0.25">
      <c r="A9583" s="82">
        <v>716</v>
      </c>
      <c r="B9583" s="35">
        <v>45663</v>
      </c>
      <c r="C9583" s="3" t="s">
        <v>151</v>
      </c>
      <c r="D9583" s="3" t="s">
        <v>163</v>
      </c>
      <c r="E9583" s="3" t="s">
        <v>282</v>
      </c>
      <c r="F9583" s="3">
        <v>1000</v>
      </c>
      <c r="G9583" s="3">
        <v>9.1999999999999993</v>
      </c>
      <c r="H9583" s="39">
        <f>Vata_Sales[[#This Row],[Final Price]]/Vata_Sales[[#This Row],[Actual Quantity]]</f>
        <v>9.1999999999999993</v>
      </c>
      <c r="I9583" s="81">
        <f>IF(Vata_Sales[[#This Row],[Ref Unit]]="Single",Vata_Sales[[#This Row],[Quantity]],VLOOKUP(Vata_Sales[[#This Row],[Ref Unit]],Cat_Unit[],2,0)*Vata_Sales[[#This Row],[Quantity]])</f>
        <v>1000</v>
      </c>
      <c r="J9583" s="37">
        <f>Vata_Sales[[#This Row],[Quantity]]*Vata_Sales[[#This Row],[Rate]]</f>
        <v>9200</v>
      </c>
      <c r="K9583" s="79"/>
      <c r="L9583" s="37">
        <f>Vata_Sales[[#This Row],[Price]]-Vata_Sales[[#This Row],[Discount]]</f>
        <v>9200</v>
      </c>
      <c r="M9583" s="79"/>
      <c r="N9583" s="82" t="str">
        <f>VLOOKUP(Vata_Sales[[#This Row],[Product Name]],Category_table[#Data],2,0)</f>
        <v>2no</v>
      </c>
      <c r="O9583" s="82">
        <f>VLOOKUP(Vata_Sales[[#This Row],[Product Name]],Category_table[#Data],3,0)</f>
        <v>3</v>
      </c>
      <c r="P9583" s="83">
        <f>VLOOKUP(Vata_Sales[[#This Row],[Product Name]],Category_table[],4,0)</f>
        <v>3</v>
      </c>
    </row>
    <row r="9584" spans="1:16" ht="25.5" customHeight="1" x14ac:dyDescent="0.25">
      <c r="A9584" s="82">
        <v>717</v>
      </c>
      <c r="B9584" s="35">
        <v>45663</v>
      </c>
      <c r="C9584" s="3" t="s">
        <v>906</v>
      </c>
      <c r="D9584" s="3" t="s">
        <v>252</v>
      </c>
      <c r="E9584" s="3" t="s">
        <v>282</v>
      </c>
      <c r="F9584" s="3">
        <v>7000</v>
      </c>
      <c r="G9584" s="3">
        <v>10.8</v>
      </c>
      <c r="H9584" s="39">
        <f>Vata_Sales[[#This Row],[Final Price]]/Vata_Sales[[#This Row],[Actual Quantity]]</f>
        <v>10.8</v>
      </c>
      <c r="I9584" s="81">
        <f>IF(Vata_Sales[[#This Row],[Ref Unit]]="Single",Vata_Sales[[#This Row],[Quantity]],VLOOKUP(Vata_Sales[[#This Row],[Ref Unit]],Cat_Unit[],2,0)*Vata_Sales[[#This Row],[Quantity]])</f>
        <v>7000</v>
      </c>
      <c r="J9584" s="37">
        <f>Vata_Sales[[#This Row],[Quantity]]*Vata_Sales[[#This Row],[Rate]]</f>
        <v>75600</v>
      </c>
      <c r="K9584" s="79"/>
      <c r="L9584" s="37">
        <f>Vata_Sales[[#This Row],[Price]]-Vata_Sales[[#This Row],[Discount]]</f>
        <v>75600</v>
      </c>
      <c r="M9584" s="79"/>
      <c r="N9584" s="82" t="str">
        <f>VLOOKUP(Vata_Sales[[#This Row],[Product Name]],Category_table[#Data],2,0)</f>
        <v>1no</v>
      </c>
      <c r="O9584" s="82">
        <f>VLOOKUP(Vata_Sales[[#This Row],[Product Name]],Category_table[#Data],3,0)</f>
        <v>1</v>
      </c>
      <c r="P9584" s="83">
        <f>VLOOKUP(Vata_Sales[[#This Row],[Product Name]],Category_table[],4,0)</f>
        <v>1</v>
      </c>
    </row>
    <row r="9585" spans="1:16" ht="25.5" customHeight="1" x14ac:dyDescent="0.25">
      <c r="A9585" s="82">
        <v>718</v>
      </c>
      <c r="B9585" s="35">
        <v>45663</v>
      </c>
      <c r="C9585" s="3" t="s">
        <v>151</v>
      </c>
      <c r="D9585" s="3" t="s">
        <v>252</v>
      </c>
      <c r="E9585" s="3" t="s">
        <v>282</v>
      </c>
      <c r="F9585" s="3">
        <v>2000</v>
      </c>
      <c r="G9585" s="3">
        <v>10.7</v>
      </c>
      <c r="H9585" s="39">
        <f>Vata_Sales[[#This Row],[Final Price]]/Vata_Sales[[#This Row],[Actual Quantity]]</f>
        <v>10.7</v>
      </c>
      <c r="I9585" s="81">
        <f>IF(Vata_Sales[[#This Row],[Ref Unit]]="Single",Vata_Sales[[#This Row],[Quantity]],VLOOKUP(Vata_Sales[[#This Row],[Ref Unit]],Cat_Unit[],2,0)*Vata_Sales[[#This Row],[Quantity]])</f>
        <v>2000</v>
      </c>
      <c r="J9585" s="37">
        <f>Vata_Sales[[#This Row],[Quantity]]*Vata_Sales[[#This Row],[Rate]]</f>
        <v>21400</v>
      </c>
      <c r="K9585" s="79"/>
      <c r="L9585" s="37">
        <f>Vata_Sales[[#This Row],[Price]]-Vata_Sales[[#This Row],[Discount]]</f>
        <v>21400</v>
      </c>
      <c r="M9585" s="79"/>
      <c r="N9585" s="82" t="str">
        <f>VLOOKUP(Vata_Sales[[#This Row],[Product Name]],Category_table[#Data],2,0)</f>
        <v>1no</v>
      </c>
      <c r="O9585" s="82">
        <f>VLOOKUP(Vata_Sales[[#This Row],[Product Name]],Category_table[#Data],3,0)</f>
        <v>1</v>
      </c>
      <c r="P9585" s="83">
        <f>VLOOKUP(Vata_Sales[[#This Row],[Product Name]],Category_table[],4,0)</f>
        <v>1</v>
      </c>
    </row>
    <row r="9586" spans="1:16" ht="25.5" customHeight="1" x14ac:dyDescent="0.25">
      <c r="A9586" s="82">
        <v>719</v>
      </c>
      <c r="B9586" s="35">
        <v>45664</v>
      </c>
      <c r="C9586" s="3" t="s">
        <v>806</v>
      </c>
      <c r="D9586" s="3" t="s">
        <v>252</v>
      </c>
      <c r="E9586" s="3" t="s">
        <v>282</v>
      </c>
      <c r="F9586" s="3">
        <v>3000</v>
      </c>
      <c r="G9586" s="3">
        <v>10.7</v>
      </c>
      <c r="H9586" s="39">
        <f>Vata_Sales[[#This Row],[Final Price]]/Vata_Sales[[#This Row],[Actual Quantity]]</f>
        <v>10.666666666666666</v>
      </c>
      <c r="I9586" s="81">
        <f>IF(Vata_Sales[[#This Row],[Ref Unit]]="Single",Vata_Sales[[#This Row],[Quantity]],VLOOKUP(Vata_Sales[[#This Row],[Ref Unit]],Cat_Unit[],2,0)*Vata_Sales[[#This Row],[Quantity]])</f>
        <v>3000</v>
      </c>
      <c r="J9586" s="37">
        <f>Vata_Sales[[#This Row],[Quantity]]*Vata_Sales[[#This Row],[Rate]]</f>
        <v>32099.999999999996</v>
      </c>
      <c r="K9586" s="79">
        <v>100</v>
      </c>
      <c r="L9586" s="37">
        <f>Vata_Sales[[#This Row],[Price]]-Vata_Sales[[#This Row],[Discount]]</f>
        <v>31999.999999999996</v>
      </c>
      <c r="M9586" s="79"/>
      <c r="N9586" s="82" t="str">
        <f>VLOOKUP(Vata_Sales[[#This Row],[Product Name]],Category_table[#Data],2,0)</f>
        <v>1no</v>
      </c>
      <c r="O9586" s="82">
        <f>VLOOKUP(Vata_Sales[[#This Row],[Product Name]],Category_table[#Data],3,0)</f>
        <v>1</v>
      </c>
      <c r="P9586" s="83">
        <f>VLOOKUP(Vata_Sales[[#This Row],[Product Name]],Category_table[],4,0)</f>
        <v>1</v>
      </c>
    </row>
    <row r="9587" spans="1:16" ht="25.5" customHeight="1" x14ac:dyDescent="0.25">
      <c r="A9587" s="82">
        <v>720</v>
      </c>
      <c r="B9587" s="35">
        <v>45664</v>
      </c>
      <c r="C9587" s="3" t="s">
        <v>151</v>
      </c>
      <c r="D9587" s="3" t="s">
        <v>252</v>
      </c>
      <c r="E9587" s="3" t="s">
        <v>282</v>
      </c>
      <c r="F9587" s="3">
        <v>200</v>
      </c>
      <c r="G9587" s="3">
        <v>10.5</v>
      </c>
      <c r="H9587" s="39">
        <f>Vata_Sales[[#This Row],[Final Price]]/Vata_Sales[[#This Row],[Actual Quantity]]</f>
        <v>10.5</v>
      </c>
      <c r="I9587" s="81">
        <f>IF(Vata_Sales[[#This Row],[Ref Unit]]="Single",Vata_Sales[[#This Row],[Quantity]],VLOOKUP(Vata_Sales[[#This Row],[Ref Unit]],Cat_Unit[],2,0)*Vata_Sales[[#This Row],[Quantity]])</f>
        <v>200</v>
      </c>
      <c r="J9587" s="37">
        <f>Vata_Sales[[#This Row],[Quantity]]*Vata_Sales[[#This Row],[Rate]]</f>
        <v>2100</v>
      </c>
      <c r="K9587" s="79"/>
      <c r="L9587" s="37">
        <f>Vata_Sales[[#This Row],[Price]]-Vata_Sales[[#This Row],[Discount]]</f>
        <v>2100</v>
      </c>
      <c r="M9587" s="79"/>
      <c r="N9587" s="82" t="str">
        <f>VLOOKUP(Vata_Sales[[#This Row],[Product Name]],Category_table[#Data],2,0)</f>
        <v>1no</v>
      </c>
      <c r="O9587" s="82">
        <f>VLOOKUP(Vata_Sales[[#This Row],[Product Name]],Category_table[#Data],3,0)</f>
        <v>1</v>
      </c>
      <c r="P9587" s="83">
        <f>VLOOKUP(Vata_Sales[[#This Row],[Product Name]],Category_table[],4,0)</f>
        <v>1</v>
      </c>
    </row>
    <row r="9588" spans="1:16" ht="25.5" customHeight="1" x14ac:dyDescent="0.25">
      <c r="A9588" s="82">
        <v>721</v>
      </c>
      <c r="B9588" s="35">
        <v>45664</v>
      </c>
      <c r="C9588" s="3" t="s">
        <v>1282</v>
      </c>
      <c r="D9588" s="3" t="s">
        <v>252</v>
      </c>
      <c r="E9588" s="3" t="s">
        <v>282</v>
      </c>
      <c r="F9588" s="3">
        <v>1000</v>
      </c>
      <c r="G9588" s="3">
        <v>10.5</v>
      </c>
      <c r="H9588" s="39">
        <f>Vata_Sales[[#This Row],[Final Price]]/Vata_Sales[[#This Row],[Actual Quantity]]</f>
        <v>10.5</v>
      </c>
      <c r="I9588" s="81">
        <f>IF(Vata_Sales[[#This Row],[Ref Unit]]="Single",Vata_Sales[[#This Row],[Quantity]],VLOOKUP(Vata_Sales[[#This Row],[Ref Unit]],Cat_Unit[],2,0)*Vata_Sales[[#This Row],[Quantity]])</f>
        <v>1000</v>
      </c>
      <c r="J9588" s="37">
        <f>Vata_Sales[[#This Row],[Quantity]]*Vata_Sales[[#This Row],[Rate]]</f>
        <v>10500</v>
      </c>
      <c r="K9588" s="79"/>
      <c r="L9588" s="37">
        <f>Vata_Sales[[#This Row],[Price]]-Vata_Sales[[#This Row],[Discount]]</f>
        <v>10500</v>
      </c>
      <c r="M9588" s="79"/>
      <c r="N9588" s="82" t="str">
        <f>VLOOKUP(Vata_Sales[[#This Row],[Product Name]],Category_table[#Data],2,0)</f>
        <v>1no</v>
      </c>
      <c r="O9588" s="82">
        <f>VLOOKUP(Vata_Sales[[#This Row],[Product Name]],Category_table[#Data],3,0)</f>
        <v>1</v>
      </c>
      <c r="P9588" s="83">
        <f>VLOOKUP(Vata_Sales[[#This Row],[Product Name]],Category_table[],4,0)</f>
        <v>1</v>
      </c>
    </row>
    <row r="9589" spans="1:16" ht="25.5" customHeight="1" x14ac:dyDescent="0.25">
      <c r="A9589" s="82">
        <v>722</v>
      </c>
      <c r="B9589" s="35">
        <v>45664</v>
      </c>
      <c r="C9589" s="3" t="s">
        <v>1282</v>
      </c>
      <c r="D9589" s="3" t="s">
        <v>203</v>
      </c>
      <c r="E9589" s="3" t="s">
        <v>282</v>
      </c>
      <c r="F9589" s="3">
        <v>1000</v>
      </c>
      <c r="G9589" s="3">
        <v>8.3000000000000007</v>
      </c>
      <c r="H9589" s="39">
        <f>Vata_Sales[[#This Row],[Final Price]]/Vata_Sales[[#This Row],[Actual Quantity]]</f>
        <v>8.3000000000000007</v>
      </c>
      <c r="I9589" s="81">
        <f>IF(Vata_Sales[[#This Row],[Ref Unit]]="Single",Vata_Sales[[#This Row],[Quantity]],VLOOKUP(Vata_Sales[[#This Row],[Ref Unit]],Cat_Unit[],2,0)*Vata_Sales[[#This Row],[Quantity]])</f>
        <v>1000</v>
      </c>
      <c r="J9589" s="37">
        <f>Vata_Sales[[#This Row],[Quantity]]*Vata_Sales[[#This Row],[Rate]]</f>
        <v>8300</v>
      </c>
      <c r="K9589" s="79"/>
      <c r="L9589" s="37">
        <f>Vata_Sales[[#This Row],[Price]]-Vata_Sales[[#This Row],[Discount]]</f>
        <v>8300</v>
      </c>
      <c r="M9589" s="79"/>
      <c r="N9589" s="82" t="str">
        <f>VLOOKUP(Vata_Sales[[#This Row],[Product Name]],Category_table[#Data],2,0)</f>
        <v>Kara</v>
      </c>
      <c r="O9589" s="82">
        <f>VLOOKUP(Vata_Sales[[#This Row],[Product Name]],Category_table[#Data],3,0)</f>
        <v>4</v>
      </c>
      <c r="P9589" s="83">
        <f>VLOOKUP(Vata_Sales[[#This Row],[Product Name]],Category_table[],4,0)</f>
        <v>4</v>
      </c>
    </row>
    <row r="9590" spans="1:16" ht="25.5" customHeight="1" x14ac:dyDescent="0.25">
      <c r="A9590" s="82">
        <v>723</v>
      </c>
      <c r="B9590" s="35">
        <v>45664</v>
      </c>
      <c r="C9590" s="3" t="s">
        <v>906</v>
      </c>
      <c r="D9590" s="3" t="s">
        <v>252</v>
      </c>
      <c r="E9590" s="3" t="s">
        <v>282</v>
      </c>
      <c r="F9590" s="3">
        <v>3000</v>
      </c>
      <c r="G9590" s="3">
        <v>10.8</v>
      </c>
      <c r="H9590" s="39">
        <f>Vata_Sales[[#This Row],[Final Price]]/Vata_Sales[[#This Row],[Actual Quantity]]</f>
        <v>10.8</v>
      </c>
      <c r="I9590" s="81">
        <f>IF(Vata_Sales[[#This Row],[Ref Unit]]="Single",Vata_Sales[[#This Row],[Quantity]],VLOOKUP(Vata_Sales[[#This Row],[Ref Unit]],Cat_Unit[],2,0)*Vata_Sales[[#This Row],[Quantity]])</f>
        <v>3000</v>
      </c>
      <c r="J9590" s="37">
        <f>Vata_Sales[[#This Row],[Quantity]]*Vata_Sales[[#This Row],[Rate]]</f>
        <v>32400.000000000004</v>
      </c>
      <c r="K9590" s="79"/>
      <c r="L9590" s="37">
        <f>Vata_Sales[[#This Row],[Price]]-Vata_Sales[[#This Row],[Discount]]</f>
        <v>32400.000000000004</v>
      </c>
      <c r="M9590" s="79"/>
      <c r="N9590" s="82" t="str">
        <f>VLOOKUP(Vata_Sales[[#This Row],[Product Name]],Category_table[#Data],2,0)</f>
        <v>1no</v>
      </c>
      <c r="O9590" s="82">
        <f>VLOOKUP(Vata_Sales[[#This Row],[Product Name]],Category_table[#Data],3,0)</f>
        <v>1</v>
      </c>
      <c r="P9590" s="83">
        <f>VLOOKUP(Vata_Sales[[#This Row],[Product Name]],Category_table[],4,0)</f>
        <v>1</v>
      </c>
    </row>
    <row r="9591" spans="1:16" ht="25.5" customHeight="1" x14ac:dyDescent="0.25">
      <c r="A9591" s="82">
        <v>724</v>
      </c>
      <c r="B9591" s="35">
        <v>45664</v>
      </c>
      <c r="C9591" s="3" t="s">
        <v>922</v>
      </c>
      <c r="D9591" s="3" t="s">
        <v>252</v>
      </c>
      <c r="E9591" s="3" t="s">
        <v>282</v>
      </c>
      <c r="F9591" s="3">
        <v>200</v>
      </c>
      <c r="G9591" s="3">
        <v>11</v>
      </c>
      <c r="H9591" s="39">
        <f>Vata_Sales[[#This Row],[Final Price]]/Vata_Sales[[#This Row],[Actual Quantity]]</f>
        <v>11</v>
      </c>
      <c r="I9591" s="81">
        <f>IF(Vata_Sales[[#This Row],[Ref Unit]]="Single",Vata_Sales[[#This Row],[Quantity]],VLOOKUP(Vata_Sales[[#This Row],[Ref Unit]],Cat_Unit[],2,0)*Vata_Sales[[#This Row],[Quantity]])</f>
        <v>200</v>
      </c>
      <c r="J9591" s="37">
        <f>Vata_Sales[[#This Row],[Quantity]]*Vata_Sales[[#This Row],[Rate]]</f>
        <v>2200</v>
      </c>
      <c r="K9591" s="79"/>
      <c r="L9591" s="37">
        <f>Vata_Sales[[#This Row],[Price]]-Vata_Sales[[#This Row],[Discount]]</f>
        <v>2200</v>
      </c>
      <c r="M9591" s="79"/>
      <c r="N9591" s="82" t="str">
        <f>VLOOKUP(Vata_Sales[[#This Row],[Product Name]],Category_table[#Data],2,0)</f>
        <v>1no</v>
      </c>
      <c r="O9591" s="82">
        <f>VLOOKUP(Vata_Sales[[#This Row],[Product Name]],Category_table[#Data],3,0)</f>
        <v>1</v>
      </c>
      <c r="P9591" s="83">
        <f>VLOOKUP(Vata_Sales[[#This Row],[Product Name]],Category_table[],4,0)</f>
        <v>1</v>
      </c>
    </row>
    <row r="9592" spans="1:16" ht="25.5" customHeight="1" x14ac:dyDescent="0.25">
      <c r="A9592" s="82">
        <v>725</v>
      </c>
      <c r="B9592" s="35">
        <v>45664</v>
      </c>
      <c r="C9592" s="3" t="s">
        <v>906</v>
      </c>
      <c r="D9592" s="3" t="s">
        <v>164</v>
      </c>
      <c r="E9592" s="3" t="s">
        <v>282</v>
      </c>
      <c r="F9592" s="3">
        <v>1000</v>
      </c>
      <c r="G9592" s="3">
        <v>6.2</v>
      </c>
      <c r="H9592" s="39">
        <f>Vata_Sales[[#This Row],[Final Price]]/Vata_Sales[[#This Row],[Actual Quantity]]</f>
        <v>6.2</v>
      </c>
      <c r="I9592" s="81">
        <f>IF(Vata_Sales[[#This Row],[Ref Unit]]="Single",Vata_Sales[[#This Row],[Quantity]],VLOOKUP(Vata_Sales[[#This Row],[Ref Unit]],Cat_Unit[],2,0)*Vata_Sales[[#This Row],[Quantity]])</f>
        <v>1000</v>
      </c>
      <c r="J9592" s="37">
        <f>Vata_Sales[[#This Row],[Quantity]]*Vata_Sales[[#This Row],[Rate]]</f>
        <v>6200</v>
      </c>
      <c r="K9592" s="79"/>
      <c r="L9592" s="37">
        <f>Vata_Sales[[#This Row],[Price]]-Vata_Sales[[#This Row],[Discount]]</f>
        <v>6200</v>
      </c>
      <c r="M9592" s="79"/>
      <c r="N9592" s="82" t="str">
        <f>VLOOKUP(Vata_Sales[[#This Row],[Product Name]],Category_table[#Data],2,0)</f>
        <v>3no</v>
      </c>
      <c r="O9592" s="82">
        <f>VLOOKUP(Vata_Sales[[#This Row],[Product Name]],Category_table[#Data],3,0)</f>
        <v>5</v>
      </c>
      <c r="P9592" s="83">
        <f>VLOOKUP(Vata_Sales[[#This Row],[Product Name]],Category_table[],4,0)</f>
        <v>5</v>
      </c>
    </row>
    <row r="9593" spans="1:16" ht="25.5" customHeight="1" x14ac:dyDescent="0.25">
      <c r="A9593" s="82">
        <v>726</v>
      </c>
      <c r="B9593" s="35">
        <v>45664</v>
      </c>
      <c r="C9593" s="3" t="s">
        <v>151</v>
      </c>
      <c r="D9593" s="3" t="s">
        <v>164</v>
      </c>
      <c r="E9593" s="3" t="s">
        <v>282</v>
      </c>
      <c r="F9593" s="3">
        <v>500</v>
      </c>
      <c r="G9593" s="3">
        <v>6</v>
      </c>
      <c r="H9593" s="39">
        <f>Vata_Sales[[#This Row],[Final Price]]/Vata_Sales[[#This Row],[Actual Quantity]]</f>
        <v>6</v>
      </c>
      <c r="I9593" s="81">
        <f>IF(Vata_Sales[[#This Row],[Ref Unit]]="Single",Vata_Sales[[#This Row],[Quantity]],VLOOKUP(Vata_Sales[[#This Row],[Ref Unit]],Cat_Unit[],2,0)*Vata_Sales[[#This Row],[Quantity]])</f>
        <v>500</v>
      </c>
      <c r="J9593" s="37">
        <f>Vata_Sales[[#This Row],[Quantity]]*Vata_Sales[[#This Row],[Rate]]</f>
        <v>3000</v>
      </c>
      <c r="K9593" s="79"/>
      <c r="L9593" s="37">
        <f>Vata_Sales[[#This Row],[Price]]-Vata_Sales[[#This Row],[Discount]]</f>
        <v>3000</v>
      </c>
      <c r="M9593" s="79"/>
      <c r="N9593" s="82" t="str">
        <f>VLOOKUP(Vata_Sales[[#This Row],[Product Name]],Category_table[#Data],2,0)</f>
        <v>3no</v>
      </c>
      <c r="O9593" s="82">
        <f>VLOOKUP(Vata_Sales[[#This Row],[Product Name]],Category_table[#Data],3,0)</f>
        <v>5</v>
      </c>
      <c r="P9593" s="83">
        <f>VLOOKUP(Vata_Sales[[#This Row],[Product Name]],Category_table[],4,0)</f>
        <v>5</v>
      </c>
    </row>
    <row r="9594" spans="1:16" ht="25.5" customHeight="1" x14ac:dyDescent="0.25">
      <c r="A9594" s="82">
        <v>727</v>
      </c>
      <c r="B9594" s="35">
        <v>45664</v>
      </c>
      <c r="C9594" s="3" t="s">
        <v>897</v>
      </c>
      <c r="D9594" s="3" t="s">
        <v>252</v>
      </c>
      <c r="E9594" s="3" t="s">
        <v>282</v>
      </c>
      <c r="F9594" s="3">
        <v>500</v>
      </c>
      <c r="G9594" s="3">
        <v>10.6</v>
      </c>
      <c r="H9594" s="39">
        <f>Vata_Sales[[#This Row],[Final Price]]/Vata_Sales[[#This Row],[Actual Quantity]]</f>
        <v>10.6</v>
      </c>
      <c r="I9594" s="81">
        <f>IF(Vata_Sales[[#This Row],[Ref Unit]]="Single",Vata_Sales[[#This Row],[Quantity]],VLOOKUP(Vata_Sales[[#This Row],[Ref Unit]],Cat_Unit[],2,0)*Vata_Sales[[#This Row],[Quantity]])</f>
        <v>500</v>
      </c>
      <c r="J9594" s="37">
        <f>Vata_Sales[[#This Row],[Quantity]]*Vata_Sales[[#This Row],[Rate]]</f>
        <v>5300</v>
      </c>
      <c r="K9594" s="79"/>
      <c r="L9594" s="37">
        <f>Vata_Sales[[#This Row],[Price]]-Vata_Sales[[#This Row],[Discount]]</f>
        <v>5300</v>
      </c>
      <c r="M9594" s="79"/>
      <c r="N9594" s="82" t="str">
        <f>VLOOKUP(Vata_Sales[[#This Row],[Product Name]],Category_table[#Data],2,0)</f>
        <v>1no</v>
      </c>
      <c r="O9594" s="82">
        <f>VLOOKUP(Vata_Sales[[#This Row],[Product Name]],Category_table[#Data],3,0)</f>
        <v>1</v>
      </c>
      <c r="P9594" s="83">
        <f>VLOOKUP(Vata_Sales[[#This Row],[Product Name]],Category_table[],4,0)</f>
        <v>1</v>
      </c>
    </row>
    <row r="9595" spans="1:16" ht="25.5" customHeight="1" x14ac:dyDescent="0.25">
      <c r="A9595" s="82">
        <v>727</v>
      </c>
      <c r="B9595" s="35">
        <v>45664</v>
      </c>
      <c r="C9595" s="3" t="s">
        <v>897</v>
      </c>
      <c r="D9595" s="3" t="s">
        <v>32</v>
      </c>
      <c r="E9595" s="3" t="s">
        <v>282</v>
      </c>
      <c r="F9595" s="3">
        <v>500</v>
      </c>
      <c r="G9595" s="3">
        <v>10.6</v>
      </c>
      <c r="H9595" s="39">
        <f>Vata_Sales[[#This Row],[Final Price]]/Vata_Sales[[#This Row],[Actual Quantity]]</f>
        <v>10.6</v>
      </c>
      <c r="I9595" s="81">
        <f>IF(Vata_Sales[[#This Row],[Ref Unit]]="Single",Vata_Sales[[#This Row],[Quantity]],VLOOKUP(Vata_Sales[[#This Row],[Ref Unit]],Cat_Unit[],2,0)*Vata_Sales[[#This Row],[Quantity]])</f>
        <v>500</v>
      </c>
      <c r="J9595" s="37">
        <f>Vata_Sales[[#This Row],[Quantity]]*Vata_Sales[[#This Row],[Rate]]</f>
        <v>5300</v>
      </c>
      <c r="K9595" s="79"/>
      <c r="L9595" s="37">
        <f>Vata_Sales[[#This Row],[Price]]-Vata_Sales[[#This Row],[Discount]]</f>
        <v>5300</v>
      </c>
      <c r="M9595" s="79"/>
      <c r="N9595" s="82" t="str">
        <f>VLOOKUP(Vata_Sales[[#This Row],[Product Name]],Category_table[#Data],2,0)</f>
        <v>Picket</v>
      </c>
      <c r="O9595" s="82">
        <f>VLOOKUP(Vata_Sales[[#This Row],[Product Name]],Category_table[#Data],3,0)</f>
        <v>2</v>
      </c>
      <c r="P9595" s="83">
        <f>VLOOKUP(Vata_Sales[[#This Row],[Product Name]],Category_table[],4,0)</f>
        <v>2</v>
      </c>
    </row>
    <row r="9596" spans="1:16" ht="25.5" customHeight="1" x14ac:dyDescent="0.25">
      <c r="A9596" s="82">
        <v>728</v>
      </c>
      <c r="B9596" s="35">
        <v>45664</v>
      </c>
      <c r="C9596" s="3" t="s">
        <v>906</v>
      </c>
      <c r="D9596" s="3" t="s">
        <v>252</v>
      </c>
      <c r="E9596" s="3" t="s">
        <v>282</v>
      </c>
      <c r="F9596" s="3">
        <v>200</v>
      </c>
      <c r="G9596" s="3">
        <v>11</v>
      </c>
      <c r="H9596" s="39">
        <f>Vata_Sales[[#This Row],[Final Price]]/Vata_Sales[[#This Row],[Actual Quantity]]</f>
        <v>11</v>
      </c>
      <c r="I9596" s="81">
        <f>IF(Vata_Sales[[#This Row],[Ref Unit]]="Single",Vata_Sales[[#This Row],[Quantity]],VLOOKUP(Vata_Sales[[#This Row],[Ref Unit]],Cat_Unit[],2,0)*Vata_Sales[[#This Row],[Quantity]])</f>
        <v>200</v>
      </c>
      <c r="J9596" s="37">
        <f>Vata_Sales[[#This Row],[Quantity]]*Vata_Sales[[#This Row],[Rate]]</f>
        <v>2200</v>
      </c>
      <c r="K9596" s="79"/>
      <c r="L9596" s="37">
        <f>Vata_Sales[[#This Row],[Price]]-Vata_Sales[[#This Row],[Discount]]</f>
        <v>2200</v>
      </c>
      <c r="M9596" s="79"/>
      <c r="N9596" s="82" t="str">
        <f>VLOOKUP(Vata_Sales[[#This Row],[Product Name]],Category_table[#Data],2,0)</f>
        <v>1no</v>
      </c>
      <c r="O9596" s="82">
        <f>VLOOKUP(Vata_Sales[[#This Row],[Product Name]],Category_table[#Data],3,0)</f>
        <v>1</v>
      </c>
      <c r="P9596" s="83">
        <f>VLOOKUP(Vata_Sales[[#This Row],[Product Name]],Category_table[],4,0)</f>
        <v>1</v>
      </c>
    </row>
    <row r="9597" spans="1:16" ht="25.5" customHeight="1" x14ac:dyDescent="0.25">
      <c r="A9597" s="82">
        <v>729</v>
      </c>
      <c r="B9597" s="35">
        <v>45664</v>
      </c>
      <c r="C9597" s="3" t="s">
        <v>151</v>
      </c>
      <c r="D9597" s="3" t="s">
        <v>163</v>
      </c>
      <c r="E9597" s="3" t="s">
        <v>282</v>
      </c>
      <c r="F9597" s="3">
        <v>13000</v>
      </c>
      <c r="G9597" s="3">
        <v>9</v>
      </c>
      <c r="H9597" s="39">
        <f>Vata_Sales[[#This Row],[Final Price]]/Vata_Sales[[#This Row],[Actual Quantity]]</f>
        <v>9</v>
      </c>
      <c r="I9597" s="81">
        <f>IF(Vata_Sales[[#This Row],[Ref Unit]]="Single",Vata_Sales[[#This Row],[Quantity]],VLOOKUP(Vata_Sales[[#This Row],[Ref Unit]],Cat_Unit[],2,0)*Vata_Sales[[#This Row],[Quantity]])</f>
        <v>13000</v>
      </c>
      <c r="J9597" s="37">
        <f>Vata_Sales[[#This Row],[Quantity]]*Vata_Sales[[#This Row],[Rate]]</f>
        <v>117000</v>
      </c>
      <c r="K9597" s="79"/>
      <c r="L9597" s="37">
        <f>Vata_Sales[[#This Row],[Price]]-Vata_Sales[[#This Row],[Discount]]</f>
        <v>117000</v>
      </c>
      <c r="M9597" s="79"/>
      <c r="N9597" s="82" t="str">
        <f>VLOOKUP(Vata_Sales[[#This Row],[Product Name]],Category_table[#Data],2,0)</f>
        <v>2no</v>
      </c>
      <c r="O9597" s="82">
        <f>VLOOKUP(Vata_Sales[[#This Row],[Product Name]],Category_table[#Data],3,0)</f>
        <v>3</v>
      </c>
      <c r="P9597" s="83">
        <f>VLOOKUP(Vata_Sales[[#This Row],[Product Name]],Category_table[],4,0)</f>
        <v>3</v>
      </c>
    </row>
    <row r="9598" spans="1:16" ht="25.5" customHeight="1" x14ac:dyDescent="0.25">
      <c r="A9598" s="82">
        <v>730</v>
      </c>
      <c r="B9598" s="35">
        <v>45665</v>
      </c>
      <c r="C9598" s="3" t="s">
        <v>151</v>
      </c>
      <c r="D9598" s="3" t="s">
        <v>163</v>
      </c>
      <c r="E9598" s="3" t="s">
        <v>282</v>
      </c>
      <c r="F9598" s="3">
        <v>5000</v>
      </c>
      <c r="G9598" s="3">
        <v>9</v>
      </c>
      <c r="H9598" s="39">
        <f>Vata_Sales[[#This Row],[Final Price]]/Vata_Sales[[#This Row],[Actual Quantity]]</f>
        <v>9</v>
      </c>
      <c r="I9598" s="81">
        <f>IF(Vata_Sales[[#This Row],[Ref Unit]]="Single",Vata_Sales[[#This Row],[Quantity]],VLOOKUP(Vata_Sales[[#This Row],[Ref Unit]],Cat_Unit[],2,0)*Vata_Sales[[#This Row],[Quantity]])</f>
        <v>5000</v>
      </c>
      <c r="J9598" s="37">
        <f>Vata_Sales[[#This Row],[Quantity]]*Vata_Sales[[#This Row],[Rate]]</f>
        <v>45000</v>
      </c>
      <c r="K9598" s="79"/>
      <c r="L9598" s="37">
        <f>Vata_Sales[[#This Row],[Price]]-Vata_Sales[[#This Row],[Discount]]</f>
        <v>45000</v>
      </c>
      <c r="M9598" s="79"/>
      <c r="N9598" s="82" t="str">
        <f>VLOOKUP(Vata_Sales[[#This Row],[Product Name]],Category_table[#Data],2,0)</f>
        <v>2no</v>
      </c>
      <c r="O9598" s="82">
        <f>VLOOKUP(Vata_Sales[[#This Row],[Product Name]],Category_table[#Data],3,0)</f>
        <v>3</v>
      </c>
      <c r="P9598" s="83">
        <f>VLOOKUP(Vata_Sales[[#This Row],[Product Name]],Category_table[],4,0)</f>
        <v>3</v>
      </c>
    </row>
    <row r="9599" spans="1:16" ht="25.5" customHeight="1" x14ac:dyDescent="0.25">
      <c r="A9599" s="82">
        <v>731</v>
      </c>
      <c r="B9599" s="35">
        <v>45665</v>
      </c>
      <c r="C9599" s="3" t="s">
        <v>922</v>
      </c>
      <c r="D9599" s="3" t="s">
        <v>252</v>
      </c>
      <c r="E9599" s="3" t="s">
        <v>282</v>
      </c>
      <c r="F9599" s="3">
        <v>3000</v>
      </c>
      <c r="G9599" s="3">
        <v>10.7</v>
      </c>
      <c r="H9599" s="39">
        <f>Vata_Sales[[#This Row],[Final Price]]/Vata_Sales[[#This Row],[Actual Quantity]]</f>
        <v>10.7</v>
      </c>
      <c r="I9599" s="81">
        <f>IF(Vata_Sales[[#This Row],[Ref Unit]]="Single",Vata_Sales[[#This Row],[Quantity]],VLOOKUP(Vata_Sales[[#This Row],[Ref Unit]],Cat_Unit[],2,0)*Vata_Sales[[#This Row],[Quantity]])</f>
        <v>3000</v>
      </c>
      <c r="J9599" s="37">
        <f>Vata_Sales[[#This Row],[Quantity]]*Vata_Sales[[#This Row],[Rate]]</f>
        <v>32099.999999999996</v>
      </c>
      <c r="K9599" s="79"/>
      <c r="L9599" s="37">
        <f>Vata_Sales[[#This Row],[Price]]-Vata_Sales[[#This Row],[Discount]]</f>
        <v>32099.999999999996</v>
      </c>
      <c r="M9599" s="79"/>
      <c r="N9599" s="82" t="str">
        <f>VLOOKUP(Vata_Sales[[#This Row],[Product Name]],Category_table[#Data],2,0)</f>
        <v>1no</v>
      </c>
      <c r="O9599" s="82">
        <f>VLOOKUP(Vata_Sales[[#This Row],[Product Name]],Category_table[#Data],3,0)</f>
        <v>1</v>
      </c>
      <c r="P9599" s="83">
        <f>VLOOKUP(Vata_Sales[[#This Row],[Product Name]],Category_table[],4,0)</f>
        <v>1</v>
      </c>
    </row>
    <row r="9600" spans="1:16" ht="25.5" customHeight="1" x14ac:dyDescent="0.25">
      <c r="A9600" s="82">
        <v>732</v>
      </c>
      <c r="B9600" s="35">
        <v>45665</v>
      </c>
      <c r="C9600" s="3" t="s">
        <v>897</v>
      </c>
      <c r="D9600" s="3" t="s">
        <v>203</v>
      </c>
      <c r="E9600" s="3" t="s">
        <v>282</v>
      </c>
      <c r="F9600" s="3">
        <v>1000</v>
      </c>
      <c r="G9600" s="3">
        <v>8.3000000000000007</v>
      </c>
      <c r="H9600" s="39">
        <f>Vata_Sales[[#This Row],[Final Price]]/Vata_Sales[[#This Row],[Actual Quantity]]</f>
        <v>8.3000000000000007</v>
      </c>
      <c r="I9600" s="81">
        <f>IF(Vata_Sales[[#This Row],[Ref Unit]]="Single",Vata_Sales[[#This Row],[Quantity]],VLOOKUP(Vata_Sales[[#This Row],[Ref Unit]],Cat_Unit[],2,0)*Vata_Sales[[#This Row],[Quantity]])</f>
        <v>1000</v>
      </c>
      <c r="J9600" s="37">
        <f>Vata_Sales[[#This Row],[Quantity]]*Vata_Sales[[#This Row],[Rate]]</f>
        <v>8300</v>
      </c>
      <c r="K9600" s="79"/>
      <c r="L9600" s="37">
        <f>Vata_Sales[[#This Row],[Price]]-Vata_Sales[[#This Row],[Discount]]</f>
        <v>8300</v>
      </c>
      <c r="M9600" s="79"/>
      <c r="N9600" s="82" t="str">
        <f>VLOOKUP(Vata_Sales[[#This Row],[Product Name]],Category_table[#Data],2,0)</f>
        <v>Kara</v>
      </c>
      <c r="O9600" s="82">
        <f>VLOOKUP(Vata_Sales[[#This Row],[Product Name]],Category_table[#Data],3,0)</f>
        <v>4</v>
      </c>
      <c r="P9600" s="83">
        <f>VLOOKUP(Vata_Sales[[#This Row],[Product Name]],Category_table[],4,0)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563">
    <cfRule type="duplicateValues" dxfId="0" priority="16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742"/>
  <sheetViews>
    <sheetView zoomScaleNormal="100" workbookViewId="0">
      <pane ySplit="1" topLeftCell="A10697" activePane="bottomLeft" state="frozen"/>
      <selection pane="bottomLeft" activeCell="C10711" sqref="C1071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8" ht="19.5" customHeight="1" x14ac:dyDescent="0.25">
      <c r="A10161" s="4">
        <v>45627</v>
      </c>
      <c r="B10161" s="3">
        <v>3292</v>
      </c>
      <c r="C10161" s="10" t="s">
        <v>72</v>
      </c>
      <c r="D10161" s="10" t="s">
        <v>157</v>
      </c>
      <c r="E10161" s="10" t="s">
        <v>978</v>
      </c>
      <c r="F10161" s="10" t="s">
        <v>25</v>
      </c>
      <c r="H10161" s="14">
        <v>8510</v>
      </c>
    </row>
    <row r="10162" spans="1:8" ht="19.5" customHeight="1" x14ac:dyDescent="0.25">
      <c r="A10162" s="4">
        <v>45627</v>
      </c>
      <c r="B10162" s="3">
        <v>3293</v>
      </c>
      <c r="C10162" s="10" t="s">
        <v>72</v>
      </c>
      <c r="D10162" s="10" t="s">
        <v>40</v>
      </c>
      <c r="E10162" s="10" t="s">
        <v>716</v>
      </c>
      <c r="F10162" s="10" t="s">
        <v>764</v>
      </c>
      <c r="H10162" s="14">
        <v>7320</v>
      </c>
    </row>
    <row r="10163" spans="1:8" ht="19.5" customHeight="1" x14ac:dyDescent="0.25">
      <c r="A10163" s="4">
        <v>45627</v>
      </c>
      <c r="B10163" s="3">
        <v>3294</v>
      </c>
      <c r="C10163" s="10" t="s">
        <v>72</v>
      </c>
      <c r="D10163" s="10" t="s">
        <v>40</v>
      </c>
      <c r="E10163" s="10" t="s">
        <v>716</v>
      </c>
      <c r="F10163" s="10" t="s">
        <v>1202</v>
      </c>
      <c r="H10163" s="14">
        <v>7050</v>
      </c>
    </row>
    <row r="10164" spans="1:8" ht="19.5" customHeight="1" x14ac:dyDescent="0.25">
      <c r="A10164" s="4">
        <v>45627</v>
      </c>
      <c r="B10164" s="3">
        <v>3295</v>
      </c>
      <c r="C10164" s="10" t="s">
        <v>72</v>
      </c>
      <c r="D10164" s="10" t="s">
        <v>40</v>
      </c>
      <c r="E10164" s="10" t="s">
        <v>211</v>
      </c>
      <c r="F10164" s="10" t="s">
        <v>902</v>
      </c>
      <c r="H10164" s="14">
        <v>7260</v>
      </c>
    </row>
    <row r="10165" spans="1:8" ht="19.5" customHeight="1" x14ac:dyDescent="0.25">
      <c r="A10165" s="4">
        <v>45627</v>
      </c>
      <c r="B10165" s="3">
        <v>3295</v>
      </c>
      <c r="C10165" s="10" t="s">
        <v>72</v>
      </c>
      <c r="D10165" s="10" t="s">
        <v>40</v>
      </c>
      <c r="E10165" s="10" t="s">
        <v>1023</v>
      </c>
      <c r="F10165" s="10" t="s">
        <v>902</v>
      </c>
      <c r="H10165" s="14">
        <v>100</v>
      </c>
    </row>
    <row r="10166" spans="1:8" ht="19.5" customHeight="1" x14ac:dyDescent="0.25">
      <c r="A10166" s="4">
        <v>45627</v>
      </c>
      <c r="B10166" s="3">
        <v>3296</v>
      </c>
      <c r="C10166" s="10" t="s">
        <v>24</v>
      </c>
      <c r="D10166" s="10" t="s">
        <v>174</v>
      </c>
      <c r="H10166" s="14">
        <v>2800</v>
      </c>
    </row>
    <row r="10167" spans="1:8" ht="19.5" customHeight="1" x14ac:dyDescent="0.25">
      <c r="A10167" s="4">
        <v>45627</v>
      </c>
      <c r="B10167" s="3">
        <v>3296</v>
      </c>
      <c r="C10167" s="10" t="s">
        <v>24</v>
      </c>
      <c r="D10167" s="10" t="s">
        <v>63</v>
      </c>
      <c r="H10167" s="14">
        <v>700</v>
      </c>
    </row>
    <row r="10168" spans="1:8" ht="19.5" customHeight="1" x14ac:dyDescent="0.25">
      <c r="A10168" s="4">
        <v>45627</v>
      </c>
      <c r="B10168" s="3">
        <v>3296</v>
      </c>
      <c r="C10168" s="10" t="s">
        <v>23</v>
      </c>
      <c r="D10168" s="10" t="s">
        <v>192</v>
      </c>
      <c r="E10168" s="10" t="s">
        <v>1586</v>
      </c>
      <c r="H10168" s="14">
        <v>400</v>
      </c>
    </row>
    <row r="10169" spans="1:8" ht="19.5" customHeight="1" x14ac:dyDescent="0.25">
      <c r="A10169" s="4">
        <v>45627</v>
      </c>
      <c r="B10169" s="3">
        <v>3296</v>
      </c>
      <c r="C10169" s="10" t="s">
        <v>172</v>
      </c>
      <c r="D10169" s="10" t="s">
        <v>296</v>
      </c>
      <c r="G10169" s="10">
        <v>9</v>
      </c>
      <c r="H10169" s="14">
        <v>1120</v>
      </c>
    </row>
    <row r="10170" spans="1:8" ht="19.5" customHeight="1" x14ac:dyDescent="0.25">
      <c r="A10170" s="4">
        <v>45627</v>
      </c>
      <c r="B10170" s="3">
        <v>3297</v>
      </c>
      <c r="C10170" s="10" t="s">
        <v>23</v>
      </c>
      <c r="D10170" s="10" t="s">
        <v>372</v>
      </c>
      <c r="E10170" s="10" t="s">
        <v>1589</v>
      </c>
      <c r="F10170" s="10" t="s">
        <v>47</v>
      </c>
      <c r="H10170" s="14">
        <v>82760</v>
      </c>
    </row>
    <row r="10171" spans="1:8" ht="19.5" customHeight="1" x14ac:dyDescent="0.25">
      <c r="A10171" s="4">
        <v>45627</v>
      </c>
      <c r="B10171" s="3">
        <v>3297</v>
      </c>
      <c r="C10171" s="10" t="s">
        <v>926</v>
      </c>
      <c r="D10171" s="10" t="s">
        <v>58</v>
      </c>
      <c r="H10171" s="14">
        <v>6670</v>
      </c>
    </row>
    <row r="10172" spans="1:8" ht="19.5" customHeight="1" x14ac:dyDescent="0.25">
      <c r="A10172" s="4">
        <v>45627</v>
      </c>
      <c r="B10172" s="3">
        <v>3297</v>
      </c>
      <c r="C10172" s="10" t="s">
        <v>926</v>
      </c>
      <c r="D10172" s="10" t="s">
        <v>58</v>
      </c>
      <c r="E10172" s="10" t="s">
        <v>1590</v>
      </c>
      <c r="H10172" s="14">
        <v>1000</v>
      </c>
    </row>
    <row r="10173" spans="1:8" ht="19.5" customHeight="1" x14ac:dyDescent="0.25">
      <c r="A10173" s="4">
        <v>45627</v>
      </c>
      <c r="B10173" s="3">
        <v>3297</v>
      </c>
      <c r="C10173" s="10" t="s">
        <v>926</v>
      </c>
      <c r="D10173" s="10" t="s">
        <v>58</v>
      </c>
      <c r="E10173" s="10" t="s">
        <v>935</v>
      </c>
      <c r="H10173" s="14">
        <v>100</v>
      </c>
    </row>
    <row r="10174" spans="1:8" ht="19.5" customHeight="1" x14ac:dyDescent="0.25">
      <c r="A10174" s="4">
        <v>45627</v>
      </c>
      <c r="B10174" s="3">
        <v>3298</v>
      </c>
      <c r="C10174" s="10" t="s">
        <v>23</v>
      </c>
      <c r="D10174" s="10" t="s">
        <v>265</v>
      </c>
      <c r="E10174" s="10" t="s">
        <v>1533</v>
      </c>
      <c r="H10174" s="14">
        <v>600</v>
      </c>
    </row>
    <row r="10175" spans="1:8" ht="19.5" customHeight="1" x14ac:dyDescent="0.25">
      <c r="A10175" s="4">
        <v>45627</v>
      </c>
      <c r="B10175" s="3">
        <v>3298</v>
      </c>
      <c r="C10175" s="10" t="s">
        <v>23</v>
      </c>
      <c r="D10175" s="10" t="s">
        <v>265</v>
      </c>
      <c r="E10175" s="10" t="s">
        <v>343</v>
      </c>
      <c r="H10175" s="14">
        <v>400</v>
      </c>
    </row>
    <row r="10176" spans="1:8" ht="19.5" customHeight="1" x14ac:dyDescent="0.25">
      <c r="A10176" s="4">
        <v>45627</v>
      </c>
      <c r="B10176" s="3">
        <v>3298</v>
      </c>
      <c r="C10176" s="10" t="s">
        <v>23</v>
      </c>
      <c r="D10176" s="10" t="s">
        <v>372</v>
      </c>
      <c r="E10176" s="10" t="s">
        <v>1591</v>
      </c>
      <c r="H10176" s="14">
        <v>200</v>
      </c>
    </row>
    <row r="10177" spans="1:8" ht="19.5" customHeight="1" x14ac:dyDescent="0.25">
      <c r="A10177" s="4">
        <v>45627</v>
      </c>
      <c r="B10177" s="3">
        <v>3299</v>
      </c>
      <c r="C10177" s="10" t="s">
        <v>26</v>
      </c>
      <c r="D10177" s="10" t="s">
        <v>434</v>
      </c>
      <c r="E10177" s="10" t="s">
        <v>1566</v>
      </c>
      <c r="F10177" s="10" t="s">
        <v>30</v>
      </c>
      <c r="H10177" s="14">
        <v>4260</v>
      </c>
    </row>
    <row r="10178" spans="1:8" ht="19.5" customHeight="1" x14ac:dyDescent="0.25">
      <c r="A10178" s="4">
        <v>45627</v>
      </c>
      <c r="B10178" s="3">
        <v>3300</v>
      </c>
      <c r="C10178" s="10" t="s">
        <v>26</v>
      </c>
      <c r="D10178" s="10" t="s">
        <v>434</v>
      </c>
      <c r="E10178" s="10" t="s">
        <v>1566</v>
      </c>
      <c r="F10178" s="10" t="s">
        <v>217</v>
      </c>
      <c r="H10178" s="14">
        <v>3760</v>
      </c>
    </row>
    <row r="10179" spans="1:8" ht="19.5" customHeight="1" x14ac:dyDescent="0.25">
      <c r="A10179" s="4">
        <v>45628</v>
      </c>
      <c r="B10179" s="3">
        <v>3301</v>
      </c>
      <c r="C10179" s="10" t="s">
        <v>72</v>
      </c>
      <c r="D10179" s="10" t="s">
        <v>40</v>
      </c>
      <c r="E10179" s="10" t="s">
        <v>716</v>
      </c>
      <c r="F10179" s="10" t="s">
        <v>764</v>
      </c>
      <c r="H10179" s="14">
        <v>6990</v>
      </c>
    </row>
    <row r="10180" spans="1:8" ht="19.5" customHeight="1" x14ac:dyDescent="0.25">
      <c r="A10180" s="4">
        <v>45628</v>
      </c>
      <c r="B10180" s="3">
        <v>3302</v>
      </c>
      <c r="C10180" s="10" t="s">
        <v>72</v>
      </c>
      <c r="D10180" s="10" t="s">
        <v>40</v>
      </c>
      <c r="E10180" s="10" t="s">
        <v>211</v>
      </c>
      <c r="F10180" s="10" t="s">
        <v>902</v>
      </c>
      <c r="H10180" s="14">
        <v>6210</v>
      </c>
    </row>
    <row r="10181" spans="1:8" ht="19.5" customHeight="1" x14ac:dyDescent="0.25">
      <c r="A10181" s="4">
        <v>45628</v>
      </c>
      <c r="B10181" s="3">
        <v>3302</v>
      </c>
      <c r="C10181" s="10" t="s">
        <v>72</v>
      </c>
      <c r="D10181" s="10" t="s">
        <v>40</v>
      </c>
      <c r="E10181" s="10" t="s">
        <v>1023</v>
      </c>
      <c r="F10181" s="10" t="s">
        <v>902</v>
      </c>
      <c r="H10181" s="14">
        <v>100</v>
      </c>
    </row>
    <row r="10182" spans="1:8" ht="19.5" customHeight="1" x14ac:dyDescent="0.25">
      <c r="A10182" s="4">
        <v>45628</v>
      </c>
      <c r="B10182" s="3">
        <v>3303</v>
      </c>
      <c r="C10182" s="10" t="s">
        <v>24</v>
      </c>
      <c r="D10182" s="10" t="s">
        <v>174</v>
      </c>
      <c r="H10182" s="14">
        <v>1600</v>
      </c>
    </row>
    <row r="10183" spans="1:8" ht="19.5" customHeight="1" x14ac:dyDescent="0.25">
      <c r="A10183" s="4">
        <v>45628</v>
      </c>
      <c r="B10183" s="3">
        <v>3303</v>
      </c>
      <c r="C10183" s="10" t="s">
        <v>926</v>
      </c>
      <c r="D10183" s="10" t="s">
        <v>1578</v>
      </c>
      <c r="E10183" s="10" t="s">
        <v>1044</v>
      </c>
      <c r="H10183" s="14">
        <v>700</v>
      </c>
    </row>
    <row r="10184" spans="1:8" ht="19.5" customHeight="1" x14ac:dyDescent="0.25">
      <c r="A10184" s="4">
        <v>45628</v>
      </c>
      <c r="B10184" s="3">
        <v>3303</v>
      </c>
      <c r="C10184" s="10" t="s">
        <v>23</v>
      </c>
      <c r="D10184" s="10" t="s">
        <v>372</v>
      </c>
      <c r="E10184" s="10" t="s">
        <v>277</v>
      </c>
      <c r="H10184" s="14">
        <v>1590</v>
      </c>
    </row>
    <row r="10185" spans="1:8" ht="19.5" customHeight="1" x14ac:dyDescent="0.25">
      <c r="A10185" s="4">
        <v>45628</v>
      </c>
      <c r="B10185" s="3">
        <v>3303</v>
      </c>
      <c r="C10185" s="10" t="s">
        <v>172</v>
      </c>
      <c r="D10185" s="10" t="s">
        <v>295</v>
      </c>
      <c r="H10185" s="14">
        <v>100</v>
      </c>
    </row>
    <row r="10186" spans="1:8" ht="19.5" customHeight="1" x14ac:dyDescent="0.25">
      <c r="A10186" s="4">
        <v>45628</v>
      </c>
      <c r="B10186" s="3">
        <v>3304</v>
      </c>
      <c r="C10186" s="10" t="s">
        <v>23</v>
      </c>
      <c r="D10186" s="10" t="s">
        <v>265</v>
      </c>
      <c r="E10186" s="10" t="s">
        <v>1533</v>
      </c>
      <c r="H10186" s="14">
        <v>1000</v>
      </c>
    </row>
    <row r="10187" spans="1:8" ht="19.5" customHeight="1" x14ac:dyDescent="0.25">
      <c r="A10187" s="4">
        <v>45628</v>
      </c>
      <c r="B10187" s="3">
        <v>3304</v>
      </c>
      <c r="C10187" s="10" t="s">
        <v>23</v>
      </c>
      <c r="D10187" s="10" t="s">
        <v>20</v>
      </c>
      <c r="E10187" s="10" t="s">
        <v>350</v>
      </c>
      <c r="H10187" s="14">
        <v>900</v>
      </c>
    </row>
    <row r="10188" spans="1:8" ht="19.5" customHeight="1" x14ac:dyDescent="0.25">
      <c r="A10188" s="4">
        <v>45628</v>
      </c>
      <c r="B10188" s="3">
        <v>3304</v>
      </c>
      <c r="C10188" s="10" t="s">
        <v>23</v>
      </c>
      <c r="D10188" s="10" t="s">
        <v>20</v>
      </c>
      <c r="E10188" s="10" t="s">
        <v>44</v>
      </c>
      <c r="H10188" s="14">
        <v>340</v>
      </c>
    </row>
    <row r="10189" spans="1:8" ht="19.5" customHeight="1" x14ac:dyDescent="0.25">
      <c r="A10189" s="4">
        <v>45628</v>
      </c>
      <c r="B10189" s="3">
        <v>3304</v>
      </c>
      <c r="C10189" s="10" t="s">
        <v>1580</v>
      </c>
      <c r="F10189" s="10" t="s">
        <v>1057</v>
      </c>
      <c r="H10189" s="14">
        <v>1000</v>
      </c>
    </row>
    <row r="10190" spans="1:8" ht="19.5" customHeight="1" x14ac:dyDescent="0.25">
      <c r="A10190" s="4">
        <v>45628</v>
      </c>
      <c r="B10190" s="3">
        <v>3305</v>
      </c>
      <c r="C10190" s="10" t="s">
        <v>26</v>
      </c>
      <c r="D10190" s="10" t="s">
        <v>434</v>
      </c>
      <c r="E10190" s="10" t="s">
        <v>1566</v>
      </c>
      <c r="F10190" s="10" t="s">
        <v>467</v>
      </c>
      <c r="H10190" s="14">
        <v>4380</v>
      </c>
    </row>
    <row r="10191" spans="1:8" ht="19.5" customHeight="1" x14ac:dyDescent="0.25">
      <c r="A10191" s="4">
        <v>45628</v>
      </c>
      <c r="B10191" s="3">
        <v>3306</v>
      </c>
      <c r="C10191" s="10" t="s">
        <v>26</v>
      </c>
      <c r="D10191" s="10" t="s">
        <v>434</v>
      </c>
      <c r="E10191" s="10" t="s">
        <v>1566</v>
      </c>
      <c r="F10191" s="10" t="s">
        <v>148</v>
      </c>
      <c r="H10191" s="14">
        <v>2500</v>
      </c>
    </row>
    <row r="10192" spans="1:8" ht="19.5" customHeight="1" x14ac:dyDescent="0.25">
      <c r="A10192" s="4">
        <v>45628</v>
      </c>
      <c r="B10192" s="3">
        <v>3307</v>
      </c>
      <c r="C10192" s="10" t="s">
        <v>24</v>
      </c>
      <c r="D10192" s="10" t="s">
        <v>175</v>
      </c>
      <c r="H10192" s="14">
        <v>500</v>
      </c>
    </row>
    <row r="10193" spans="1:8" ht="19.5" customHeight="1" x14ac:dyDescent="0.25">
      <c r="A10193" s="4">
        <v>45628</v>
      </c>
      <c r="B10193" s="3">
        <v>3308</v>
      </c>
      <c r="C10193" s="10" t="s">
        <v>72</v>
      </c>
      <c r="D10193" s="10" t="s">
        <v>1027</v>
      </c>
      <c r="E10193" s="10" t="s">
        <v>269</v>
      </c>
      <c r="F10193" s="10" t="s">
        <v>131</v>
      </c>
      <c r="H10193" s="14">
        <v>20000</v>
      </c>
    </row>
    <row r="10194" spans="1:8" ht="19.5" customHeight="1" x14ac:dyDescent="0.25">
      <c r="A10194" s="4">
        <v>45628</v>
      </c>
      <c r="B10194" s="3">
        <v>3309</v>
      </c>
      <c r="C10194" s="10" t="s">
        <v>72</v>
      </c>
      <c r="D10194" s="10" t="s">
        <v>40</v>
      </c>
      <c r="E10194" s="10" t="s">
        <v>269</v>
      </c>
      <c r="F10194" s="10" t="s">
        <v>1202</v>
      </c>
      <c r="H10194" s="14">
        <v>3000</v>
      </c>
    </row>
    <row r="10195" spans="1:8" ht="19.5" customHeight="1" x14ac:dyDescent="0.25">
      <c r="A10195" s="4">
        <v>45629</v>
      </c>
      <c r="B10195" s="3">
        <v>3310</v>
      </c>
      <c r="C10195" s="10" t="s">
        <v>72</v>
      </c>
      <c r="D10195" s="10" t="s">
        <v>40</v>
      </c>
      <c r="E10195" s="10" t="s">
        <v>716</v>
      </c>
      <c r="F10195" s="10" t="s">
        <v>1202</v>
      </c>
      <c r="H10195" s="14">
        <v>6360</v>
      </c>
    </row>
    <row r="10196" spans="1:8" ht="19.5" customHeight="1" x14ac:dyDescent="0.25">
      <c r="A10196" s="4">
        <v>45629</v>
      </c>
      <c r="B10196" s="3">
        <v>3311</v>
      </c>
      <c r="C10196" s="10" t="s">
        <v>72</v>
      </c>
      <c r="D10196" s="10" t="s">
        <v>40</v>
      </c>
      <c r="E10196" s="10" t="s">
        <v>716</v>
      </c>
      <c r="F10196" s="10" t="s">
        <v>764</v>
      </c>
      <c r="H10196" s="14">
        <v>5960</v>
      </c>
    </row>
    <row r="10197" spans="1:8" ht="19.5" customHeight="1" x14ac:dyDescent="0.25">
      <c r="A10197" s="4">
        <v>45629</v>
      </c>
      <c r="B10197" s="3">
        <v>3312</v>
      </c>
      <c r="C10197" s="10" t="s">
        <v>72</v>
      </c>
      <c r="D10197" s="10" t="s">
        <v>40</v>
      </c>
      <c r="E10197" s="10" t="s">
        <v>211</v>
      </c>
      <c r="F10197" s="10" t="s">
        <v>902</v>
      </c>
      <c r="H10197" s="14">
        <v>5840</v>
      </c>
    </row>
    <row r="10198" spans="1:8" ht="19.5" customHeight="1" x14ac:dyDescent="0.25">
      <c r="A10198" s="4">
        <v>45629</v>
      </c>
      <c r="B10198" s="3">
        <v>3312</v>
      </c>
      <c r="C10198" s="10" t="s">
        <v>72</v>
      </c>
      <c r="D10198" s="10" t="s">
        <v>40</v>
      </c>
      <c r="E10198" s="10" t="s">
        <v>1023</v>
      </c>
      <c r="F10198" s="10" t="s">
        <v>902</v>
      </c>
      <c r="H10198" s="14">
        <v>100</v>
      </c>
    </row>
    <row r="10199" spans="1:8" ht="19.5" customHeight="1" x14ac:dyDescent="0.25">
      <c r="A10199" s="4">
        <v>45629</v>
      </c>
      <c r="B10199" s="3">
        <v>3313</v>
      </c>
      <c r="C10199" s="10" t="s">
        <v>24</v>
      </c>
      <c r="D10199" s="10" t="s">
        <v>174</v>
      </c>
      <c r="H10199" s="14">
        <v>2400</v>
      </c>
    </row>
    <row r="10200" spans="1:8" ht="19.5" customHeight="1" x14ac:dyDescent="0.25">
      <c r="A10200" s="4">
        <v>45629</v>
      </c>
      <c r="B10200" s="3">
        <v>3313</v>
      </c>
      <c r="C10200" s="10" t="s">
        <v>23</v>
      </c>
      <c r="D10200" s="10" t="s">
        <v>1559</v>
      </c>
      <c r="H10200" s="14">
        <v>1140</v>
      </c>
    </row>
    <row r="10201" spans="1:8" ht="19.5" customHeight="1" x14ac:dyDescent="0.25">
      <c r="A10201" s="4">
        <v>45629</v>
      </c>
      <c r="B10201" s="3">
        <v>3313</v>
      </c>
      <c r="C10201" s="10" t="s">
        <v>23</v>
      </c>
      <c r="D10201" s="10" t="s">
        <v>372</v>
      </c>
      <c r="E10201" s="10" t="s">
        <v>1592</v>
      </c>
      <c r="H10201" s="14">
        <v>470</v>
      </c>
    </row>
    <row r="10202" spans="1:8" ht="19.5" customHeight="1" x14ac:dyDescent="0.25">
      <c r="A10202" s="4">
        <v>45629</v>
      </c>
      <c r="B10202" s="3">
        <v>3313</v>
      </c>
      <c r="C10202" s="10" t="s">
        <v>172</v>
      </c>
      <c r="D10202" s="10" t="s">
        <v>296</v>
      </c>
      <c r="G10202" s="10">
        <v>9</v>
      </c>
      <c r="H10202" s="14">
        <v>1120</v>
      </c>
    </row>
    <row r="10203" spans="1:8" ht="19.5" customHeight="1" x14ac:dyDescent="0.25">
      <c r="A10203" s="4">
        <v>45629</v>
      </c>
      <c r="B10203" s="3">
        <v>3314</v>
      </c>
      <c r="C10203" s="10" t="s">
        <v>926</v>
      </c>
      <c r="D10203" s="10" t="s">
        <v>481</v>
      </c>
      <c r="E10203" s="10" t="s">
        <v>935</v>
      </c>
      <c r="H10203" s="14">
        <v>67300</v>
      </c>
    </row>
    <row r="10204" spans="1:8" ht="19.5" customHeight="1" x14ac:dyDescent="0.25">
      <c r="A10204" s="4">
        <v>45629</v>
      </c>
      <c r="B10204" s="3">
        <v>3314</v>
      </c>
      <c r="C10204" s="10" t="s">
        <v>926</v>
      </c>
      <c r="D10204" s="10" t="s">
        <v>481</v>
      </c>
      <c r="E10204" s="10" t="s">
        <v>1573</v>
      </c>
      <c r="H10204" s="14">
        <v>400</v>
      </c>
    </row>
    <row r="10205" spans="1:8" ht="19.5" customHeight="1" x14ac:dyDescent="0.25">
      <c r="A10205" s="4">
        <v>45629</v>
      </c>
      <c r="B10205" s="3">
        <v>3314</v>
      </c>
      <c r="C10205" s="10" t="s">
        <v>23</v>
      </c>
      <c r="D10205" s="10" t="s">
        <v>265</v>
      </c>
      <c r="E10205" s="10" t="s">
        <v>1533</v>
      </c>
      <c r="H10205" s="14">
        <v>1000</v>
      </c>
    </row>
    <row r="10206" spans="1:8" ht="19.5" customHeight="1" x14ac:dyDescent="0.25">
      <c r="A10206" s="4">
        <v>45629</v>
      </c>
      <c r="B10206" s="3">
        <v>3314</v>
      </c>
      <c r="C10206" s="10" t="s">
        <v>23</v>
      </c>
      <c r="D10206" s="10" t="s">
        <v>407</v>
      </c>
      <c r="H10206" s="14">
        <v>200</v>
      </c>
    </row>
    <row r="10207" spans="1:8" ht="19.5" customHeight="1" x14ac:dyDescent="0.25">
      <c r="A10207" s="4">
        <v>45629</v>
      </c>
      <c r="B10207" s="3">
        <v>3315</v>
      </c>
      <c r="C10207" s="10" t="s">
        <v>24</v>
      </c>
      <c r="D10207" s="10" t="s">
        <v>63</v>
      </c>
      <c r="H10207" s="14">
        <v>700</v>
      </c>
    </row>
    <row r="10208" spans="1:8" ht="19.5" customHeight="1" x14ac:dyDescent="0.25">
      <c r="A10208" s="4">
        <v>45629</v>
      </c>
      <c r="B10208" s="3">
        <v>3315</v>
      </c>
      <c r="C10208" s="10" t="s">
        <v>24</v>
      </c>
      <c r="D10208" s="10" t="s">
        <v>63</v>
      </c>
      <c r="H10208" s="14">
        <v>600</v>
      </c>
    </row>
    <row r="10209" spans="1:8" ht="19.5" customHeight="1" x14ac:dyDescent="0.25">
      <c r="A10209" s="4">
        <v>45629</v>
      </c>
      <c r="B10209" s="3">
        <v>3315</v>
      </c>
      <c r="C10209" s="10" t="s">
        <v>23</v>
      </c>
      <c r="D10209" s="10" t="s">
        <v>64</v>
      </c>
      <c r="E10209" s="10" t="s">
        <v>1145</v>
      </c>
      <c r="H10209" s="14">
        <v>300</v>
      </c>
    </row>
    <row r="10210" spans="1:8" ht="19.5" customHeight="1" x14ac:dyDescent="0.25">
      <c r="A10210" s="4">
        <v>45629</v>
      </c>
      <c r="B10210" s="3">
        <v>3315</v>
      </c>
      <c r="C10210" s="10" t="s">
        <v>24</v>
      </c>
      <c r="D10210" s="10" t="s">
        <v>175</v>
      </c>
      <c r="H10210" s="14">
        <v>200</v>
      </c>
    </row>
    <row r="10211" spans="1:8" ht="19.5" customHeight="1" x14ac:dyDescent="0.25">
      <c r="A10211" s="4">
        <v>45629</v>
      </c>
      <c r="B10211" s="3">
        <v>3316</v>
      </c>
      <c r="C10211" s="10" t="s">
        <v>26</v>
      </c>
      <c r="D10211" s="10" t="s">
        <v>434</v>
      </c>
      <c r="E10211" s="10" t="s">
        <v>1541</v>
      </c>
      <c r="F10211" s="10" t="s">
        <v>290</v>
      </c>
      <c r="H10211" s="14">
        <v>5000</v>
      </c>
    </row>
    <row r="10212" spans="1:8" ht="19.5" customHeight="1" x14ac:dyDescent="0.25">
      <c r="A10212" s="4">
        <v>45629</v>
      </c>
      <c r="B10212" s="3">
        <v>3317</v>
      </c>
      <c r="C10212" s="10" t="s">
        <v>23</v>
      </c>
      <c r="D10212" s="10" t="s">
        <v>192</v>
      </c>
      <c r="E10212" s="10" t="s">
        <v>1593</v>
      </c>
      <c r="H10212" s="14">
        <v>1400</v>
      </c>
    </row>
    <row r="10213" spans="1:8" ht="19.5" customHeight="1" x14ac:dyDescent="0.25">
      <c r="A10213" s="4">
        <v>45629</v>
      </c>
      <c r="B10213" s="3">
        <v>3317</v>
      </c>
      <c r="C10213" s="10" t="s">
        <v>23</v>
      </c>
      <c r="D10213" s="10" t="s">
        <v>22</v>
      </c>
      <c r="E10213" s="10" t="s">
        <v>1589</v>
      </c>
      <c r="H10213" s="14">
        <v>800</v>
      </c>
    </row>
    <row r="10214" spans="1:8" ht="19.5" customHeight="1" x14ac:dyDescent="0.25">
      <c r="A10214" s="4">
        <v>45629</v>
      </c>
      <c r="B10214" s="3">
        <v>3317</v>
      </c>
      <c r="C10214" s="10" t="s">
        <v>24</v>
      </c>
      <c r="D10214" s="10" t="s">
        <v>60</v>
      </c>
      <c r="E10214" s="10" t="s">
        <v>350</v>
      </c>
      <c r="H10214" s="14">
        <v>300</v>
      </c>
    </row>
    <row r="10215" spans="1:8" ht="19.5" customHeight="1" x14ac:dyDescent="0.25">
      <c r="A10215" s="4">
        <v>45630</v>
      </c>
      <c r="B10215" s="3">
        <v>3318</v>
      </c>
      <c r="C10215" s="10" t="s">
        <v>24</v>
      </c>
      <c r="D10215" s="10" t="s">
        <v>174</v>
      </c>
      <c r="H10215" s="14">
        <v>3200</v>
      </c>
    </row>
    <row r="10216" spans="1:8" ht="19.5" customHeight="1" x14ac:dyDescent="0.25">
      <c r="A10216" s="4">
        <v>45630</v>
      </c>
      <c r="B10216" s="3">
        <v>3318</v>
      </c>
      <c r="C10216" s="10" t="s">
        <v>24</v>
      </c>
      <c r="D10216" s="10" t="s">
        <v>175</v>
      </c>
      <c r="H10216" s="14">
        <v>400</v>
      </c>
    </row>
    <row r="10217" spans="1:8" ht="19.5" customHeight="1" x14ac:dyDescent="0.25">
      <c r="A10217" s="4">
        <v>45630</v>
      </c>
      <c r="B10217" s="3">
        <v>3318</v>
      </c>
      <c r="C10217" s="10" t="s">
        <v>24</v>
      </c>
      <c r="D10217" s="10" t="s">
        <v>63</v>
      </c>
      <c r="H10217" s="14">
        <v>300</v>
      </c>
    </row>
    <row r="10218" spans="1:8" ht="19.5" customHeight="1" x14ac:dyDescent="0.25">
      <c r="A10218" s="4">
        <v>45630</v>
      </c>
      <c r="B10218" s="3">
        <v>3318</v>
      </c>
      <c r="C10218" s="10" t="s">
        <v>23</v>
      </c>
      <c r="D10218" s="10" t="s">
        <v>1559</v>
      </c>
      <c r="E10218" s="10" t="s">
        <v>1594</v>
      </c>
      <c r="H10218" s="14">
        <v>1600</v>
      </c>
    </row>
    <row r="10219" spans="1:8" ht="19.5" customHeight="1" x14ac:dyDescent="0.25">
      <c r="A10219" s="4">
        <v>45630</v>
      </c>
      <c r="B10219" s="3">
        <v>3319</v>
      </c>
      <c r="C10219" s="10" t="s">
        <v>23</v>
      </c>
      <c r="D10219" s="10" t="s">
        <v>20</v>
      </c>
      <c r="E10219" s="10" t="s">
        <v>350</v>
      </c>
      <c r="H10219" s="14">
        <v>900</v>
      </c>
    </row>
    <row r="10220" spans="1:8" ht="19.5" customHeight="1" x14ac:dyDescent="0.25">
      <c r="A10220" s="4">
        <v>45630</v>
      </c>
      <c r="B10220" s="3">
        <v>3319</v>
      </c>
      <c r="C10220" s="10" t="s">
        <v>23</v>
      </c>
      <c r="D10220" s="10" t="s">
        <v>20</v>
      </c>
      <c r="E10220" s="10" t="s">
        <v>44</v>
      </c>
      <c r="H10220" s="14">
        <v>340</v>
      </c>
    </row>
    <row r="10221" spans="1:8" ht="19.5" customHeight="1" x14ac:dyDescent="0.25">
      <c r="A10221" s="4">
        <v>45630</v>
      </c>
      <c r="B10221" s="3">
        <v>3319</v>
      </c>
      <c r="C10221" s="10" t="s">
        <v>172</v>
      </c>
      <c r="D10221" s="10" t="s">
        <v>295</v>
      </c>
      <c r="H10221" s="14">
        <v>100</v>
      </c>
    </row>
    <row r="10222" spans="1:8" ht="19.5" customHeight="1" x14ac:dyDescent="0.25">
      <c r="A10222" s="4">
        <v>45630</v>
      </c>
      <c r="B10222" s="3">
        <v>3319</v>
      </c>
      <c r="C10222" s="10" t="s">
        <v>23</v>
      </c>
      <c r="D10222" s="10" t="s">
        <v>1559</v>
      </c>
      <c r="H10222" s="14">
        <v>2177</v>
      </c>
    </row>
    <row r="10223" spans="1:8" ht="19.5" customHeight="1" x14ac:dyDescent="0.25">
      <c r="A10223" s="4">
        <v>45630</v>
      </c>
      <c r="B10223" s="3">
        <v>3320</v>
      </c>
      <c r="C10223" s="10" t="s">
        <v>23</v>
      </c>
      <c r="D10223" s="10" t="s">
        <v>1559</v>
      </c>
      <c r="H10223" s="14">
        <v>2850</v>
      </c>
    </row>
    <row r="10224" spans="1:8" ht="19.5" customHeight="1" x14ac:dyDescent="0.25">
      <c r="A10224" s="4">
        <v>45630</v>
      </c>
      <c r="B10224" s="3">
        <v>3320</v>
      </c>
      <c r="C10224" s="10" t="s">
        <v>23</v>
      </c>
      <c r="D10224" s="10" t="s">
        <v>372</v>
      </c>
      <c r="E10224" s="10" t="s">
        <v>1595</v>
      </c>
      <c r="H10224" s="14">
        <v>1230</v>
      </c>
    </row>
    <row r="10225" spans="1:8" ht="19.5" customHeight="1" x14ac:dyDescent="0.25">
      <c r="A10225" s="4">
        <v>45630</v>
      </c>
      <c r="B10225" s="3">
        <v>3320</v>
      </c>
      <c r="C10225" s="10" t="s">
        <v>23</v>
      </c>
      <c r="D10225" s="10" t="s">
        <v>1559</v>
      </c>
      <c r="E10225" s="10" t="s">
        <v>1027</v>
      </c>
      <c r="H10225" s="14">
        <v>6000</v>
      </c>
    </row>
    <row r="10226" spans="1:8" ht="19.5" customHeight="1" x14ac:dyDescent="0.25">
      <c r="A10226" s="4">
        <v>45630</v>
      </c>
      <c r="B10226" s="3">
        <v>3320</v>
      </c>
      <c r="C10226" s="10" t="s">
        <v>23</v>
      </c>
      <c r="D10226" s="10" t="s">
        <v>564</v>
      </c>
      <c r="E10226" s="10" t="s">
        <v>187</v>
      </c>
      <c r="H10226" s="14">
        <v>1000</v>
      </c>
    </row>
    <row r="10227" spans="1:8" ht="19.5" customHeight="1" x14ac:dyDescent="0.25">
      <c r="A10227" s="4">
        <v>45630</v>
      </c>
      <c r="B10227" s="3">
        <v>3321</v>
      </c>
      <c r="C10227" s="10" t="s">
        <v>72</v>
      </c>
      <c r="D10227" s="10" t="s">
        <v>40</v>
      </c>
      <c r="E10227" s="10" t="s">
        <v>716</v>
      </c>
      <c r="F10227" s="10" t="s">
        <v>764</v>
      </c>
      <c r="H10227" s="14">
        <v>7420</v>
      </c>
    </row>
    <row r="10228" spans="1:8" ht="19.5" customHeight="1" x14ac:dyDescent="0.25">
      <c r="A10228" s="4">
        <v>45630</v>
      </c>
      <c r="B10228" s="3">
        <v>3322</v>
      </c>
      <c r="C10228" s="10" t="s">
        <v>72</v>
      </c>
      <c r="D10228" s="10" t="s">
        <v>40</v>
      </c>
      <c r="E10228" s="10" t="s">
        <v>716</v>
      </c>
      <c r="F10228" s="10" t="s">
        <v>1202</v>
      </c>
      <c r="H10228" s="14">
        <v>4850</v>
      </c>
    </row>
    <row r="10229" spans="1:8" ht="19.5" customHeight="1" x14ac:dyDescent="0.25">
      <c r="A10229" s="4">
        <v>45630</v>
      </c>
      <c r="B10229" s="3">
        <v>3323</v>
      </c>
      <c r="C10229" s="10" t="s">
        <v>72</v>
      </c>
      <c r="D10229" s="10" t="s">
        <v>157</v>
      </c>
      <c r="E10229" s="10" t="s">
        <v>978</v>
      </c>
      <c r="F10229" s="10" t="s">
        <v>25</v>
      </c>
      <c r="H10229" s="14">
        <v>8170</v>
      </c>
    </row>
    <row r="10230" spans="1:8" ht="19.5" customHeight="1" x14ac:dyDescent="0.25">
      <c r="A10230" s="4">
        <v>45630</v>
      </c>
      <c r="B10230" s="3">
        <v>3324</v>
      </c>
      <c r="C10230" s="10" t="s">
        <v>23</v>
      </c>
      <c r="D10230" s="10" t="s">
        <v>192</v>
      </c>
      <c r="E10230" s="10" t="s">
        <v>1027</v>
      </c>
      <c r="H10230" s="14">
        <v>1000</v>
      </c>
    </row>
    <row r="10231" spans="1:8" ht="19.5" customHeight="1" x14ac:dyDescent="0.25">
      <c r="A10231" s="4">
        <v>45630</v>
      </c>
      <c r="B10231" s="3">
        <v>3324</v>
      </c>
      <c r="C10231" s="10" t="s">
        <v>23</v>
      </c>
      <c r="D10231" s="10" t="s">
        <v>22</v>
      </c>
      <c r="H10231" s="14">
        <v>150</v>
      </c>
    </row>
    <row r="10232" spans="1:8" ht="19.5" customHeight="1" x14ac:dyDescent="0.25">
      <c r="A10232" s="4">
        <v>45630</v>
      </c>
      <c r="B10232" s="3">
        <v>3324</v>
      </c>
      <c r="C10232" s="10" t="s">
        <v>24</v>
      </c>
      <c r="D10232" s="10" t="s">
        <v>60</v>
      </c>
      <c r="E10232" s="10" t="s">
        <v>350</v>
      </c>
      <c r="H10232" s="14">
        <v>400</v>
      </c>
    </row>
    <row r="10233" spans="1:8" ht="19.5" customHeight="1" x14ac:dyDescent="0.25">
      <c r="A10233" s="4">
        <v>45630</v>
      </c>
      <c r="B10233" s="3">
        <v>3324</v>
      </c>
      <c r="C10233" s="10" t="s">
        <v>23</v>
      </c>
      <c r="D10233" s="10" t="s">
        <v>64</v>
      </c>
      <c r="E10233" s="10" t="s">
        <v>1145</v>
      </c>
      <c r="H10233" s="14">
        <v>520</v>
      </c>
    </row>
    <row r="10234" spans="1:8" ht="19.5" customHeight="1" x14ac:dyDescent="0.25">
      <c r="A10234" s="4">
        <v>45630</v>
      </c>
      <c r="B10234" s="3">
        <v>3325</v>
      </c>
      <c r="C10234" s="10" t="s">
        <v>23</v>
      </c>
      <c r="D10234" s="10" t="s">
        <v>265</v>
      </c>
      <c r="E10234" s="10" t="s">
        <v>1533</v>
      </c>
      <c r="H10234" s="14">
        <v>600</v>
      </c>
    </row>
    <row r="10235" spans="1:8" ht="19.5" customHeight="1" x14ac:dyDescent="0.25">
      <c r="A10235" s="4">
        <v>45630</v>
      </c>
      <c r="B10235" s="3">
        <v>3325</v>
      </c>
      <c r="C10235" s="10" t="s">
        <v>23</v>
      </c>
      <c r="D10235" s="10" t="s">
        <v>265</v>
      </c>
      <c r="E10235" s="10" t="s">
        <v>343</v>
      </c>
      <c r="H10235" s="14">
        <v>400</v>
      </c>
    </row>
    <row r="10236" spans="1:8" ht="19.5" customHeight="1" x14ac:dyDescent="0.25">
      <c r="A10236" s="4">
        <v>45630</v>
      </c>
      <c r="B10236" s="3">
        <v>3325</v>
      </c>
      <c r="C10236" s="10" t="s">
        <v>23</v>
      </c>
      <c r="D10236" s="10" t="s">
        <v>192</v>
      </c>
      <c r="E10236" s="10" t="s">
        <v>1589</v>
      </c>
      <c r="H10236" s="14">
        <v>2000</v>
      </c>
    </row>
    <row r="10237" spans="1:8" ht="19.5" customHeight="1" x14ac:dyDescent="0.25">
      <c r="A10237" s="4">
        <v>45630</v>
      </c>
      <c r="B10237" s="3">
        <v>3325</v>
      </c>
      <c r="C10237" s="10" t="s">
        <v>23</v>
      </c>
      <c r="D10237" s="10" t="s">
        <v>64</v>
      </c>
      <c r="E10237" s="10" t="s">
        <v>1596</v>
      </c>
      <c r="H10237" s="14">
        <v>2000</v>
      </c>
    </row>
    <row r="10238" spans="1:8" ht="19.5" customHeight="1" x14ac:dyDescent="0.25">
      <c r="A10238" s="4">
        <v>45631</v>
      </c>
      <c r="B10238" s="3">
        <v>3326</v>
      </c>
      <c r="C10238" s="10" t="s">
        <v>72</v>
      </c>
      <c r="D10238" s="10" t="s">
        <v>157</v>
      </c>
      <c r="E10238" s="10" t="s">
        <v>978</v>
      </c>
      <c r="F10238" s="10" t="s">
        <v>25</v>
      </c>
      <c r="H10238" s="14">
        <v>8170</v>
      </c>
    </row>
    <row r="10239" spans="1:8" ht="19.5" customHeight="1" x14ac:dyDescent="0.25">
      <c r="A10239" s="4">
        <v>45631</v>
      </c>
      <c r="B10239" s="3">
        <v>3327</v>
      </c>
      <c r="C10239" s="10" t="s">
        <v>23</v>
      </c>
      <c r="D10239" s="10" t="s">
        <v>372</v>
      </c>
      <c r="H10239" s="14">
        <v>700</v>
      </c>
    </row>
    <row r="10240" spans="1:8" ht="19.5" customHeight="1" x14ac:dyDescent="0.25">
      <c r="A10240" s="4">
        <v>45631</v>
      </c>
      <c r="B10240" s="3">
        <v>3327</v>
      </c>
      <c r="C10240" s="10" t="s">
        <v>23</v>
      </c>
      <c r="D10240" s="10" t="s">
        <v>64</v>
      </c>
      <c r="E10240" s="10" t="s">
        <v>1145</v>
      </c>
      <c r="H10240" s="14">
        <v>500</v>
      </c>
    </row>
    <row r="10241" spans="1:8" ht="19.5" customHeight="1" x14ac:dyDescent="0.25">
      <c r="A10241" s="4">
        <v>45631</v>
      </c>
      <c r="B10241" s="3">
        <v>3327</v>
      </c>
      <c r="C10241" s="10" t="s">
        <v>23</v>
      </c>
      <c r="D10241" s="10" t="s">
        <v>372</v>
      </c>
      <c r="E10241" s="10" t="s">
        <v>277</v>
      </c>
      <c r="H10241" s="14">
        <v>1100</v>
      </c>
    </row>
    <row r="10242" spans="1:8" ht="19.5" customHeight="1" x14ac:dyDescent="0.25">
      <c r="A10242" s="4">
        <v>45631</v>
      </c>
      <c r="B10242" s="3">
        <v>3327</v>
      </c>
      <c r="C10242" s="10" t="s">
        <v>24</v>
      </c>
      <c r="D10242" s="10" t="s">
        <v>175</v>
      </c>
      <c r="H10242" s="14">
        <v>620</v>
      </c>
    </row>
    <row r="10243" spans="1:8" ht="19.5" customHeight="1" x14ac:dyDescent="0.25">
      <c r="A10243" s="4">
        <v>45631</v>
      </c>
      <c r="B10243" s="3">
        <v>3328</v>
      </c>
      <c r="C10243" s="10" t="s">
        <v>24</v>
      </c>
      <c r="D10243" s="10" t="s">
        <v>171</v>
      </c>
      <c r="G10243" s="10">
        <v>3</v>
      </c>
      <c r="H10243" s="14">
        <v>1500</v>
      </c>
    </row>
    <row r="10244" spans="1:8" ht="19.5" customHeight="1" x14ac:dyDescent="0.25">
      <c r="A10244" s="4">
        <v>45631</v>
      </c>
      <c r="B10244" s="3">
        <v>3328</v>
      </c>
      <c r="C10244" s="10" t="s">
        <v>23</v>
      </c>
      <c r="D10244" s="10" t="s">
        <v>64</v>
      </c>
      <c r="E10244" s="10" t="s">
        <v>1597</v>
      </c>
      <c r="H10244" s="14">
        <v>123467</v>
      </c>
    </row>
    <row r="10245" spans="1:8" ht="19.5" customHeight="1" x14ac:dyDescent="0.25">
      <c r="A10245" s="4">
        <v>45631</v>
      </c>
      <c r="B10245" s="3">
        <v>3328</v>
      </c>
      <c r="C10245" s="10" t="s">
        <v>24</v>
      </c>
      <c r="D10245" s="10" t="s">
        <v>63</v>
      </c>
      <c r="H10245" s="14">
        <v>1050</v>
      </c>
    </row>
    <row r="10246" spans="1:8" ht="19.5" customHeight="1" x14ac:dyDescent="0.25">
      <c r="A10246" s="4">
        <v>45631</v>
      </c>
      <c r="B10246" s="3">
        <v>3328</v>
      </c>
      <c r="C10246" s="10" t="s">
        <v>24</v>
      </c>
      <c r="D10246" s="10" t="s">
        <v>60</v>
      </c>
      <c r="E10246" s="10" t="s">
        <v>350</v>
      </c>
      <c r="H10246" s="14">
        <v>200</v>
      </c>
    </row>
    <row r="10247" spans="1:8" ht="19.5" customHeight="1" x14ac:dyDescent="0.25">
      <c r="A10247" s="4">
        <v>45631</v>
      </c>
      <c r="B10247" s="3">
        <v>3329</v>
      </c>
      <c r="C10247" s="10" t="s">
        <v>926</v>
      </c>
      <c r="D10247" s="10" t="s">
        <v>481</v>
      </c>
      <c r="E10247" s="10" t="s">
        <v>935</v>
      </c>
      <c r="H10247" s="14">
        <v>36700</v>
      </c>
    </row>
    <row r="10248" spans="1:8" ht="19.5" customHeight="1" x14ac:dyDescent="0.25">
      <c r="A10248" s="4">
        <v>45631</v>
      </c>
      <c r="B10248" s="3">
        <v>3329</v>
      </c>
      <c r="C10248" s="10" t="s">
        <v>926</v>
      </c>
      <c r="D10248" s="10" t="s">
        <v>481</v>
      </c>
      <c r="E10248" s="10" t="s">
        <v>1573</v>
      </c>
      <c r="H10248" s="14">
        <v>200</v>
      </c>
    </row>
    <row r="10249" spans="1:8" ht="19.5" customHeight="1" x14ac:dyDescent="0.25">
      <c r="A10249" s="4">
        <v>45631</v>
      </c>
      <c r="B10249" s="3">
        <v>3329</v>
      </c>
      <c r="C10249" s="10" t="s">
        <v>23</v>
      </c>
      <c r="D10249" s="10" t="s">
        <v>265</v>
      </c>
      <c r="E10249" s="10" t="s">
        <v>1533</v>
      </c>
      <c r="H10249" s="14">
        <v>1000</v>
      </c>
    </row>
    <row r="10250" spans="1:8" ht="19.5" customHeight="1" x14ac:dyDescent="0.25">
      <c r="A10250" s="4">
        <v>45631</v>
      </c>
      <c r="B10250" s="3">
        <v>3329</v>
      </c>
      <c r="C10250" s="10" t="s">
        <v>24</v>
      </c>
      <c r="D10250" s="10" t="s">
        <v>174</v>
      </c>
      <c r="H10250" s="14">
        <v>2400</v>
      </c>
    </row>
    <row r="10251" spans="1:8" ht="19.5" customHeight="1" x14ac:dyDescent="0.25">
      <c r="A10251" s="4">
        <v>45631</v>
      </c>
      <c r="B10251" s="3">
        <v>3330</v>
      </c>
      <c r="C10251" s="10" t="s">
        <v>72</v>
      </c>
      <c r="D10251" s="10" t="s">
        <v>40</v>
      </c>
      <c r="E10251" s="10" t="s">
        <v>716</v>
      </c>
      <c r="F10251" s="10" t="s">
        <v>764</v>
      </c>
      <c r="H10251" s="14">
        <v>7650</v>
      </c>
    </row>
    <row r="10252" spans="1:8" ht="19.5" customHeight="1" x14ac:dyDescent="0.25">
      <c r="A10252" s="4">
        <v>45631</v>
      </c>
      <c r="B10252" s="3">
        <v>3331</v>
      </c>
      <c r="C10252" s="10" t="s">
        <v>72</v>
      </c>
      <c r="D10252" s="10" t="s">
        <v>40</v>
      </c>
      <c r="E10252" s="10" t="s">
        <v>716</v>
      </c>
      <c r="F10252" s="10" t="s">
        <v>1202</v>
      </c>
      <c r="H10252" s="14">
        <v>7150</v>
      </c>
    </row>
    <row r="10253" spans="1:8" ht="19.5" customHeight="1" x14ac:dyDescent="0.25">
      <c r="A10253" s="4">
        <v>45631</v>
      </c>
      <c r="B10253" s="3">
        <v>3332</v>
      </c>
      <c r="C10253" s="10" t="s">
        <v>24</v>
      </c>
      <c r="D10253" s="10" t="s">
        <v>63</v>
      </c>
      <c r="H10253" s="14">
        <v>150</v>
      </c>
    </row>
    <row r="10254" spans="1:8" ht="19.5" customHeight="1" x14ac:dyDescent="0.25">
      <c r="A10254" s="4">
        <v>45631</v>
      </c>
      <c r="B10254" s="3">
        <v>3332</v>
      </c>
      <c r="C10254" s="10" t="s">
        <v>172</v>
      </c>
      <c r="D10254" s="10" t="s">
        <v>296</v>
      </c>
      <c r="G10254" s="10">
        <v>5</v>
      </c>
      <c r="H10254" s="14">
        <v>620</v>
      </c>
    </row>
    <row r="10255" spans="1:8" ht="19.5" customHeight="1" x14ac:dyDescent="0.25">
      <c r="A10255" s="4">
        <v>45632</v>
      </c>
      <c r="B10255" s="3">
        <v>3333</v>
      </c>
      <c r="C10255" s="10" t="s">
        <v>926</v>
      </c>
      <c r="D10255" s="10" t="s">
        <v>1578</v>
      </c>
      <c r="E10255" s="10" t="s">
        <v>1578</v>
      </c>
      <c r="F10255" s="10" t="s">
        <v>1572</v>
      </c>
      <c r="H10255" s="14">
        <v>21000</v>
      </c>
    </row>
    <row r="10256" spans="1:8" ht="19.5" customHeight="1" x14ac:dyDescent="0.25">
      <c r="A10256" s="4">
        <v>45632</v>
      </c>
      <c r="B10256" s="3">
        <v>3334</v>
      </c>
      <c r="C10256" s="10" t="s">
        <v>72</v>
      </c>
      <c r="D10256" s="10" t="s">
        <v>157</v>
      </c>
      <c r="E10256" s="10" t="s">
        <v>978</v>
      </c>
      <c r="F10256" s="10" t="s">
        <v>25</v>
      </c>
      <c r="H10256" s="14">
        <v>8700</v>
      </c>
    </row>
    <row r="10257" spans="1:8" ht="19.5" customHeight="1" x14ac:dyDescent="0.25">
      <c r="A10257" s="4">
        <v>45632</v>
      </c>
      <c r="B10257" s="3">
        <v>3335</v>
      </c>
      <c r="C10257" s="10" t="s">
        <v>926</v>
      </c>
      <c r="D10257" s="10" t="s">
        <v>171</v>
      </c>
      <c r="E10257" s="10" t="s">
        <v>935</v>
      </c>
      <c r="H10257" s="14">
        <v>34100</v>
      </c>
    </row>
    <row r="10258" spans="1:8" ht="19.5" customHeight="1" x14ac:dyDescent="0.25">
      <c r="A10258" s="4">
        <v>45632</v>
      </c>
      <c r="B10258" s="3">
        <v>3335</v>
      </c>
      <c r="C10258" s="10" t="s">
        <v>926</v>
      </c>
      <c r="D10258" s="10" t="s">
        <v>481</v>
      </c>
      <c r="E10258" s="10" t="s">
        <v>1573</v>
      </c>
      <c r="H10258" s="14">
        <v>300</v>
      </c>
    </row>
    <row r="10259" spans="1:8" ht="19.5" customHeight="1" x14ac:dyDescent="0.25">
      <c r="A10259" s="4">
        <v>45632</v>
      </c>
      <c r="B10259" s="3">
        <v>3335</v>
      </c>
      <c r="C10259" s="10" t="s">
        <v>172</v>
      </c>
      <c r="D10259" s="10" t="s">
        <v>296</v>
      </c>
      <c r="G10259" s="10">
        <v>6</v>
      </c>
      <c r="H10259" s="14">
        <v>750</v>
      </c>
    </row>
    <row r="10260" spans="1:8" ht="19.5" customHeight="1" x14ac:dyDescent="0.25">
      <c r="A10260" s="4">
        <v>45632</v>
      </c>
      <c r="B10260" s="3">
        <v>3335</v>
      </c>
      <c r="C10260" s="10" t="s">
        <v>172</v>
      </c>
      <c r="D10260" s="10" t="s">
        <v>295</v>
      </c>
      <c r="H10260" s="14">
        <v>100</v>
      </c>
    </row>
    <row r="10261" spans="1:8" ht="19.5" customHeight="1" x14ac:dyDescent="0.25">
      <c r="A10261" s="4">
        <v>45632</v>
      </c>
      <c r="B10261" s="3">
        <v>3336</v>
      </c>
      <c r="C10261" s="10" t="s">
        <v>23</v>
      </c>
      <c r="D10261" s="10" t="s">
        <v>20</v>
      </c>
      <c r="E10261" s="10" t="s">
        <v>44</v>
      </c>
      <c r="H10261" s="14">
        <v>340</v>
      </c>
    </row>
    <row r="10262" spans="1:8" ht="19.5" customHeight="1" x14ac:dyDescent="0.25">
      <c r="A10262" s="4">
        <v>45632</v>
      </c>
      <c r="B10262" s="3">
        <v>3336</v>
      </c>
      <c r="C10262" s="10" t="s">
        <v>23</v>
      </c>
      <c r="D10262" s="10" t="s">
        <v>20</v>
      </c>
      <c r="E10262" s="10" t="s">
        <v>350</v>
      </c>
      <c r="H10262" s="14">
        <v>900</v>
      </c>
    </row>
    <row r="10263" spans="1:8" ht="19.5" customHeight="1" x14ac:dyDescent="0.25">
      <c r="A10263" s="4">
        <v>45632</v>
      </c>
      <c r="B10263" s="3">
        <v>3336</v>
      </c>
      <c r="C10263" s="10" t="s">
        <v>24</v>
      </c>
      <c r="D10263" s="10" t="s">
        <v>174</v>
      </c>
      <c r="H10263" s="14">
        <v>2000</v>
      </c>
    </row>
    <row r="10264" spans="1:8" ht="19.5" customHeight="1" x14ac:dyDescent="0.25">
      <c r="A10264" s="4">
        <v>45632</v>
      </c>
      <c r="B10264" s="3">
        <v>3336</v>
      </c>
      <c r="C10264" s="10" t="s">
        <v>24</v>
      </c>
      <c r="D10264" s="10" t="s">
        <v>60</v>
      </c>
      <c r="E10264" s="10" t="s">
        <v>890</v>
      </c>
      <c r="H10264" s="14">
        <v>240</v>
      </c>
    </row>
    <row r="10265" spans="1:8" ht="19.5" customHeight="1" x14ac:dyDescent="0.25">
      <c r="A10265" s="4">
        <v>45632</v>
      </c>
      <c r="B10265" s="3">
        <v>3337</v>
      </c>
      <c r="C10265" s="10" t="s">
        <v>24</v>
      </c>
      <c r="D10265" s="10" t="s">
        <v>171</v>
      </c>
      <c r="H10265" s="14">
        <v>1350</v>
      </c>
    </row>
    <row r="10266" spans="1:8" ht="19.5" customHeight="1" x14ac:dyDescent="0.25">
      <c r="A10266" s="4">
        <v>45632</v>
      </c>
      <c r="B10266" s="3">
        <v>3337</v>
      </c>
      <c r="C10266" s="10" t="s">
        <v>23</v>
      </c>
      <c r="D10266" s="10" t="s">
        <v>564</v>
      </c>
      <c r="E10266" s="10" t="s">
        <v>1598</v>
      </c>
      <c r="H10266" s="14">
        <v>500</v>
      </c>
    </row>
    <row r="10267" spans="1:8" ht="19.5" customHeight="1" x14ac:dyDescent="0.25">
      <c r="A10267" s="4">
        <v>45632</v>
      </c>
      <c r="B10267" s="3">
        <v>3337</v>
      </c>
      <c r="C10267" s="10" t="s">
        <v>24</v>
      </c>
      <c r="D10267" s="10" t="s">
        <v>175</v>
      </c>
      <c r="H10267" s="14">
        <v>120</v>
      </c>
    </row>
    <row r="10268" spans="1:8" ht="19.5" customHeight="1" x14ac:dyDescent="0.25">
      <c r="A10268" s="4">
        <v>45632</v>
      </c>
      <c r="B10268" s="3">
        <v>3337</v>
      </c>
      <c r="C10268" s="10" t="s">
        <v>24</v>
      </c>
      <c r="D10268" s="10" t="s">
        <v>60</v>
      </c>
      <c r="E10268" s="10" t="s">
        <v>481</v>
      </c>
      <c r="H10268" s="14">
        <v>300</v>
      </c>
    </row>
    <row r="10269" spans="1:8" ht="19.5" customHeight="1" x14ac:dyDescent="0.25">
      <c r="A10269" s="4">
        <v>45632</v>
      </c>
      <c r="B10269" s="3">
        <v>3338</v>
      </c>
      <c r="C10269" s="10" t="s">
        <v>72</v>
      </c>
      <c r="D10269" s="10" t="s">
        <v>40</v>
      </c>
      <c r="E10269" s="10" t="s">
        <v>716</v>
      </c>
      <c r="F10269" s="10" t="s">
        <v>764</v>
      </c>
      <c r="H10269" s="14">
        <v>6530</v>
      </c>
    </row>
    <row r="10270" spans="1:8" ht="19.5" customHeight="1" x14ac:dyDescent="0.25">
      <c r="A10270" s="4">
        <v>45632</v>
      </c>
      <c r="B10270" s="3">
        <v>3339</v>
      </c>
      <c r="C10270" s="10" t="s">
        <v>72</v>
      </c>
      <c r="D10270" s="10" t="s">
        <v>40</v>
      </c>
      <c r="E10270" s="10" t="s">
        <v>716</v>
      </c>
      <c r="F10270" s="10" t="s">
        <v>1202</v>
      </c>
      <c r="H10270" s="14">
        <v>7120</v>
      </c>
    </row>
    <row r="10271" spans="1:8" ht="19.5" customHeight="1" x14ac:dyDescent="0.25">
      <c r="A10271" s="4">
        <v>45632</v>
      </c>
      <c r="B10271" s="3">
        <v>3340</v>
      </c>
      <c r="C10271" s="10" t="s">
        <v>24</v>
      </c>
      <c r="D10271" s="10" t="s">
        <v>63</v>
      </c>
      <c r="H10271" s="14">
        <v>600</v>
      </c>
    </row>
    <row r="10272" spans="1:8" ht="19.5" customHeight="1" x14ac:dyDescent="0.25">
      <c r="A10272" s="4">
        <v>45632</v>
      </c>
      <c r="B10272" s="3">
        <v>3340</v>
      </c>
      <c r="C10272" s="10" t="s">
        <v>23</v>
      </c>
      <c r="D10272" s="10" t="s">
        <v>22</v>
      </c>
      <c r="H10272" s="14">
        <v>250</v>
      </c>
    </row>
    <row r="10273" spans="1:8" ht="19.5" customHeight="1" x14ac:dyDescent="0.25">
      <c r="A10273" s="4">
        <v>45632</v>
      </c>
      <c r="B10273" s="3">
        <v>3340</v>
      </c>
      <c r="C10273" s="10" t="s">
        <v>23</v>
      </c>
      <c r="D10273" s="10" t="s">
        <v>192</v>
      </c>
      <c r="E10273" s="10" t="s">
        <v>826</v>
      </c>
      <c r="H10273" s="14">
        <v>600</v>
      </c>
    </row>
    <row r="10274" spans="1:8" ht="19.5" customHeight="1" x14ac:dyDescent="0.25">
      <c r="A10274" s="4">
        <v>45632</v>
      </c>
      <c r="B10274" s="3">
        <v>3341</v>
      </c>
      <c r="C10274" s="10" t="s">
        <v>72</v>
      </c>
      <c r="D10274" s="10" t="s">
        <v>1027</v>
      </c>
      <c r="E10274" s="10" t="s">
        <v>269</v>
      </c>
      <c r="F10274" s="10" t="s">
        <v>131</v>
      </c>
      <c r="H10274" s="14">
        <v>29000</v>
      </c>
    </row>
    <row r="10275" spans="1:8" ht="19.5" customHeight="1" x14ac:dyDescent="0.25">
      <c r="A10275" s="4">
        <v>45632</v>
      </c>
      <c r="B10275" s="3">
        <v>3341</v>
      </c>
      <c r="C10275" s="10" t="s">
        <v>23</v>
      </c>
      <c r="D10275" s="10" t="s">
        <v>64</v>
      </c>
      <c r="E10275" s="10" t="s">
        <v>1599</v>
      </c>
      <c r="H10275" s="14">
        <v>1000</v>
      </c>
    </row>
    <row r="10276" spans="1:8" ht="19.5" customHeight="1" x14ac:dyDescent="0.25">
      <c r="A10276" s="4">
        <v>45633</v>
      </c>
      <c r="B10276" s="3">
        <v>3342</v>
      </c>
      <c r="C10276" s="10" t="s">
        <v>72</v>
      </c>
      <c r="D10276" s="10" t="s">
        <v>157</v>
      </c>
      <c r="E10276" s="10" t="s">
        <v>978</v>
      </c>
      <c r="F10276" s="10" t="s">
        <v>25</v>
      </c>
      <c r="H10276" s="14">
        <v>13160</v>
      </c>
    </row>
    <row r="10277" spans="1:8" ht="19.5" customHeight="1" x14ac:dyDescent="0.25">
      <c r="A10277" s="4">
        <v>45633</v>
      </c>
      <c r="B10277" s="3">
        <v>3343</v>
      </c>
      <c r="C10277" s="10" t="s">
        <v>72</v>
      </c>
      <c r="D10277" s="10" t="s">
        <v>40</v>
      </c>
      <c r="E10277" s="10" t="s">
        <v>716</v>
      </c>
      <c r="F10277" s="10" t="s">
        <v>764</v>
      </c>
      <c r="H10277" s="14">
        <v>3810</v>
      </c>
    </row>
    <row r="10278" spans="1:8" ht="19.5" customHeight="1" x14ac:dyDescent="0.25">
      <c r="A10278" s="4">
        <v>45633</v>
      </c>
      <c r="B10278" s="3">
        <v>3344</v>
      </c>
      <c r="C10278" s="10" t="s">
        <v>72</v>
      </c>
      <c r="D10278" s="10" t="s">
        <v>40</v>
      </c>
      <c r="E10278" s="10" t="s">
        <v>716</v>
      </c>
      <c r="F10278" s="10" t="s">
        <v>1202</v>
      </c>
      <c r="H10278" s="14">
        <v>7160</v>
      </c>
    </row>
    <row r="10279" spans="1:8" ht="19.5" customHeight="1" x14ac:dyDescent="0.25">
      <c r="A10279" s="4">
        <v>45633</v>
      </c>
      <c r="B10279" s="3">
        <v>3345</v>
      </c>
      <c r="C10279" s="10" t="s">
        <v>24</v>
      </c>
      <c r="D10279" s="10" t="s">
        <v>63</v>
      </c>
      <c r="H10279" s="14">
        <v>900</v>
      </c>
    </row>
    <row r="10280" spans="1:8" ht="19.5" customHeight="1" x14ac:dyDescent="0.25">
      <c r="A10280" s="4">
        <v>45633</v>
      </c>
      <c r="B10280" s="3">
        <v>3345</v>
      </c>
      <c r="C10280" s="10" t="s">
        <v>24</v>
      </c>
      <c r="D10280" s="10" t="s">
        <v>175</v>
      </c>
      <c r="H10280" s="14">
        <v>200</v>
      </c>
    </row>
    <row r="10281" spans="1:8" ht="19.5" customHeight="1" x14ac:dyDescent="0.25">
      <c r="A10281" s="4">
        <v>45633</v>
      </c>
      <c r="B10281" s="3">
        <v>3345</v>
      </c>
      <c r="C10281" s="10" t="s">
        <v>23</v>
      </c>
      <c r="D10281" s="10" t="s">
        <v>64</v>
      </c>
      <c r="E10281" s="10" t="s">
        <v>343</v>
      </c>
      <c r="H10281" s="14">
        <v>150</v>
      </c>
    </row>
    <row r="10282" spans="1:8" ht="19.5" customHeight="1" x14ac:dyDescent="0.25">
      <c r="A10282" s="4">
        <v>45633</v>
      </c>
      <c r="B10282" s="3">
        <v>3345</v>
      </c>
      <c r="C10282" s="10" t="s">
        <v>23</v>
      </c>
      <c r="D10282" s="10" t="s">
        <v>64</v>
      </c>
      <c r="E10282" s="10" t="s">
        <v>1137</v>
      </c>
      <c r="H10282" s="14">
        <v>900</v>
      </c>
    </row>
    <row r="10283" spans="1:8" ht="19.5" customHeight="1" x14ac:dyDescent="0.25">
      <c r="A10283" s="4">
        <v>45633</v>
      </c>
      <c r="B10283" s="3">
        <v>3346</v>
      </c>
      <c r="C10283" s="10" t="s">
        <v>72</v>
      </c>
      <c r="D10283" s="10" t="s">
        <v>40</v>
      </c>
      <c r="E10283" s="10" t="s">
        <v>269</v>
      </c>
      <c r="F10283" s="10" t="s">
        <v>902</v>
      </c>
      <c r="H10283" s="14">
        <v>1500</v>
      </c>
    </row>
    <row r="10284" spans="1:8" ht="19.5" customHeight="1" x14ac:dyDescent="0.25">
      <c r="A10284" s="4">
        <v>45633</v>
      </c>
      <c r="B10284" s="3">
        <v>3347</v>
      </c>
      <c r="C10284" s="10" t="s">
        <v>24</v>
      </c>
      <c r="D10284" s="10" t="s">
        <v>174</v>
      </c>
      <c r="H10284" s="14">
        <v>2400</v>
      </c>
    </row>
    <row r="10285" spans="1:8" ht="19.5" customHeight="1" x14ac:dyDescent="0.25">
      <c r="A10285" s="4">
        <v>45633</v>
      </c>
      <c r="B10285" s="3">
        <v>3347</v>
      </c>
      <c r="C10285" s="10" t="s">
        <v>23</v>
      </c>
      <c r="D10285" s="10" t="s">
        <v>372</v>
      </c>
      <c r="E10285" s="10" t="s">
        <v>1600</v>
      </c>
      <c r="H10285" s="14">
        <v>1770</v>
      </c>
    </row>
    <row r="10286" spans="1:8" ht="19.5" customHeight="1" x14ac:dyDescent="0.25">
      <c r="A10286" s="4">
        <v>45633</v>
      </c>
      <c r="B10286" s="3">
        <v>3347</v>
      </c>
      <c r="C10286" s="10" t="s">
        <v>24</v>
      </c>
      <c r="D10286" s="10" t="s">
        <v>60</v>
      </c>
      <c r="E10286" s="10" t="s">
        <v>890</v>
      </c>
      <c r="H10286" s="14">
        <v>200</v>
      </c>
    </row>
    <row r="10287" spans="1:8" ht="19.5" customHeight="1" x14ac:dyDescent="0.25">
      <c r="A10287" s="4">
        <v>45633</v>
      </c>
      <c r="B10287" s="3">
        <v>3347</v>
      </c>
      <c r="C10287" s="10" t="s">
        <v>24</v>
      </c>
      <c r="D10287" s="10" t="s">
        <v>60</v>
      </c>
      <c r="E10287" s="10" t="s">
        <v>350</v>
      </c>
      <c r="H10287" s="14">
        <v>150</v>
      </c>
    </row>
    <row r="10288" spans="1:8" ht="19.5" customHeight="1" x14ac:dyDescent="0.25">
      <c r="A10288" s="4">
        <v>45634</v>
      </c>
      <c r="B10288" s="3">
        <v>3348</v>
      </c>
      <c r="C10288" s="10" t="s">
        <v>72</v>
      </c>
      <c r="D10288" s="10" t="s">
        <v>157</v>
      </c>
      <c r="E10288" s="10" t="s">
        <v>978</v>
      </c>
      <c r="F10288" s="10" t="s">
        <v>25</v>
      </c>
      <c r="H10288" s="14">
        <v>12600</v>
      </c>
    </row>
    <row r="10289" spans="1:8" ht="19.5" customHeight="1" x14ac:dyDescent="0.25">
      <c r="A10289" s="4">
        <v>45634</v>
      </c>
      <c r="B10289" s="3">
        <v>3348</v>
      </c>
      <c r="C10289" s="10" t="s">
        <v>24</v>
      </c>
      <c r="D10289" s="10" t="s">
        <v>368</v>
      </c>
      <c r="E10289" s="10" t="s">
        <v>157</v>
      </c>
      <c r="F10289" s="10" t="s">
        <v>25</v>
      </c>
      <c r="H10289" s="14">
        <v>2170</v>
      </c>
    </row>
    <row r="10290" spans="1:8" ht="19.5" customHeight="1" x14ac:dyDescent="0.25">
      <c r="A10290" s="4">
        <v>45634</v>
      </c>
      <c r="B10290" s="3">
        <v>3348</v>
      </c>
      <c r="C10290" s="10" t="s">
        <v>23</v>
      </c>
      <c r="D10290" s="10" t="s">
        <v>64</v>
      </c>
      <c r="E10290" s="10" t="s">
        <v>343</v>
      </c>
      <c r="H10290" s="14">
        <v>100</v>
      </c>
    </row>
    <row r="10291" spans="1:8" ht="19.5" customHeight="1" x14ac:dyDescent="0.25">
      <c r="A10291" s="4">
        <v>45634</v>
      </c>
      <c r="B10291" s="3">
        <v>3349</v>
      </c>
      <c r="C10291" s="10" t="s">
        <v>72</v>
      </c>
      <c r="D10291" s="10" t="s">
        <v>40</v>
      </c>
      <c r="E10291" s="10" t="s">
        <v>716</v>
      </c>
      <c r="F10291" s="10" t="s">
        <v>764</v>
      </c>
      <c r="H10291" s="14">
        <v>6330</v>
      </c>
    </row>
    <row r="10292" spans="1:8" ht="19.5" customHeight="1" x14ac:dyDescent="0.25">
      <c r="A10292" s="4">
        <v>45634</v>
      </c>
      <c r="B10292" s="3">
        <v>3350</v>
      </c>
      <c r="C10292" s="10" t="s">
        <v>72</v>
      </c>
      <c r="D10292" s="10" t="s">
        <v>40</v>
      </c>
      <c r="E10292" s="10" t="s">
        <v>716</v>
      </c>
      <c r="F10292" s="10" t="s">
        <v>1202</v>
      </c>
      <c r="H10292" s="14">
        <v>7290</v>
      </c>
    </row>
    <row r="10293" spans="1:8" ht="19.5" customHeight="1" x14ac:dyDescent="0.25">
      <c r="A10293" s="4">
        <v>45634</v>
      </c>
      <c r="B10293" s="3">
        <v>3351</v>
      </c>
      <c r="C10293" s="10" t="s">
        <v>72</v>
      </c>
      <c r="D10293" s="10" t="s">
        <v>40</v>
      </c>
      <c r="E10293" s="10" t="s">
        <v>211</v>
      </c>
      <c r="F10293" s="10" t="s">
        <v>902</v>
      </c>
      <c r="H10293" s="14">
        <v>5890</v>
      </c>
    </row>
    <row r="10294" spans="1:8" ht="19.5" customHeight="1" x14ac:dyDescent="0.25">
      <c r="A10294" s="4">
        <v>45634</v>
      </c>
      <c r="B10294" s="3">
        <v>3351</v>
      </c>
      <c r="C10294" s="10" t="s">
        <v>72</v>
      </c>
      <c r="D10294" s="10" t="s">
        <v>40</v>
      </c>
      <c r="E10294" s="10" t="s">
        <v>1023</v>
      </c>
      <c r="F10294" s="10" t="s">
        <v>902</v>
      </c>
      <c r="H10294" s="14">
        <v>100</v>
      </c>
    </row>
    <row r="10295" spans="1:8" ht="19.5" customHeight="1" x14ac:dyDescent="0.25">
      <c r="A10295" s="4">
        <v>45634</v>
      </c>
      <c r="B10295" s="3">
        <v>3352</v>
      </c>
      <c r="C10295" s="10" t="s">
        <v>23</v>
      </c>
      <c r="D10295" s="10" t="s">
        <v>20</v>
      </c>
      <c r="E10295" s="10" t="s">
        <v>350</v>
      </c>
      <c r="H10295" s="14">
        <v>900</v>
      </c>
    </row>
    <row r="10296" spans="1:8" ht="19.5" customHeight="1" x14ac:dyDescent="0.25">
      <c r="A10296" s="4">
        <v>45634</v>
      </c>
      <c r="B10296" s="3">
        <v>3352</v>
      </c>
      <c r="C10296" s="10" t="s">
        <v>23</v>
      </c>
      <c r="D10296" s="10" t="s">
        <v>20</v>
      </c>
      <c r="E10296" s="10" t="s">
        <v>44</v>
      </c>
      <c r="H10296" s="14">
        <v>340</v>
      </c>
    </row>
    <row r="10297" spans="1:8" ht="19.5" customHeight="1" x14ac:dyDescent="0.25">
      <c r="A10297" s="4">
        <v>45634</v>
      </c>
      <c r="B10297" s="3">
        <v>3352</v>
      </c>
      <c r="C10297" s="10" t="s">
        <v>172</v>
      </c>
      <c r="D10297" s="10" t="s">
        <v>295</v>
      </c>
      <c r="H10297" s="14">
        <v>100</v>
      </c>
    </row>
    <row r="10298" spans="1:8" ht="19.5" customHeight="1" x14ac:dyDescent="0.25">
      <c r="A10298" s="4">
        <v>45634</v>
      </c>
      <c r="B10298" s="3">
        <v>3352</v>
      </c>
      <c r="C10298" s="10" t="s">
        <v>23</v>
      </c>
      <c r="D10298" s="10" t="s">
        <v>22</v>
      </c>
      <c r="H10298" s="14">
        <v>60</v>
      </c>
    </row>
    <row r="10299" spans="1:8" ht="19.5" customHeight="1" x14ac:dyDescent="0.25">
      <c r="A10299" s="4">
        <v>45634</v>
      </c>
      <c r="B10299" s="3">
        <v>3353</v>
      </c>
      <c r="C10299" s="10" t="s">
        <v>24</v>
      </c>
      <c r="D10299" s="10" t="s">
        <v>174</v>
      </c>
      <c r="H10299" s="14">
        <v>2400</v>
      </c>
    </row>
    <row r="10300" spans="1:8" ht="19.5" customHeight="1" x14ac:dyDescent="0.25">
      <c r="A10300" s="4">
        <v>45634</v>
      </c>
      <c r="B10300" s="3">
        <v>3353</v>
      </c>
      <c r="C10300" s="10" t="s">
        <v>926</v>
      </c>
      <c r="D10300" s="10" t="s">
        <v>58</v>
      </c>
      <c r="H10300" s="14">
        <v>5500</v>
      </c>
    </row>
    <row r="10301" spans="1:8" ht="19.5" customHeight="1" x14ac:dyDescent="0.25">
      <c r="A10301" s="4">
        <v>45634</v>
      </c>
      <c r="B10301" s="3">
        <v>3353</v>
      </c>
      <c r="C10301" s="10" t="s">
        <v>926</v>
      </c>
      <c r="D10301" s="10" t="s">
        <v>58</v>
      </c>
      <c r="E10301" s="10" t="s">
        <v>935</v>
      </c>
      <c r="H10301" s="14">
        <v>300</v>
      </c>
    </row>
    <row r="10302" spans="1:8" ht="19.5" customHeight="1" x14ac:dyDescent="0.25">
      <c r="A10302" s="4">
        <v>45634</v>
      </c>
      <c r="B10302" s="3">
        <v>3353</v>
      </c>
      <c r="C10302" s="10" t="s">
        <v>24</v>
      </c>
      <c r="D10302" s="10" t="s">
        <v>63</v>
      </c>
      <c r="H10302" s="14">
        <v>350</v>
      </c>
    </row>
    <row r="10303" spans="1:8" ht="19.5" customHeight="1" x14ac:dyDescent="0.25">
      <c r="A10303" s="4">
        <v>45634</v>
      </c>
      <c r="B10303" s="3">
        <v>3354</v>
      </c>
      <c r="C10303" s="10" t="s">
        <v>24</v>
      </c>
      <c r="D10303" s="10" t="s">
        <v>175</v>
      </c>
      <c r="H10303" s="14">
        <v>200</v>
      </c>
    </row>
    <row r="10304" spans="1:8" ht="19.5" customHeight="1" x14ac:dyDescent="0.25">
      <c r="A10304" s="4">
        <v>45634</v>
      </c>
      <c r="B10304" s="3">
        <v>3354</v>
      </c>
      <c r="C10304" s="10" t="s">
        <v>24</v>
      </c>
      <c r="D10304" s="10" t="s">
        <v>171</v>
      </c>
      <c r="H10304" s="14">
        <v>1350</v>
      </c>
    </row>
    <row r="10305" spans="1:8" ht="19.5" customHeight="1" x14ac:dyDescent="0.25">
      <c r="A10305" s="4">
        <v>45634</v>
      </c>
      <c r="B10305" s="3">
        <v>3354</v>
      </c>
      <c r="C10305" s="10" t="s">
        <v>24</v>
      </c>
      <c r="D10305" s="10" t="s">
        <v>60</v>
      </c>
      <c r="E10305" s="10" t="s">
        <v>481</v>
      </c>
      <c r="H10305" s="14">
        <v>150</v>
      </c>
    </row>
    <row r="10306" spans="1:8" ht="19.5" customHeight="1" x14ac:dyDescent="0.25">
      <c r="A10306" s="4">
        <v>45634</v>
      </c>
      <c r="B10306" s="3">
        <v>3354</v>
      </c>
      <c r="C10306" s="10" t="s">
        <v>24</v>
      </c>
      <c r="D10306" s="10" t="s">
        <v>60</v>
      </c>
      <c r="E10306" s="10" t="s">
        <v>350</v>
      </c>
      <c r="H10306" s="14">
        <v>160</v>
      </c>
    </row>
    <row r="10307" spans="1:8" ht="19.5" customHeight="1" x14ac:dyDescent="0.25">
      <c r="A10307" s="4">
        <v>45634</v>
      </c>
      <c r="B10307" s="3">
        <v>3355</v>
      </c>
      <c r="C10307" s="10" t="s">
        <v>24</v>
      </c>
      <c r="D10307" s="10" t="s">
        <v>63</v>
      </c>
      <c r="H10307" s="14">
        <v>600</v>
      </c>
    </row>
    <row r="10308" spans="1:8" ht="19.5" customHeight="1" x14ac:dyDescent="0.25">
      <c r="A10308" s="4">
        <v>45634</v>
      </c>
      <c r="B10308" s="3">
        <v>3355</v>
      </c>
      <c r="C10308" s="10" t="s">
        <v>23</v>
      </c>
      <c r="D10308" s="10" t="s">
        <v>192</v>
      </c>
      <c r="H10308" s="14">
        <v>40</v>
      </c>
    </row>
    <row r="10309" spans="1:8" ht="19.5" customHeight="1" x14ac:dyDescent="0.25">
      <c r="A10309" s="4">
        <v>45634</v>
      </c>
      <c r="B10309" s="3">
        <v>3355</v>
      </c>
      <c r="C10309" s="10" t="s">
        <v>23</v>
      </c>
      <c r="D10309" s="10" t="s">
        <v>1601</v>
      </c>
      <c r="H10309" s="14">
        <v>1500</v>
      </c>
    </row>
    <row r="10310" spans="1:8" ht="19.5" customHeight="1" x14ac:dyDescent="0.25">
      <c r="A10310" s="4">
        <v>45634</v>
      </c>
      <c r="B10310" s="3">
        <v>3355</v>
      </c>
      <c r="C10310" s="10" t="s">
        <v>23</v>
      </c>
      <c r="D10310" s="10" t="s">
        <v>372</v>
      </c>
      <c r="E10310" s="10" t="s">
        <v>211</v>
      </c>
      <c r="H10310" s="14">
        <v>500</v>
      </c>
    </row>
    <row r="10311" spans="1:8" ht="19.5" customHeight="1" x14ac:dyDescent="0.25">
      <c r="A10311" s="4">
        <v>45635</v>
      </c>
      <c r="B10311" s="3">
        <v>3356</v>
      </c>
      <c r="C10311" s="10" t="s">
        <v>24</v>
      </c>
      <c r="D10311" s="10" t="s">
        <v>171</v>
      </c>
      <c r="H10311" s="14">
        <v>1350</v>
      </c>
    </row>
    <row r="10312" spans="1:8" ht="19.5" customHeight="1" x14ac:dyDescent="0.25">
      <c r="A10312" s="4">
        <v>45635</v>
      </c>
      <c r="B10312" s="3">
        <v>3356</v>
      </c>
      <c r="C10312" s="10" t="s">
        <v>24</v>
      </c>
      <c r="D10312" s="10" t="s">
        <v>175</v>
      </c>
      <c r="H10312" s="14">
        <v>500</v>
      </c>
    </row>
    <row r="10313" spans="1:8" ht="19.5" customHeight="1" x14ac:dyDescent="0.25">
      <c r="A10313" s="4">
        <v>45635</v>
      </c>
      <c r="B10313" s="3">
        <v>3356</v>
      </c>
      <c r="C10313" s="10" t="s">
        <v>23</v>
      </c>
      <c r="D10313" s="10" t="s">
        <v>192</v>
      </c>
      <c r="E10313" s="10" t="s">
        <v>826</v>
      </c>
      <c r="H10313" s="14">
        <v>300</v>
      </c>
    </row>
    <row r="10314" spans="1:8" ht="19.5" customHeight="1" x14ac:dyDescent="0.25">
      <c r="A10314" s="4">
        <v>45635</v>
      </c>
      <c r="B10314" s="3">
        <v>3356</v>
      </c>
      <c r="C10314" s="10" t="s">
        <v>24</v>
      </c>
      <c r="D10314" s="10" t="s">
        <v>60</v>
      </c>
      <c r="E10314" s="10" t="s">
        <v>890</v>
      </c>
      <c r="H10314" s="14">
        <v>700</v>
      </c>
    </row>
    <row r="10315" spans="1:8" ht="19.5" customHeight="1" x14ac:dyDescent="0.25">
      <c r="A10315" s="4">
        <v>45635</v>
      </c>
      <c r="B10315" s="3">
        <v>3357</v>
      </c>
      <c r="C10315" s="10" t="s">
        <v>72</v>
      </c>
      <c r="D10315" s="10" t="s">
        <v>157</v>
      </c>
      <c r="E10315" s="10" t="s">
        <v>978</v>
      </c>
      <c r="F10315" s="10" t="s">
        <v>25</v>
      </c>
      <c r="H10315" s="14">
        <v>12600</v>
      </c>
    </row>
    <row r="10316" spans="1:8" ht="19.5" customHeight="1" x14ac:dyDescent="0.25">
      <c r="A10316" s="4">
        <v>45635</v>
      </c>
      <c r="B10316" s="3">
        <v>3357</v>
      </c>
      <c r="C10316" s="10" t="s">
        <v>24</v>
      </c>
      <c r="D10316" s="10" t="s">
        <v>368</v>
      </c>
      <c r="E10316" s="10" t="s">
        <v>157</v>
      </c>
      <c r="F10316" s="10" t="s">
        <v>25</v>
      </c>
      <c r="H10316" s="14">
        <v>1440</v>
      </c>
    </row>
    <row r="10317" spans="1:8" ht="19.5" customHeight="1" x14ac:dyDescent="0.25">
      <c r="A10317" s="4">
        <v>45635</v>
      </c>
      <c r="B10317" s="3">
        <v>3358</v>
      </c>
      <c r="C10317" s="10" t="s">
        <v>72</v>
      </c>
      <c r="D10317" s="10" t="s">
        <v>40</v>
      </c>
      <c r="E10317" s="10" t="s">
        <v>716</v>
      </c>
      <c r="F10317" s="10" t="s">
        <v>764</v>
      </c>
      <c r="H10317" s="14">
        <v>5410</v>
      </c>
    </row>
    <row r="10318" spans="1:8" ht="19.5" customHeight="1" x14ac:dyDescent="0.25">
      <c r="A10318" s="4">
        <v>45635</v>
      </c>
      <c r="B10318" s="3">
        <v>3359</v>
      </c>
      <c r="C10318" s="10" t="s">
        <v>72</v>
      </c>
      <c r="D10318" s="10" t="s">
        <v>40</v>
      </c>
      <c r="E10318" s="10" t="s">
        <v>716</v>
      </c>
      <c r="F10318" s="10" t="s">
        <v>1202</v>
      </c>
      <c r="H10318" s="14">
        <v>5940</v>
      </c>
    </row>
    <row r="10319" spans="1:8" ht="19.5" customHeight="1" x14ac:dyDescent="0.25">
      <c r="A10319" s="4">
        <v>45635</v>
      </c>
      <c r="B10319" s="3">
        <v>3360</v>
      </c>
      <c r="C10319" s="10" t="s">
        <v>24</v>
      </c>
      <c r="D10319" s="10" t="s">
        <v>174</v>
      </c>
      <c r="H10319" s="14">
        <v>2800</v>
      </c>
    </row>
    <row r="10320" spans="1:8" ht="19.5" customHeight="1" x14ac:dyDescent="0.25">
      <c r="A10320" s="4">
        <v>45635</v>
      </c>
      <c r="B10320" s="3">
        <v>3360</v>
      </c>
      <c r="C10320" s="10" t="s">
        <v>24</v>
      </c>
      <c r="D10320" s="10" t="s">
        <v>60</v>
      </c>
      <c r="E10320" s="10" t="s">
        <v>350</v>
      </c>
      <c r="H10320" s="14">
        <v>300</v>
      </c>
    </row>
    <row r="10321" spans="1:8" ht="19.5" customHeight="1" x14ac:dyDescent="0.25">
      <c r="A10321" s="4">
        <v>45635</v>
      </c>
      <c r="B10321" s="3">
        <v>3360</v>
      </c>
      <c r="C10321" s="10" t="s">
        <v>23</v>
      </c>
      <c r="D10321" s="10" t="s">
        <v>407</v>
      </c>
      <c r="H10321" s="14">
        <v>200</v>
      </c>
    </row>
    <row r="10322" spans="1:8" ht="19.5" customHeight="1" x14ac:dyDescent="0.25">
      <c r="A10322" s="4">
        <v>45635</v>
      </c>
      <c r="B10322" s="3">
        <v>3361</v>
      </c>
      <c r="C10322" s="10" t="s">
        <v>72</v>
      </c>
      <c r="D10322" s="10" t="s">
        <v>40</v>
      </c>
      <c r="E10322" s="10" t="s">
        <v>211</v>
      </c>
      <c r="F10322" s="10" t="s">
        <v>902</v>
      </c>
      <c r="H10322" s="14">
        <v>9310</v>
      </c>
    </row>
    <row r="10323" spans="1:8" ht="19.5" customHeight="1" x14ac:dyDescent="0.25">
      <c r="A10323" s="4">
        <v>45635</v>
      </c>
      <c r="B10323" s="3">
        <v>3361</v>
      </c>
      <c r="C10323" s="10" t="s">
        <v>72</v>
      </c>
      <c r="D10323" s="10" t="s">
        <v>40</v>
      </c>
      <c r="E10323" s="10" t="s">
        <v>1023</v>
      </c>
      <c r="F10323" s="10" t="s">
        <v>902</v>
      </c>
      <c r="H10323" s="14">
        <v>100</v>
      </c>
    </row>
    <row r="10324" spans="1:8" ht="19.5" customHeight="1" x14ac:dyDescent="0.25">
      <c r="A10324" s="4">
        <v>45636</v>
      </c>
      <c r="B10324" s="3">
        <v>3362</v>
      </c>
      <c r="C10324" s="10" t="s">
        <v>72</v>
      </c>
      <c r="D10324" s="10" t="s">
        <v>157</v>
      </c>
      <c r="E10324" s="10" t="s">
        <v>978</v>
      </c>
      <c r="F10324" s="10" t="s">
        <v>25</v>
      </c>
      <c r="H10324" s="14">
        <v>11220</v>
      </c>
    </row>
    <row r="10325" spans="1:8" ht="19.5" customHeight="1" x14ac:dyDescent="0.25">
      <c r="A10325" s="4">
        <v>45636</v>
      </c>
      <c r="B10325" s="3">
        <v>3363</v>
      </c>
      <c r="C10325" s="10" t="s">
        <v>72</v>
      </c>
      <c r="D10325" s="10" t="s">
        <v>40</v>
      </c>
      <c r="E10325" s="10" t="s">
        <v>716</v>
      </c>
      <c r="F10325" s="10" t="s">
        <v>1202</v>
      </c>
      <c r="H10325" s="14">
        <v>7580</v>
      </c>
    </row>
    <row r="10326" spans="1:8" ht="19.5" customHeight="1" x14ac:dyDescent="0.25">
      <c r="A10326" s="4">
        <v>45636</v>
      </c>
      <c r="B10326" s="3">
        <v>3364</v>
      </c>
      <c r="C10326" s="10" t="s">
        <v>72</v>
      </c>
      <c r="D10326" s="10" t="s">
        <v>40</v>
      </c>
      <c r="E10326" s="10" t="s">
        <v>211</v>
      </c>
      <c r="F10326" s="10" t="s">
        <v>902</v>
      </c>
      <c r="H10326" s="14">
        <v>10700</v>
      </c>
    </row>
    <row r="10327" spans="1:8" ht="19.5" customHeight="1" x14ac:dyDescent="0.25">
      <c r="A10327" s="4">
        <v>45636</v>
      </c>
      <c r="B10327" s="3">
        <v>3364</v>
      </c>
      <c r="C10327" s="10" t="s">
        <v>72</v>
      </c>
      <c r="D10327" s="10" t="s">
        <v>40</v>
      </c>
      <c r="E10327" s="10" t="s">
        <v>1023</v>
      </c>
      <c r="F10327" s="10" t="s">
        <v>902</v>
      </c>
      <c r="H10327" s="14">
        <v>100</v>
      </c>
    </row>
    <row r="10328" spans="1:8" ht="19.5" customHeight="1" x14ac:dyDescent="0.25">
      <c r="A10328" s="4">
        <v>45636</v>
      </c>
      <c r="B10328" s="3">
        <v>3365</v>
      </c>
      <c r="C10328" s="10" t="s">
        <v>23</v>
      </c>
      <c r="D10328" s="10" t="s">
        <v>20</v>
      </c>
      <c r="E10328" s="10" t="s">
        <v>350</v>
      </c>
      <c r="H10328" s="14">
        <v>900</v>
      </c>
    </row>
    <row r="10329" spans="1:8" ht="19.5" customHeight="1" x14ac:dyDescent="0.25">
      <c r="A10329" s="4">
        <v>45636</v>
      </c>
      <c r="B10329" s="3">
        <v>3365</v>
      </c>
      <c r="C10329" s="10" t="s">
        <v>23</v>
      </c>
      <c r="D10329" s="10" t="s">
        <v>20</v>
      </c>
      <c r="E10329" s="10" t="s">
        <v>44</v>
      </c>
      <c r="H10329" s="14">
        <v>340</v>
      </c>
    </row>
    <row r="10330" spans="1:8" ht="19.5" customHeight="1" x14ac:dyDescent="0.25">
      <c r="A10330" s="4">
        <v>45636</v>
      </c>
      <c r="B10330" s="3">
        <v>3365</v>
      </c>
      <c r="C10330" s="10" t="s">
        <v>23</v>
      </c>
      <c r="D10330" s="10" t="s">
        <v>64</v>
      </c>
      <c r="E10330" s="10" t="s">
        <v>774</v>
      </c>
      <c r="H10330" s="14">
        <v>310</v>
      </c>
    </row>
    <row r="10331" spans="1:8" ht="19.5" customHeight="1" x14ac:dyDescent="0.25">
      <c r="A10331" s="4">
        <v>45636</v>
      </c>
      <c r="B10331" s="3">
        <v>3365</v>
      </c>
      <c r="C10331" s="10" t="s">
        <v>172</v>
      </c>
      <c r="D10331" s="10" t="s">
        <v>295</v>
      </c>
      <c r="H10331" s="14">
        <v>100</v>
      </c>
    </row>
    <row r="10332" spans="1:8" ht="19.5" customHeight="1" x14ac:dyDescent="0.25">
      <c r="A10332" s="4">
        <v>45636</v>
      </c>
      <c r="B10332" s="3">
        <v>3366</v>
      </c>
      <c r="C10332" s="10" t="s">
        <v>24</v>
      </c>
      <c r="D10332" s="10" t="s">
        <v>174</v>
      </c>
      <c r="H10332" s="14">
        <v>3200</v>
      </c>
    </row>
    <row r="10333" spans="1:8" ht="19.5" customHeight="1" x14ac:dyDescent="0.25">
      <c r="A10333" s="4">
        <v>45636</v>
      </c>
      <c r="B10333" s="3">
        <v>3366</v>
      </c>
      <c r="C10333" s="10" t="s">
        <v>24</v>
      </c>
      <c r="D10333" s="10" t="s">
        <v>171</v>
      </c>
      <c r="H10333" s="14">
        <v>1350</v>
      </c>
    </row>
    <row r="10334" spans="1:8" ht="19.5" customHeight="1" x14ac:dyDescent="0.25">
      <c r="A10334" s="4">
        <v>45636</v>
      </c>
      <c r="B10334" s="3">
        <v>3366</v>
      </c>
      <c r="C10334" s="10" t="s">
        <v>23</v>
      </c>
      <c r="D10334" s="10" t="s">
        <v>22</v>
      </c>
      <c r="H10334" s="14">
        <v>40</v>
      </c>
    </row>
    <row r="10335" spans="1:8" ht="19.5" customHeight="1" x14ac:dyDescent="0.25">
      <c r="A10335" s="4">
        <v>45636</v>
      </c>
      <c r="B10335" s="3">
        <v>3366</v>
      </c>
      <c r="C10335" s="10" t="s">
        <v>24</v>
      </c>
      <c r="D10335" s="10" t="s">
        <v>60</v>
      </c>
      <c r="E10335" s="10" t="s">
        <v>350</v>
      </c>
      <c r="H10335" s="14">
        <v>250</v>
      </c>
    </row>
    <row r="10336" spans="1:8" ht="19.5" customHeight="1" x14ac:dyDescent="0.25">
      <c r="A10336" s="4">
        <v>45636</v>
      </c>
      <c r="B10336" s="3">
        <v>3367</v>
      </c>
      <c r="C10336" s="10" t="s">
        <v>172</v>
      </c>
      <c r="D10336" s="10" t="s">
        <v>296</v>
      </c>
      <c r="G10336" s="10">
        <v>9</v>
      </c>
      <c r="H10336" s="14">
        <v>1120</v>
      </c>
    </row>
    <row r="10337" spans="1:8" ht="19.5" customHeight="1" x14ac:dyDescent="0.25">
      <c r="A10337" s="4">
        <v>45636</v>
      </c>
      <c r="B10337" s="3">
        <v>3367</v>
      </c>
      <c r="C10337" s="10" t="s">
        <v>24</v>
      </c>
      <c r="D10337" s="10" t="s">
        <v>175</v>
      </c>
      <c r="H10337" s="14">
        <v>200</v>
      </c>
    </row>
    <row r="10338" spans="1:8" ht="19.5" customHeight="1" x14ac:dyDescent="0.25">
      <c r="A10338" s="4">
        <v>45636</v>
      </c>
      <c r="B10338" s="3">
        <v>3368</v>
      </c>
      <c r="C10338" s="10" t="s">
        <v>72</v>
      </c>
      <c r="D10338" s="10" t="s">
        <v>40</v>
      </c>
      <c r="E10338" s="10" t="s">
        <v>269</v>
      </c>
      <c r="F10338" s="10" t="s">
        <v>764</v>
      </c>
      <c r="H10338" s="14">
        <v>3000</v>
      </c>
    </row>
    <row r="10339" spans="1:8" ht="19.5" customHeight="1" x14ac:dyDescent="0.25">
      <c r="A10339" s="4">
        <v>45637</v>
      </c>
      <c r="B10339" s="3">
        <v>3369</v>
      </c>
      <c r="C10339" s="10" t="s">
        <v>72</v>
      </c>
      <c r="D10339" s="10" t="s">
        <v>157</v>
      </c>
      <c r="E10339" s="10" t="s">
        <v>978</v>
      </c>
      <c r="F10339" s="10" t="s">
        <v>25</v>
      </c>
      <c r="H10339" s="14">
        <v>12650</v>
      </c>
    </row>
    <row r="10340" spans="1:8" ht="19.5" customHeight="1" x14ac:dyDescent="0.25">
      <c r="A10340" s="4">
        <v>45637</v>
      </c>
      <c r="B10340" s="3">
        <v>3369</v>
      </c>
      <c r="C10340" s="10" t="s">
        <v>23</v>
      </c>
      <c r="D10340" s="10" t="s">
        <v>64</v>
      </c>
      <c r="E10340" s="10" t="s">
        <v>157</v>
      </c>
      <c r="H10340" s="14">
        <v>150</v>
      </c>
    </row>
    <row r="10341" spans="1:8" ht="19.5" customHeight="1" x14ac:dyDescent="0.25">
      <c r="A10341" s="4">
        <v>45637</v>
      </c>
      <c r="B10341" s="3">
        <v>3370</v>
      </c>
      <c r="C10341" s="10" t="s">
        <v>72</v>
      </c>
      <c r="D10341" s="10" t="s">
        <v>40</v>
      </c>
      <c r="E10341" s="10" t="s">
        <v>716</v>
      </c>
      <c r="F10341" s="10" t="s">
        <v>764</v>
      </c>
      <c r="H10341" s="14">
        <v>5790</v>
      </c>
    </row>
    <row r="10342" spans="1:8" ht="19.5" customHeight="1" x14ac:dyDescent="0.25">
      <c r="A10342" s="4">
        <v>45637</v>
      </c>
      <c r="B10342" s="3">
        <v>3371</v>
      </c>
      <c r="C10342" s="10" t="s">
        <v>72</v>
      </c>
      <c r="D10342" s="10" t="s">
        <v>40</v>
      </c>
      <c r="E10342" s="10" t="s">
        <v>716</v>
      </c>
      <c r="F10342" s="10" t="s">
        <v>1202</v>
      </c>
      <c r="H10342" s="14">
        <v>8500</v>
      </c>
    </row>
    <row r="10343" spans="1:8" ht="19.5" customHeight="1" x14ac:dyDescent="0.25">
      <c r="A10343" s="4">
        <v>45637</v>
      </c>
      <c r="B10343" s="3">
        <v>3372</v>
      </c>
      <c r="C10343" s="10" t="s">
        <v>72</v>
      </c>
      <c r="D10343" s="10" t="s">
        <v>40</v>
      </c>
      <c r="E10343" s="10" t="s">
        <v>211</v>
      </c>
      <c r="F10343" s="10" t="s">
        <v>902</v>
      </c>
      <c r="H10343" s="14">
        <v>9840</v>
      </c>
    </row>
    <row r="10344" spans="1:8" ht="19.5" customHeight="1" x14ac:dyDescent="0.25">
      <c r="A10344" s="4">
        <v>45637</v>
      </c>
      <c r="B10344" s="3">
        <v>3372</v>
      </c>
      <c r="C10344" s="10" t="s">
        <v>72</v>
      </c>
      <c r="D10344" s="10" t="s">
        <v>40</v>
      </c>
      <c r="E10344" s="10" t="s">
        <v>1023</v>
      </c>
      <c r="F10344" s="10" t="s">
        <v>902</v>
      </c>
      <c r="H10344" s="14">
        <v>100</v>
      </c>
    </row>
    <row r="10345" spans="1:8" ht="19.5" customHeight="1" x14ac:dyDescent="0.25">
      <c r="A10345" s="4">
        <v>45637</v>
      </c>
      <c r="B10345" s="3">
        <v>3373</v>
      </c>
      <c r="C10345" s="10" t="s">
        <v>24</v>
      </c>
      <c r="D10345" s="10" t="s">
        <v>174</v>
      </c>
      <c r="H10345" s="14">
        <v>1600</v>
      </c>
    </row>
    <row r="10346" spans="1:8" ht="19.5" customHeight="1" x14ac:dyDescent="0.25">
      <c r="A10346" s="4">
        <v>45637</v>
      </c>
      <c r="B10346" s="3">
        <v>3373</v>
      </c>
      <c r="C10346" s="10" t="s">
        <v>23</v>
      </c>
      <c r="D10346" s="10" t="s">
        <v>372</v>
      </c>
      <c r="E10346" s="10" t="s">
        <v>1602</v>
      </c>
      <c r="H10346" s="14">
        <v>500</v>
      </c>
    </row>
    <row r="10347" spans="1:8" ht="19.5" customHeight="1" x14ac:dyDescent="0.25">
      <c r="A10347" s="4">
        <v>45637</v>
      </c>
      <c r="B10347" s="3">
        <v>3373</v>
      </c>
      <c r="C10347" s="10" t="s">
        <v>23</v>
      </c>
      <c r="D10347" s="10" t="s">
        <v>372</v>
      </c>
      <c r="E10347" s="10" t="s">
        <v>1603</v>
      </c>
      <c r="H10347" s="14">
        <v>460</v>
      </c>
    </row>
    <row r="10348" spans="1:8" ht="19.5" customHeight="1" x14ac:dyDescent="0.25">
      <c r="A10348" s="4">
        <v>45637</v>
      </c>
      <c r="B10348" s="3">
        <v>3373</v>
      </c>
      <c r="C10348" s="10" t="s">
        <v>23</v>
      </c>
      <c r="D10348" s="10" t="s">
        <v>372</v>
      </c>
      <c r="E10348" s="10" t="s">
        <v>211</v>
      </c>
      <c r="H10348" s="14">
        <v>60</v>
      </c>
    </row>
    <row r="10349" spans="1:8" ht="19.5" customHeight="1" x14ac:dyDescent="0.25">
      <c r="A10349" s="4">
        <v>45637</v>
      </c>
      <c r="B10349" s="3">
        <v>3374</v>
      </c>
      <c r="C10349" s="10" t="s">
        <v>24</v>
      </c>
      <c r="D10349" s="10" t="s">
        <v>171</v>
      </c>
      <c r="H10349" s="14">
        <v>1350</v>
      </c>
    </row>
    <row r="10350" spans="1:8" ht="19.5" customHeight="1" x14ac:dyDescent="0.25">
      <c r="A10350" s="4">
        <v>45637</v>
      </c>
      <c r="B10350" s="3">
        <v>3374</v>
      </c>
      <c r="C10350" s="10" t="s">
        <v>24</v>
      </c>
      <c r="D10350" s="10" t="s">
        <v>175</v>
      </c>
      <c r="H10350" s="14">
        <v>250</v>
      </c>
    </row>
    <row r="10351" spans="1:8" ht="19.5" customHeight="1" x14ac:dyDescent="0.25">
      <c r="A10351" s="4">
        <v>45637</v>
      </c>
      <c r="B10351" s="3">
        <v>3374</v>
      </c>
      <c r="C10351" s="10" t="s">
        <v>23</v>
      </c>
      <c r="D10351" s="10" t="s">
        <v>22</v>
      </c>
      <c r="H10351" s="14">
        <v>20</v>
      </c>
    </row>
    <row r="10352" spans="1:8" ht="19.5" customHeight="1" x14ac:dyDescent="0.25">
      <c r="A10352" s="4">
        <v>45637</v>
      </c>
      <c r="B10352" s="3">
        <v>3374</v>
      </c>
      <c r="C10352" s="10" t="s">
        <v>24</v>
      </c>
      <c r="D10352" s="10" t="s">
        <v>60</v>
      </c>
      <c r="E10352" s="10" t="s">
        <v>350</v>
      </c>
      <c r="H10352" s="14">
        <v>200</v>
      </c>
    </row>
    <row r="10353" spans="1:8" ht="19.5" customHeight="1" x14ac:dyDescent="0.25">
      <c r="A10353" s="4">
        <v>45637</v>
      </c>
      <c r="B10353" s="3">
        <v>3375</v>
      </c>
      <c r="C10353" s="10" t="s">
        <v>24</v>
      </c>
      <c r="D10353" s="10" t="s">
        <v>63</v>
      </c>
      <c r="H10353" s="14">
        <v>700</v>
      </c>
    </row>
    <row r="10354" spans="1:8" ht="19.5" customHeight="1" x14ac:dyDescent="0.25">
      <c r="A10354" s="4">
        <v>45637</v>
      </c>
      <c r="B10354" s="3">
        <v>3375</v>
      </c>
      <c r="C10354" s="10" t="s">
        <v>23</v>
      </c>
      <c r="D10354" s="10" t="s">
        <v>192</v>
      </c>
      <c r="E10354" s="10" t="s">
        <v>211</v>
      </c>
      <c r="H10354" s="14">
        <v>100</v>
      </c>
    </row>
    <row r="10355" spans="1:8" ht="19.5" customHeight="1" x14ac:dyDescent="0.25">
      <c r="A10355" s="4">
        <v>45637</v>
      </c>
      <c r="B10355" s="3">
        <v>3375</v>
      </c>
      <c r="C10355" s="10" t="s">
        <v>24</v>
      </c>
      <c r="D10355" s="10" t="s">
        <v>63</v>
      </c>
      <c r="H10355" s="14">
        <v>150</v>
      </c>
    </row>
    <row r="10356" spans="1:8" ht="19.5" customHeight="1" x14ac:dyDescent="0.25">
      <c r="A10356" s="4">
        <v>45637</v>
      </c>
      <c r="B10356" s="3">
        <v>3375</v>
      </c>
      <c r="C10356" s="10" t="s">
        <v>24</v>
      </c>
      <c r="D10356" s="10" t="s">
        <v>60</v>
      </c>
      <c r="E10356" s="10" t="s">
        <v>890</v>
      </c>
      <c r="H10356" s="14">
        <v>200</v>
      </c>
    </row>
    <row r="10357" spans="1:8" ht="19.5" customHeight="1" x14ac:dyDescent="0.25">
      <c r="A10357" s="4">
        <v>45637</v>
      </c>
      <c r="B10357" s="3">
        <v>3376</v>
      </c>
      <c r="C10357" s="10" t="s">
        <v>926</v>
      </c>
      <c r="D10357" s="10" t="s">
        <v>1578</v>
      </c>
      <c r="F10357" s="10" t="s">
        <v>1579</v>
      </c>
      <c r="H10357" s="14">
        <v>49000</v>
      </c>
    </row>
    <row r="10358" spans="1:8" ht="19.5" customHeight="1" x14ac:dyDescent="0.25">
      <c r="A10358" s="4">
        <v>45638</v>
      </c>
      <c r="B10358" s="3">
        <v>3377</v>
      </c>
      <c r="C10358" s="10" t="s">
        <v>302</v>
      </c>
      <c r="D10358" s="10" t="s">
        <v>274</v>
      </c>
      <c r="E10358" s="10" t="s">
        <v>1092</v>
      </c>
      <c r="F10358" s="10" t="s">
        <v>374</v>
      </c>
      <c r="H10358" s="14">
        <v>10000</v>
      </c>
    </row>
    <row r="10359" spans="1:8" ht="19.5" customHeight="1" x14ac:dyDescent="0.25">
      <c r="A10359" s="4">
        <v>45638</v>
      </c>
      <c r="B10359" s="3">
        <v>3378</v>
      </c>
      <c r="C10359" s="10" t="s">
        <v>72</v>
      </c>
      <c r="D10359" s="10" t="s">
        <v>40</v>
      </c>
      <c r="E10359" s="10" t="s">
        <v>716</v>
      </c>
      <c r="F10359" s="10" t="s">
        <v>764</v>
      </c>
      <c r="H10359" s="14">
        <v>6280</v>
      </c>
    </row>
    <row r="10360" spans="1:8" ht="19.5" customHeight="1" x14ac:dyDescent="0.25">
      <c r="A10360" s="4">
        <v>45638</v>
      </c>
      <c r="B10360" s="3">
        <v>3379</v>
      </c>
      <c r="C10360" s="10" t="s">
        <v>72</v>
      </c>
      <c r="D10360" s="10" t="s">
        <v>157</v>
      </c>
      <c r="E10360" s="10" t="s">
        <v>978</v>
      </c>
      <c r="F10360" s="10" t="s">
        <v>25</v>
      </c>
      <c r="H10360" s="14">
        <v>12790</v>
      </c>
    </row>
    <row r="10361" spans="1:8" ht="19.5" customHeight="1" x14ac:dyDescent="0.25">
      <c r="A10361" s="4">
        <v>45638</v>
      </c>
      <c r="B10361" s="3">
        <v>3380</v>
      </c>
      <c r="C10361" s="10" t="s">
        <v>24</v>
      </c>
      <c r="D10361" s="10" t="s">
        <v>171</v>
      </c>
      <c r="H10361" s="14">
        <v>1350</v>
      </c>
    </row>
    <row r="10362" spans="1:8" ht="19.5" customHeight="1" x14ac:dyDescent="0.25">
      <c r="A10362" s="4">
        <v>45638</v>
      </c>
      <c r="B10362" s="3">
        <v>3380</v>
      </c>
      <c r="C10362" s="10" t="s">
        <v>23</v>
      </c>
      <c r="D10362" s="10" t="s">
        <v>192</v>
      </c>
      <c r="E10362" s="10" t="s">
        <v>1588</v>
      </c>
      <c r="H10362" s="14">
        <v>1200</v>
      </c>
    </row>
    <row r="10363" spans="1:8" ht="19.5" customHeight="1" x14ac:dyDescent="0.25">
      <c r="A10363" s="4">
        <v>45638</v>
      </c>
      <c r="B10363" s="3">
        <v>3380</v>
      </c>
      <c r="C10363" s="10" t="s">
        <v>24</v>
      </c>
      <c r="D10363" s="10" t="s">
        <v>63</v>
      </c>
      <c r="H10363" s="14">
        <v>1050</v>
      </c>
    </row>
    <row r="10364" spans="1:8" ht="19.5" customHeight="1" x14ac:dyDescent="0.25">
      <c r="A10364" s="4">
        <v>45638</v>
      </c>
      <c r="B10364" s="3">
        <v>3380</v>
      </c>
      <c r="C10364" s="10" t="s">
        <v>24</v>
      </c>
      <c r="D10364" s="10" t="s">
        <v>60</v>
      </c>
      <c r="E10364" s="10" t="s">
        <v>350</v>
      </c>
      <c r="H10364" s="14">
        <v>250</v>
      </c>
    </row>
    <row r="10365" spans="1:8" ht="19.5" customHeight="1" x14ac:dyDescent="0.25">
      <c r="A10365" s="4">
        <v>45638</v>
      </c>
      <c r="B10365" s="3">
        <v>3381</v>
      </c>
      <c r="C10365" s="10" t="s">
        <v>23</v>
      </c>
      <c r="D10365" s="10" t="s">
        <v>20</v>
      </c>
      <c r="E10365" s="10" t="s">
        <v>350</v>
      </c>
      <c r="H10365" s="14">
        <v>900</v>
      </c>
    </row>
    <row r="10366" spans="1:8" ht="19.5" customHeight="1" x14ac:dyDescent="0.25">
      <c r="A10366" s="4">
        <v>45638</v>
      </c>
      <c r="B10366" s="3">
        <v>3381</v>
      </c>
      <c r="C10366" s="10" t="s">
        <v>23</v>
      </c>
      <c r="D10366" s="10" t="s">
        <v>20</v>
      </c>
      <c r="E10366" s="10" t="s">
        <v>44</v>
      </c>
      <c r="H10366" s="14">
        <v>340</v>
      </c>
    </row>
    <row r="10367" spans="1:8" ht="19.5" customHeight="1" x14ac:dyDescent="0.25">
      <c r="A10367" s="4">
        <v>45638</v>
      </c>
      <c r="B10367" s="3">
        <v>3381</v>
      </c>
      <c r="C10367" s="10" t="s">
        <v>172</v>
      </c>
      <c r="D10367" s="10" t="s">
        <v>295</v>
      </c>
      <c r="H10367" s="14">
        <v>100</v>
      </c>
    </row>
    <row r="10368" spans="1:8" ht="19.5" customHeight="1" x14ac:dyDescent="0.25">
      <c r="A10368" s="4">
        <v>45638</v>
      </c>
      <c r="B10368" s="3">
        <v>3381</v>
      </c>
      <c r="C10368" s="10" t="s">
        <v>24</v>
      </c>
      <c r="D10368" s="10" t="s">
        <v>175</v>
      </c>
      <c r="H10368" s="14">
        <v>100</v>
      </c>
    </row>
    <row r="10369" spans="1:8" ht="19.5" customHeight="1" x14ac:dyDescent="0.25">
      <c r="A10369" s="4">
        <v>45638</v>
      </c>
      <c r="B10369" s="3">
        <v>3382</v>
      </c>
      <c r="C10369" s="10" t="s">
        <v>72</v>
      </c>
      <c r="D10369" s="10" t="s">
        <v>157</v>
      </c>
      <c r="E10369" s="10" t="s">
        <v>593</v>
      </c>
      <c r="F10369" s="10" t="s">
        <v>25</v>
      </c>
      <c r="H10369" s="14">
        <v>10000</v>
      </c>
    </row>
    <row r="10370" spans="1:8" ht="19.5" customHeight="1" x14ac:dyDescent="0.25">
      <c r="A10370" s="4">
        <v>45638</v>
      </c>
      <c r="B10370" s="3">
        <v>3383</v>
      </c>
      <c r="C10370" s="10" t="s">
        <v>24</v>
      </c>
      <c r="D10370" s="10" t="s">
        <v>174</v>
      </c>
      <c r="H10370" s="14">
        <v>2400</v>
      </c>
    </row>
    <row r="10371" spans="1:8" ht="19.5" customHeight="1" x14ac:dyDescent="0.25">
      <c r="A10371" s="4">
        <v>45638</v>
      </c>
      <c r="B10371" s="3">
        <v>3383</v>
      </c>
      <c r="C10371" s="10" t="s">
        <v>24</v>
      </c>
      <c r="D10371" s="10" t="s">
        <v>60</v>
      </c>
      <c r="E10371" s="10" t="s">
        <v>890</v>
      </c>
      <c r="H10371" s="14">
        <v>300</v>
      </c>
    </row>
    <row r="10372" spans="1:8" ht="19.5" customHeight="1" x14ac:dyDescent="0.25">
      <c r="A10372" s="4">
        <v>45638</v>
      </c>
      <c r="B10372" s="3">
        <v>3383</v>
      </c>
      <c r="C10372" s="10" t="s">
        <v>23</v>
      </c>
      <c r="D10372" s="10" t="s">
        <v>22</v>
      </c>
      <c r="H10372" s="14">
        <v>20</v>
      </c>
    </row>
    <row r="10373" spans="1:8" ht="19.5" customHeight="1" x14ac:dyDescent="0.25">
      <c r="A10373" s="4">
        <v>45638</v>
      </c>
      <c r="B10373" s="3">
        <v>3383</v>
      </c>
      <c r="C10373" s="10" t="s">
        <v>24</v>
      </c>
      <c r="D10373" s="10" t="s">
        <v>857</v>
      </c>
      <c r="H10373" s="14">
        <v>1200</v>
      </c>
    </row>
    <row r="10374" spans="1:8" ht="19.5" customHeight="1" x14ac:dyDescent="0.25">
      <c r="A10374" s="4">
        <v>45638</v>
      </c>
      <c r="B10374" s="3">
        <v>3384</v>
      </c>
      <c r="C10374" s="10" t="s">
        <v>72</v>
      </c>
      <c r="D10374" s="10" t="s">
        <v>40</v>
      </c>
      <c r="E10374" s="10" t="s">
        <v>211</v>
      </c>
      <c r="F10374" s="10" t="s">
        <v>902</v>
      </c>
      <c r="H10374" s="14">
        <v>11740</v>
      </c>
    </row>
    <row r="10375" spans="1:8" ht="19.5" customHeight="1" x14ac:dyDescent="0.25">
      <c r="A10375" s="4">
        <v>45638</v>
      </c>
      <c r="B10375" s="3">
        <v>3384</v>
      </c>
      <c r="C10375" s="10" t="s">
        <v>72</v>
      </c>
      <c r="D10375" s="10" t="s">
        <v>40</v>
      </c>
      <c r="E10375" s="10" t="s">
        <v>1023</v>
      </c>
      <c r="F10375" s="10" t="s">
        <v>902</v>
      </c>
      <c r="H10375" s="14">
        <v>100</v>
      </c>
    </row>
    <row r="10376" spans="1:8" ht="19.5" customHeight="1" x14ac:dyDescent="0.25">
      <c r="A10376" s="4">
        <v>45639</v>
      </c>
      <c r="B10376" s="3">
        <v>3385</v>
      </c>
      <c r="C10376" s="10" t="s">
        <v>72</v>
      </c>
      <c r="D10376" s="10" t="s">
        <v>1027</v>
      </c>
      <c r="E10376" s="10" t="s">
        <v>269</v>
      </c>
      <c r="F10376" s="10" t="s">
        <v>131</v>
      </c>
      <c r="H10376" s="14">
        <v>29000</v>
      </c>
    </row>
    <row r="10377" spans="1:8" ht="19.5" customHeight="1" x14ac:dyDescent="0.25">
      <c r="A10377" s="4">
        <v>45639</v>
      </c>
      <c r="B10377" s="3">
        <v>3385</v>
      </c>
      <c r="C10377" s="10" t="s">
        <v>23</v>
      </c>
      <c r="D10377" s="10" t="s">
        <v>64</v>
      </c>
      <c r="E10377" s="10" t="s">
        <v>1599</v>
      </c>
      <c r="F10377" s="10" t="s">
        <v>131</v>
      </c>
      <c r="H10377" s="14">
        <v>1000</v>
      </c>
    </row>
    <row r="10378" spans="1:8" ht="19.5" customHeight="1" x14ac:dyDescent="0.25">
      <c r="A10378" s="4">
        <v>45639</v>
      </c>
      <c r="B10378" s="3">
        <v>3386</v>
      </c>
      <c r="C10378" s="10" t="s">
        <v>72</v>
      </c>
      <c r="D10378" s="10" t="s">
        <v>40</v>
      </c>
      <c r="E10378" s="10" t="s">
        <v>716</v>
      </c>
      <c r="F10378" s="10" t="s">
        <v>764</v>
      </c>
      <c r="H10378" s="14">
        <v>6560</v>
      </c>
    </row>
    <row r="10379" spans="1:8" ht="19.5" customHeight="1" x14ac:dyDescent="0.25">
      <c r="A10379" s="4">
        <v>45639</v>
      </c>
      <c r="B10379" s="3">
        <v>3387</v>
      </c>
      <c r="C10379" s="10" t="s">
        <v>24</v>
      </c>
      <c r="D10379" s="10" t="s">
        <v>174</v>
      </c>
      <c r="H10379" s="14">
        <v>1600</v>
      </c>
    </row>
    <row r="10380" spans="1:8" ht="19.5" customHeight="1" x14ac:dyDescent="0.25">
      <c r="A10380" s="4">
        <v>45639</v>
      </c>
      <c r="B10380" s="3">
        <v>3387</v>
      </c>
      <c r="C10380" s="10" t="s">
        <v>23</v>
      </c>
      <c r="D10380" s="10" t="s">
        <v>64</v>
      </c>
      <c r="E10380" s="10" t="s">
        <v>774</v>
      </c>
      <c r="H10380" s="14">
        <v>260</v>
      </c>
    </row>
    <row r="10381" spans="1:8" ht="19.5" customHeight="1" x14ac:dyDescent="0.25">
      <c r="A10381" s="4">
        <v>45639</v>
      </c>
      <c r="B10381" s="3">
        <v>3387</v>
      </c>
      <c r="C10381" s="10" t="s">
        <v>24</v>
      </c>
      <c r="D10381" s="10" t="s">
        <v>175</v>
      </c>
      <c r="H10381" s="14">
        <v>870</v>
      </c>
    </row>
    <row r="10382" spans="1:8" ht="19.5" customHeight="1" x14ac:dyDescent="0.25">
      <c r="A10382" s="4">
        <v>45639</v>
      </c>
      <c r="B10382" s="3">
        <v>3387</v>
      </c>
      <c r="C10382" s="10" t="s">
        <v>24</v>
      </c>
      <c r="D10382" s="10" t="s">
        <v>60</v>
      </c>
      <c r="E10382" s="10" t="s">
        <v>350</v>
      </c>
      <c r="H10382" s="14">
        <v>200</v>
      </c>
    </row>
    <row r="10383" spans="1:8" ht="19.5" customHeight="1" x14ac:dyDescent="0.25">
      <c r="A10383" s="4">
        <v>45639</v>
      </c>
      <c r="B10383" s="3">
        <v>3388</v>
      </c>
      <c r="C10383" s="10" t="s">
        <v>24</v>
      </c>
      <c r="D10383" s="10" t="s">
        <v>171</v>
      </c>
      <c r="H10383" s="14">
        <v>1350</v>
      </c>
    </row>
    <row r="10384" spans="1:8" ht="19.5" customHeight="1" x14ac:dyDescent="0.25">
      <c r="A10384" s="4">
        <v>45639</v>
      </c>
      <c r="B10384" s="3">
        <v>3388</v>
      </c>
      <c r="C10384" s="10" t="s">
        <v>24</v>
      </c>
      <c r="D10384" s="10" t="s">
        <v>63</v>
      </c>
      <c r="H10384" s="14">
        <v>700</v>
      </c>
    </row>
    <row r="10385" spans="1:8" ht="19.5" customHeight="1" x14ac:dyDescent="0.25">
      <c r="A10385" s="4">
        <v>45639</v>
      </c>
      <c r="B10385" s="3">
        <v>3388</v>
      </c>
      <c r="C10385" s="10" t="s">
        <v>24</v>
      </c>
      <c r="D10385" s="10" t="s">
        <v>63</v>
      </c>
      <c r="H10385" s="14">
        <v>150</v>
      </c>
    </row>
    <row r="10386" spans="1:8" ht="19.5" customHeight="1" x14ac:dyDescent="0.25">
      <c r="A10386" s="4">
        <v>45639</v>
      </c>
      <c r="B10386" s="3">
        <v>3388</v>
      </c>
      <c r="C10386" s="10" t="s">
        <v>23</v>
      </c>
      <c r="D10386" s="10" t="s">
        <v>407</v>
      </c>
      <c r="H10386" s="14">
        <v>200</v>
      </c>
    </row>
    <row r="10387" spans="1:8" ht="19.5" customHeight="1" x14ac:dyDescent="0.25">
      <c r="A10387" s="4">
        <v>45639</v>
      </c>
      <c r="B10387" s="3">
        <v>3389</v>
      </c>
      <c r="C10387" s="10" t="s">
        <v>72</v>
      </c>
      <c r="D10387" s="10" t="s">
        <v>274</v>
      </c>
      <c r="E10387" s="10" t="s">
        <v>1092</v>
      </c>
      <c r="F10387" s="10" t="s">
        <v>1202</v>
      </c>
      <c r="H10387" s="14">
        <v>50000</v>
      </c>
    </row>
    <row r="10388" spans="1:8" ht="19.5" customHeight="1" x14ac:dyDescent="0.25">
      <c r="A10388" s="4">
        <v>45640</v>
      </c>
      <c r="B10388" s="3">
        <v>3390</v>
      </c>
      <c r="C10388" s="10" t="s">
        <v>72</v>
      </c>
      <c r="D10388" s="10" t="s">
        <v>40</v>
      </c>
      <c r="E10388" s="10" t="s">
        <v>716</v>
      </c>
      <c r="F10388" s="10" t="s">
        <v>764</v>
      </c>
      <c r="H10388" s="14">
        <v>8660</v>
      </c>
    </row>
    <row r="10389" spans="1:8" ht="19.5" customHeight="1" x14ac:dyDescent="0.25">
      <c r="A10389" s="4">
        <v>45640</v>
      </c>
      <c r="B10389" s="3">
        <v>3391</v>
      </c>
      <c r="C10389" s="10" t="s">
        <v>72</v>
      </c>
      <c r="D10389" s="10" t="s">
        <v>157</v>
      </c>
      <c r="E10389" s="10" t="s">
        <v>978</v>
      </c>
      <c r="F10389" s="10" t="s">
        <v>25</v>
      </c>
      <c r="H10389" s="14">
        <v>8510</v>
      </c>
    </row>
    <row r="10390" spans="1:8" ht="19.5" customHeight="1" x14ac:dyDescent="0.25">
      <c r="A10390" s="4">
        <v>45640</v>
      </c>
      <c r="B10390" s="3">
        <v>3392</v>
      </c>
      <c r="C10390" s="10" t="s">
        <v>23</v>
      </c>
      <c r="D10390" s="10" t="s">
        <v>20</v>
      </c>
      <c r="E10390" s="10" t="s">
        <v>350</v>
      </c>
      <c r="H10390" s="14">
        <v>900</v>
      </c>
    </row>
    <row r="10391" spans="1:8" ht="19.5" customHeight="1" x14ac:dyDescent="0.25">
      <c r="A10391" s="4">
        <v>45640</v>
      </c>
      <c r="B10391" s="3">
        <v>3392</v>
      </c>
      <c r="C10391" s="10" t="s">
        <v>23</v>
      </c>
      <c r="D10391" s="10" t="s">
        <v>20</v>
      </c>
      <c r="E10391" s="10" t="s">
        <v>44</v>
      </c>
      <c r="H10391" s="14">
        <v>340</v>
      </c>
    </row>
    <row r="10392" spans="1:8" ht="19.5" customHeight="1" x14ac:dyDescent="0.25">
      <c r="A10392" s="4">
        <v>45640</v>
      </c>
      <c r="B10392" s="3">
        <v>3392</v>
      </c>
      <c r="C10392" s="10" t="s">
        <v>172</v>
      </c>
      <c r="D10392" s="10" t="s">
        <v>295</v>
      </c>
      <c r="H10392" s="14">
        <v>100</v>
      </c>
    </row>
    <row r="10393" spans="1:8" ht="19.5" customHeight="1" x14ac:dyDescent="0.25">
      <c r="A10393" s="4">
        <v>45640</v>
      </c>
      <c r="B10393" s="3">
        <v>3392</v>
      </c>
      <c r="C10393" s="10" t="s">
        <v>24</v>
      </c>
      <c r="D10393" s="10" t="s">
        <v>175</v>
      </c>
      <c r="H10393" s="14">
        <v>670</v>
      </c>
    </row>
    <row r="10394" spans="1:8" ht="19.5" customHeight="1" x14ac:dyDescent="0.25">
      <c r="A10394" s="4">
        <v>45640</v>
      </c>
      <c r="B10394" s="3">
        <v>3393</v>
      </c>
      <c r="C10394" s="10" t="s">
        <v>24</v>
      </c>
      <c r="D10394" s="10" t="s">
        <v>174</v>
      </c>
      <c r="H10394" s="14">
        <v>2400</v>
      </c>
    </row>
    <row r="10395" spans="1:8" ht="19.5" customHeight="1" x14ac:dyDescent="0.25">
      <c r="A10395" s="4">
        <v>45640</v>
      </c>
      <c r="B10395" s="3">
        <v>3393</v>
      </c>
      <c r="C10395" s="10" t="s">
        <v>23</v>
      </c>
      <c r="D10395" s="10" t="s">
        <v>192</v>
      </c>
      <c r="H10395" s="14">
        <v>200</v>
      </c>
    </row>
    <row r="10396" spans="1:8" ht="19.5" customHeight="1" x14ac:dyDescent="0.25">
      <c r="A10396" s="4">
        <v>45640</v>
      </c>
      <c r="B10396" s="3">
        <v>3393</v>
      </c>
      <c r="C10396" s="10" t="s">
        <v>23</v>
      </c>
      <c r="D10396" s="10" t="s">
        <v>64</v>
      </c>
      <c r="H10396" s="14">
        <v>120</v>
      </c>
    </row>
    <row r="10397" spans="1:8" ht="19.5" customHeight="1" x14ac:dyDescent="0.25">
      <c r="A10397" s="4">
        <v>45640</v>
      </c>
      <c r="B10397" s="3">
        <v>3393</v>
      </c>
      <c r="C10397" s="10" t="s">
        <v>23</v>
      </c>
      <c r="D10397" s="10" t="s">
        <v>372</v>
      </c>
      <c r="E10397" s="10" t="s">
        <v>1600</v>
      </c>
      <c r="H10397" s="14">
        <v>1790</v>
      </c>
    </row>
    <row r="10398" spans="1:8" ht="19.5" customHeight="1" x14ac:dyDescent="0.25">
      <c r="A10398" s="4">
        <v>45640</v>
      </c>
      <c r="B10398" s="3">
        <v>3394</v>
      </c>
      <c r="C10398" s="10" t="s">
        <v>24</v>
      </c>
      <c r="D10398" s="10" t="s">
        <v>171</v>
      </c>
      <c r="H10398" s="14">
        <v>1350</v>
      </c>
    </row>
    <row r="10399" spans="1:8" ht="19.5" customHeight="1" x14ac:dyDescent="0.25">
      <c r="A10399" s="4">
        <v>45640</v>
      </c>
      <c r="B10399" s="3">
        <v>3394</v>
      </c>
      <c r="C10399" s="10" t="s">
        <v>24</v>
      </c>
      <c r="D10399" s="10" t="s">
        <v>857</v>
      </c>
      <c r="H10399" s="14">
        <v>1800</v>
      </c>
    </row>
    <row r="10400" spans="1:8" ht="19.5" customHeight="1" x14ac:dyDescent="0.25">
      <c r="A10400" s="4">
        <v>45640</v>
      </c>
      <c r="B10400" s="3">
        <v>3394</v>
      </c>
      <c r="C10400" s="10" t="s">
        <v>172</v>
      </c>
      <c r="D10400" s="10" t="s">
        <v>296</v>
      </c>
      <c r="H10400" s="14">
        <v>1120</v>
      </c>
    </row>
    <row r="10401" spans="1:8" ht="19.5" customHeight="1" x14ac:dyDescent="0.25">
      <c r="A10401" s="4">
        <v>45640</v>
      </c>
      <c r="B10401" s="3">
        <v>3394</v>
      </c>
      <c r="C10401" s="10" t="s">
        <v>23</v>
      </c>
      <c r="D10401" s="10" t="s">
        <v>192</v>
      </c>
      <c r="E10401" s="10" t="s">
        <v>826</v>
      </c>
      <c r="H10401" s="14">
        <v>400</v>
      </c>
    </row>
    <row r="10402" spans="1:8" ht="19.5" customHeight="1" x14ac:dyDescent="0.25">
      <c r="A10402" s="4">
        <v>45640</v>
      </c>
      <c r="B10402" s="3">
        <v>3395</v>
      </c>
      <c r="C10402" s="10" t="s">
        <v>26</v>
      </c>
      <c r="D10402" s="10" t="s">
        <v>274</v>
      </c>
      <c r="E10402" s="10" t="s">
        <v>1605</v>
      </c>
      <c r="F10402" s="10" t="s">
        <v>467</v>
      </c>
      <c r="H10402" s="14">
        <v>4380</v>
      </c>
    </row>
    <row r="10403" spans="1:8" ht="19.5" customHeight="1" x14ac:dyDescent="0.25">
      <c r="A10403" s="4">
        <v>45640</v>
      </c>
      <c r="B10403" s="3">
        <v>3396</v>
      </c>
      <c r="C10403" s="10" t="s">
        <v>72</v>
      </c>
      <c r="D10403" s="10" t="s">
        <v>40</v>
      </c>
      <c r="E10403" s="10" t="s">
        <v>211</v>
      </c>
      <c r="F10403" s="10" t="s">
        <v>902</v>
      </c>
      <c r="H10403" s="14">
        <v>6580</v>
      </c>
    </row>
    <row r="10404" spans="1:8" ht="19.5" customHeight="1" x14ac:dyDescent="0.25">
      <c r="A10404" s="4">
        <v>45640</v>
      </c>
      <c r="B10404" s="3">
        <v>3396</v>
      </c>
      <c r="C10404" s="10" t="s">
        <v>72</v>
      </c>
      <c r="D10404" s="10" t="s">
        <v>40</v>
      </c>
      <c r="E10404" s="10" t="s">
        <v>1023</v>
      </c>
      <c r="F10404" s="10" t="s">
        <v>902</v>
      </c>
      <c r="H10404" s="14">
        <v>100</v>
      </c>
    </row>
    <row r="10405" spans="1:8" ht="19.5" customHeight="1" x14ac:dyDescent="0.25">
      <c r="A10405" s="4">
        <v>45641</v>
      </c>
      <c r="B10405" s="3">
        <v>3397</v>
      </c>
      <c r="C10405" s="10" t="s">
        <v>26</v>
      </c>
      <c r="D10405" s="10" t="s">
        <v>274</v>
      </c>
      <c r="E10405" s="10" t="s">
        <v>1605</v>
      </c>
      <c r="F10405" s="10" t="s">
        <v>30</v>
      </c>
      <c r="H10405" s="14">
        <v>4000</v>
      </c>
    </row>
    <row r="10406" spans="1:8" ht="19.5" customHeight="1" x14ac:dyDescent="0.25">
      <c r="A10406" s="4">
        <v>45641</v>
      </c>
      <c r="B10406" s="3">
        <v>3398</v>
      </c>
      <c r="C10406" s="10" t="s">
        <v>24</v>
      </c>
      <c r="D10406" s="10" t="s">
        <v>63</v>
      </c>
      <c r="H10406" s="14">
        <v>1050</v>
      </c>
    </row>
    <row r="10407" spans="1:8" ht="19.5" customHeight="1" x14ac:dyDescent="0.25">
      <c r="A10407" s="4">
        <v>45641</v>
      </c>
      <c r="B10407" s="3">
        <v>3398</v>
      </c>
      <c r="C10407" s="10" t="s">
        <v>24</v>
      </c>
      <c r="D10407" s="10" t="s">
        <v>175</v>
      </c>
      <c r="H10407" s="14">
        <v>500</v>
      </c>
    </row>
    <row r="10408" spans="1:8" ht="19.5" customHeight="1" x14ac:dyDescent="0.25">
      <c r="A10408" s="4">
        <v>45641</v>
      </c>
      <c r="B10408" s="3">
        <v>3398</v>
      </c>
      <c r="C10408" s="10" t="s">
        <v>24</v>
      </c>
      <c r="D10408" s="10" t="s">
        <v>60</v>
      </c>
      <c r="E10408" s="10" t="s">
        <v>350</v>
      </c>
      <c r="H10408" s="14">
        <v>300</v>
      </c>
    </row>
    <row r="10409" spans="1:8" ht="19.5" customHeight="1" x14ac:dyDescent="0.25">
      <c r="A10409" s="4">
        <v>45641</v>
      </c>
      <c r="B10409" s="3">
        <v>3398</v>
      </c>
      <c r="C10409" s="10" t="s">
        <v>23</v>
      </c>
      <c r="D10409" s="10" t="s">
        <v>372</v>
      </c>
      <c r="E10409" s="10" t="s">
        <v>1137</v>
      </c>
      <c r="F10409" s="10" t="s">
        <v>47</v>
      </c>
      <c r="H10409" s="14">
        <v>13350</v>
      </c>
    </row>
    <row r="10410" spans="1:8" ht="19.5" customHeight="1" x14ac:dyDescent="0.25">
      <c r="A10410" s="4">
        <v>45641</v>
      </c>
      <c r="B10410" s="3">
        <v>3399</v>
      </c>
      <c r="C10410" s="10" t="s">
        <v>72</v>
      </c>
      <c r="D10410" s="10" t="s">
        <v>40</v>
      </c>
      <c r="E10410" s="10" t="s">
        <v>269</v>
      </c>
      <c r="F10410" s="10" t="s">
        <v>1202</v>
      </c>
      <c r="H10410" s="14">
        <v>3000</v>
      </c>
    </row>
    <row r="10411" spans="1:8" ht="19.5" customHeight="1" x14ac:dyDescent="0.25">
      <c r="A10411" s="4">
        <v>45641</v>
      </c>
      <c r="B10411" s="3">
        <v>3400</v>
      </c>
      <c r="C10411" s="10" t="s">
        <v>26</v>
      </c>
      <c r="D10411" s="10" t="s">
        <v>274</v>
      </c>
      <c r="E10411" s="10" t="s">
        <v>1605</v>
      </c>
      <c r="F10411" s="10" t="s">
        <v>276</v>
      </c>
      <c r="H10411" s="14">
        <v>5500</v>
      </c>
    </row>
    <row r="10412" spans="1:8" ht="19.5" customHeight="1" x14ac:dyDescent="0.25">
      <c r="A10412" s="4">
        <v>45641</v>
      </c>
      <c r="B10412" s="3">
        <v>3401</v>
      </c>
      <c r="C10412" s="10" t="s">
        <v>26</v>
      </c>
      <c r="D10412" s="10" t="s">
        <v>274</v>
      </c>
      <c r="E10412" s="10" t="s">
        <v>1605</v>
      </c>
      <c r="F10412" s="10" t="s">
        <v>136</v>
      </c>
      <c r="H10412" s="14">
        <v>3500</v>
      </c>
    </row>
    <row r="10413" spans="1:8" ht="19.5" customHeight="1" x14ac:dyDescent="0.25">
      <c r="A10413" s="4">
        <v>45641</v>
      </c>
      <c r="B10413" s="3">
        <v>3402</v>
      </c>
      <c r="C10413" s="10" t="s">
        <v>72</v>
      </c>
      <c r="D10413" s="10" t="s">
        <v>157</v>
      </c>
      <c r="E10413" s="10" t="s">
        <v>978</v>
      </c>
      <c r="F10413" s="10" t="s">
        <v>25</v>
      </c>
      <c r="H10413" s="14">
        <v>12260</v>
      </c>
    </row>
    <row r="10414" spans="1:8" ht="19.5" customHeight="1" x14ac:dyDescent="0.25">
      <c r="A10414" s="4">
        <v>45641</v>
      </c>
      <c r="B10414" s="3">
        <v>3403</v>
      </c>
      <c r="C10414" s="10" t="s">
        <v>24</v>
      </c>
      <c r="D10414" s="10" t="s">
        <v>174</v>
      </c>
      <c r="H10414" s="14">
        <v>2000</v>
      </c>
    </row>
    <row r="10415" spans="1:8" ht="19.5" customHeight="1" x14ac:dyDescent="0.25">
      <c r="A10415" s="4">
        <v>45641</v>
      </c>
      <c r="B10415" s="3">
        <v>3403</v>
      </c>
      <c r="C10415" s="10" t="s">
        <v>24</v>
      </c>
      <c r="D10415" s="10" t="s">
        <v>60</v>
      </c>
      <c r="E10415" s="10" t="s">
        <v>890</v>
      </c>
      <c r="H10415" s="14">
        <v>300</v>
      </c>
    </row>
    <row r="10416" spans="1:8" ht="19.5" customHeight="1" x14ac:dyDescent="0.25">
      <c r="A10416" s="4">
        <v>45641</v>
      </c>
      <c r="B10416" s="3">
        <v>3403</v>
      </c>
      <c r="C10416" s="10" t="s">
        <v>24</v>
      </c>
      <c r="D10416" s="10" t="s">
        <v>857</v>
      </c>
      <c r="H10416" s="14">
        <v>1800</v>
      </c>
    </row>
    <row r="10417" spans="1:8" ht="19.5" customHeight="1" x14ac:dyDescent="0.25">
      <c r="A10417" s="4">
        <v>45641</v>
      </c>
      <c r="B10417" s="3">
        <v>3403</v>
      </c>
      <c r="C10417" s="10" t="s">
        <v>23</v>
      </c>
      <c r="D10417" s="10" t="s">
        <v>372</v>
      </c>
      <c r="E10417" s="10" t="s">
        <v>1606</v>
      </c>
      <c r="H10417" s="14">
        <v>500</v>
      </c>
    </row>
    <row r="10418" spans="1:8" ht="19.5" customHeight="1" x14ac:dyDescent="0.25">
      <c r="A10418" s="4">
        <v>45641</v>
      </c>
      <c r="B10418" s="3">
        <v>3404</v>
      </c>
      <c r="C10418" s="10" t="s">
        <v>23</v>
      </c>
      <c r="D10418" s="10" t="s">
        <v>306</v>
      </c>
      <c r="E10418" s="10" t="s">
        <v>1607</v>
      </c>
      <c r="H10418" s="14">
        <v>10000</v>
      </c>
    </row>
    <row r="10419" spans="1:8" ht="19.5" customHeight="1" x14ac:dyDescent="0.25">
      <c r="A10419" s="4">
        <v>45642</v>
      </c>
      <c r="B10419" s="3">
        <v>3405</v>
      </c>
      <c r="C10419" s="10" t="s">
        <v>23</v>
      </c>
      <c r="D10419" s="10" t="s">
        <v>20</v>
      </c>
      <c r="E10419" s="10" t="s">
        <v>350</v>
      </c>
      <c r="H10419" s="14">
        <v>900</v>
      </c>
    </row>
    <row r="10420" spans="1:8" ht="19.5" customHeight="1" x14ac:dyDescent="0.25">
      <c r="A10420" s="4">
        <v>45642</v>
      </c>
      <c r="B10420" s="3">
        <v>3405</v>
      </c>
      <c r="C10420" s="10" t="s">
        <v>23</v>
      </c>
      <c r="D10420" s="10" t="s">
        <v>20</v>
      </c>
      <c r="E10420" s="10" t="s">
        <v>44</v>
      </c>
      <c r="H10420" s="14">
        <v>340</v>
      </c>
    </row>
    <row r="10421" spans="1:8" ht="19.5" customHeight="1" x14ac:dyDescent="0.25">
      <c r="A10421" s="4">
        <v>45642</v>
      </c>
      <c r="B10421" s="3">
        <v>3405</v>
      </c>
      <c r="C10421" s="10" t="s">
        <v>172</v>
      </c>
      <c r="D10421" s="10" t="s">
        <v>295</v>
      </c>
      <c r="H10421" s="14">
        <v>100</v>
      </c>
    </row>
    <row r="10422" spans="1:8" ht="19.5" customHeight="1" x14ac:dyDescent="0.25">
      <c r="A10422" s="4">
        <v>45642</v>
      </c>
      <c r="B10422" s="3">
        <v>3405</v>
      </c>
      <c r="C10422" s="10" t="s">
        <v>24</v>
      </c>
      <c r="D10422" s="10" t="s">
        <v>175</v>
      </c>
      <c r="H10422" s="14">
        <v>500</v>
      </c>
    </row>
    <row r="10423" spans="1:8" ht="19.5" customHeight="1" x14ac:dyDescent="0.25">
      <c r="A10423" s="4">
        <v>45642</v>
      </c>
      <c r="B10423" s="3">
        <v>3406</v>
      </c>
      <c r="C10423" s="10" t="s">
        <v>72</v>
      </c>
      <c r="D10423" s="10" t="s">
        <v>157</v>
      </c>
      <c r="E10423" s="10" t="s">
        <v>978</v>
      </c>
      <c r="F10423" s="10" t="s">
        <v>25</v>
      </c>
      <c r="H10423" s="14">
        <v>12600</v>
      </c>
    </row>
    <row r="10424" spans="1:8" ht="19.5" customHeight="1" x14ac:dyDescent="0.25">
      <c r="A10424" s="4">
        <v>45642</v>
      </c>
      <c r="B10424" s="3">
        <v>3407</v>
      </c>
      <c r="C10424" s="10" t="s">
        <v>24</v>
      </c>
      <c r="D10424" s="10" t="s">
        <v>174</v>
      </c>
      <c r="H10424" s="14">
        <v>2400</v>
      </c>
    </row>
    <row r="10425" spans="1:8" ht="19.5" customHeight="1" x14ac:dyDescent="0.25">
      <c r="A10425" s="4">
        <v>45642</v>
      </c>
      <c r="B10425" s="3">
        <v>3407</v>
      </c>
      <c r="C10425" s="10" t="s">
        <v>23</v>
      </c>
      <c r="D10425" s="10" t="s">
        <v>22</v>
      </c>
      <c r="H10425" s="14">
        <v>100</v>
      </c>
    </row>
    <row r="10426" spans="1:8" ht="19.5" customHeight="1" x14ac:dyDescent="0.25">
      <c r="A10426" s="4">
        <v>45642</v>
      </c>
      <c r="B10426" s="3">
        <v>3407</v>
      </c>
      <c r="C10426" s="10" t="s">
        <v>23</v>
      </c>
      <c r="D10426" s="10" t="s">
        <v>22</v>
      </c>
      <c r="E10426" s="10" t="s">
        <v>1137</v>
      </c>
      <c r="H10426" s="14">
        <v>800</v>
      </c>
    </row>
    <row r="10427" spans="1:8" ht="19.5" customHeight="1" x14ac:dyDescent="0.25">
      <c r="A10427" s="4">
        <v>45642</v>
      </c>
      <c r="B10427" s="3">
        <v>3407</v>
      </c>
      <c r="C10427" s="10" t="s">
        <v>24</v>
      </c>
      <c r="D10427" s="10" t="s">
        <v>60</v>
      </c>
      <c r="E10427" s="10" t="s">
        <v>350</v>
      </c>
      <c r="H10427" s="14">
        <v>250</v>
      </c>
    </row>
    <row r="10428" spans="1:8" ht="19.5" customHeight="1" x14ac:dyDescent="0.25">
      <c r="A10428" s="4">
        <v>45642</v>
      </c>
      <c r="B10428" s="3">
        <v>3408</v>
      </c>
      <c r="C10428" s="10" t="s">
        <v>24</v>
      </c>
      <c r="D10428" s="10" t="s">
        <v>171</v>
      </c>
      <c r="H10428" s="14">
        <v>1350</v>
      </c>
    </row>
    <row r="10429" spans="1:8" ht="19.5" customHeight="1" x14ac:dyDescent="0.25">
      <c r="A10429" s="4">
        <v>45642</v>
      </c>
      <c r="B10429" s="3">
        <v>3408</v>
      </c>
      <c r="C10429" s="10" t="s">
        <v>23</v>
      </c>
      <c r="D10429" s="10" t="s">
        <v>192</v>
      </c>
      <c r="H10429" s="14">
        <v>500</v>
      </c>
    </row>
    <row r="10430" spans="1:8" ht="19.5" customHeight="1" x14ac:dyDescent="0.25">
      <c r="A10430" s="4">
        <v>45642</v>
      </c>
      <c r="B10430" s="3">
        <v>3408</v>
      </c>
      <c r="C10430" s="10" t="s">
        <v>23</v>
      </c>
      <c r="D10430" s="10" t="s">
        <v>192</v>
      </c>
      <c r="E10430" s="10" t="s">
        <v>1608</v>
      </c>
      <c r="H10430" s="14">
        <v>500</v>
      </c>
    </row>
    <row r="10431" spans="1:8" ht="19.5" customHeight="1" x14ac:dyDescent="0.25">
      <c r="A10431" s="4">
        <v>45642</v>
      </c>
      <c r="B10431" s="3">
        <v>3408</v>
      </c>
      <c r="C10431" s="10" t="s">
        <v>23</v>
      </c>
      <c r="D10431" s="10" t="s">
        <v>22</v>
      </c>
      <c r="H10431" s="14">
        <v>40</v>
      </c>
    </row>
    <row r="10432" spans="1:8" ht="19.5" customHeight="1" x14ac:dyDescent="0.25">
      <c r="A10432" s="4">
        <v>45642</v>
      </c>
      <c r="B10432" s="3">
        <v>3409</v>
      </c>
      <c r="C10432" s="10" t="s">
        <v>72</v>
      </c>
      <c r="D10432" s="10" t="s">
        <v>40</v>
      </c>
      <c r="E10432" s="10" t="s">
        <v>716</v>
      </c>
      <c r="F10432" s="10" t="s">
        <v>1202</v>
      </c>
      <c r="H10432" s="14">
        <v>7840</v>
      </c>
    </row>
    <row r="10433" spans="1:8" ht="19.5" customHeight="1" x14ac:dyDescent="0.25">
      <c r="A10433" s="4">
        <v>45642</v>
      </c>
      <c r="B10433" s="3">
        <v>3409</v>
      </c>
      <c r="C10433" s="10" t="s">
        <v>23</v>
      </c>
      <c r="D10433" s="10" t="s">
        <v>64</v>
      </c>
      <c r="E10433" s="10" t="s">
        <v>206</v>
      </c>
      <c r="F10433" s="10" t="s">
        <v>1202</v>
      </c>
      <c r="H10433" s="14">
        <v>500</v>
      </c>
    </row>
    <row r="10434" spans="1:8" ht="19.5" customHeight="1" x14ac:dyDescent="0.25">
      <c r="A10434" s="4">
        <v>45642</v>
      </c>
      <c r="B10434" s="3">
        <v>3410</v>
      </c>
      <c r="C10434" s="10" t="s">
        <v>72</v>
      </c>
      <c r="D10434" s="10" t="s">
        <v>40</v>
      </c>
      <c r="E10434" s="10" t="s">
        <v>211</v>
      </c>
      <c r="F10434" s="10" t="s">
        <v>902</v>
      </c>
      <c r="H10434" s="14">
        <v>8730</v>
      </c>
    </row>
    <row r="10435" spans="1:8" ht="19.5" customHeight="1" x14ac:dyDescent="0.25">
      <c r="A10435" s="4">
        <v>45642</v>
      </c>
      <c r="B10435" s="3">
        <v>3410</v>
      </c>
      <c r="C10435" s="10" t="s">
        <v>72</v>
      </c>
      <c r="D10435" s="10" t="s">
        <v>40</v>
      </c>
      <c r="E10435" s="10" t="s">
        <v>1023</v>
      </c>
      <c r="F10435" s="10" t="s">
        <v>902</v>
      </c>
      <c r="H10435" s="14">
        <v>100</v>
      </c>
    </row>
    <row r="10436" spans="1:8" ht="19.5" customHeight="1" x14ac:dyDescent="0.25">
      <c r="A10436" s="4">
        <v>45643</v>
      </c>
      <c r="B10436" s="3">
        <v>3411</v>
      </c>
      <c r="C10436" s="10" t="s">
        <v>72</v>
      </c>
      <c r="D10436" s="10" t="s">
        <v>157</v>
      </c>
      <c r="E10436" s="10" t="s">
        <v>978</v>
      </c>
      <c r="F10436" s="10" t="s">
        <v>25</v>
      </c>
      <c r="H10436" s="14">
        <v>8500</v>
      </c>
    </row>
    <row r="10437" spans="1:8" ht="19.5" customHeight="1" x14ac:dyDescent="0.25">
      <c r="A10437" s="4">
        <v>45643</v>
      </c>
      <c r="B10437" s="3">
        <v>3412</v>
      </c>
      <c r="C10437" s="10" t="s">
        <v>72</v>
      </c>
      <c r="D10437" s="10" t="s">
        <v>40</v>
      </c>
      <c r="E10437" s="10" t="s">
        <v>716</v>
      </c>
      <c r="F10437" s="10" t="s">
        <v>1202</v>
      </c>
      <c r="H10437" s="14">
        <v>8470</v>
      </c>
    </row>
    <row r="10438" spans="1:8" ht="19.5" customHeight="1" x14ac:dyDescent="0.25">
      <c r="A10438" s="4">
        <v>45643</v>
      </c>
      <c r="B10438" s="3">
        <v>3413</v>
      </c>
      <c r="C10438" s="10" t="s">
        <v>72</v>
      </c>
      <c r="D10438" s="10" t="s">
        <v>40</v>
      </c>
      <c r="E10438" s="10" t="s">
        <v>211</v>
      </c>
      <c r="F10438" s="10" t="s">
        <v>902</v>
      </c>
      <c r="H10438" s="14">
        <v>7740</v>
      </c>
    </row>
    <row r="10439" spans="1:8" ht="19.5" customHeight="1" x14ac:dyDescent="0.25">
      <c r="A10439" s="4">
        <v>45643</v>
      </c>
      <c r="B10439" s="3">
        <v>3413</v>
      </c>
      <c r="C10439" s="10" t="s">
        <v>72</v>
      </c>
      <c r="D10439" s="10" t="s">
        <v>40</v>
      </c>
      <c r="E10439" s="10" t="s">
        <v>1023</v>
      </c>
      <c r="F10439" s="10" t="s">
        <v>902</v>
      </c>
      <c r="H10439" s="14">
        <v>100</v>
      </c>
    </row>
    <row r="10440" spans="1:8" ht="19.5" customHeight="1" x14ac:dyDescent="0.25">
      <c r="A10440" s="4">
        <v>45643</v>
      </c>
      <c r="B10440" s="3">
        <v>3414</v>
      </c>
      <c r="C10440" s="10" t="s">
        <v>26</v>
      </c>
      <c r="D10440" s="10" t="s">
        <v>274</v>
      </c>
      <c r="E10440" s="10" t="s">
        <v>1605</v>
      </c>
      <c r="F10440" s="10" t="s">
        <v>217</v>
      </c>
      <c r="H10440" s="14">
        <v>3500</v>
      </c>
    </row>
    <row r="10441" spans="1:8" ht="19.5" customHeight="1" x14ac:dyDescent="0.25">
      <c r="A10441" s="4">
        <v>45643</v>
      </c>
      <c r="B10441" s="3">
        <v>3415</v>
      </c>
      <c r="C10441" s="10" t="s">
        <v>26</v>
      </c>
      <c r="D10441" s="10" t="s">
        <v>274</v>
      </c>
      <c r="E10441" s="10" t="s">
        <v>1605</v>
      </c>
      <c r="F10441" s="10" t="s">
        <v>148</v>
      </c>
      <c r="H10441" s="14">
        <v>2500</v>
      </c>
    </row>
    <row r="10442" spans="1:8" ht="19.5" customHeight="1" x14ac:dyDescent="0.25">
      <c r="A10442" s="4">
        <v>45643</v>
      </c>
      <c r="B10442" s="3">
        <v>3416</v>
      </c>
      <c r="C10442" s="10" t="s">
        <v>24</v>
      </c>
      <c r="D10442" s="10" t="s">
        <v>174</v>
      </c>
      <c r="H10442" s="14">
        <v>2800</v>
      </c>
    </row>
    <row r="10443" spans="1:8" ht="19.5" customHeight="1" x14ac:dyDescent="0.25">
      <c r="A10443" s="4">
        <v>45643</v>
      </c>
      <c r="B10443" s="3">
        <v>3416</v>
      </c>
      <c r="C10443" s="10" t="s">
        <v>23</v>
      </c>
      <c r="D10443" s="10" t="s">
        <v>192</v>
      </c>
      <c r="E10443" s="10" t="s">
        <v>1609</v>
      </c>
      <c r="H10443" s="14">
        <v>1300</v>
      </c>
    </row>
    <row r="10444" spans="1:8" ht="19.5" customHeight="1" x14ac:dyDescent="0.25">
      <c r="A10444" s="4">
        <v>45643</v>
      </c>
      <c r="B10444" s="3">
        <v>3416</v>
      </c>
      <c r="C10444" s="10" t="s">
        <v>23</v>
      </c>
      <c r="D10444" s="10" t="s">
        <v>192</v>
      </c>
      <c r="E10444" s="10" t="s">
        <v>1137</v>
      </c>
      <c r="H10444" s="14">
        <v>500</v>
      </c>
    </row>
    <row r="10445" spans="1:8" ht="19.5" customHeight="1" x14ac:dyDescent="0.25">
      <c r="A10445" s="4">
        <v>45643</v>
      </c>
      <c r="B10445" s="3">
        <v>3416</v>
      </c>
      <c r="C10445" s="10" t="s">
        <v>23</v>
      </c>
      <c r="D10445" s="10" t="s">
        <v>306</v>
      </c>
      <c r="E10445" s="10" t="s">
        <v>1607</v>
      </c>
      <c r="H10445" s="14">
        <v>800</v>
      </c>
    </row>
    <row r="10446" spans="1:8" ht="19.5" customHeight="1" x14ac:dyDescent="0.25">
      <c r="A10446" s="4">
        <v>45643</v>
      </c>
      <c r="B10446" s="3">
        <v>3417</v>
      </c>
      <c r="C10446" s="10" t="s">
        <v>24</v>
      </c>
      <c r="D10446" s="10" t="s">
        <v>171</v>
      </c>
      <c r="H10446" s="14">
        <v>1350</v>
      </c>
    </row>
    <row r="10447" spans="1:8" ht="19.5" customHeight="1" x14ac:dyDescent="0.25">
      <c r="A10447" s="4">
        <v>45643</v>
      </c>
      <c r="B10447" s="3">
        <v>3417</v>
      </c>
      <c r="C10447" s="10" t="s">
        <v>23</v>
      </c>
      <c r="D10447" s="10" t="s">
        <v>22</v>
      </c>
      <c r="H10447" s="14">
        <v>70</v>
      </c>
    </row>
    <row r="10448" spans="1:8" ht="19.5" customHeight="1" x14ac:dyDescent="0.25">
      <c r="A10448" s="4">
        <v>45643</v>
      </c>
      <c r="B10448" s="3">
        <v>3417</v>
      </c>
      <c r="C10448" s="10" t="s">
        <v>172</v>
      </c>
      <c r="D10448" s="10" t="s">
        <v>296</v>
      </c>
      <c r="G10448" s="10">
        <v>4</v>
      </c>
      <c r="H10448" s="14">
        <v>500</v>
      </c>
    </row>
    <row r="10449" spans="1:8" ht="19.5" customHeight="1" x14ac:dyDescent="0.25">
      <c r="A10449" s="4">
        <v>45643</v>
      </c>
      <c r="B10449" s="3">
        <v>3417</v>
      </c>
      <c r="C10449" s="10" t="s">
        <v>24</v>
      </c>
      <c r="D10449" s="10" t="s">
        <v>60</v>
      </c>
      <c r="E10449" s="10" t="s">
        <v>350</v>
      </c>
      <c r="H10449" s="14">
        <v>200</v>
      </c>
    </row>
    <row r="10450" spans="1:8" ht="19.5" customHeight="1" x14ac:dyDescent="0.25">
      <c r="A10450" s="4">
        <v>45643</v>
      </c>
      <c r="B10450" s="3">
        <v>3418</v>
      </c>
      <c r="C10450" s="10" t="s">
        <v>23</v>
      </c>
      <c r="D10450" s="10" t="s">
        <v>192</v>
      </c>
      <c r="E10450" s="10" t="s">
        <v>126</v>
      </c>
      <c r="H10450" s="14">
        <v>400</v>
      </c>
    </row>
    <row r="10451" spans="1:8" ht="19.5" customHeight="1" x14ac:dyDescent="0.25">
      <c r="A10451" s="4">
        <v>45643</v>
      </c>
      <c r="B10451" s="3">
        <v>3418</v>
      </c>
      <c r="C10451" s="10" t="s">
        <v>926</v>
      </c>
      <c r="D10451" s="10" t="s">
        <v>1610</v>
      </c>
      <c r="H10451" s="14">
        <v>23515</v>
      </c>
    </row>
    <row r="10452" spans="1:8" ht="19.5" customHeight="1" x14ac:dyDescent="0.25">
      <c r="A10452" s="4">
        <v>45643</v>
      </c>
      <c r="B10452" s="3">
        <v>3418</v>
      </c>
      <c r="C10452" s="10" t="s">
        <v>926</v>
      </c>
      <c r="D10452" s="10" t="s">
        <v>58</v>
      </c>
      <c r="H10452" s="14">
        <v>5500</v>
      </c>
    </row>
    <row r="10453" spans="1:8" ht="19.5" customHeight="1" x14ac:dyDescent="0.25">
      <c r="A10453" s="4">
        <v>45643</v>
      </c>
      <c r="B10453" s="3">
        <v>3418</v>
      </c>
      <c r="C10453" s="10" t="s">
        <v>926</v>
      </c>
      <c r="D10453" s="10" t="s">
        <v>58</v>
      </c>
      <c r="E10453" s="10" t="s">
        <v>935</v>
      </c>
      <c r="H10453" s="14">
        <v>300</v>
      </c>
    </row>
    <row r="10454" spans="1:8" ht="19.5" customHeight="1" x14ac:dyDescent="0.25">
      <c r="A10454" s="4">
        <v>45643</v>
      </c>
      <c r="B10454" s="3">
        <v>3419</v>
      </c>
      <c r="C10454" s="10" t="s">
        <v>72</v>
      </c>
      <c r="D10454" s="10" t="s">
        <v>40</v>
      </c>
      <c r="E10454" s="10" t="s">
        <v>269</v>
      </c>
      <c r="F10454" s="10" t="s">
        <v>764</v>
      </c>
      <c r="H10454" s="14">
        <v>3000</v>
      </c>
    </row>
    <row r="10455" spans="1:8" ht="19.5" customHeight="1" x14ac:dyDescent="0.25">
      <c r="A10455" s="4">
        <v>45644</v>
      </c>
      <c r="B10455" s="3">
        <v>3420</v>
      </c>
      <c r="C10455" s="10" t="s">
        <v>24</v>
      </c>
      <c r="D10455" s="10" t="s">
        <v>174</v>
      </c>
      <c r="H10455" s="14">
        <v>3200</v>
      </c>
    </row>
    <row r="10456" spans="1:8" ht="19.5" customHeight="1" x14ac:dyDescent="0.25">
      <c r="A10456" s="4">
        <v>45644</v>
      </c>
      <c r="B10456" s="3">
        <v>3420</v>
      </c>
      <c r="C10456" s="10" t="s">
        <v>24</v>
      </c>
      <c r="D10456" s="10" t="s">
        <v>175</v>
      </c>
      <c r="H10456" s="14">
        <v>500</v>
      </c>
    </row>
    <row r="10457" spans="1:8" ht="19.5" customHeight="1" x14ac:dyDescent="0.25">
      <c r="A10457" s="4">
        <v>45644</v>
      </c>
      <c r="B10457" s="3">
        <v>3420</v>
      </c>
      <c r="C10457" s="10" t="s">
        <v>23</v>
      </c>
      <c r="D10457" s="10" t="s">
        <v>372</v>
      </c>
      <c r="E10457" s="10" t="s">
        <v>1611</v>
      </c>
      <c r="F10457" s="10" t="s">
        <v>47</v>
      </c>
      <c r="H10457" s="14">
        <v>50000</v>
      </c>
    </row>
    <row r="10458" spans="1:8" ht="19.5" customHeight="1" x14ac:dyDescent="0.25">
      <c r="A10458" s="4">
        <v>45644</v>
      </c>
      <c r="B10458" s="3">
        <v>3420</v>
      </c>
      <c r="C10458" s="10" t="s">
        <v>23</v>
      </c>
      <c r="D10458" s="10" t="s">
        <v>202</v>
      </c>
      <c r="E10458" s="10" t="s">
        <v>1612</v>
      </c>
      <c r="H10458" s="14">
        <v>600</v>
      </c>
    </row>
    <row r="10459" spans="1:8" ht="19.5" customHeight="1" x14ac:dyDescent="0.25">
      <c r="A10459" s="4">
        <v>45644</v>
      </c>
      <c r="B10459" s="3">
        <v>3421</v>
      </c>
      <c r="C10459" s="10" t="s">
        <v>72</v>
      </c>
      <c r="D10459" s="10" t="s">
        <v>202</v>
      </c>
      <c r="E10459" s="10" t="s">
        <v>269</v>
      </c>
      <c r="F10459" s="10" t="s">
        <v>25</v>
      </c>
      <c r="H10459" s="14">
        <v>10000</v>
      </c>
    </row>
    <row r="10460" spans="1:8" ht="19.5" customHeight="1" x14ac:dyDescent="0.25">
      <c r="A10460" s="4">
        <v>45644</v>
      </c>
      <c r="B10460" s="3">
        <v>3422</v>
      </c>
      <c r="C10460" s="10" t="s">
        <v>23</v>
      </c>
      <c r="D10460" s="10" t="s">
        <v>20</v>
      </c>
      <c r="E10460" s="10" t="s">
        <v>21</v>
      </c>
      <c r="H10460" s="14">
        <v>900</v>
      </c>
    </row>
    <row r="10461" spans="1:8" ht="19.5" customHeight="1" x14ac:dyDescent="0.25">
      <c r="A10461" s="4">
        <v>45644</v>
      </c>
      <c r="B10461" s="3">
        <v>3422</v>
      </c>
      <c r="C10461" s="10" t="s">
        <v>23</v>
      </c>
      <c r="D10461" s="10" t="s">
        <v>20</v>
      </c>
      <c r="E10461" s="10" t="s">
        <v>44</v>
      </c>
      <c r="H10461" s="14">
        <v>340</v>
      </c>
    </row>
    <row r="10462" spans="1:8" ht="19.5" customHeight="1" x14ac:dyDescent="0.25">
      <c r="A10462" s="4">
        <v>45644</v>
      </c>
      <c r="B10462" s="3">
        <v>3422</v>
      </c>
      <c r="C10462" s="10" t="s">
        <v>172</v>
      </c>
      <c r="D10462" s="10" t="s">
        <v>295</v>
      </c>
      <c r="H10462" s="14">
        <v>100</v>
      </c>
    </row>
    <row r="10463" spans="1:8" ht="19.5" customHeight="1" x14ac:dyDescent="0.25">
      <c r="A10463" s="4">
        <v>45644</v>
      </c>
      <c r="B10463" s="3">
        <v>3422</v>
      </c>
      <c r="C10463" s="10" t="s">
        <v>23</v>
      </c>
      <c r="D10463" s="10" t="s">
        <v>64</v>
      </c>
      <c r="H10463" s="14">
        <v>150</v>
      </c>
    </row>
    <row r="10464" spans="1:8" ht="19.5" customHeight="1" x14ac:dyDescent="0.25">
      <c r="A10464" s="4">
        <v>45644</v>
      </c>
      <c r="B10464" s="3">
        <v>3423</v>
      </c>
      <c r="C10464" s="10" t="s">
        <v>24</v>
      </c>
      <c r="D10464" s="10" t="s">
        <v>171</v>
      </c>
      <c r="H10464" s="14">
        <v>1350</v>
      </c>
    </row>
    <row r="10465" spans="1:8" ht="19.5" customHeight="1" x14ac:dyDescent="0.25">
      <c r="A10465" s="4">
        <v>45644</v>
      </c>
      <c r="B10465" s="3">
        <v>3423</v>
      </c>
      <c r="C10465" s="10" t="s">
        <v>172</v>
      </c>
      <c r="D10465" s="10" t="s">
        <v>296</v>
      </c>
      <c r="H10465" s="14">
        <v>1500</v>
      </c>
    </row>
    <row r="10466" spans="1:8" ht="19.5" customHeight="1" x14ac:dyDescent="0.25">
      <c r="A10466" s="4">
        <v>45644</v>
      </c>
      <c r="B10466" s="3">
        <v>3423</v>
      </c>
      <c r="C10466" s="10" t="s">
        <v>24</v>
      </c>
      <c r="D10466" s="10" t="s">
        <v>60</v>
      </c>
      <c r="E10466" s="10" t="s">
        <v>350</v>
      </c>
      <c r="H10466" s="14">
        <v>200</v>
      </c>
    </row>
    <row r="10467" spans="1:8" ht="19.5" customHeight="1" x14ac:dyDescent="0.25">
      <c r="A10467" s="4">
        <v>45644</v>
      </c>
      <c r="B10467" s="3">
        <v>3423</v>
      </c>
      <c r="C10467" s="10" t="s">
        <v>23</v>
      </c>
      <c r="D10467" s="10" t="s">
        <v>64</v>
      </c>
      <c r="E10467" s="10" t="s">
        <v>774</v>
      </c>
      <c r="H10467" s="14">
        <v>50</v>
      </c>
    </row>
    <row r="10468" spans="1:8" ht="19.5" customHeight="1" x14ac:dyDescent="0.25">
      <c r="A10468" s="4">
        <v>45644</v>
      </c>
      <c r="B10468" s="3">
        <v>3424</v>
      </c>
      <c r="C10468" s="10" t="s">
        <v>72</v>
      </c>
      <c r="D10468" s="10" t="s">
        <v>40</v>
      </c>
      <c r="E10468" s="10" t="s">
        <v>716</v>
      </c>
      <c r="F10468" s="10" t="s">
        <v>764</v>
      </c>
      <c r="H10468" s="14">
        <v>7470</v>
      </c>
    </row>
    <row r="10469" spans="1:8" ht="19.5" customHeight="1" x14ac:dyDescent="0.25">
      <c r="A10469" s="4">
        <v>45644</v>
      </c>
      <c r="B10469" s="3">
        <v>3425</v>
      </c>
      <c r="C10469" s="10" t="s">
        <v>72</v>
      </c>
      <c r="D10469" s="10" t="s">
        <v>40</v>
      </c>
      <c r="E10469" s="10" t="s">
        <v>716</v>
      </c>
      <c r="F10469" s="10" t="s">
        <v>1202</v>
      </c>
      <c r="H10469" s="14">
        <v>7600</v>
      </c>
    </row>
    <row r="10470" spans="1:8" ht="19.5" customHeight="1" x14ac:dyDescent="0.25">
      <c r="A10470" s="4">
        <v>45644</v>
      </c>
      <c r="B10470" s="3">
        <v>3426</v>
      </c>
      <c r="C10470" s="10" t="s">
        <v>72</v>
      </c>
      <c r="D10470" s="10" t="s">
        <v>40</v>
      </c>
      <c r="E10470" s="10" t="s">
        <v>211</v>
      </c>
      <c r="F10470" s="10" t="s">
        <v>902</v>
      </c>
      <c r="H10470" s="14">
        <v>9240</v>
      </c>
    </row>
    <row r="10471" spans="1:8" ht="19.5" customHeight="1" x14ac:dyDescent="0.25">
      <c r="A10471" s="4">
        <v>45644</v>
      </c>
      <c r="B10471" s="3">
        <v>3426</v>
      </c>
      <c r="C10471" s="10" t="s">
        <v>72</v>
      </c>
      <c r="D10471" s="10" t="s">
        <v>40</v>
      </c>
      <c r="E10471" s="10" t="s">
        <v>1023</v>
      </c>
      <c r="F10471" s="10" t="s">
        <v>902</v>
      </c>
      <c r="H10471" s="14">
        <v>100</v>
      </c>
    </row>
    <row r="10472" spans="1:8" ht="19.5" customHeight="1" x14ac:dyDescent="0.25">
      <c r="A10472" s="4">
        <v>45645</v>
      </c>
      <c r="B10472" s="3">
        <v>3427</v>
      </c>
      <c r="C10472" s="10" t="s">
        <v>72</v>
      </c>
      <c r="D10472" s="10" t="s">
        <v>157</v>
      </c>
      <c r="E10472" s="10" t="s">
        <v>978</v>
      </c>
      <c r="F10472" s="10" t="s">
        <v>25</v>
      </c>
      <c r="H10472" s="14">
        <v>17270</v>
      </c>
    </row>
    <row r="10473" spans="1:8" ht="19.5" customHeight="1" x14ac:dyDescent="0.25">
      <c r="A10473" s="4">
        <v>45645</v>
      </c>
      <c r="B10473" s="3">
        <v>3427</v>
      </c>
      <c r="C10473" s="10" t="s">
        <v>24</v>
      </c>
      <c r="D10473" s="10" t="s">
        <v>368</v>
      </c>
      <c r="E10473" s="10" t="s">
        <v>126</v>
      </c>
      <c r="F10473" s="10" t="s">
        <v>25</v>
      </c>
      <c r="H10473" s="14">
        <v>750</v>
      </c>
    </row>
    <row r="10474" spans="1:8" ht="19.5" customHeight="1" x14ac:dyDescent="0.25">
      <c r="A10474" s="4">
        <v>45645</v>
      </c>
      <c r="B10474" s="3">
        <v>3428</v>
      </c>
      <c r="C10474" s="10" t="s">
        <v>72</v>
      </c>
      <c r="D10474" s="10" t="s">
        <v>202</v>
      </c>
      <c r="E10474" s="10" t="s">
        <v>1613</v>
      </c>
      <c r="F10474" s="10" t="s">
        <v>25</v>
      </c>
      <c r="H10474" s="14">
        <v>10170</v>
      </c>
    </row>
    <row r="10475" spans="1:8" ht="19.5" customHeight="1" x14ac:dyDescent="0.25">
      <c r="A10475" s="4">
        <v>45645</v>
      </c>
      <c r="B10475" s="3">
        <v>3429</v>
      </c>
      <c r="C10475" s="10" t="s">
        <v>72</v>
      </c>
      <c r="D10475" s="10" t="s">
        <v>40</v>
      </c>
      <c r="E10475" s="10" t="s">
        <v>716</v>
      </c>
      <c r="F10475" s="10" t="s">
        <v>764</v>
      </c>
      <c r="H10475" s="14">
        <v>4990</v>
      </c>
    </row>
    <row r="10476" spans="1:8" ht="19.5" customHeight="1" x14ac:dyDescent="0.25">
      <c r="A10476" s="4">
        <v>45645</v>
      </c>
      <c r="B10476" s="3">
        <v>3430</v>
      </c>
      <c r="C10476" s="10" t="s">
        <v>72</v>
      </c>
      <c r="D10476" s="10" t="s">
        <v>40</v>
      </c>
      <c r="E10476" s="10" t="s">
        <v>716</v>
      </c>
      <c r="F10476" s="10" t="s">
        <v>1202</v>
      </c>
      <c r="H10476" s="14">
        <v>6680</v>
      </c>
    </row>
    <row r="10477" spans="1:8" ht="19.5" customHeight="1" x14ac:dyDescent="0.25">
      <c r="A10477" s="4">
        <v>45645</v>
      </c>
      <c r="B10477" s="3">
        <v>3431</v>
      </c>
      <c r="C10477" s="10" t="s">
        <v>24</v>
      </c>
      <c r="D10477" s="10" t="s">
        <v>174</v>
      </c>
      <c r="H10477" s="14">
        <v>2400</v>
      </c>
    </row>
    <row r="10478" spans="1:8" ht="19.5" customHeight="1" x14ac:dyDescent="0.25">
      <c r="A10478" s="4">
        <v>45645</v>
      </c>
      <c r="B10478" s="3">
        <v>3431</v>
      </c>
      <c r="C10478" s="10" t="s">
        <v>23</v>
      </c>
      <c r="D10478" s="10" t="s">
        <v>873</v>
      </c>
      <c r="H10478" s="14">
        <v>100</v>
      </c>
    </row>
    <row r="10479" spans="1:8" ht="19.5" customHeight="1" x14ac:dyDescent="0.25">
      <c r="A10479" s="4">
        <v>45645</v>
      </c>
      <c r="B10479" s="3">
        <v>3431</v>
      </c>
      <c r="C10479" s="10" t="s">
        <v>23</v>
      </c>
      <c r="D10479" s="10" t="s">
        <v>192</v>
      </c>
      <c r="E10479" s="10" t="s">
        <v>354</v>
      </c>
      <c r="H10479" s="14">
        <v>150</v>
      </c>
    </row>
    <row r="10480" spans="1:8" ht="19.5" customHeight="1" x14ac:dyDescent="0.25">
      <c r="A10480" s="4">
        <v>45645</v>
      </c>
      <c r="B10480" s="3">
        <v>3431</v>
      </c>
      <c r="C10480" s="10" t="s">
        <v>23</v>
      </c>
      <c r="D10480" s="10" t="s">
        <v>22</v>
      </c>
      <c r="H10480" s="14">
        <v>40</v>
      </c>
    </row>
    <row r="10481" spans="1:8" ht="19.5" customHeight="1" x14ac:dyDescent="0.25">
      <c r="A10481" s="4">
        <v>45645</v>
      </c>
      <c r="B10481" s="3">
        <v>3432</v>
      </c>
      <c r="C10481" s="10" t="s">
        <v>24</v>
      </c>
      <c r="D10481" s="10" t="s">
        <v>171</v>
      </c>
      <c r="H10481" s="14">
        <v>1350</v>
      </c>
    </row>
    <row r="10482" spans="1:8" ht="19.5" customHeight="1" x14ac:dyDescent="0.25">
      <c r="A10482" s="4">
        <v>45645</v>
      </c>
      <c r="B10482" s="3">
        <v>3432</v>
      </c>
      <c r="C10482" s="10" t="s">
        <v>172</v>
      </c>
      <c r="D10482" s="10" t="s">
        <v>296</v>
      </c>
      <c r="H10482" s="14">
        <v>1120</v>
      </c>
    </row>
    <row r="10483" spans="1:8" ht="19.5" customHeight="1" x14ac:dyDescent="0.25">
      <c r="A10483" s="4">
        <v>45645</v>
      </c>
      <c r="B10483" s="3">
        <v>3432</v>
      </c>
      <c r="C10483" s="10" t="s">
        <v>23</v>
      </c>
      <c r="D10483" s="10" t="s">
        <v>64</v>
      </c>
      <c r="E10483" s="10" t="s">
        <v>774</v>
      </c>
      <c r="H10483" s="14">
        <v>50</v>
      </c>
    </row>
    <row r="10484" spans="1:8" ht="19.5" customHeight="1" x14ac:dyDescent="0.25">
      <c r="A10484" s="4">
        <v>45645</v>
      </c>
      <c r="B10484" s="3">
        <v>3432</v>
      </c>
      <c r="C10484" s="10" t="s">
        <v>24</v>
      </c>
      <c r="D10484" s="10" t="s">
        <v>60</v>
      </c>
      <c r="E10484" s="10" t="s">
        <v>350</v>
      </c>
      <c r="H10484" s="14">
        <v>200</v>
      </c>
    </row>
    <row r="10485" spans="1:8" ht="19.5" customHeight="1" x14ac:dyDescent="0.25">
      <c r="A10485" s="4">
        <v>45645</v>
      </c>
      <c r="B10485" s="3">
        <v>3433</v>
      </c>
      <c r="C10485" s="10" t="s">
        <v>24</v>
      </c>
      <c r="D10485" s="10" t="s">
        <v>63</v>
      </c>
      <c r="H10485" s="14">
        <v>1750</v>
      </c>
    </row>
    <row r="10486" spans="1:8" ht="19.5" customHeight="1" x14ac:dyDescent="0.25">
      <c r="A10486" s="4">
        <v>45645</v>
      </c>
      <c r="B10486" s="3">
        <v>3433</v>
      </c>
      <c r="C10486" s="10" t="s">
        <v>24</v>
      </c>
      <c r="D10486" s="10" t="s">
        <v>63</v>
      </c>
      <c r="H10486" s="14">
        <v>300</v>
      </c>
    </row>
    <row r="10487" spans="1:8" ht="19.5" customHeight="1" x14ac:dyDescent="0.25">
      <c r="A10487" s="4">
        <v>45645</v>
      </c>
      <c r="B10487" s="3">
        <v>3433</v>
      </c>
      <c r="C10487" s="10" t="s">
        <v>23</v>
      </c>
      <c r="D10487" s="10" t="s">
        <v>192</v>
      </c>
      <c r="E10487" s="10" t="s">
        <v>826</v>
      </c>
      <c r="H10487" s="14">
        <v>300</v>
      </c>
    </row>
    <row r="10488" spans="1:8" ht="19.5" customHeight="1" x14ac:dyDescent="0.25">
      <c r="A10488" s="4">
        <v>45645</v>
      </c>
      <c r="B10488" s="3">
        <v>3433</v>
      </c>
      <c r="C10488" s="10" t="s">
        <v>70</v>
      </c>
      <c r="D10488" s="10" t="s">
        <v>582</v>
      </c>
      <c r="H10488" s="14">
        <v>350</v>
      </c>
    </row>
    <row r="10489" spans="1:8" ht="19.5" customHeight="1" x14ac:dyDescent="0.25">
      <c r="A10489" s="4">
        <v>45645</v>
      </c>
      <c r="B10489" s="3">
        <v>3434</v>
      </c>
      <c r="C10489" s="10" t="s">
        <v>926</v>
      </c>
      <c r="D10489" s="10" t="s">
        <v>1578</v>
      </c>
      <c r="F10489" s="10" t="s">
        <v>1579</v>
      </c>
      <c r="H10489" s="14">
        <v>21000</v>
      </c>
    </row>
    <row r="10490" spans="1:8" ht="19.5" customHeight="1" x14ac:dyDescent="0.25">
      <c r="A10490" s="4">
        <v>45646</v>
      </c>
      <c r="B10490" s="3">
        <v>3435</v>
      </c>
      <c r="C10490" s="10" t="s">
        <v>72</v>
      </c>
      <c r="D10490" s="10" t="s">
        <v>157</v>
      </c>
      <c r="E10490" s="10" t="s">
        <v>978</v>
      </c>
      <c r="F10490" s="10" t="s">
        <v>25</v>
      </c>
      <c r="H10490" s="14">
        <v>8350</v>
      </c>
    </row>
    <row r="10491" spans="1:8" ht="19.5" customHeight="1" x14ac:dyDescent="0.25">
      <c r="A10491" s="4">
        <v>45646</v>
      </c>
      <c r="B10491" s="3">
        <v>3436</v>
      </c>
      <c r="C10491" s="10" t="s">
        <v>72</v>
      </c>
      <c r="D10491" s="10" t="s">
        <v>202</v>
      </c>
      <c r="E10491" s="10" t="s">
        <v>1613</v>
      </c>
      <c r="F10491" s="10" t="s">
        <v>25</v>
      </c>
      <c r="H10491" s="14">
        <v>7980</v>
      </c>
    </row>
    <row r="10492" spans="1:8" ht="19.5" customHeight="1" x14ac:dyDescent="0.25">
      <c r="A10492" s="4">
        <v>45646</v>
      </c>
      <c r="B10492" s="3">
        <v>3437</v>
      </c>
      <c r="C10492" s="10" t="s">
        <v>72</v>
      </c>
      <c r="D10492" s="10" t="s">
        <v>40</v>
      </c>
      <c r="E10492" s="10" t="s">
        <v>716</v>
      </c>
      <c r="F10492" s="10" t="s">
        <v>1202</v>
      </c>
      <c r="H10492" s="14">
        <v>7590</v>
      </c>
    </row>
    <row r="10493" spans="1:8" ht="19.5" customHeight="1" x14ac:dyDescent="0.25">
      <c r="A10493" s="4">
        <v>45646</v>
      </c>
      <c r="B10493" s="3">
        <v>3438</v>
      </c>
      <c r="C10493" s="10" t="s">
        <v>72</v>
      </c>
      <c r="D10493" s="10" t="s">
        <v>1027</v>
      </c>
      <c r="E10493" s="10" t="s">
        <v>269</v>
      </c>
      <c r="F10493" s="10" t="s">
        <v>131</v>
      </c>
      <c r="H10493" s="14">
        <v>29000</v>
      </c>
    </row>
    <row r="10494" spans="1:8" ht="19.5" customHeight="1" x14ac:dyDescent="0.25">
      <c r="A10494" s="4">
        <v>45646</v>
      </c>
      <c r="B10494" s="3">
        <v>3438</v>
      </c>
      <c r="C10494" s="10" t="s">
        <v>23</v>
      </c>
      <c r="D10494" s="10" t="s">
        <v>64</v>
      </c>
      <c r="E10494" s="10" t="s">
        <v>1599</v>
      </c>
      <c r="F10494" s="10" t="s">
        <v>131</v>
      </c>
      <c r="H10494" s="14">
        <v>1000</v>
      </c>
    </row>
    <row r="10495" spans="1:8" ht="19.5" customHeight="1" x14ac:dyDescent="0.25">
      <c r="A10495" s="4">
        <v>45646</v>
      </c>
      <c r="B10495" s="3">
        <v>3439</v>
      </c>
      <c r="C10495" s="10" t="s">
        <v>24</v>
      </c>
      <c r="D10495" s="10" t="s">
        <v>63</v>
      </c>
      <c r="H10495" s="14">
        <v>1400</v>
      </c>
    </row>
    <row r="10496" spans="1:8" ht="19.5" customHeight="1" x14ac:dyDescent="0.25">
      <c r="A10496" s="4">
        <v>45646</v>
      </c>
      <c r="B10496" s="3">
        <v>3439</v>
      </c>
      <c r="C10496" s="10" t="s">
        <v>23</v>
      </c>
      <c r="D10496" s="10" t="s">
        <v>20</v>
      </c>
      <c r="E10496" s="10" t="s">
        <v>350</v>
      </c>
      <c r="H10496" s="14">
        <v>900</v>
      </c>
    </row>
    <row r="10497" spans="1:8" ht="19.5" customHeight="1" x14ac:dyDescent="0.25">
      <c r="A10497" s="4">
        <v>45646</v>
      </c>
      <c r="B10497" s="3">
        <v>3439</v>
      </c>
      <c r="C10497" s="10" t="s">
        <v>23</v>
      </c>
      <c r="D10497" s="10" t="s">
        <v>20</v>
      </c>
      <c r="E10497" s="10" t="s">
        <v>44</v>
      </c>
      <c r="H10497" s="14">
        <v>340</v>
      </c>
    </row>
    <row r="10498" spans="1:8" ht="19.5" customHeight="1" x14ac:dyDescent="0.25">
      <c r="A10498" s="4">
        <v>45646</v>
      </c>
      <c r="B10498" s="3">
        <v>3439</v>
      </c>
      <c r="C10498" s="10" t="s">
        <v>172</v>
      </c>
      <c r="D10498" s="10" t="s">
        <v>295</v>
      </c>
      <c r="H10498" s="14">
        <v>100</v>
      </c>
    </row>
    <row r="10499" spans="1:8" ht="19.5" customHeight="1" x14ac:dyDescent="0.25">
      <c r="A10499" s="4">
        <v>45646</v>
      </c>
      <c r="B10499" s="3">
        <v>3440</v>
      </c>
      <c r="C10499" s="10" t="s">
        <v>72</v>
      </c>
      <c r="D10499" s="10" t="s">
        <v>40</v>
      </c>
      <c r="E10499" s="10" t="s">
        <v>269</v>
      </c>
      <c r="F10499" s="10" t="s">
        <v>764</v>
      </c>
      <c r="H10499" s="14">
        <v>3000</v>
      </c>
    </row>
    <row r="10500" spans="1:8" ht="19.5" customHeight="1" x14ac:dyDescent="0.25">
      <c r="A10500" s="4">
        <v>45646</v>
      </c>
      <c r="B10500" s="3">
        <v>3441</v>
      </c>
      <c r="C10500" s="10" t="s">
        <v>24</v>
      </c>
      <c r="D10500" s="10" t="s">
        <v>174</v>
      </c>
      <c r="H10500" s="14">
        <v>2000</v>
      </c>
    </row>
    <row r="10501" spans="1:8" ht="19.5" customHeight="1" x14ac:dyDescent="0.25">
      <c r="A10501" s="4">
        <v>45646</v>
      </c>
      <c r="B10501" s="3">
        <v>3441</v>
      </c>
      <c r="C10501" s="10" t="s">
        <v>24</v>
      </c>
      <c r="D10501" s="10" t="s">
        <v>60</v>
      </c>
      <c r="E10501" s="10" t="s">
        <v>21</v>
      </c>
      <c r="H10501" s="14">
        <v>200</v>
      </c>
    </row>
    <row r="10502" spans="1:8" ht="19.5" customHeight="1" x14ac:dyDescent="0.25">
      <c r="A10502" s="4">
        <v>45646</v>
      </c>
      <c r="B10502" s="3">
        <v>3441</v>
      </c>
      <c r="C10502" s="10" t="s">
        <v>24</v>
      </c>
      <c r="D10502" s="10" t="s">
        <v>175</v>
      </c>
      <c r="H10502" s="14">
        <v>200</v>
      </c>
    </row>
    <row r="10503" spans="1:8" ht="19.5" customHeight="1" x14ac:dyDescent="0.25">
      <c r="A10503" s="4">
        <v>45646</v>
      </c>
      <c r="B10503" s="3">
        <v>3441</v>
      </c>
      <c r="C10503" s="10" t="s">
        <v>23</v>
      </c>
      <c r="D10503" s="10" t="s">
        <v>64</v>
      </c>
      <c r="E10503" s="10" t="s">
        <v>774</v>
      </c>
      <c r="H10503" s="14">
        <v>600</v>
      </c>
    </row>
    <row r="10504" spans="1:8" ht="19.5" customHeight="1" x14ac:dyDescent="0.25">
      <c r="A10504" s="4">
        <v>45647</v>
      </c>
      <c r="B10504" s="3">
        <v>3442</v>
      </c>
      <c r="C10504" s="10" t="s">
        <v>72</v>
      </c>
      <c r="D10504" s="10" t="s">
        <v>157</v>
      </c>
      <c r="E10504" s="10" t="s">
        <v>978</v>
      </c>
      <c r="F10504" s="10" t="s">
        <v>25</v>
      </c>
      <c r="H10504" s="14">
        <v>8870</v>
      </c>
    </row>
    <row r="10505" spans="1:8" ht="19.5" customHeight="1" x14ac:dyDescent="0.25">
      <c r="A10505" s="4">
        <v>45647</v>
      </c>
      <c r="B10505" s="3">
        <v>3442</v>
      </c>
      <c r="C10505" s="10" t="s">
        <v>24</v>
      </c>
      <c r="D10505" s="10" t="s">
        <v>368</v>
      </c>
      <c r="E10505" s="10" t="s">
        <v>126</v>
      </c>
      <c r="F10505" s="10" t="s">
        <v>25</v>
      </c>
      <c r="H10505" s="14">
        <v>790</v>
      </c>
    </row>
    <row r="10506" spans="1:8" ht="19.5" customHeight="1" x14ac:dyDescent="0.25">
      <c r="A10506" s="4">
        <v>45647</v>
      </c>
      <c r="B10506" s="3">
        <v>3442</v>
      </c>
      <c r="C10506" s="10" t="s">
        <v>24</v>
      </c>
      <c r="D10506" s="10" t="s">
        <v>60</v>
      </c>
      <c r="E10506" s="10" t="s">
        <v>126</v>
      </c>
      <c r="H10506" s="14">
        <v>300</v>
      </c>
    </row>
    <row r="10507" spans="1:8" ht="19.5" customHeight="1" x14ac:dyDescent="0.25">
      <c r="A10507" s="4">
        <v>45647</v>
      </c>
      <c r="B10507" s="3">
        <v>3443</v>
      </c>
      <c r="C10507" s="10" t="s">
        <v>72</v>
      </c>
      <c r="D10507" s="10" t="s">
        <v>202</v>
      </c>
      <c r="E10507" s="10" t="s">
        <v>1613</v>
      </c>
      <c r="F10507" s="10" t="s">
        <v>25</v>
      </c>
      <c r="H10507" s="14">
        <v>7600</v>
      </c>
    </row>
    <row r="10508" spans="1:8" ht="19.5" customHeight="1" x14ac:dyDescent="0.25">
      <c r="A10508" s="4">
        <v>45647</v>
      </c>
      <c r="B10508" s="3">
        <v>3444</v>
      </c>
      <c r="C10508" s="10" t="s">
        <v>72</v>
      </c>
      <c r="D10508" s="10" t="s">
        <v>40</v>
      </c>
      <c r="E10508" s="10" t="s">
        <v>716</v>
      </c>
      <c r="F10508" s="10" t="s">
        <v>764</v>
      </c>
      <c r="H10508" s="14">
        <v>7520</v>
      </c>
    </row>
    <row r="10509" spans="1:8" ht="19.5" customHeight="1" x14ac:dyDescent="0.25">
      <c r="A10509" s="4">
        <v>45647</v>
      </c>
      <c r="B10509" s="3">
        <v>3445</v>
      </c>
      <c r="C10509" s="10" t="s">
        <v>72</v>
      </c>
      <c r="D10509" s="10" t="s">
        <v>40</v>
      </c>
      <c r="E10509" s="10" t="s">
        <v>716</v>
      </c>
      <c r="F10509" s="10" t="s">
        <v>1202</v>
      </c>
      <c r="H10509" s="14">
        <v>8190</v>
      </c>
    </row>
    <row r="10510" spans="1:8" ht="19.5" customHeight="1" x14ac:dyDescent="0.25">
      <c r="A10510" s="4">
        <v>45647</v>
      </c>
      <c r="B10510" s="3">
        <v>3446</v>
      </c>
      <c r="C10510" s="10" t="s">
        <v>72</v>
      </c>
      <c r="D10510" s="10" t="s">
        <v>40</v>
      </c>
      <c r="E10510" s="10" t="s">
        <v>211</v>
      </c>
      <c r="F10510" s="10" t="s">
        <v>902</v>
      </c>
      <c r="H10510" s="14">
        <v>10530</v>
      </c>
    </row>
    <row r="10511" spans="1:8" ht="19.5" customHeight="1" x14ac:dyDescent="0.25">
      <c r="A10511" s="4">
        <v>45647</v>
      </c>
      <c r="B10511" s="3">
        <v>3446</v>
      </c>
      <c r="C10511" s="10" t="s">
        <v>72</v>
      </c>
      <c r="D10511" s="10" t="s">
        <v>40</v>
      </c>
      <c r="E10511" s="10" t="s">
        <v>1023</v>
      </c>
      <c r="F10511" s="10" t="s">
        <v>902</v>
      </c>
      <c r="H10511" s="14">
        <v>100</v>
      </c>
    </row>
    <row r="10512" spans="1:8" ht="19.5" customHeight="1" x14ac:dyDescent="0.25">
      <c r="A10512" s="4">
        <v>45647</v>
      </c>
      <c r="B10512" s="3">
        <v>3447</v>
      </c>
      <c r="C10512" s="10" t="s">
        <v>24</v>
      </c>
      <c r="D10512" s="10" t="s">
        <v>174</v>
      </c>
      <c r="H10512" s="14">
        <v>2000</v>
      </c>
    </row>
    <row r="10513" spans="1:8" ht="19.5" customHeight="1" x14ac:dyDescent="0.25">
      <c r="A10513" s="4">
        <v>45647</v>
      </c>
      <c r="B10513" s="3">
        <v>3447</v>
      </c>
      <c r="C10513" s="10" t="s">
        <v>24</v>
      </c>
      <c r="D10513" s="10" t="s">
        <v>63</v>
      </c>
      <c r="H10513" s="14">
        <v>700</v>
      </c>
    </row>
    <row r="10514" spans="1:8" ht="19.5" customHeight="1" x14ac:dyDescent="0.25">
      <c r="A10514" s="4">
        <v>45647</v>
      </c>
      <c r="B10514" s="3">
        <v>3447</v>
      </c>
      <c r="C10514" s="10" t="s">
        <v>23</v>
      </c>
      <c r="D10514" s="10" t="s">
        <v>64</v>
      </c>
      <c r="E10514" s="10" t="s">
        <v>354</v>
      </c>
      <c r="H10514" s="14">
        <v>200</v>
      </c>
    </row>
    <row r="10515" spans="1:8" ht="19.5" customHeight="1" x14ac:dyDescent="0.25">
      <c r="A10515" s="4">
        <v>45647</v>
      </c>
      <c r="B10515" s="3">
        <v>3447</v>
      </c>
      <c r="C10515" s="10" t="s">
        <v>24</v>
      </c>
      <c r="D10515" s="10" t="s">
        <v>60</v>
      </c>
      <c r="E10515" s="10" t="s">
        <v>350</v>
      </c>
      <c r="H10515" s="14">
        <v>250</v>
      </c>
    </row>
    <row r="10516" spans="1:8" ht="19.5" customHeight="1" x14ac:dyDescent="0.25">
      <c r="A10516" s="4">
        <v>45647</v>
      </c>
      <c r="B10516" s="3">
        <v>3448</v>
      </c>
      <c r="C10516" s="10" t="s">
        <v>24</v>
      </c>
      <c r="D10516" s="10" t="s">
        <v>171</v>
      </c>
      <c r="H10516" s="14">
        <v>1350</v>
      </c>
    </row>
    <row r="10517" spans="1:8" ht="19.5" customHeight="1" x14ac:dyDescent="0.25">
      <c r="A10517" s="4">
        <v>45647</v>
      </c>
      <c r="B10517" s="3">
        <v>3448</v>
      </c>
      <c r="C10517" s="10" t="s">
        <v>24</v>
      </c>
      <c r="D10517" s="10" t="s">
        <v>60</v>
      </c>
      <c r="E10517" s="10" t="s">
        <v>890</v>
      </c>
      <c r="H10517" s="14">
        <v>500</v>
      </c>
    </row>
    <row r="10518" spans="1:8" ht="19.5" customHeight="1" x14ac:dyDescent="0.25">
      <c r="A10518" s="4">
        <v>45647</v>
      </c>
      <c r="B10518" s="3">
        <v>3448</v>
      </c>
      <c r="C10518" s="10" t="s">
        <v>24</v>
      </c>
      <c r="D10518" s="10" t="s">
        <v>175</v>
      </c>
      <c r="H10518" s="14">
        <v>250</v>
      </c>
    </row>
    <row r="10519" spans="1:8" ht="19.5" customHeight="1" x14ac:dyDescent="0.25">
      <c r="A10519" s="4">
        <v>45647</v>
      </c>
      <c r="B10519" s="3">
        <v>3448</v>
      </c>
      <c r="C10519" s="10" t="s">
        <v>23</v>
      </c>
      <c r="D10519" s="10" t="s">
        <v>64</v>
      </c>
      <c r="H10519" s="14">
        <v>800</v>
      </c>
    </row>
    <row r="10520" spans="1:8" ht="19.5" customHeight="1" x14ac:dyDescent="0.25">
      <c r="A10520" s="4">
        <v>45648</v>
      </c>
      <c r="B10520" s="3">
        <v>3449</v>
      </c>
      <c r="C10520" s="10" t="s">
        <v>72</v>
      </c>
      <c r="D10520" s="10" t="s">
        <v>157</v>
      </c>
      <c r="E10520" s="10" t="s">
        <v>978</v>
      </c>
      <c r="F10520" s="10" t="s">
        <v>25</v>
      </c>
      <c r="H10520" s="14">
        <v>11140</v>
      </c>
    </row>
    <row r="10521" spans="1:8" ht="19.5" customHeight="1" x14ac:dyDescent="0.25">
      <c r="A10521" s="4">
        <v>45648</v>
      </c>
      <c r="B10521" s="3">
        <v>3449</v>
      </c>
      <c r="C10521" s="10" t="s">
        <v>24</v>
      </c>
      <c r="D10521" s="10" t="s">
        <v>368</v>
      </c>
      <c r="E10521" s="10" t="s">
        <v>126</v>
      </c>
      <c r="F10521" s="10" t="s">
        <v>25</v>
      </c>
      <c r="H10521" s="14">
        <v>1870</v>
      </c>
    </row>
    <row r="10522" spans="1:8" ht="19.5" customHeight="1" x14ac:dyDescent="0.25">
      <c r="A10522" s="4">
        <v>45648</v>
      </c>
      <c r="B10522" s="3">
        <v>3449</v>
      </c>
      <c r="C10522" s="10" t="s">
        <v>23</v>
      </c>
      <c r="D10522" s="10" t="s">
        <v>873</v>
      </c>
      <c r="E10522" s="10" t="s">
        <v>126</v>
      </c>
      <c r="H10522" s="14">
        <v>500</v>
      </c>
    </row>
    <row r="10523" spans="1:8" ht="19.5" customHeight="1" x14ac:dyDescent="0.25">
      <c r="A10523" s="4">
        <v>45648</v>
      </c>
      <c r="B10523" s="3">
        <v>3450</v>
      </c>
      <c r="C10523" s="10" t="s">
        <v>72</v>
      </c>
      <c r="D10523" s="10" t="s">
        <v>202</v>
      </c>
      <c r="E10523" s="10" t="s">
        <v>1613</v>
      </c>
      <c r="F10523" s="10" t="s">
        <v>25</v>
      </c>
      <c r="H10523" s="14">
        <v>9690</v>
      </c>
    </row>
    <row r="10524" spans="1:8" ht="19.5" customHeight="1" x14ac:dyDescent="0.25">
      <c r="A10524" s="4">
        <v>45648</v>
      </c>
      <c r="B10524" s="3">
        <v>3451</v>
      </c>
      <c r="C10524" s="10" t="s">
        <v>72</v>
      </c>
      <c r="D10524" s="10" t="s">
        <v>40</v>
      </c>
      <c r="E10524" s="10" t="s">
        <v>716</v>
      </c>
      <c r="F10524" s="10" t="s">
        <v>764</v>
      </c>
      <c r="H10524" s="14">
        <v>8110</v>
      </c>
    </row>
    <row r="10525" spans="1:8" ht="19.5" customHeight="1" x14ac:dyDescent="0.25">
      <c r="A10525" s="4">
        <v>45648</v>
      </c>
      <c r="B10525" s="3">
        <v>3452</v>
      </c>
      <c r="C10525" s="10" t="s">
        <v>72</v>
      </c>
      <c r="D10525" s="10" t="s">
        <v>40</v>
      </c>
      <c r="E10525" s="10" t="s">
        <v>716</v>
      </c>
      <c r="F10525" s="10" t="s">
        <v>1202</v>
      </c>
      <c r="H10525" s="14">
        <v>8150</v>
      </c>
    </row>
    <row r="10526" spans="1:8" ht="19.5" customHeight="1" x14ac:dyDescent="0.25">
      <c r="A10526" s="4">
        <v>45648</v>
      </c>
      <c r="B10526" s="3">
        <v>3453</v>
      </c>
      <c r="C10526" s="10" t="s">
        <v>72</v>
      </c>
      <c r="D10526" s="10" t="s">
        <v>40</v>
      </c>
      <c r="E10526" s="10" t="s">
        <v>211</v>
      </c>
      <c r="F10526" s="10" t="s">
        <v>902</v>
      </c>
      <c r="H10526" s="14">
        <v>6600</v>
      </c>
    </row>
    <row r="10527" spans="1:8" ht="19.5" customHeight="1" x14ac:dyDescent="0.25">
      <c r="A10527" s="4">
        <v>45648</v>
      </c>
      <c r="B10527" s="3">
        <v>3453</v>
      </c>
      <c r="C10527" s="10" t="s">
        <v>72</v>
      </c>
      <c r="D10527" s="10" t="s">
        <v>40</v>
      </c>
      <c r="E10527" s="10" t="s">
        <v>1023</v>
      </c>
      <c r="F10527" s="10" t="s">
        <v>902</v>
      </c>
      <c r="H10527" s="14">
        <v>100</v>
      </c>
    </row>
    <row r="10528" spans="1:8" ht="19.5" customHeight="1" x14ac:dyDescent="0.25">
      <c r="A10528" s="4">
        <v>45648</v>
      </c>
      <c r="B10528" s="3">
        <v>3454</v>
      </c>
      <c r="C10528" s="10" t="s">
        <v>24</v>
      </c>
      <c r="D10528" s="10" t="s">
        <v>174</v>
      </c>
      <c r="H10528" s="14">
        <v>2400</v>
      </c>
    </row>
    <row r="10529" spans="1:8" ht="19.5" customHeight="1" x14ac:dyDescent="0.25">
      <c r="A10529" s="4">
        <v>45648</v>
      </c>
      <c r="B10529" s="3">
        <v>3454</v>
      </c>
      <c r="C10529" s="10" t="s">
        <v>23</v>
      </c>
      <c r="D10529" s="10" t="s">
        <v>64</v>
      </c>
      <c r="E10529" s="10" t="s">
        <v>774</v>
      </c>
      <c r="H10529" s="14">
        <v>100</v>
      </c>
    </row>
    <row r="10530" spans="1:8" ht="19.5" customHeight="1" x14ac:dyDescent="0.25">
      <c r="A10530" s="4">
        <v>45648</v>
      </c>
      <c r="B10530" s="3">
        <v>3454</v>
      </c>
      <c r="C10530" s="10" t="s">
        <v>23</v>
      </c>
      <c r="D10530" s="10" t="s">
        <v>372</v>
      </c>
      <c r="E10530" s="10" t="s">
        <v>211</v>
      </c>
      <c r="H10530" s="14">
        <v>500</v>
      </c>
    </row>
    <row r="10531" spans="1:8" ht="19.5" customHeight="1" x14ac:dyDescent="0.25">
      <c r="A10531" s="4">
        <v>45648</v>
      </c>
      <c r="B10531" s="3">
        <v>3454</v>
      </c>
      <c r="C10531" s="10" t="s">
        <v>23</v>
      </c>
      <c r="D10531" s="10" t="s">
        <v>192</v>
      </c>
      <c r="E10531" s="10" t="s">
        <v>799</v>
      </c>
      <c r="H10531" s="14">
        <v>50</v>
      </c>
    </row>
    <row r="10532" spans="1:8" ht="19.5" customHeight="1" x14ac:dyDescent="0.25">
      <c r="A10532" s="4">
        <v>45648</v>
      </c>
      <c r="B10532" s="3">
        <v>3455</v>
      </c>
      <c r="C10532" s="10" t="s">
        <v>23</v>
      </c>
      <c r="D10532" s="10" t="s">
        <v>20</v>
      </c>
      <c r="E10532" s="10" t="s">
        <v>350</v>
      </c>
      <c r="H10532" s="14">
        <v>900</v>
      </c>
    </row>
    <row r="10533" spans="1:8" ht="19.5" customHeight="1" x14ac:dyDescent="0.25">
      <c r="A10533" s="4">
        <v>45648</v>
      </c>
      <c r="B10533" s="3">
        <v>3455</v>
      </c>
      <c r="C10533" s="10" t="s">
        <v>23</v>
      </c>
      <c r="D10533" s="10" t="s">
        <v>20</v>
      </c>
      <c r="E10533" s="10" t="s">
        <v>44</v>
      </c>
      <c r="H10533" s="14">
        <v>340</v>
      </c>
    </row>
    <row r="10534" spans="1:8" ht="19.5" customHeight="1" x14ac:dyDescent="0.25">
      <c r="A10534" s="4">
        <v>45648</v>
      </c>
      <c r="B10534" s="3">
        <v>3455</v>
      </c>
      <c r="C10534" s="10" t="s">
        <v>172</v>
      </c>
      <c r="D10534" s="10" t="s">
        <v>295</v>
      </c>
      <c r="H10534" s="14">
        <v>100</v>
      </c>
    </row>
    <row r="10535" spans="1:8" ht="19.5" customHeight="1" x14ac:dyDescent="0.25">
      <c r="A10535" s="4">
        <v>45648</v>
      </c>
      <c r="B10535" s="3">
        <v>3455</v>
      </c>
      <c r="C10535" s="10" t="s">
        <v>24</v>
      </c>
      <c r="D10535" s="10" t="s">
        <v>60</v>
      </c>
      <c r="E10535" s="10" t="s">
        <v>350</v>
      </c>
      <c r="H10535" s="14">
        <v>150</v>
      </c>
    </row>
    <row r="10536" spans="1:8" ht="19.5" customHeight="1" x14ac:dyDescent="0.25">
      <c r="A10536" s="4">
        <v>45648</v>
      </c>
      <c r="B10536" s="3">
        <v>3456</v>
      </c>
      <c r="C10536" s="10" t="s">
        <v>172</v>
      </c>
      <c r="D10536" s="10" t="s">
        <v>296</v>
      </c>
      <c r="G10536" s="10">
        <v>9</v>
      </c>
      <c r="H10536" s="14">
        <v>1120</v>
      </c>
    </row>
    <row r="10537" spans="1:8" ht="19.5" customHeight="1" x14ac:dyDescent="0.25">
      <c r="A10537" s="4">
        <v>45648</v>
      </c>
      <c r="B10537" s="3">
        <v>3456</v>
      </c>
      <c r="C10537" s="10" t="s">
        <v>24</v>
      </c>
      <c r="D10537" s="10" t="s">
        <v>63</v>
      </c>
      <c r="H10537" s="14">
        <v>350</v>
      </c>
    </row>
    <row r="10538" spans="1:8" ht="19.5" customHeight="1" x14ac:dyDescent="0.25">
      <c r="A10538" s="4">
        <v>45648</v>
      </c>
      <c r="B10538" s="3">
        <v>3456</v>
      </c>
      <c r="C10538" s="10" t="s">
        <v>23</v>
      </c>
      <c r="D10538" s="10" t="s">
        <v>407</v>
      </c>
      <c r="H10538" s="14">
        <v>100</v>
      </c>
    </row>
    <row r="10539" spans="1:8" ht="19.5" customHeight="1" x14ac:dyDescent="0.25">
      <c r="A10539" s="4">
        <v>45648</v>
      </c>
      <c r="B10539" s="3">
        <v>3456</v>
      </c>
      <c r="C10539" s="10" t="s">
        <v>23</v>
      </c>
      <c r="D10539" s="10" t="s">
        <v>22</v>
      </c>
      <c r="E10539" s="10" t="s">
        <v>1609</v>
      </c>
      <c r="H10539" s="14">
        <v>350</v>
      </c>
    </row>
    <row r="10540" spans="1:8" ht="19.5" customHeight="1" x14ac:dyDescent="0.25">
      <c r="A10540" s="4">
        <v>45648</v>
      </c>
      <c r="B10540" s="3">
        <v>3457</v>
      </c>
      <c r="C10540" s="10" t="s">
        <v>24</v>
      </c>
      <c r="D10540" s="10" t="s">
        <v>175</v>
      </c>
      <c r="H10540" s="14">
        <v>600</v>
      </c>
    </row>
    <row r="10541" spans="1:8" ht="19.5" customHeight="1" x14ac:dyDescent="0.25">
      <c r="A10541" s="4">
        <v>45649</v>
      </c>
      <c r="B10541" s="3">
        <v>3458</v>
      </c>
      <c r="C10541" s="10" t="s">
        <v>72</v>
      </c>
      <c r="D10541" s="10" t="s">
        <v>157</v>
      </c>
      <c r="E10541" s="10" t="s">
        <v>978</v>
      </c>
      <c r="F10541" s="10" t="s">
        <v>25</v>
      </c>
      <c r="H10541" s="14">
        <v>13200</v>
      </c>
    </row>
    <row r="10542" spans="1:8" ht="19.5" customHeight="1" x14ac:dyDescent="0.25">
      <c r="A10542" s="4">
        <v>45649</v>
      </c>
      <c r="B10542" s="3">
        <v>3459</v>
      </c>
      <c r="C10542" s="10" t="s">
        <v>72</v>
      </c>
      <c r="D10542" s="10" t="s">
        <v>202</v>
      </c>
      <c r="E10542" s="10" t="s">
        <v>1613</v>
      </c>
      <c r="F10542" s="10" t="s">
        <v>25</v>
      </c>
      <c r="H10542" s="14">
        <v>9500</v>
      </c>
    </row>
    <row r="10543" spans="1:8" ht="19.5" customHeight="1" x14ac:dyDescent="0.25">
      <c r="A10543" s="4">
        <v>45649</v>
      </c>
      <c r="B10543" s="3">
        <v>3460</v>
      </c>
      <c r="C10543" s="10" t="s">
        <v>72</v>
      </c>
      <c r="D10543" s="10" t="s">
        <v>40</v>
      </c>
      <c r="E10543" s="10" t="s">
        <v>716</v>
      </c>
      <c r="F10543" s="10" t="s">
        <v>764</v>
      </c>
      <c r="H10543" s="14">
        <v>8730</v>
      </c>
    </row>
    <row r="10544" spans="1:8" ht="19.5" customHeight="1" x14ac:dyDescent="0.25">
      <c r="A10544" s="4">
        <v>45649</v>
      </c>
      <c r="B10544" s="3">
        <v>3461</v>
      </c>
      <c r="C10544" s="10" t="s">
        <v>72</v>
      </c>
      <c r="D10544" s="10" t="s">
        <v>40</v>
      </c>
      <c r="E10544" s="10" t="s">
        <v>716</v>
      </c>
      <c r="F10544" s="10" t="s">
        <v>1202</v>
      </c>
      <c r="H10544" s="14">
        <v>8350</v>
      </c>
    </row>
    <row r="10545" spans="1:8" ht="19.5" customHeight="1" x14ac:dyDescent="0.25">
      <c r="A10545" s="4">
        <v>45649</v>
      </c>
      <c r="B10545" s="3">
        <v>3462</v>
      </c>
      <c r="C10545" s="10" t="s">
        <v>72</v>
      </c>
      <c r="D10545" s="10" t="s">
        <v>40</v>
      </c>
      <c r="E10545" s="10" t="s">
        <v>211</v>
      </c>
      <c r="F10545" s="10" t="s">
        <v>902</v>
      </c>
      <c r="H10545" s="14">
        <v>8730</v>
      </c>
    </row>
    <row r="10546" spans="1:8" ht="19.5" customHeight="1" x14ac:dyDescent="0.25">
      <c r="A10546" s="4">
        <v>45649</v>
      </c>
      <c r="B10546" s="3">
        <v>3462</v>
      </c>
      <c r="C10546" s="10" t="s">
        <v>72</v>
      </c>
      <c r="D10546" s="10" t="s">
        <v>40</v>
      </c>
      <c r="E10546" s="10" t="s">
        <v>1023</v>
      </c>
      <c r="F10546" s="10" t="s">
        <v>902</v>
      </c>
      <c r="H10546" s="14">
        <v>100</v>
      </c>
    </row>
    <row r="10547" spans="1:8" ht="19.5" customHeight="1" x14ac:dyDescent="0.25">
      <c r="A10547" s="4">
        <v>45649</v>
      </c>
      <c r="B10547" s="3">
        <v>3463</v>
      </c>
      <c r="C10547" s="10" t="s">
        <v>24</v>
      </c>
      <c r="D10547" s="10" t="s">
        <v>174</v>
      </c>
      <c r="H10547" s="14">
        <v>2400</v>
      </c>
    </row>
    <row r="10548" spans="1:8" ht="19.5" customHeight="1" x14ac:dyDescent="0.25">
      <c r="A10548" s="4">
        <v>45649</v>
      </c>
      <c r="B10548" s="3">
        <v>3463</v>
      </c>
      <c r="C10548" s="10" t="s">
        <v>23</v>
      </c>
      <c r="D10548" s="10" t="s">
        <v>64</v>
      </c>
      <c r="E10548" s="10" t="s">
        <v>774</v>
      </c>
      <c r="H10548" s="14">
        <v>150</v>
      </c>
    </row>
    <row r="10549" spans="1:8" ht="19.5" customHeight="1" x14ac:dyDescent="0.25">
      <c r="A10549" s="4">
        <v>45649</v>
      </c>
      <c r="B10549" s="3">
        <v>3463</v>
      </c>
      <c r="C10549" s="10" t="s">
        <v>24</v>
      </c>
      <c r="D10549" s="10" t="s">
        <v>60</v>
      </c>
      <c r="E10549" s="10" t="s">
        <v>21</v>
      </c>
      <c r="H10549" s="14">
        <v>200</v>
      </c>
    </row>
    <row r="10550" spans="1:8" ht="19.5" customHeight="1" x14ac:dyDescent="0.25">
      <c r="A10550" s="4">
        <v>45649</v>
      </c>
      <c r="B10550" s="3">
        <v>3464</v>
      </c>
      <c r="C10550" s="10" t="s">
        <v>24</v>
      </c>
      <c r="D10550" s="10" t="s">
        <v>63</v>
      </c>
      <c r="H10550" s="14">
        <v>700</v>
      </c>
    </row>
    <row r="10551" spans="1:8" ht="19.5" customHeight="1" x14ac:dyDescent="0.25">
      <c r="A10551" s="4">
        <v>45649</v>
      </c>
      <c r="B10551" s="3">
        <v>3464</v>
      </c>
      <c r="C10551" s="10" t="s">
        <v>24</v>
      </c>
      <c r="D10551" s="10" t="s">
        <v>175</v>
      </c>
      <c r="H10551" s="14">
        <v>450</v>
      </c>
    </row>
    <row r="10552" spans="1:8" ht="19.5" customHeight="1" x14ac:dyDescent="0.25">
      <c r="A10552" s="4">
        <v>45649</v>
      </c>
      <c r="B10552" s="3">
        <v>3464</v>
      </c>
      <c r="C10552" s="10" t="s">
        <v>23</v>
      </c>
      <c r="D10552" s="10" t="s">
        <v>192</v>
      </c>
      <c r="H10552" s="14">
        <v>70</v>
      </c>
    </row>
    <row r="10553" spans="1:8" ht="19.5" customHeight="1" x14ac:dyDescent="0.25">
      <c r="A10553" s="4">
        <v>45649</v>
      </c>
      <c r="B10553" s="3">
        <v>3465</v>
      </c>
      <c r="C10553" s="10" t="s">
        <v>26</v>
      </c>
      <c r="D10553" s="10" t="s">
        <v>434</v>
      </c>
      <c r="E10553" s="10" t="s">
        <v>1605</v>
      </c>
      <c r="F10553" s="10" t="s">
        <v>276</v>
      </c>
      <c r="H10553" s="14">
        <v>5500</v>
      </c>
    </row>
    <row r="10554" spans="1:8" ht="19.5" customHeight="1" x14ac:dyDescent="0.25">
      <c r="A10554" s="4">
        <v>45649</v>
      </c>
      <c r="B10554" s="3">
        <v>3465</v>
      </c>
      <c r="C10554" s="10" t="s">
        <v>1580</v>
      </c>
      <c r="F10554" s="10" t="s">
        <v>1057</v>
      </c>
      <c r="H10554" s="14">
        <v>1000</v>
      </c>
    </row>
    <row r="10555" spans="1:8" ht="19.5" customHeight="1" x14ac:dyDescent="0.25">
      <c r="A10555" s="4">
        <v>45650</v>
      </c>
      <c r="B10555" s="3">
        <v>3466</v>
      </c>
      <c r="C10555" s="10" t="s">
        <v>72</v>
      </c>
      <c r="D10555" s="10" t="s">
        <v>40</v>
      </c>
      <c r="E10555" s="10" t="s">
        <v>211</v>
      </c>
      <c r="F10555" s="10" t="s">
        <v>902</v>
      </c>
      <c r="H10555" s="14">
        <v>3570</v>
      </c>
    </row>
    <row r="10556" spans="1:8" ht="19.5" customHeight="1" x14ac:dyDescent="0.25">
      <c r="A10556" s="4">
        <v>45650</v>
      </c>
      <c r="B10556" s="3">
        <v>3466</v>
      </c>
      <c r="C10556" s="10" t="s">
        <v>72</v>
      </c>
      <c r="D10556" s="10" t="s">
        <v>40</v>
      </c>
      <c r="E10556" s="10" t="s">
        <v>1023</v>
      </c>
      <c r="F10556" s="10" t="s">
        <v>902</v>
      </c>
      <c r="H10556" s="14">
        <v>100</v>
      </c>
    </row>
    <row r="10557" spans="1:8" ht="19.5" customHeight="1" x14ac:dyDescent="0.25">
      <c r="A10557" s="4">
        <v>45650</v>
      </c>
      <c r="B10557" s="3">
        <v>3467</v>
      </c>
      <c r="C10557" s="10" t="s">
        <v>24</v>
      </c>
      <c r="D10557" s="10" t="s">
        <v>63</v>
      </c>
      <c r="H10557" s="14">
        <v>1750</v>
      </c>
    </row>
    <row r="10558" spans="1:8" ht="19.5" customHeight="1" x14ac:dyDescent="0.25">
      <c r="A10558" s="4">
        <v>45650</v>
      </c>
      <c r="B10558" s="3">
        <v>3467</v>
      </c>
      <c r="C10558" s="10" t="s">
        <v>24</v>
      </c>
      <c r="D10558" s="10" t="s">
        <v>63</v>
      </c>
      <c r="H10558" s="14">
        <v>150</v>
      </c>
    </row>
    <row r="10559" spans="1:8" ht="19.5" customHeight="1" x14ac:dyDescent="0.25">
      <c r="A10559" s="4">
        <v>45650</v>
      </c>
      <c r="B10559" s="3">
        <v>3467</v>
      </c>
      <c r="C10559" s="10" t="s">
        <v>23</v>
      </c>
      <c r="D10559" s="10" t="s">
        <v>20</v>
      </c>
      <c r="E10559" s="10" t="s">
        <v>350</v>
      </c>
      <c r="H10559" s="14">
        <v>900</v>
      </c>
    </row>
    <row r="10560" spans="1:8" ht="19.5" customHeight="1" x14ac:dyDescent="0.25">
      <c r="A10560" s="4">
        <v>45650</v>
      </c>
      <c r="B10560" s="3">
        <v>3467</v>
      </c>
      <c r="C10560" s="10" t="s">
        <v>23</v>
      </c>
      <c r="D10560" s="10" t="s">
        <v>20</v>
      </c>
      <c r="E10560" s="10" t="s">
        <v>44</v>
      </c>
      <c r="H10560" s="14">
        <v>340</v>
      </c>
    </row>
    <row r="10561" spans="1:8" ht="19.5" customHeight="1" x14ac:dyDescent="0.25">
      <c r="A10561" s="4">
        <v>45650</v>
      </c>
      <c r="B10561" s="3">
        <v>3468</v>
      </c>
      <c r="C10561" s="10" t="s">
        <v>24</v>
      </c>
      <c r="D10561" s="10" t="s">
        <v>174</v>
      </c>
      <c r="H10561" s="14">
        <v>2400</v>
      </c>
    </row>
    <row r="10562" spans="1:8" ht="19.5" customHeight="1" x14ac:dyDescent="0.25">
      <c r="A10562" s="4">
        <v>45650</v>
      </c>
      <c r="B10562" s="3">
        <v>3468</v>
      </c>
      <c r="C10562" s="10" t="s">
        <v>172</v>
      </c>
      <c r="D10562" s="10" t="s">
        <v>295</v>
      </c>
      <c r="H10562" s="14">
        <v>100</v>
      </c>
    </row>
    <row r="10563" spans="1:8" ht="19.5" customHeight="1" x14ac:dyDescent="0.25">
      <c r="A10563" s="4">
        <v>45650</v>
      </c>
      <c r="B10563" s="3">
        <v>3468</v>
      </c>
      <c r="C10563" s="10" t="s">
        <v>23</v>
      </c>
      <c r="D10563" s="10" t="s">
        <v>192</v>
      </c>
      <c r="E10563" s="10" t="s">
        <v>1137</v>
      </c>
      <c r="H10563" s="14">
        <v>500</v>
      </c>
    </row>
    <row r="10564" spans="1:8" ht="19.5" customHeight="1" x14ac:dyDescent="0.25">
      <c r="A10564" s="4">
        <v>45650</v>
      </c>
      <c r="B10564" s="3">
        <v>3468</v>
      </c>
      <c r="C10564" s="10" t="s">
        <v>23</v>
      </c>
      <c r="D10564" s="10" t="s">
        <v>192</v>
      </c>
      <c r="E10564" s="10" t="s">
        <v>211</v>
      </c>
      <c r="H10564" s="14">
        <v>1000</v>
      </c>
    </row>
    <row r="10565" spans="1:8" ht="19.5" customHeight="1" x14ac:dyDescent="0.25">
      <c r="A10565" s="4">
        <v>45650</v>
      </c>
      <c r="B10565" s="3">
        <v>3469</v>
      </c>
      <c r="C10565" s="10" t="s">
        <v>23</v>
      </c>
      <c r="D10565" s="10" t="s">
        <v>64</v>
      </c>
      <c r="E10565" s="10" t="s">
        <v>354</v>
      </c>
      <c r="H10565" s="14">
        <v>200</v>
      </c>
    </row>
    <row r="10566" spans="1:8" ht="19.5" customHeight="1" x14ac:dyDescent="0.25">
      <c r="A10566" s="4">
        <v>45650</v>
      </c>
      <c r="B10566" s="3">
        <v>3469</v>
      </c>
      <c r="C10566" s="10" t="s">
        <v>23</v>
      </c>
      <c r="D10566" s="10" t="s">
        <v>64</v>
      </c>
      <c r="E10566" s="10" t="s">
        <v>1027</v>
      </c>
      <c r="H10566" s="14">
        <v>110</v>
      </c>
    </row>
    <row r="10567" spans="1:8" ht="19.5" customHeight="1" x14ac:dyDescent="0.25">
      <c r="A10567" s="4">
        <v>45650</v>
      </c>
      <c r="B10567" s="3">
        <v>3469</v>
      </c>
      <c r="C10567" s="10" t="s">
        <v>24</v>
      </c>
      <c r="D10567" s="10" t="s">
        <v>175</v>
      </c>
      <c r="H10567" s="14">
        <v>650</v>
      </c>
    </row>
    <row r="10568" spans="1:8" ht="19.5" customHeight="1" x14ac:dyDescent="0.25">
      <c r="A10568" s="4">
        <v>45650</v>
      </c>
      <c r="B10568" s="3">
        <v>3469</v>
      </c>
      <c r="C10568" s="10" t="s">
        <v>24</v>
      </c>
      <c r="D10568" s="10" t="s">
        <v>175</v>
      </c>
      <c r="H10568" s="14">
        <v>150</v>
      </c>
    </row>
    <row r="10569" spans="1:8" ht="19.5" customHeight="1" x14ac:dyDescent="0.25">
      <c r="A10569" s="4">
        <v>45650</v>
      </c>
      <c r="B10569" s="3">
        <v>3470</v>
      </c>
      <c r="C10569" s="10" t="s">
        <v>72</v>
      </c>
      <c r="D10569" s="10" t="s">
        <v>157</v>
      </c>
      <c r="E10569" s="10" t="s">
        <v>978</v>
      </c>
      <c r="F10569" s="10" t="s">
        <v>25</v>
      </c>
      <c r="H10569" s="14">
        <v>13700</v>
      </c>
    </row>
    <row r="10570" spans="1:8" ht="19.5" customHeight="1" x14ac:dyDescent="0.25">
      <c r="A10570" s="4">
        <v>45650</v>
      </c>
      <c r="B10570" s="3">
        <v>3471</v>
      </c>
      <c r="C10570" s="10" t="s">
        <v>72</v>
      </c>
      <c r="D10570" s="10" t="s">
        <v>202</v>
      </c>
      <c r="E10570" s="10" t="s">
        <v>1613</v>
      </c>
      <c r="F10570" s="10" t="s">
        <v>25</v>
      </c>
      <c r="H10570" s="14">
        <v>8740</v>
      </c>
    </row>
    <row r="10571" spans="1:8" ht="19.5" customHeight="1" x14ac:dyDescent="0.25">
      <c r="A10571" s="4">
        <v>45650</v>
      </c>
      <c r="B10571" s="3">
        <v>3472</v>
      </c>
      <c r="C10571" s="10" t="s">
        <v>72</v>
      </c>
      <c r="D10571" s="10" t="s">
        <v>40</v>
      </c>
      <c r="E10571" s="10" t="s">
        <v>716</v>
      </c>
      <c r="F10571" s="10" t="s">
        <v>764</v>
      </c>
      <c r="H10571" s="14">
        <v>8680</v>
      </c>
    </row>
    <row r="10572" spans="1:8" ht="19.5" customHeight="1" x14ac:dyDescent="0.25">
      <c r="A10572" s="4">
        <v>45650</v>
      </c>
      <c r="B10572" s="3">
        <v>3473</v>
      </c>
      <c r="C10572" s="10" t="s">
        <v>72</v>
      </c>
      <c r="D10572" s="10" t="s">
        <v>40</v>
      </c>
      <c r="E10572" s="10" t="s">
        <v>716</v>
      </c>
      <c r="F10572" s="10" t="s">
        <v>1202</v>
      </c>
      <c r="H10572" s="14">
        <v>7990</v>
      </c>
    </row>
    <row r="10573" spans="1:8" ht="19.5" customHeight="1" x14ac:dyDescent="0.25">
      <c r="A10573" s="4">
        <v>45650</v>
      </c>
      <c r="B10573" s="3">
        <v>3474</v>
      </c>
      <c r="C10573" s="10" t="s">
        <v>23</v>
      </c>
      <c r="D10573" s="10" t="s">
        <v>372</v>
      </c>
      <c r="H10573" s="14">
        <v>280</v>
      </c>
    </row>
    <row r="10574" spans="1:8" ht="19.5" customHeight="1" x14ac:dyDescent="0.25">
      <c r="A10574" s="4">
        <v>45650</v>
      </c>
      <c r="B10574" s="3">
        <v>3474</v>
      </c>
      <c r="C10574" s="10" t="s">
        <v>23</v>
      </c>
      <c r="D10574" s="10" t="s">
        <v>372</v>
      </c>
      <c r="E10574" s="10" t="s">
        <v>1600</v>
      </c>
      <c r="H10574" s="14">
        <v>2350</v>
      </c>
    </row>
    <row r="10575" spans="1:8" ht="19.5" customHeight="1" x14ac:dyDescent="0.25">
      <c r="A10575" s="4">
        <v>45650</v>
      </c>
      <c r="B10575" s="3">
        <v>3474</v>
      </c>
      <c r="C10575" s="10" t="s">
        <v>926</v>
      </c>
      <c r="D10575" s="10" t="s">
        <v>58</v>
      </c>
      <c r="H10575" s="14">
        <v>5500</v>
      </c>
    </row>
    <row r="10576" spans="1:8" ht="19.5" customHeight="1" x14ac:dyDescent="0.25">
      <c r="A10576" s="4">
        <v>45650</v>
      </c>
      <c r="B10576" s="3">
        <v>3474</v>
      </c>
      <c r="C10576" s="10" t="s">
        <v>23</v>
      </c>
      <c r="D10576" s="10" t="s">
        <v>192</v>
      </c>
      <c r="E10576" s="10" t="s">
        <v>354</v>
      </c>
      <c r="H10576" s="14">
        <v>800</v>
      </c>
    </row>
    <row r="10577" spans="1:8" ht="19.5" customHeight="1" x14ac:dyDescent="0.25">
      <c r="A10577" s="4">
        <v>45650</v>
      </c>
      <c r="B10577" s="3">
        <v>3475</v>
      </c>
      <c r="C10577" s="10" t="s">
        <v>23</v>
      </c>
      <c r="D10577" s="10" t="s">
        <v>1559</v>
      </c>
      <c r="H10577" s="14">
        <v>500</v>
      </c>
    </row>
    <row r="10578" spans="1:8" ht="19.5" customHeight="1" x14ac:dyDescent="0.25">
      <c r="A10578" s="4">
        <v>45650</v>
      </c>
      <c r="B10578" s="3">
        <v>3475</v>
      </c>
      <c r="C10578" s="10" t="s">
        <v>24</v>
      </c>
      <c r="D10578" s="10" t="s">
        <v>60</v>
      </c>
      <c r="E10578" s="10" t="s">
        <v>350</v>
      </c>
      <c r="H10578" s="14">
        <v>300</v>
      </c>
    </row>
    <row r="10579" spans="1:8" ht="19.5" customHeight="1" x14ac:dyDescent="0.25">
      <c r="A10579" s="4">
        <v>45650</v>
      </c>
      <c r="B10579" s="3">
        <v>3475</v>
      </c>
      <c r="C10579" s="10" t="s">
        <v>23</v>
      </c>
      <c r="D10579" s="10" t="s">
        <v>407</v>
      </c>
      <c r="H10579" s="14">
        <v>100</v>
      </c>
    </row>
    <row r="10580" spans="1:8" ht="19.5" customHeight="1" x14ac:dyDescent="0.25">
      <c r="A10580" s="4">
        <v>45650</v>
      </c>
      <c r="B10580" s="3">
        <v>3475</v>
      </c>
      <c r="C10580" s="10" t="s">
        <v>23</v>
      </c>
      <c r="D10580" s="10" t="s">
        <v>1615</v>
      </c>
      <c r="E10580" s="10" t="s">
        <v>1616</v>
      </c>
      <c r="F10580" s="10" t="s">
        <v>1202</v>
      </c>
      <c r="H10580" s="14">
        <v>500</v>
      </c>
    </row>
    <row r="10581" spans="1:8" ht="19.5" customHeight="1" x14ac:dyDescent="0.25">
      <c r="A10581" s="4">
        <v>45651</v>
      </c>
      <c r="B10581" s="3">
        <v>3476</v>
      </c>
      <c r="C10581" s="10" t="s">
        <v>72</v>
      </c>
      <c r="D10581" s="10" t="s">
        <v>157</v>
      </c>
      <c r="E10581" s="10" t="s">
        <v>978</v>
      </c>
      <c r="F10581" s="10" t="s">
        <v>25</v>
      </c>
      <c r="H10581" s="14">
        <v>13150</v>
      </c>
    </row>
    <row r="10582" spans="1:8" ht="19.5" customHeight="1" x14ac:dyDescent="0.25">
      <c r="A10582" s="4">
        <v>45651</v>
      </c>
      <c r="B10582" s="3">
        <v>3477</v>
      </c>
      <c r="C10582" s="10" t="s">
        <v>72</v>
      </c>
      <c r="D10582" s="10" t="s">
        <v>202</v>
      </c>
      <c r="E10582" s="10" t="s">
        <v>1613</v>
      </c>
      <c r="F10582" s="10" t="s">
        <v>25</v>
      </c>
      <c r="H10582" s="14">
        <v>6930</v>
      </c>
    </row>
    <row r="10583" spans="1:8" ht="19.5" customHeight="1" x14ac:dyDescent="0.25">
      <c r="A10583" s="4">
        <v>45651</v>
      </c>
      <c r="B10583" s="3">
        <v>3478</v>
      </c>
      <c r="C10583" s="10" t="s">
        <v>72</v>
      </c>
      <c r="D10583" s="10" t="s">
        <v>40</v>
      </c>
      <c r="E10583" s="10" t="s">
        <v>716</v>
      </c>
      <c r="F10583" s="10" t="s">
        <v>764</v>
      </c>
      <c r="H10583" s="14">
        <v>8420</v>
      </c>
    </row>
    <row r="10584" spans="1:8" ht="19.5" customHeight="1" x14ac:dyDescent="0.25">
      <c r="A10584" s="4">
        <v>45651</v>
      </c>
      <c r="B10584" s="3">
        <v>3479</v>
      </c>
      <c r="C10584" s="10" t="s">
        <v>72</v>
      </c>
      <c r="D10584" s="10" t="s">
        <v>40</v>
      </c>
      <c r="E10584" s="10" t="s">
        <v>716</v>
      </c>
      <c r="F10584" s="10" t="s">
        <v>1202</v>
      </c>
      <c r="H10584" s="14">
        <v>9160</v>
      </c>
    </row>
    <row r="10585" spans="1:8" ht="19.5" customHeight="1" x14ac:dyDescent="0.25">
      <c r="A10585" s="4">
        <v>45651</v>
      </c>
      <c r="B10585" s="3">
        <v>3480</v>
      </c>
      <c r="C10585" s="10" t="s">
        <v>24</v>
      </c>
      <c r="D10585" s="10" t="s">
        <v>174</v>
      </c>
      <c r="H10585" s="14">
        <v>2400</v>
      </c>
    </row>
    <row r="10586" spans="1:8" ht="19.5" customHeight="1" x14ac:dyDescent="0.25">
      <c r="A10586" s="4">
        <v>45651</v>
      </c>
      <c r="B10586" s="3">
        <v>3480</v>
      </c>
      <c r="C10586" s="10" t="s">
        <v>24</v>
      </c>
      <c r="D10586" s="10" t="s">
        <v>171</v>
      </c>
      <c r="H10586" s="14">
        <v>1350</v>
      </c>
    </row>
    <row r="10587" spans="1:8" ht="19.5" customHeight="1" x14ac:dyDescent="0.25">
      <c r="A10587" s="4">
        <v>45651</v>
      </c>
      <c r="B10587" s="3">
        <v>3480</v>
      </c>
      <c r="C10587" s="10" t="s">
        <v>24</v>
      </c>
      <c r="D10587" s="10" t="s">
        <v>60</v>
      </c>
      <c r="E10587" s="10" t="s">
        <v>21</v>
      </c>
      <c r="H10587" s="14">
        <v>300</v>
      </c>
    </row>
    <row r="10588" spans="1:8" ht="19.5" customHeight="1" x14ac:dyDescent="0.25">
      <c r="A10588" s="4">
        <v>45651</v>
      </c>
      <c r="B10588" s="3">
        <v>3480</v>
      </c>
      <c r="C10588" s="10" t="s">
        <v>23</v>
      </c>
      <c r="D10588" s="10" t="s">
        <v>64</v>
      </c>
      <c r="E10588" s="10" t="s">
        <v>354</v>
      </c>
      <c r="H10588" s="14">
        <v>100</v>
      </c>
    </row>
    <row r="10589" spans="1:8" ht="19.5" customHeight="1" x14ac:dyDescent="0.25">
      <c r="A10589" s="4">
        <v>45651</v>
      </c>
      <c r="B10589" s="3">
        <v>3481</v>
      </c>
      <c r="C10589" s="10" t="s">
        <v>24</v>
      </c>
      <c r="D10589" s="10" t="s">
        <v>63</v>
      </c>
      <c r="H10589" s="14">
        <v>1050</v>
      </c>
    </row>
    <row r="10590" spans="1:8" ht="19.5" customHeight="1" x14ac:dyDescent="0.25">
      <c r="A10590" s="4">
        <v>45651</v>
      </c>
      <c r="B10590" s="3">
        <v>3481</v>
      </c>
      <c r="C10590" s="10" t="s">
        <v>24</v>
      </c>
      <c r="D10590" s="10" t="s">
        <v>63</v>
      </c>
      <c r="H10590" s="14">
        <v>450</v>
      </c>
    </row>
    <row r="10591" spans="1:8" ht="19.5" customHeight="1" x14ac:dyDescent="0.25">
      <c r="A10591" s="4">
        <v>45651</v>
      </c>
      <c r="B10591" s="3">
        <v>3481</v>
      </c>
      <c r="C10591" s="10" t="s">
        <v>24</v>
      </c>
      <c r="D10591" s="10" t="s">
        <v>175</v>
      </c>
      <c r="H10591" s="14">
        <v>500</v>
      </c>
    </row>
    <row r="10592" spans="1:8" ht="19.5" customHeight="1" x14ac:dyDescent="0.25">
      <c r="A10592" s="4">
        <v>45651</v>
      </c>
      <c r="B10592" s="3">
        <v>3481</v>
      </c>
      <c r="C10592" s="10" t="s">
        <v>23</v>
      </c>
      <c r="D10592" s="10" t="s">
        <v>64</v>
      </c>
      <c r="E10592" s="10" t="s">
        <v>206</v>
      </c>
      <c r="H10592" s="14">
        <v>300</v>
      </c>
    </row>
    <row r="10593" spans="1:8" ht="19.5" customHeight="1" x14ac:dyDescent="0.25">
      <c r="A10593" s="4">
        <v>45651</v>
      </c>
      <c r="B10593" s="3">
        <v>3482</v>
      </c>
      <c r="C10593" s="10" t="s">
        <v>26</v>
      </c>
      <c r="D10593" s="10" t="s">
        <v>434</v>
      </c>
      <c r="E10593" s="10" t="s">
        <v>1605</v>
      </c>
      <c r="F10593" s="10" t="s">
        <v>136</v>
      </c>
      <c r="H10593" s="14">
        <v>3760</v>
      </c>
    </row>
    <row r="10594" spans="1:8" ht="19.5" customHeight="1" x14ac:dyDescent="0.25">
      <c r="A10594" s="4">
        <v>45651</v>
      </c>
      <c r="B10594" s="3">
        <v>3483</v>
      </c>
      <c r="C10594" s="10" t="s">
        <v>26</v>
      </c>
      <c r="D10594" s="10" t="s">
        <v>434</v>
      </c>
      <c r="E10594" s="10" t="s">
        <v>1566</v>
      </c>
      <c r="F10594" s="10" t="s">
        <v>290</v>
      </c>
      <c r="H10594" s="14">
        <v>5000</v>
      </c>
    </row>
    <row r="10595" spans="1:8" ht="19.5" customHeight="1" x14ac:dyDescent="0.25">
      <c r="A10595" s="4">
        <v>45651</v>
      </c>
      <c r="B10595" s="3">
        <v>3484</v>
      </c>
      <c r="C10595" s="10" t="s">
        <v>172</v>
      </c>
      <c r="D10595" s="10" t="s">
        <v>296</v>
      </c>
      <c r="G10595" s="10">
        <v>9</v>
      </c>
      <c r="H10595" s="14">
        <v>1120</v>
      </c>
    </row>
    <row r="10596" spans="1:8" ht="19.5" customHeight="1" x14ac:dyDescent="0.25">
      <c r="A10596" s="4">
        <v>45651</v>
      </c>
      <c r="B10596" s="3">
        <v>3484</v>
      </c>
      <c r="C10596" s="10" t="s">
        <v>23</v>
      </c>
      <c r="D10596" s="10" t="s">
        <v>192</v>
      </c>
      <c r="E10596" s="10" t="s">
        <v>1609</v>
      </c>
      <c r="H10596" s="14">
        <v>10000</v>
      </c>
    </row>
    <row r="10597" spans="1:8" ht="19.5" customHeight="1" x14ac:dyDescent="0.25">
      <c r="A10597" s="4">
        <v>45651</v>
      </c>
      <c r="B10597" s="3">
        <v>3484</v>
      </c>
      <c r="C10597" s="10" t="s">
        <v>242</v>
      </c>
      <c r="D10597" s="10" t="s">
        <v>377</v>
      </c>
      <c r="H10597" s="14">
        <v>40000</v>
      </c>
    </row>
    <row r="10598" spans="1:8" ht="19.5" customHeight="1" x14ac:dyDescent="0.25">
      <c r="A10598" s="4">
        <v>45651</v>
      </c>
      <c r="B10598" s="3">
        <v>3484</v>
      </c>
      <c r="C10598" s="10" t="s">
        <v>1580</v>
      </c>
      <c r="F10598" s="10" t="s">
        <v>1581</v>
      </c>
      <c r="H10598" s="14">
        <v>2000</v>
      </c>
    </row>
    <row r="10599" spans="1:8" ht="19.5" customHeight="1" x14ac:dyDescent="0.25">
      <c r="A10599" s="4">
        <v>45652</v>
      </c>
      <c r="B10599" s="3">
        <v>3485</v>
      </c>
      <c r="C10599" s="10" t="s">
        <v>72</v>
      </c>
      <c r="D10599" s="10" t="s">
        <v>157</v>
      </c>
      <c r="E10599" s="10" t="s">
        <v>978</v>
      </c>
      <c r="F10599" s="10" t="s">
        <v>25</v>
      </c>
      <c r="H10599" s="14">
        <v>4250</v>
      </c>
    </row>
    <row r="10600" spans="1:8" ht="19.5" customHeight="1" x14ac:dyDescent="0.25">
      <c r="A10600" s="4">
        <v>45652</v>
      </c>
      <c r="B10600" s="3">
        <v>3486</v>
      </c>
      <c r="C10600" s="10" t="s">
        <v>926</v>
      </c>
      <c r="D10600" s="10" t="s">
        <v>171</v>
      </c>
      <c r="E10600" s="10" t="s">
        <v>935</v>
      </c>
      <c r="H10600" s="14">
        <v>34500</v>
      </c>
    </row>
    <row r="10601" spans="1:8" ht="19.5" customHeight="1" x14ac:dyDescent="0.25">
      <c r="A10601" s="4">
        <v>45652</v>
      </c>
      <c r="B10601" s="3">
        <v>3486</v>
      </c>
      <c r="C10601" s="10" t="s">
        <v>926</v>
      </c>
      <c r="D10601" s="10" t="s">
        <v>171</v>
      </c>
      <c r="E10601" s="10" t="s">
        <v>758</v>
      </c>
      <c r="H10601" s="14">
        <v>220</v>
      </c>
    </row>
    <row r="10602" spans="1:8" ht="19.5" customHeight="1" x14ac:dyDescent="0.25">
      <c r="A10602" s="4">
        <v>45652</v>
      </c>
      <c r="B10602" s="3">
        <v>3486</v>
      </c>
      <c r="C10602" s="10" t="s">
        <v>24</v>
      </c>
      <c r="D10602" s="10" t="s">
        <v>63</v>
      </c>
      <c r="H10602" s="14">
        <v>450</v>
      </c>
    </row>
    <row r="10603" spans="1:8" ht="19.5" customHeight="1" x14ac:dyDescent="0.25">
      <c r="A10603" s="4">
        <v>45652</v>
      </c>
      <c r="B10603" s="3">
        <v>3486</v>
      </c>
      <c r="C10603" s="10" t="s">
        <v>24</v>
      </c>
      <c r="D10603" s="10" t="s">
        <v>175</v>
      </c>
      <c r="H10603" s="14">
        <v>550</v>
      </c>
    </row>
    <row r="10604" spans="1:8" ht="19.5" customHeight="1" x14ac:dyDescent="0.25">
      <c r="A10604" s="4">
        <v>45652</v>
      </c>
      <c r="B10604" s="3">
        <v>3487</v>
      </c>
      <c r="C10604" s="10" t="s">
        <v>72</v>
      </c>
      <c r="D10604" s="10" t="s">
        <v>40</v>
      </c>
      <c r="E10604" s="10" t="s">
        <v>716</v>
      </c>
      <c r="F10604" s="10" t="s">
        <v>764</v>
      </c>
      <c r="H10604" s="14">
        <v>7850</v>
      </c>
    </row>
    <row r="10605" spans="1:8" ht="19.5" customHeight="1" x14ac:dyDescent="0.25">
      <c r="A10605" s="4">
        <v>45652</v>
      </c>
      <c r="B10605" s="3">
        <v>3488</v>
      </c>
      <c r="C10605" s="10" t="s">
        <v>72</v>
      </c>
      <c r="D10605" s="10" t="s">
        <v>40</v>
      </c>
      <c r="E10605" s="10" t="s">
        <v>716</v>
      </c>
      <c r="F10605" s="10" t="s">
        <v>1202</v>
      </c>
      <c r="H10605" s="14">
        <v>9140</v>
      </c>
    </row>
    <row r="10606" spans="1:8" ht="19.5" customHeight="1" x14ac:dyDescent="0.25">
      <c r="A10606" s="4">
        <v>45652</v>
      </c>
      <c r="B10606" s="3">
        <v>3489</v>
      </c>
      <c r="C10606" s="10" t="s">
        <v>72</v>
      </c>
      <c r="D10606" s="10" t="s">
        <v>40</v>
      </c>
      <c r="E10606" s="10" t="s">
        <v>211</v>
      </c>
      <c r="F10606" s="10" t="s">
        <v>902</v>
      </c>
      <c r="H10606" s="14">
        <v>6580</v>
      </c>
    </row>
    <row r="10607" spans="1:8" ht="19.5" customHeight="1" x14ac:dyDescent="0.25">
      <c r="A10607" s="4">
        <v>45652</v>
      </c>
      <c r="B10607" s="3">
        <v>3489</v>
      </c>
      <c r="C10607" s="10" t="s">
        <v>72</v>
      </c>
      <c r="D10607" s="10" t="s">
        <v>40</v>
      </c>
      <c r="E10607" s="10" t="s">
        <v>1023</v>
      </c>
      <c r="F10607" s="10" t="s">
        <v>902</v>
      </c>
      <c r="H10607" s="14">
        <v>100</v>
      </c>
    </row>
    <row r="10608" spans="1:8" ht="19.5" customHeight="1" x14ac:dyDescent="0.25">
      <c r="A10608" s="4">
        <v>45652</v>
      </c>
      <c r="B10608" s="3">
        <v>3490</v>
      </c>
      <c r="C10608" s="10" t="s">
        <v>24</v>
      </c>
      <c r="D10608" s="10" t="s">
        <v>171</v>
      </c>
      <c r="H10608" s="14">
        <v>1350</v>
      </c>
    </row>
    <row r="10609" spans="1:8" ht="19.5" customHeight="1" x14ac:dyDescent="0.25">
      <c r="A10609" s="4">
        <v>45652</v>
      </c>
      <c r="B10609" s="3">
        <v>3490</v>
      </c>
      <c r="C10609" s="10" t="s">
        <v>172</v>
      </c>
      <c r="D10609" s="10" t="s">
        <v>296</v>
      </c>
      <c r="G10609" s="10">
        <v>8</v>
      </c>
      <c r="H10609" s="14">
        <v>1000</v>
      </c>
    </row>
    <row r="10610" spans="1:8" ht="19.5" customHeight="1" x14ac:dyDescent="0.25">
      <c r="A10610" s="4">
        <v>45652</v>
      </c>
      <c r="B10610" s="3">
        <v>3490</v>
      </c>
      <c r="C10610" s="10" t="s">
        <v>24</v>
      </c>
      <c r="D10610" s="10" t="s">
        <v>174</v>
      </c>
      <c r="H10610" s="14">
        <v>2400</v>
      </c>
    </row>
    <row r="10611" spans="1:8" ht="19.5" customHeight="1" x14ac:dyDescent="0.25">
      <c r="A10611" s="4">
        <v>45652</v>
      </c>
      <c r="B10611" s="3">
        <v>3490</v>
      </c>
      <c r="C10611" s="10" t="s">
        <v>24</v>
      </c>
      <c r="D10611" s="10" t="s">
        <v>60</v>
      </c>
      <c r="E10611" s="10" t="s">
        <v>350</v>
      </c>
      <c r="H10611" s="14">
        <v>400</v>
      </c>
    </row>
    <row r="10612" spans="1:8" ht="19.5" customHeight="1" x14ac:dyDescent="0.25">
      <c r="A10612" s="4">
        <v>45653</v>
      </c>
      <c r="B10612" s="3">
        <v>3491</v>
      </c>
      <c r="C10612" s="10" t="s">
        <v>23</v>
      </c>
      <c r="D10612" s="10" t="s">
        <v>20</v>
      </c>
      <c r="E10612" s="10" t="s">
        <v>350</v>
      </c>
      <c r="H10612" s="14">
        <v>900</v>
      </c>
    </row>
    <row r="10613" spans="1:8" ht="19.5" customHeight="1" x14ac:dyDescent="0.25">
      <c r="A10613" s="4">
        <v>45653</v>
      </c>
      <c r="B10613" s="3">
        <v>3491</v>
      </c>
      <c r="C10613" s="10" t="s">
        <v>23</v>
      </c>
      <c r="D10613" s="10" t="s">
        <v>20</v>
      </c>
      <c r="E10613" s="10" t="s">
        <v>44</v>
      </c>
      <c r="H10613" s="14">
        <v>340</v>
      </c>
    </row>
    <row r="10614" spans="1:8" ht="19.5" customHeight="1" x14ac:dyDescent="0.25">
      <c r="A10614" s="4">
        <v>45653</v>
      </c>
      <c r="B10614" s="3">
        <v>3491</v>
      </c>
      <c r="C10614" s="10" t="s">
        <v>172</v>
      </c>
      <c r="D10614" s="10" t="s">
        <v>295</v>
      </c>
      <c r="H10614" s="14">
        <v>100</v>
      </c>
    </row>
    <row r="10615" spans="1:8" ht="19.5" customHeight="1" x14ac:dyDescent="0.25">
      <c r="A10615" s="4">
        <v>45653</v>
      </c>
      <c r="B10615" s="3">
        <v>3491</v>
      </c>
      <c r="C10615" s="10" t="s">
        <v>926</v>
      </c>
      <c r="D10615" s="10" t="s">
        <v>1610</v>
      </c>
      <c r="E10615" s="10" t="s">
        <v>935</v>
      </c>
      <c r="H10615" s="14">
        <v>100</v>
      </c>
    </row>
    <row r="10616" spans="1:8" ht="19.5" customHeight="1" x14ac:dyDescent="0.25">
      <c r="A10616" s="4">
        <v>45653</v>
      </c>
      <c r="B10616" s="3">
        <v>3492</v>
      </c>
      <c r="C10616" s="10" t="s">
        <v>72</v>
      </c>
      <c r="D10616" s="10" t="s">
        <v>157</v>
      </c>
      <c r="E10616" s="10" t="s">
        <v>978</v>
      </c>
      <c r="F10616" s="10" t="s">
        <v>25</v>
      </c>
      <c r="H10616" s="14">
        <v>8540</v>
      </c>
    </row>
    <row r="10617" spans="1:8" ht="19.5" customHeight="1" x14ac:dyDescent="0.25">
      <c r="A10617" s="4">
        <v>45653</v>
      </c>
      <c r="B10617" s="3">
        <v>3492</v>
      </c>
      <c r="C10617" s="10" t="s">
        <v>23</v>
      </c>
      <c r="D10617" s="10" t="s">
        <v>64</v>
      </c>
      <c r="E10617" s="10" t="s">
        <v>126</v>
      </c>
      <c r="H10617" s="14">
        <v>300</v>
      </c>
    </row>
    <row r="10618" spans="1:8" ht="19.5" customHeight="1" x14ac:dyDescent="0.25">
      <c r="A10618" s="4">
        <v>45653</v>
      </c>
      <c r="B10618" s="3">
        <v>3493</v>
      </c>
      <c r="C10618" s="10" t="s">
        <v>72</v>
      </c>
      <c r="D10618" s="10" t="s">
        <v>40</v>
      </c>
      <c r="E10618" s="10" t="s">
        <v>716</v>
      </c>
      <c r="F10618" s="10" t="s">
        <v>764</v>
      </c>
      <c r="H10618" s="14">
        <v>6460</v>
      </c>
    </row>
    <row r="10619" spans="1:8" ht="19.5" customHeight="1" x14ac:dyDescent="0.25">
      <c r="A10619" s="4">
        <v>45653</v>
      </c>
      <c r="B10619" s="3">
        <v>3494</v>
      </c>
      <c r="C10619" s="10" t="s">
        <v>72</v>
      </c>
      <c r="D10619" s="10" t="s">
        <v>40</v>
      </c>
      <c r="E10619" s="10" t="s">
        <v>716</v>
      </c>
      <c r="F10619" s="10" t="s">
        <v>1202</v>
      </c>
      <c r="H10619" s="14">
        <v>8670</v>
      </c>
    </row>
    <row r="10620" spans="1:8" ht="19.5" customHeight="1" x14ac:dyDescent="0.25">
      <c r="A10620" s="4">
        <v>45653</v>
      </c>
      <c r="B10620" s="3">
        <v>3495</v>
      </c>
      <c r="C10620" s="10" t="s">
        <v>24</v>
      </c>
      <c r="D10620" s="10" t="s">
        <v>174</v>
      </c>
      <c r="H10620" s="14">
        <v>2000</v>
      </c>
    </row>
    <row r="10621" spans="1:8" ht="19.5" customHeight="1" x14ac:dyDescent="0.25">
      <c r="A10621" s="4">
        <v>45653</v>
      </c>
      <c r="B10621" s="3">
        <v>3495</v>
      </c>
      <c r="C10621" s="10" t="s">
        <v>24</v>
      </c>
      <c r="D10621" s="10" t="s">
        <v>175</v>
      </c>
      <c r="H10621" s="14">
        <v>800</v>
      </c>
    </row>
    <row r="10622" spans="1:8" ht="19.5" customHeight="1" x14ac:dyDescent="0.25">
      <c r="A10622" s="4">
        <v>45653</v>
      </c>
      <c r="B10622" s="3">
        <v>3495</v>
      </c>
      <c r="C10622" s="10" t="s">
        <v>24</v>
      </c>
      <c r="D10622" s="10" t="s">
        <v>63</v>
      </c>
      <c r="H10622" s="14">
        <v>150</v>
      </c>
    </row>
    <row r="10623" spans="1:8" ht="19.5" customHeight="1" x14ac:dyDescent="0.25">
      <c r="A10623" s="4">
        <v>45653</v>
      </c>
      <c r="B10623" s="3">
        <v>3495</v>
      </c>
      <c r="C10623" s="10" t="s">
        <v>24</v>
      </c>
      <c r="D10623" s="10" t="s">
        <v>60</v>
      </c>
      <c r="E10623" s="10" t="s">
        <v>350</v>
      </c>
      <c r="H10623" s="14">
        <v>200</v>
      </c>
    </row>
    <row r="10624" spans="1:8" ht="19.5" customHeight="1" x14ac:dyDescent="0.25">
      <c r="A10624" s="4">
        <v>45653</v>
      </c>
      <c r="B10624" s="3">
        <v>3496</v>
      </c>
      <c r="C10624" s="10" t="s">
        <v>24</v>
      </c>
      <c r="D10624" s="10" t="s">
        <v>171</v>
      </c>
      <c r="H10624" s="14">
        <v>1350</v>
      </c>
    </row>
    <row r="10625" spans="1:8" ht="19.5" customHeight="1" x14ac:dyDescent="0.25">
      <c r="A10625" s="4">
        <v>45653</v>
      </c>
      <c r="B10625" s="3">
        <v>3496</v>
      </c>
      <c r="C10625" s="10" t="s">
        <v>24</v>
      </c>
      <c r="D10625" s="10" t="s">
        <v>63</v>
      </c>
      <c r="H10625" s="14">
        <v>700</v>
      </c>
    </row>
    <row r="10626" spans="1:8" ht="19.5" customHeight="1" x14ac:dyDescent="0.25">
      <c r="A10626" s="4">
        <v>45653</v>
      </c>
      <c r="B10626" s="3">
        <v>3496</v>
      </c>
      <c r="C10626" s="10" t="s">
        <v>23</v>
      </c>
      <c r="D10626" s="10" t="s">
        <v>1617</v>
      </c>
      <c r="E10626" s="10" t="s">
        <v>211</v>
      </c>
      <c r="H10626" s="14">
        <v>500</v>
      </c>
    </row>
    <row r="10627" spans="1:8" ht="19.5" customHeight="1" x14ac:dyDescent="0.25">
      <c r="A10627" s="4">
        <v>45653</v>
      </c>
      <c r="B10627" s="3">
        <v>3496</v>
      </c>
      <c r="C10627" s="10" t="s">
        <v>23</v>
      </c>
      <c r="D10627" s="10" t="s">
        <v>192</v>
      </c>
      <c r="E10627" s="10" t="s">
        <v>211</v>
      </c>
      <c r="H10627" s="14">
        <v>200</v>
      </c>
    </row>
    <row r="10628" spans="1:8" ht="19.5" customHeight="1" x14ac:dyDescent="0.25">
      <c r="A10628" s="4">
        <v>45653</v>
      </c>
      <c r="B10628" s="3">
        <v>3497</v>
      </c>
      <c r="C10628" s="10" t="s">
        <v>72</v>
      </c>
      <c r="D10628" s="10" t="s">
        <v>1027</v>
      </c>
      <c r="E10628" s="10" t="s">
        <v>269</v>
      </c>
      <c r="F10628" s="10" t="s">
        <v>131</v>
      </c>
      <c r="H10628" s="14">
        <v>20000</v>
      </c>
    </row>
    <row r="10629" spans="1:8" ht="19.5" customHeight="1" x14ac:dyDescent="0.25">
      <c r="A10629" s="4">
        <v>45654</v>
      </c>
      <c r="B10629" s="3">
        <v>3498</v>
      </c>
      <c r="C10629" s="10" t="s">
        <v>72</v>
      </c>
      <c r="D10629" s="10" t="s">
        <v>157</v>
      </c>
      <c r="E10629" s="10" t="s">
        <v>978</v>
      </c>
      <c r="F10629" s="10" t="s">
        <v>25</v>
      </c>
      <c r="H10629" s="14">
        <v>13350</v>
      </c>
    </row>
    <row r="10630" spans="1:8" ht="19.5" customHeight="1" x14ac:dyDescent="0.25">
      <c r="A10630" s="4">
        <v>45654</v>
      </c>
      <c r="B10630" s="3">
        <v>3499</v>
      </c>
      <c r="C10630" s="10" t="s">
        <v>72</v>
      </c>
      <c r="D10630" s="10" t="s">
        <v>202</v>
      </c>
      <c r="E10630" s="10" t="s">
        <v>1613</v>
      </c>
      <c r="F10630" s="10" t="s">
        <v>25</v>
      </c>
      <c r="H10630" s="14">
        <v>3230</v>
      </c>
    </row>
    <row r="10631" spans="1:8" ht="19.5" customHeight="1" x14ac:dyDescent="0.25">
      <c r="A10631" s="4">
        <v>45654</v>
      </c>
      <c r="B10631" s="3">
        <v>3500</v>
      </c>
      <c r="C10631" s="10" t="s">
        <v>24</v>
      </c>
      <c r="D10631" s="10" t="s">
        <v>63</v>
      </c>
      <c r="H10631" s="14">
        <v>700</v>
      </c>
    </row>
    <row r="10632" spans="1:8" ht="19.5" customHeight="1" x14ac:dyDescent="0.25">
      <c r="A10632" s="4">
        <v>45654</v>
      </c>
      <c r="B10632" s="3">
        <v>3500</v>
      </c>
      <c r="C10632" s="10" t="s">
        <v>24</v>
      </c>
      <c r="D10632" s="10" t="s">
        <v>175</v>
      </c>
      <c r="H10632" s="14">
        <v>570</v>
      </c>
    </row>
    <row r="10633" spans="1:8" ht="19.5" customHeight="1" x14ac:dyDescent="0.25">
      <c r="A10633" s="4">
        <v>45654</v>
      </c>
      <c r="B10633" s="3">
        <v>3500</v>
      </c>
      <c r="C10633" s="10" t="s">
        <v>23</v>
      </c>
      <c r="D10633" s="10" t="s">
        <v>20</v>
      </c>
      <c r="E10633" s="10" t="s">
        <v>350</v>
      </c>
      <c r="H10633" s="14">
        <v>900</v>
      </c>
    </row>
    <row r="10634" spans="1:8" ht="19.5" customHeight="1" x14ac:dyDescent="0.25">
      <c r="A10634" s="4">
        <v>45654</v>
      </c>
      <c r="B10634" s="3">
        <v>3500</v>
      </c>
      <c r="C10634" s="10" t="s">
        <v>23</v>
      </c>
      <c r="D10634" s="10" t="s">
        <v>20</v>
      </c>
      <c r="E10634" s="10" t="s">
        <v>44</v>
      </c>
      <c r="H10634" s="14">
        <v>340</v>
      </c>
    </row>
    <row r="10635" spans="1:8" ht="19.5" customHeight="1" x14ac:dyDescent="0.25">
      <c r="A10635" s="4">
        <v>45654</v>
      </c>
      <c r="B10635" s="3">
        <v>3501</v>
      </c>
      <c r="C10635" s="10" t="s">
        <v>302</v>
      </c>
      <c r="D10635" s="10" t="s">
        <v>274</v>
      </c>
      <c r="E10635" s="10" t="s">
        <v>1092</v>
      </c>
      <c r="F10635" s="10" t="s">
        <v>399</v>
      </c>
      <c r="H10635" s="14">
        <v>9460</v>
      </c>
    </row>
    <row r="10636" spans="1:8" ht="19.5" customHeight="1" x14ac:dyDescent="0.25">
      <c r="A10636" s="4">
        <v>45654</v>
      </c>
      <c r="B10636" s="3">
        <v>3502</v>
      </c>
      <c r="C10636" s="10" t="s">
        <v>24</v>
      </c>
      <c r="D10636" s="10" t="s">
        <v>174</v>
      </c>
      <c r="H10636" s="14">
        <v>2400</v>
      </c>
    </row>
    <row r="10637" spans="1:8" ht="19.5" customHeight="1" x14ac:dyDescent="0.25">
      <c r="A10637" s="4">
        <v>45654</v>
      </c>
      <c r="B10637" s="3">
        <v>3502</v>
      </c>
      <c r="C10637" s="10" t="s">
        <v>23</v>
      </c>
      <c r="D10637" s="10" t="s">
        <v>64</v>
      </c>
      <c r="E10637" s="10" t="s">
        <v>774</v>
      </c>
      <c r="H10637" s="14">
        <v>100</v>
      </c>
    </row>
    <row r="10638" spans="1:8" ht="19.5" customHeight="1" x14ac:dyDescent="0.25">
      <c r="A10638" s="4">
        <v>45654</v>
      </c>
      <c r="B10638" s="3">
        <v>3502</v>
      </c>
      <c r="C10638" s="10" t="s">
        <v>926</v>
      </c>
      <c r="D10638" s="10" t="s">
        <v>1610</v>
      </c>
      <c r="H10638" s="14">
        <v>30370</v>
      </c>
    </row>
    <row r="10639" spans="1:8" ht="19.5" customHeight="1" x14ac:dyDescent="0.25">
      <c r="A10639" s="4">
        <v>45654</v>
      </c>
      <c r="B10639" s="3">
        <v>3502</v>
      </c>
      <c r="C10639" s="10" t="s">
        <v>172</v>
      </c>
      <c r="D10639" s="10" t="s">
        <v>295</v>
      </c>
      <c r="H10639" s="14">
        <v>100</v>
      </c>
    </row>
    <row r="10640" spans="1:8" ht="19.5" customHeight="1" x14ac:dyDescent="0.25">
      <c r="A10640" s="4">
        <v>45654</v>
      </c>
      <c r="B10640" s="3">
        <v>3503</v>
      </c>
      <c r="C10640" s="10" t="s">
        <v>72</v>
      </c>
      <c r="D10640" s="10" t="s">
        <v>40</v>
      </c>
      <c r="E10640" s="10" t="s">
        <v>716</v>
      </c>
      <c r="F10640" s="10" t="s">
        <v>764</v>
      </c>
      <c r="H10640" s="14">
        <v>7600</v>
      </c>
    </row>
    <row r="10641" spans="1:8" ht="19.5" customHeight="1" x14ac:dyDescent="0.25">
      <c r="A10641" s="4">
        <v>45654</v>
      </c>
      <c r="B10641" s="3">
        <v>3504</v>
      </c>
      <c r="C10641" s="10" t="s">
        <v>72</v>
      </c>
      <c r="D10641" s="10" t="s">
        <v>40</v>
      </c>
      <c r="E10641" s="10" t="s">
        <v>716</v>
      </c>
      <c r="F10641" s="10" t="s">
        <v>1202</v>
      </c>
      <c r="H10641" s="14">
        <v>9410</v>
      </c>
    </row>
    <row r="10642" spans="1:8" ht="19.5" customHeight="1" x14ac:dyDescent="0.25">
      <c r="A10642" s="4">
        <v>45654</v>
      </c>
      <c r="B10642" s="3">
        <v>3505</v>
      </c>
      <c r="C10642" s="10" t="s">
        <v>24</v>
      </c>
      <c r="D10642" s="10" t="s">
        <v>171</v>
      </c>
      <c r="H10642" s="14">
        <v>1350</v>
      </c>
    </row>
    <row r="10643" spans="1:8" ht="19.5" customHeight="1" x14ac:dyDescent="0.25">
      <c r="A10643" s="4">
        <v>45654</v>
      </c>
      <c r="B10643" s="3">
        <v>3505</v>
      </c>
      <c r="C10643" s="10" t="s">
        <v>23</v>
      </c>
      <c r="D10643" s="10" t="s">
        <v>372</v>
      </c>
      <c r="E10643" s="10" t="s">
        <v>1575</v>
      </c>
      <c r="H10643" s="14">
        <v>1300</v>
      </c>
    </row>
    <row r="10644" spans="1:8" ht="19.5" customHeight="1" x14ac:dyDescent="0.25">
      <c r="A10644" s="4">
        <v>45654</v>
      </c>
      <c r="B10644" s="3">
        <v>3505</v>
      </c>
      <c r="C10644" s="10" t="s">
        <v>24</v>
      </c>
      <c r="D10644" s="10" t="s">
        <v>192</v>
      </c>
      <c r="H10644" s="14">
        <v>200</v>
      </c>
    </row>
    <row r="10645" spans="1:8" ht="19.5" customHeight="1" x14ac:dyDescent="0.25">
      <c r="A10645" s="4">
        <v>45654</v>
      </c>
      <c r="B10645" s="3">
        <v>3505</v>
      </c>
      <c r="C10645" s="10" t="s">
        <v>24</v>
      </c>
      <c r="D10645" s="10" t="s">
        <v>60</v>
      </c>
      <c r="E10645" s="10" t="s">
        <v>350</v>
      </c>
      <c r="H10645" s="14">
        <v>200</v>
      </c>
    </row>
    <row r="10646" spans="1:8" ht="19.5" customHeight="1" x14ac:dyDescent="0.25">
      <c r="A10646" s="4">
        <v>45654</v>
      </c>
      <c r="B10646" s="3">
        <v>3506</v>
      </c>
      <c r="C10646" s="10" t="s">
        <v>24</v>
      </c>
      <c r="D10646" s="10" t="s">
        <v>279</v>
      </c>
      <c r="H10646" s="14">
        <v>4800</v>
      </c>
    </row>
    <row r="10647" spans="1:8" ht="19.5" customHeight="1" x14ac:dyDescent="0.25">
      <c r="A10647" s="4">
        <v>45654</v>
      </c>
      <c r="B10647" s="3">
        <v>3506</v>
      </c>
      <c r="C10647" s="10" t="s">
        <v>23</v>
      </c>
      <c r="D10647" s="10" t="s">
        <v>64</v>
      </c>
      <c r="E10647" s="10" t="s">
        <v>206</v>
      </c>
      <c r="H10647" s="14">
        <v>500</v>
      </c>
    </row>
    <row r="10648" spans="1:8" ht="19.5" customHeight="1" x14ac:dyDescent="0.25">
      <c r="A10648" s="4">
        <v>45654</v>
      </c>
      <c r="B10648" s="3">
        <v>3506</v>
      </c>
      <c r="C10648" s="10" t="s">
        <v>23</v>
      </c>
      <c r="D10648" s="10" t="s">
        <v>64</v>
      </c>
      <c r="E10648" s="10" t="s">
        <v>890</v>
      </c>
      <c r="H10648" s="14">
        <v>360</v>
      </c>
    </row>
    <row r="10649" spans="1:8" ht="19.5" customHeight="1" x14ac:dyDescent="0.25">
      <c r="A10649" s="4">
        <v>45654</v>
      </c>
      <c r="B10649" s="3">
        <v>3507</v>
      </c>
      <c r="C10649" s="10" t="s">
        <v>72</v>
      </c>
      <c r="D10649" s="10" t="s">
        <v>40</v>
      </c>
      <c r="E10649" s="10" t="s">
        <v>211</v>
      </c>
      <c r="F10649" s="10" t="s">
        <v>902</v>
      </c>
      <c r="H10649" s="14">
        <v>4560</v>
      </c>
    </row>
    <row r="10650" spans="1:8" ht="19.5" customHeight="1" x14ac:dyDescent="0.25">
      <c r="A10650" s="4">
        <v>45654</v>
      </c>
      <c r="B10650" s="3">
        <v>3507</v>
      </c>
      <c r="C10650" s="10" t="s">
        <v>72</v>
      </c>
      <c r="D10650" s="10" t="s">
        <v>40</v>
      </c>
      <c r="E10650" s="10" t="s">
        <v>1023</v>
      </c>
      <c r="F10650" s="10" t="s">
        <v>902</v>
      </c>
      <c r="H10650" s="14">
        <v>100</v>
      </c>
    </row>
    <row r="10651" spans="1:8" ht="19.5" customHeight="1" x14ac:dyDescent="0.25">
      <c r="A10651" s="4">
        <v>45655</v>
      </c>
      <c r="B10651" s="3">
        <v>3508</v>
      </c>
      <c r="C10651" s="10" t="s">
        <v>72</v>
      </c>
      <c r="D10651" s="10" t="s">
        <v>40</v>
      </c>
      <c r="E10651" s="10" t="s">
        <v>716</v>
      </c>
      <c r="F10651" s="10" t="s">
        <v>25</v>
      </c>
      <c r="H10651" s="14">
        <v>13720</v>
      </c>
    </row>
    <row r="10652" spans="1:8" ht="19.5" customHeight="1" x14ac:dyDescent="0.25">
      <c r="A10652" s="4">
        <v>45655</v>
      </c>
      <c r="B10652" s="3">
        <v>3509</v>
      </c>
      <c r="C10652" s="10" t="s">
        <v>72</v>
      </c>
      <c r="D10652" s="10" t="s">
        <v>202</v>
      </c>
      <c r="E10652" s="10" t="s">
        <v>1613</v>
      </c>
      <c r="F10652" s="10" t="s">
        <v>25</v>
      </c>
      <c r="H10652" s="14">
        <v>6840</v>
      </c>
    </row>
    <row r="10653" spans="1:8" ht="19.5" customHeight="1" x14ac:dyDescent="0.25">
      <c r="A10653" s="4">
        <v>45655</v>
      </c>
      <c r="B10653" s="3">
        <v>3510</v>
      </c>
      <c r="C10653" s="10" t="s">
        <v>72</v>
      </c>
      <c r="D10653" s="10" t="s">
        <v>40</v>
      </c>
      <c r="E10653" s="10" t="s">
        <v>716</v>
      </c>
      <c r="F10653" s="10" t="s">
        <v>1202</v>
      </c>
      <c r="H10653" s="14">
        <v>7710</v>
      </c>
    </row>
    <row r="10654" spans="1:8" ht="19.5" customHeight="1" x14ac:dyDescent="0.25">
      <c r="A10654" s="4">
        <v>45655</v>
      </c>
      <c r="B10654" s="3">
        <v>3511</v>
      </c>
      <c r="C10654" s="10" t="s">
        <v>72</v>
      </c>
      <c r="D10654" s="10" t="s">
        <v>40</v>
      </c>
      <c r="E10654" s="10" t="s">
        <v>211</v>
      </c>
      <c r="F10654" s="10" t="s">
        <v>902</v>
      </c>
      <c r="H10654" s="14">
        <v>6320</v>
      </c>
    </row>
    <row r="10655" spans="1:8" ht="19.5" customHeight="1" x14ac:dyDescent="0.25">
      <c r="A10655" s="4">
        <v>45655</v>
      </c>
      <c r="B10655" s="3">
        <v>3511</v>
      </c>
      <c r="C10655" s="10" t="s">
        <v>72</v>
      </c>
      <c r="D10655" s="10" t="s">
        <v>40</v>
      </c>
      <c r="E10655" s="10" t="s">
        <v>1023</v>
      </c>
      <c r="F10655" s="10" t="s">
        <v>902</v>
      </c>
      <c r="H10655" s="14">
        <v>100</v>
      </c>
    </row>
    <row r="10656" spans="1:8" ht="19.5" customHeight="1" x14ac:dyDescent="0.25">
      <c r="A10656" s="4">
        <v>45655</v>
      </c>
      <c r="B10656" s="3">
        <v>3512</v>
      </c>
      <c r="C10656" s="10" t="s">
        <v>24</v>
      </c>
      <c r="D10656" s="10" t="s">
        <v>174</v>
      </c>
      <c r="H10656" s="14">
        <v>2400</v>
      </c>
    </row>
    <row r="10657" spans="1:8" ht="19.5" customHeight="1" x14ac:dyDescent="0.25">
      <c r="A10657" s="4">
        <v>45655</v>
      </c>
      <c r="B10657" s="3">
        <v>3512</v>
      </c>
      <c r="C10657" s="10" t="s">
        <v>23</v>
      </c>
      <c r="D10657" s="10" t="s">
        <v>1617</v>
      </c>
      <c r="E10657" s="10" t="s">
        <v>167</v>
      </c>
      <c r="H10657" s="14">
        <v>3000</v>
      </c>
    </row>
    <row r="10658" spans="1:8" ht="19.5" customHeight="1" x14ac:dyDescent="0.25">
      <c r="A10658" s="4">
        <v>45655</v>
      </c>
      <c r="B10658" s="3">
        <v>3512</v>
      </c>
      <c r="C10658" s="10" t="s">
        <v>23</v>
      </c>
      <c r="D10658" s="10" t="s">
        <v>29</v>
      </c>
      <c r="E10658" s="10" t="s">
        <v>535</v>
      </c>
      <c r="H10658" s="14">
        <v>200</v>
      </c>
    </row>
    <row r="10659" spans="1:8" ht="19.5" customHeight="1" x14ac:dyDescent="0.25">
      <c r="A10659" s="4">
        <v>45655</v>
      </c>
      <c r="B10659" s="3">
        <v>3512</v>
      </c>
      <c r="C10659" s="10" t="s">
        <v>24</v>
      </c>
      <c r="D10659" s="10" t="s">
        <v>60</v>
      </c>
      <c r="E10659" s="10" t="s">
        <v>350</v>
      </c>
      <c r="H10659" s="14">
        <v>400</v>
      </c>
    </row>
    <row r="10660" spans="1:8" ht="19.5" customHeight="1" x14ac:dyDescent="0.25">
      <c r="A10660" s="4">
        <v>45655</v>
      </c>
      <c r="B10660" s="3">
        <v>3513</v>
      </c>
      <c r="C10660" s="10" t="s">
        <v>926</v>
      </c>
      <c r="D10660" s="10" t="s">
        <v>58</v>
      </c>
      <c r="H10660" s="14">
        <v>6600</v>
      </c>
    </row>
    <row r="10661" spans="1:8" ht="19.5" customHeight="1" x14ac:dyDescent="0.25">
      <c r="A10661" s="4">
        <v>45655</v>
      </c>
      <c r="B10661" s="3">
        <v>3513</v>
      </c>
      <c r="C10661" s="10" t="s">
        <v>926</v>
      </c>
      <c r="D10661" s="10" t="s">
        <v>58</v>
      </c>
      <c r="E10661" s="10" t="s">
        <v>935</v>
      </c>
      <c r="H10661" s="14">
        <v>300</v>
      </c>
    </row>
    <row r="10662" spans="1:8" ht="19.5" customHeight="1" x14ac:dyDescent="0.25">
      <c r="A10662" s="4">
        <v>45655</v>
      </c>
      <c r="B10662" s="3">
        <v>3513</v>
      </c>
      <c r="C10662" s="10" t="s">
        <v>24</v>
      </c>
      <c r="D10662" s="10" t="s">
        <v>175</v>
      </c>
      <c r="H10662" s="14">
        <v>620</v>
      </c>
    </row>
    <row r="10663" spans="1:8" ht="19.5" customHeight="1" x14ac:dyDescent="0.25">
      <c r="A10663" s="4">
        <v>45655</v>
      </c>
      <c r="B10663" s="3">
        <v>3513</v>
      </c>
      <c r="C10663" s="10" t="s">
        <v>24</v>
      </c>
      <c r="D10663" s="10" t="s">
        <v>63</v>
      </c>
      <c r="H10663" s="14">
        <v>600</v>
      </c>
    </row>
    <row r="10664" spans="1:8" ht="19.5" customHeight="1" x14ac:dyDescent="0.25">
      <c r="A10664" s="4">
        <v>45655</v>
      </c>
      <c r="B10664" s="3">
        <v>3514</v>
      </c>
      <c r="C10664" s="10" t="s">
        <v>24</v>
      </c>
      <c r="D10664" s="10" t="s">
        <v>171</v>
      </c>
      <c r="H10664" s="14">
        <v>1350</v>
      </c>
    </row>
    <row r="10665" spans="1:8" ht="19.5" customHeight="1" x14ac:dyDescent="0.25">
      <c r="A10665" s="4">
        <v>45655</v>
      </c>
      <c r="B10665" s="3">
        <v>3514</v>
      </c>
      <c r="C10665" s="10" t="s">
        <v>23</v>
      </c>
      <c r="D10665" s="10" t="s">
        <v>1617</v>
      </c>
      <c r="E10665" s="10" t="s">
        <v>1618</v>
      </c>
      <c r="H10665" s="14">
        <v>5000</v>
      </c>
    </row>
    <row r="10666" spans="1:8" ht="19.5" customHeight="1" x14ac:dyDescent="0.25">
      <c r="A10666" s="4">
        <v>45655</v>
      </c>
      <c r="B10666" s="3">
        <v>3514</v>
      </c>
      <c r="C10666" s="10" t="s">
        <v>23</v>
      </c>
      <c r="D10666" s="10" t="s">
        <v>64</v>
      </c>
      <c r="E10666" s="10" t="s">
        <v>890</v>
      </c>
      <c r="H10666" s="14">
        <v>300</v>
      </c>
    </row>
    <row r="10667" spans="1:8" ht="19.5" customHeight="1" x14ac:dyDescent="0.25">
      <c r="A10667" s="4">
        <v>45655</v>
      </c>
      <c r="B10667" s="3">
        <v>3514</v>
      </c>
      <c r="C10667" s="10" t="s">
        <v>23</v>
      </c>
      <c r="D10667" s="10" t="s">
        <v>192</v>
      </c>
      <c r="E10667" s="10" t="s">
        <v>1619</v>
      </c>
      <c r="H10667" s="14">
        <v>100</v>
      </c>
    </row>
    <row r="10668" spans="1:8" ht="19.5" customHeight="1" x14ac:dyDescent="0.25">
      <c r="A10668" s="4">
        <v>45655</v>
      </c>
      <c r="B10668" s="3">
        <v>3515</v>
      </c>
      <c r="C10668" s="10" t="s">
        <v>24</v>
      </c>
      <c r="D10668" s="10" t="s">
        <v>279</v>
      </c>
      <c r="H10668" s="14">
        <v>2400</v>
      </c>
    </row>
    <row r="10669" spans="1:8" ht="19.5" customHeight="1" x14ac:dyDescent="0.25">
      <c r="A10669" s="4">
        <v>45655</v>
      </c>
      <c r="B10669" s="3">
        <v>3515</v>
      </c>
      <c r="C10669" s="10" t="s">
        <v>23</v>
      </c>
      <c r="D10669" s="10" t="s">
        <v>22</v>
      </c>
      <c r="H10669" s="14">
        <v>70</v>
      </c>
    </row>
    <row r="10670" spans="1:8" ht="19.5" customHeight="1" x14ac:dyDescent="0.25">
      <c r="A10670" s="4">
        <v>45655</v>
      </c>
      <c r="B10670" s="3">
        <v>3515</v>
      </c>
      <c r="C10670" s="10" t="s">
        <v>24</v>
      </c>
      <c r="D10670" s="10" t="s">
        <v>63</v>
      </c>
      <c r="H10670" s="14">
        <v>150</v>
      </c>
    </row>
    <row r="10671" spans="1:8" ht="19.5" customHeight="1" x14ac:dyDescent="0.25">
      <c r="A10671" s="4">
        <v>45655</v>
      </c>
      <c r="B10671" s="3">
        <v>3516</v>
      </c>
      <c r="C10671" s="10" t="s">
        <v>72</v>
      </c>
      <c r="D10671" s="10" t="s">
        <v>40</v>
      </c>
      <c r="E10671" s="10" t="s">
        <v>269</v>
      </c>
      <c r="F10671" s="10" t="s">
        <v>764</v>
      </c>
      <c r="H10671" s="14">
        <v>3000</v>
      </c>
    </row>
    <row r="10672" spans="1:8" ht="19.5" customHeight="1" x14ac:dyDescent="0.25">
      <c r="A10672" s="4">
        <v>45655</v>
      </c>
      <c r="B10672" s="3">
        <v>3517</v>
      </c>
      <c r="C10672" s="10" t="s">
        <v>26</v>
      </c>
      <c r="D10672" s="10" t="s">
        <v>434</v>
      </c>
      <c r="E10672" s="10" t="s">
        <v>1605</v>
      </c>
      <c r="F10672" s="10" t="s">
        <v>467</v>
      </c>
      <c r="H10672" s="14">
        <v>4380</v>
      </c>
    </row>
    <row r="10673" spans="1:8" ht="19.5" customHeight="1" x14ac:dyDescent="0.25">
      <c r="A10673" s="4">
        <v>45656</v>
      </c>
      <c r="B10673" s="3">
        <v>3518</v>
      </c>
      <c r="C10673" s="10" t="s">
        <v>72</v>
      </c>
      <c r="D10673" s="10" t="s">
        <v>157</v>
      </c>
      <c r="E10673" s="10" t="s">
        <v>978</v>
      </c>
      <c r="F10673" s="10" t="s">
        <v>25</v>
      </c>
      <c r="H10673" s="14">
        <v>13150</v>
      </c>
    </row>
    <row r="10674" spans="1:8" ht="19.5" customHeight="1" x14ac:dyDescent="0.25">
      <c r="A10674" s="4">
        <v>45656</v>
      </c>
      <c r="B10674" s="3">
        <v>3519</v>
      </c>
      <c r="C10674" s="10" t="s">
        <v>72</v>
      </c>
      <c r="D10674" s="10" t="s">
        <v>202</v>
      </c>
      <c r="E10674" s="10" t="s">
        <v>1613</v>
      </c>
      <c r="F10674" s="10" t="s">
        <v>25</v>
      </c>
      <c r="H10674" s="14">
        <v>7030</v>
      </c>
    </row>
    <row r="10675" spans="1:8" ht="19.5" customHeight="1" x14ac:dyDescent="0.25">
      <c r="A10675" s="4">
        <v>45656</v>
      </c>
      <c r="B10675" s="3">
        <v>3520</v>
      </c>
      <c r="C10675" s="10" t="s">
        <v>72</v>
      </c>
      <c r="D10675" s="10" t="s">
        <v>40</v>
      </c>
      <c r="E10675" s="10" t="s">
        <v>716</v>
      </c>
      <c r="F10675" s="10" t="s">
        <v>764</v>
      </c>
      <c r="H10675" s="14">
        <v>6750</v>
      </c>
    </row>
    <row r="10676" spans="1:8" ht="19.5" customHeight="1" x14ac:dyDescent="0.25">
      <c r="A10676" s="4">
        <v>45656</v>
      </c>
      <c r="B10676" s="3">
        <v>3521</v>
      </c>
      <c r="C10676" s="10" t="s">
        <v>72</v>
      </c>
      <c r="D10676" s="10" t="s">
        <v>40</v>
      </c>
      <c r="E10676" s="10" t="s">
        <v>716</v>
      </c>
      <c r="F10676" s="10" t="s">
        <v>1202</v>
      </c>
      <c r="H10676" s="14">
        <v>6750</v>
      </c>
    </row>
    <row r="10677" spans="1:8" ht="19.5" customHeight="1" x14ac:dyDescent="0.25">
      <c r="A10677" s="4">
        <v>45656</v>
      </c>
      <c r="B10677" s="3">
        <v>3522</v>
      </c>
      <c r="C10677" s="10" t="s">
        <v>24</v>
      </c>
      <c r="D10677" s="10" t="s">
        <v>63</v>
      </c>
      <c r="H10677" s="14">
        <v>700</v>
      </c>
    </row>
    <row r="10678" spans="1:8" ht="19.5" customHeight="1" x14ac:dyDescent="0.25">
      <c r="A10678" s="4">
        <v>45656</v>
      </c>
      <c r="B10678" s="3">
        <v>3522</v>
      </c>
      <c r="C10678" s="10" t="s">
        <v>24</v>
      </c>
      <c r="D10678" s="10" t="s">
        <v>175</v>
      </c>
      <c r="H10678" s="14">
        <v>750</v>
      </c>
    </row>
    <row r="10679" spans="1:8" ht="19.5" customHeight="1" x14ac:dyDescent="0.25">
      <c r="A10679" s="4">
        <v>45656</v>
      </c>
      <c r="B10679" s="3">
        <v>3522</v>
      </c>
      <c r="C10679" s="10" t="s">
        <v>23</v>
      </c>
      <c r="D10679" s="10" t="s">
        <v>20</v>
      </c>
      <c r="E10679" s="10" t="s">
        <v>350</v>
      </c>
      <c r="H10679" s="14">
        <v>900</v>
      </c>
    </row>
    <row r="10680" spans="1:8" ht="19.5" customHeight="1" x14ac:dyDescent="0.25">
      <c r="A10680" s="4">
        <v>45656</v>
      </c>
      <c r="B10680" s="3">
        <v>3522</v>
      </c>
      <c r="C10680" s="10" t="s">
        <v>23</v>
      </c>
      <c r="D10680" s="10" t="s">
        <v>20</v>
      </c>
      <c r="E10680" s="10" t="s">
        <v>44</v>
      </c>
      <c r="H10680" s="14">
        <v>340</v>
      </c>
    </row>
    <row r="10681" spans="1:8" ht="19.5" customHeight="1" x14ac:dyDescent="0.25">
      <c r="A10681" s="4">
        <v>45656</v>
      </c>
      <c r="B10681" s="3">
        <v>3523</v>
      </c>
      <c r="C10681" s="10" t="s">
        <v>24</v>
      </c>
      <c r="D10681" s="10" t="s">
        <v>174</v>
      </c>
      <c r="H10681" s="14">
        <v>2400</v>
      </c>
    </row>
    <row r="10682" spans="1:8" ht="19.5" customHeight="1" x14ac:dyDescent="0.25">
      <c r="A10682" s="4">
        <v>45656</v>
      </c>
      <c r="B10682" s="3">
        <v>3523</v>
      </c>
      <c r="C10682" s="10" t="s">
        <v>70</v>
      </c>
      <c r="D10682" s="10" t="s">
        <v>37</v>
      </c>
      <c r="E10682" s="10" t="s">
        <v>1566</v>
      </c>
      <c r="F10682" s="10" t="s">
        <v>167</v>
      </c>
      <c r="H10682" s="14">
        <v>53760</v>
      </c>
    </row>
    <row r="10683" spans="1:8" ht="19.5" customHeight="1" x14ac:dyDescent="0.25">
      <c r="A10683" s="4">
        <v>45656</v>
      </c>
      <c r="B10683" s="3">
        <v>3523</v>
      </c>
      <c r="C10683" s="10" t="s">
        <v>23</v>
      </c>
      <c r="D10683" s="10" t="s">
        <v>64</v>
      </c>
      <c r="E10683" s="10" t="s">
        <v>550</v>
      </c>
      <c r="H10683" s="14">
        <v>300</v>
      </c>
    </row>
    <row r="10684" spans="1:8" ht="19.5" customHeight="1" x14ac:dyDescent="0.25">
      <c r="A10684" s="4">
        <v>45656</v>
      </c>
      <c r="B10684" s="3">
        <v>3523</v>
      </c>
      <c r="C10684" s="10" t="s">
        <v>23</v>
      </c>
      <c r="D10684" s="10" t="s">
        <v>22</v>
      </c>
      <c r="H10684" s="14">
        <v>20</v>
      </c>
    </row>
    <row r="10685" spans="1:8" ht="19.5" customHeight="1" x14ac:dyDescent="0.25">
      <c r="A10685" s="4">
        <v>45656</v>
      </c>
      <c r="B10685" s="3">
        <v>3524</v>
      </c>
      <c r="C10685" s="10" t="s">
        <v>302</v>
      </c>
      <c r="D10685" s="10" t="s">
        <v>274</v>
      </c>
      <c r="E10685" s="10" t="s">
        <v>1092</v>
      </c>
      <c r="F10685" s="10" t="s">
        <v>1620</v>
      </c>
      <c r="H10685" s="14">
        <v>15150</v>
      </c>
    </row>
    <row r="10686" spans="1:8" ht="19.5" customHeight="1" x14ac:dyDescent="0.25">
      <c r="A10686" s="4">
        <v>45656</v>
      </c>
      <c r="B10686" s="3">
        <v>3525</v>
      </c>
      <c r="C10686" s="10" t="s">
        <v>26</v>
      </c>
      <c r="D10686" s="10" t="s">
        <v>434</v>
      </c>
      <c r="E10686" s="10" t="s">
        <v>1605</v>
      </c>
      <c r="F10686" s="10" t="s">
        <v>25</v>
      </c>
      <c r="H10686" s="14">
        <v>3760</v>
      </c>
    </row>
    <row r="10687" spans="1:8" ht="19.5" customHeight="1" x14ac:dyDescent="0.25">
      <c r="A10687" s="4">
        <v>45656</v>
      </c>
      <c r="B10687" s="3">
        <v>3526</v>
      </c>
      <c r="C10687" s="10" t="s">
        <v>172</v>
      </c>
      <c r="D10687" s="10" t="s">
        <v>296</v>
      </c>
      <c r="G10687" s="10">
        <v>10</v>
      </c>
      <c r="H10687" s="14">
        <v>1250</v>
      </c>
    </row>
    <row r="10688" spans="1:8" ht="19.5" customHeight="1" x14ac:dyDescent="0.25">
      <c r="A10688" s="4">
        <v>45656</v>
      </c>
      <c r="B10688" s="3">
        <v>3526</v>
      </c>
      <c r="C10688" s="10" t="s">
        <v>172</v>
      </c>
      <c r="D10688" s="10" t="s">
        <v>295</v>
      </c>
      <c r="H10688" s="14">
        <v>100</v>
      </c>
    </row>
    <row r="10689" spans="1:8" ht="19.5" customHeight="1" x14ac:dyDescent="0.25">
      <c r="A10689" s="4">
        <v>45656</v>
      </c>
      <c r="B10689" s="3">
        <v>3526</v>
      </c>
      <c r="C10689" s="10" t="s">
        <v>24</v>
      </c>
      <c r="D10689" s="10" t="s">
        <v>60</v>
      </c>
      <c r="E10689" s="10" t="s">
        <v>350</v>
      </c>
      <c r="H10689" s="14">
        <v>400</v>
      </c>
    </row>
    <row r="10690" spans="1:8" ht="19.5" customHeight="1" x14ac:dyDescent="0.25">
      <c r="A10690" s="4">
        <v>45656</v>
      </c>
      <c r="B10690" s="3">
        <v>3526</v>
      </c>
      <c r="C10690" s="10" t="s">
        <v>23</v>
      </c>
      <c r="D10690" s="10" t="s">
        <v>372</v>
      </c>
      <c r="E10690" s="10" t="s">
        <v>211</v>
      </c>
      <c r="F10690" s="10" t="s">
        <v>47</v>
      </c>
      <c r="H10690" s="14">
        <v>2230</v>
      </c>
    </row>
    <row r="10691" spans="1:8" ht="19.5" customHeight="1" x14ac:dyDescent="0.25">
      <c r="A10691" s="4">
        <v>45656</v>
      </c>
      <c r="B10691" s="3">
        <v>3527</v>
      </c>
      <c r="C10691" s="10" t="s">
        <v>72</v>
      </c>
      <c r="D10691" s="10" t="s">
        <v>1027</v>
      </c>
      <c r="E10691" s="10" t="s">
        <v>269</v>
      </c>
      <c r="F10691" s="10" t="s">
        <v>131</v>
      </c>
      <c r="H10691" s="14">
        <v>9000</v>
      </c>
    </row>
    <row r="10692" spans="1:8" ht="19.5" customHeight="1" x14ac:dyDescent="0.25">
      <c r="A10692" s="4">
        <v>45656</v>
      </c>
      <c r="B10692" s="3">
        <v>3527</v>
      </c>
      <c r="C10692" s="10" t="s">
        <v>23</v>
      </c>
      <c r="D10692" s="10" t="s">
        <v>64</v>
      </c>
      <c r="E10692" s="10" t="s">
        <v>1599</v>
      </c>
      <c r="F10692" s="10" t="s">
        <v>131</v>
      </c>
      <c r="H10692" s="14">
        <v>1000</v>
      </c>
    </row>
    <row r="10693" spans="1:8" ht="19.5" customHeight="1" x14ac:dyDescent="0.25">
      <c r="A10693" s="4">
        <v>45656</v>
      </c>
      <c r="B10693" s="3">
        <v>3527</v>
      </c>
      <c r="C10693" s="10" t="s">
        <v>23</v>
      </c>
      <c r="D10693" s="10" t="s">
        <v>873</v>
      </c>
      <c r="E10693" s="10" t="s">
        <v>1031</v>
      </c>
      <c r="F10693" s="10" t="s">
        <v>131</v>
      </c>
      <c r="H10693" s="14">
        <v>3000</v>
      </c>
    </row>
    <row r="10694" spans="1:8" ht="19.5" customHeight="1" x14ac:dyDescent="0.25">
      <c r="A10694" s="4">
        <v>45657</v>
      </c>
      <c r="B10694" s="3">
        <v>3528</v>
      </c>
      <c r="C10694" s="10" t="s">
        <v>926</v>
      </c>
      <c r="D10694" s="10" t="s">
        <v>171</v>
      </c>
      <c r="E10694" s="10" t="s">
        <v>935</v>
      </c>
      <c r="H10694" s="14">
        <v>36300</v>
      </c>
    </row>
    <row r="10695" spans="1:8" ht="19.5" customHeight="1" x14ac:dyDescent="0.25">
      <c r="A10695" s="4">
        <v>45657</v>
      </c>
      <c r="B10695" s="3">
        <v>3528</v>
      </c>
      <c r="C10695" s="10" t="s">
        <v>926</v>
      </c>
      <c r="D10695" s="10" t="s">
        <v>171</v>
      </c>
      <c r="E10695" s="10" t="s">
        <v>758</v>
      </c>
      <c r="H10695" s="14">
        <v>220</v>
      </c>
    </row>
    <row r="10696" spans="1:8" ht="19.5" customHeight="1" x14ac:dyDescent="0.25">
      <c r="A10696" s="4">
        <v>45657</v>
      </c>
      <c r="B10696" s="3">
        <v>3528</v>
      </c>
      <c r="C10696" s="10" t="s">
        <v>23</v>
      </c>
      <c r="D10696" s="10" t="s">
        <v>372</v>
      </c>
      <c r="E10696" s="10" t="s">
        <v>1621</v>
      </c>
      <c r="H10696" s="14">
        <v>4200</v>
      </c>
    </row>
    <row r="10697" spans="1:8" ht="19.5" customHeight="1" x14ac:dyDescent="0.25">
      <c r="A10697" s="4">
        <v>45657</v>
      </c>
      <c r="B10697" s="3">
        <v>3528</v>
      </c>
      <c r="C10697" s="10" t="s">
        <v>23</v>
      </c>
      <c r="D10697" s="10" t="s">
        <v>64</v>
      </c>
      <c r="E10697" s="10" t="s">
        <v>1027</v>
      </c>
      <c r="H10697" s="14">
        <v>300</v>
      </c>
    </row>
    <row r="10698" spans="1:8" ht="19.5" customHeight="1" x14ac:dyDescent="0.25">
      <c r="A10698" s="4">
        <v>45657</v>
      </c>
      <c r="B10698" s="3">
        <v>3529</v>
      </c>
      <c r="C10698" s="10" t="s">
        <v>72</v>
      </c>
      <c r="D10698" s="10" t="s">
        <v>157</v>
      </c>
      <c r="E10698" s="10" t="s">
        <v>978</v>
      </c>
      <c r="F10698" s="10" t="s">
        <v>25</v>
      </c>
      <c r="H10698" s="14">
        <v>13350</v>
      </c>
    </row>
    <row r="10699" spans="1:8" ht="19.5" customHeight="1" x14ac:dyDescent="0.25">
      <c r="A10699" s="4">
        <v>45657</v>
      </c>
      <c r="B10699" s="3">
        <v>3530</v>
      </c>
      <c r="C10699" s="10" t="s">
        <v>72</v>
      </c>
      <c r="D10699" s="10" t="s">
        <v>202</v>
      </c>
      <c r="E10699" s="10" t="s">
        <v>1613</v>
      </c>
      <c r="F10699" s="10" t="s">
        <v>25</v>
      </c>
      <c r="H10699" s="14">
        <v>9400</v>
      </c>
    </row>
    <row r="10700" spans="1:8" ht="19.5" customHeight="1" x14ac:dyDescent="0.25">
      <c r="A10700" s="4">
        <v>45657</v>
      </c>
      <c r="B10700" s="3">
        <v>3531</v>
      </c>
      <c r="C10700" s="10" t="s">
        <v>72</v>
      </c>
      <c r="D10700" s="10" t="s">
        <v>40</v>
      </c>
      <c r="E10700" s="10" t="s">
        <v>716</v>
      </c>
      <c r="F10700" s="10" t="s">
        <v>764</v>
      </c>
      <c r="H10700" s="14">
        <v>8240</v>
      </c>
    </row>
    <row r="10701" spans="1:8" ht="19.5" customHeight="1" x14ac:dyDescent="0.25">
      <c r="A10701" s="4">
        <v>45657</v>
      </c>
      <c r="B10701" s="3">
        <v>3532</v>
      </c>
      <c r="C10701" s="10" t="s">
        <v>72</v>
      </c>
      <c r="D10701" s="10" t="s">
        <v>40</v>
      </c>
      <c r="E10701" s="10" t="s">
        <v>211</v>
      </c>
      <c r="F10701" s="10" t="s">
        <v>902</v>
      </c>
      <c r="H10701" s="14">
        <v>9200</v>
      </c>
    </row>
    <row r="10702" spans="1:8" ht="19.5" customHeight="1" x14ac:dyDescent="0.25">
      <c r="A10702" s="4">
        <v>45657</v>
      </c>
      <c r="B10702" s="3">
        <v>3532</v>
      </c>
      <c r="C10702" s="10" t="s">
        <v>72</v>
      </c>
      <c r="D10702" s="10" t="s">
        <v>40</v>
      </c>
      <c r="E10702" s="10" t="s">
        <v>1023</v>
      </c>
      <c r="F10702" s="10" t="s">
        <v>902</v>
      </c>
      <c r="H10702" s="14">
        <v>100</v>
      </c>
    </row>
    <row r="10703" spans="1:8" ht="19.5" customHeight="1" x14ac:dyDescent="0.25">
      <c r="A10703" s="4">
        <v>45657</v>
      </c>
      <c r="B10703" s="3">
        <v>3533</v>
      </c>
      <c r="C10703" s="10" t="s">
        <v>24</v>
      </c>
      <c r="D10703" s="10" t="s">
        <v>174</v>
      </c>
      <c r="H10703" s="14">
        <v>2400</v>
      </c>
    </row>
    <row r="10704" spans="1:8" ht="19.5" customHeight="1" x14ac:dyDescent="0.25">
      <c r="A10704" s="4">
        <v>45657</v>
      </c>
      <c r="B10704" s="3">
        <v>3533</v>
      </c>
      <c r="C10704" s="10" t="s">
        <v>23</v>
      </c>
      <c r="D10704" s="10" t="s">
        <v>64</v>
      </c>
      <c r="E10704" s="10" t="s">
        <v>259</v>
      </c>
      <c r="H10704" s="14">
        <v>200</v>
      </c>
    </row>
    <row r="10705" spans="1:8" ht="19.5" customHeight="1" x14ac:dyDescent="0.25">
      <c r="A10705" s="4">
        <v>45657</v>
      </c>
      <c r="B10705" s="3">
        <v>3533</v>
      </c>
      <c r="C10705" s="10" t="s">
        <v>24</v>
      </c>
      <c r="D10705" s="10" t="s">
        <v>63</v>
      </c>
      <c r="H10705" s="14">
        <v>1400</v>
      </c>
    </row>
    <row r="10706" spans="1:8" ht="19.5" customHeight="1" x14ac:dyDescent="0.25">
      <c r="A10706" s="4">
        <v>45657</v>
      </c>
      <c r="B10706" s="3">
        <v>3533</v>
      </c>
      <c r="C10706" s="10" t="s">
        <v>24</v>
      </c>
      <c r="D10706" s="10" t="s">
        <v>60</v>
      </c>
      <c r="E10706" s="10" t="s">
        <v>350</v>
      </c>
      <c r="H10706" s="14">
        <v>300</v>
      </c>
    </row>
    <row r="10707" spans="1:8" ht="19.5" customHeight="1" x14ac:dyDescent="0.25">
      <c r="A10707" s="4">
        <v>45657</v>
      </c>
      <c r="B10707" s="3">
        <v>3534</v>
      </c>
      <c r="C10707" s="10" t="s">
        <v>24</v>
      </c>
      <c r="D10707" s="10" t="s">
        <v>171</v>
      </c>
      <c r="H10707" s="14">
        <v>1350</v>
      </c>
    </row>
    <row r="10708" spans="1:8" ht="19.5" customHeight="1" x14ac:dyDescent="0.25">
      <c r="A10708" s="4">
        <v>45657</v>
      </c>
      <c r="B10708" s="3">
        <v>3534</v>
      </c>
      <c r="C10708" s="10" t="s">
        <v>172</v>
      </c>
      <c r="D10708" s="10" t="s">
        <v>296</v>
      </c>
      <c r="G10708" s="10">
        <v>9</v>
      </c>
      <c r="H10708" s="14">
        <v>1120</v>
      </c>
    </row>
    <row r="10709" spans="1:8" ht="19.5" customHeight="1" x14ac:dyDescent="0.25">
      <c r="A10709" s="4">
        <v>45657</v>
      </c>
      <c r="B10709" s="3">
        <v>3534</v>
      </c>
      <c r="C10709" s="10" t="s">
        <v>24</v>
      </c>
      <c r="D10709" s="10" t="s">
        <v>157</v>
      </c>
      <c r="H10709" s="14">
        <v>200</v>
      </c>
    </row>
    <row r="10710" spans="1:8" ht="19.5" customHeight="1" x14ac:dyDescent="0.25">
      <c r="A10710" s="4">
        <v>45657</v>
      </c>
      <c r="B10710" s="3">
        <v>3534</v>
      </c>
      <c r="C10710" s="10" t="s">
        <v>23</v>
      </c>
      <c r="D10710" s="10" t="s">
        <v>192</v>
      </c>
      <c r="H10710" s="14">
        <v>150</v>
      </c>
    </row>
    <row r="10711" spans="1:8" ht="19.5" customHeight="1" x14ac:dyDescent="0.25">
      <c r="A10711" s="4">
        <v>45657</v>
      </c>
    </row>
    <row r="10712" spans="1:8" ht="19.5" customHeight="1" x14ac:dyDescent="0.25">
      <c r="A10712" s="4">
        <v>45657</v>
      </c>
    </row>
    <row r="10713" spans="1:8" ht="19.5" customHeight="1" x14ac:dyDescent="0.25">
      <c r="A10713" s="4">
        <v>45657</v>
      </c>
    </row>
    <row r="10714" spans="1:8" ht="19.5" customHeight="1" x14ac:dyDescent="0.25">
      <c r="A10714" s="4">
        <v>45657</v>
      </c>
    </row>
    <row r="10715" spans="1:8" ht="19.5" customHeight="1" x14ac:dyDescent="0.25">
      <c r="A10715" s="4">
        <v>45657</v>
      </c>
    </row>
    <row r="10716" spans="1:8" ht="19.5" customHeight="1" x14ac:dyDescent="0.25">
      <c r="A10716" s="4">
        <v>45657</v>
      </c>
    </row>
    <row r="10717" spans="1:8" ht="19.5" customHeight="1" x14ac:dyDescent="0.25">
      <c r="A10717" s="4">
        <v>45657</v>
      </c>
    </row>
    <row r="10718" spans="1:8" ht="19.5" customHeight="1" x14ac:dyDescent="0.25">
      <c r="A10718" s="4">
        <v>45657</v>
      </c>
    </row>
    <row r="10719" spans="1:8" ht="19.5" customHeight="1" x14ac:dyDescent="0.25">
      <c r="A10719" s="4">
        <v>45657</v>
      </c>
    </row>
    <row r="10720" spans="1:8" ht="19.5" customHeight="1" x14ac:dyDescent="0.25">
      <c r="A10720" s="4">
        <v>45657</v>
      </c>
    </row>
    <row r="10721" spans="1:1" ht="19.5" customHeight="1" x14ac:dyDescent="0.25">
      <c r="A10721" s="4">
        <v>45657</v>
      </c>
    </row>
    <row r="10722" spans="1:1" ht="19.5" customHeight="1" x14ac:dyDescent="0.25">
      <c r="A10722" s="4">
        <v>45657</v>
      </c>
    </row>
    <row r="10723" spans="1:1" ht="19.5" customHeight="1" x14ac:dyDescent="0.25">
      <c r="A10723" s="4">
        <v>45657</v>
      </c>
    </row>
    <row r="10724" spans="1:1" ht="19.5" customHeight="1" x14ac:dyDescent="0.25">
      <c r="A10724" s="4">
        <v>45657</v>
      </c>
    </row>
    <row r="10725" spans="1:1" ht="19.5" customHeight="1" x14ac:dyDescent="0.25">
      <c r="A10725" s="4">
        <v>45657</v>
      </c>
    </row>
    <row r="10726" spans="1:1" ht="19.5" customHeight="1" x14ac:dyDescent="0.25">
      <c r="A10726" s="4">
        <v>45657</v>
      </c>
    </row>
    <row r="10727" spans="1:1" ht="19.5" customHeight="1" x14ac:dyDescent="0.25">
      <c r="A10727" s="4">
        <v>45657</v>
      </c>
    </row>
    <row r="10728" spans="1:1" ht="19.5" customHeight="1" x14ac:dyDescent="0.25">
      <c r="A10728" s="4">
        <v>45657</v>
      </c>
    </row>
    <row r="10729" spans="1:1" ht="19.5" customHeight="1" x14ac:dyDescent="0.25">
      <c r="A10729" s="4">
        <v>45657</v>
      </c>
    </row>
    <row r="10730" spans="1:1" ht="19.5" customHeight="1" x14ac:dyDescent="0.25">
      <c r="A10730" s="4">
        <v>45657</v>
      </c>
    </row>
    <row r="10731" spans="1:1" ht="19.5" customHeight="1" x14ac:dyDescent="0.25">
      <c r="A10731" s="4">
        <v>45657</v>
      </c>
    </row>
    <row r="10732" spans="1:1" ht="19.5" customHeight="1" x14ac:dyDescent="0.25">
      <c r="A10732" s="4">
        <v>45657</v>
      </c>
    </row>
    <row r="10733" spans="1:1" ht="19.5" customHeight="1" x14ac:dyDescent="0.25">
      <c r="A10733" s="4">
        <v>45657</v>
      </c>
    </row>
    <row r="10734" spans="1:1" ht="19.5" customHeight="1" x14ac:dyDescent="0.25">
      <c r="A10734" s="4">
        <v>45657</v>
      </c>
    </row>
    <row r="10735" spans="1:1" ht="19.5" customHeight="1" x14ac:dyDescent="0.25">
      <c r="A10735" s="4">
        <v>45657</v>
      </c>
    </row>
    <row r="10736" spans="1:1" ht="19.5" customHeight="1" x14ac:dyDescent="0.25">
      <c r="A10736" s="4">
        <v>45657</v>
      </c>
    </row>
    <row r="10737" spans="1:1" ht="19.5" customHeight="1" x14ac:dyDescent="0.25">
      <c r="A10737" s="4">
        <v>45657</v>
      </c>
    </row>
    <row r="10738" spans="1:1" ht="19.5" customHeight="1" x14ac:dyDescent="0.25">
      <c r="A10738" s="4">
        <v>45657</v>
      </c>
    </row>
    <row r="10739" spans="1:1" ht="19.5" customHeight="1" x14ac:dyDescent="0.25">
      <c r="A10739" s="4">
        <v>45657</v>
      </c>
    </row>
    <row r="10740" spans="1:1" ht="19.5" customHeight="1" x14ac:dyDescent="0.25">
      <c r="A10740" s="4">
        <v>45657</v>
      </c>
    </row>
    <row r="10741" spans="1:1" ht="19.5" customHeight="1" x14ac:dyDescent="0.25">
      <c r="A10741" s="4">
        <v>45657</v>
      </c>
    </row>
    <row r="10742" spans="1:1" ht="19.5" customHeight="1" x14ac:dyDescent="0.25">
      <c r="A10742" s="4">
        <v>45657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opLeftCell="A48" zoomScaleNormal="100" workbookViewId="0">
      <selection activeCell="N62" sqref="N62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>
        <v>123000</v>
      </c>
      <c r="C33" s="7"/>
      <c r="D33" s="7">
        <f>SUMIFS(Vata_Sales[Final Price],Vata_Sales[Date],Daily_Cashbook11[[#This Row],[Date]])</f>
        <v>12820</v>
      </c>
      <c r="E33" s="7">
        <f>SUMIFS(AMB_Bricks_Expance_Sheet[Amount],AMB_Bricks_Expance_Sheet[Date],Daily_Cashbook11[[#This Row],[Date]])</f>
        <v>135010</v>
      </c>
      <c r="F33" s="8">
        <f>(Daily_Cashbook11[[#This Row],[Received Ammount office]]+Daily_Cashbook11[[#This Row],[From Sales]]+Daily_Cashbook11[[#This Row],[Coal Cost (Office)]])-Daily_Cashbook11[[#This Row],[Vata Total Cost]]</f>
        <v>810</v>
      </c>
      <c r="G33" s="1"/>
      <c r="H33" s="14"/>
    </row>
    <row r="34" spans="1:8" ht="21.75" customHeight="1" x14ac:dyDescent="0.25">
      <c r="A34" s="2">
        <v>45628</v>
      </c>
      <c r="B34" s="7">
        <v>51000</v>
      </c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50910</v>
      </c>
      <c r="F34" s="8">
        <f>(Daily_Cashbook11[[#This Row],[Received Ammount office]]+Daily_Cashbook11[[#This Row],[From Sales]]+Daily_Cashbook11[[#This Row],[Coal Cost (Office)]])-Daily_Cashbook11[[#This Row],[Vata Total Cost]]</f>
        <v>90</v>
      </c>
      <c r="G34" s="1"/>
      <c r="H34" s="14"/>
    </row>
    <row r="35" spans="1:8" ht="21.75" customHeight="1" x14ac:dyDescent="0.25">
      <c r="A35" s="2">
        <v>45629</v>
      </c>
      <c r="B35" s="7">
        <v>102000</v>
      </c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101590</v>
      </c>
      <c r="F35" s="8">
        <f>(Daily_Cashbook11[[#This Row],[Received Ammount office]]+Daily_Cashbook11[[#This Row],[From Sales]]+Daily_Cashbook11[[#This Row],[Coal Cost (Office)]])-Daily_Cashbook11[[#This Row],[Vata Total Cost]]</f>
        <v>410</v>
      </c>
      <c r="G35" s="1"/>
      <c r="H35" s="14"/>
    </row>
    <row r="36" spans="1:8" ht="21.75" customHeight="1" x14ac:dyDescent="0.25">
      <c r="A36" s="2">
        <v>45630</v>
      </c>
      <c r="B36" s="7">
        <v>48000</v>
      </c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47607</v>
      </c>
      <c r="F36" s="8">
        <f>(Daily_Cashbook11[[#This Row],[Received Ammount office]]+Daily_Cashbook11[[#This Row],[From Sales]]+Daily_Cashbook11[[#This Row],[Coal Cost (Office)]])-Daily_Cashbook11[[#This Row],[Vata Total Cost]]</f>
        <v>393</v>
      </c>
      <c r="G36" s="1"/>
      <c r="H36" s="14"/>
    </row>
    <row r="37" spans="1:8" ht="21.75" customHeight="1" x14ac:dyDescent="0.25">
      <c r="A37" s="2">
        <v>45631</v>
      </c>
      <c r="B37" s="7">
        <v>184000</v>
      </c>
      <c r="C37" s="7"/>
      <c r="D37" s="7">
        <f>SUMIFS(Vata_Sales[Final Price],Vata_Sales[Date],Daily_Cashbook11[[#This Row],[Date]])</f>
        <v>27900</v>
      </c>
      <c r="E37" s="7">
        <f>SUMIFS(AMB_Bricks_Expance_Sheet[Amount],AMB_Bricks_Expance_Sheet[Date],Daily_Cashbook11[[#This Row],[Date]])</f>
        <v>193177</v>
      </c>
      <c r="F37" s="8">
        <f>(Daily_Cashbook11[[#This Row],[Received Ammount office]]+Daily_Cashbook11[[#This Row],[From Sales]]+Daily_Cashbook11[[#This Row],[Coal Cost (Office)]])-Daily_Cashbook11[[#This Row],[Vata Total Cost]]</f>
        <v>18723</v>
      </c>
      <c r="G37" s="1"/>
      <c r="H37" s="14"/>
    </row>
    <row r="38" spans="1:8" ht="21.75" customHeight="1" x14ac:dyDescent="0.25">
      <c r="A38" s="2">
        <v>45632</v>
      </c>
      <c r="B38" s="7">
        <v>105000</v>
      </c>
      <c r="C38" s="7"/>
      <c r="D38" s="7">
        <f>SUMIFS(Vata_Sales[Final Price],Vata_Sales[Date],Daily_Cashbook11[[#This Row],[Date]])</f>
        <v>11400</v>
      </c>
      <c r="E38" s="7">
        <f>SUMIFS(AMB_Bricks_Expance_Sheet[Amount],AMB_Bricks_Expance_Sheet[Date],Daily_Cashbook11[[#This Row],[Date]])</f>
        <v>115800</v>
      </c>
      <c r="F38" s="8">
        <f>(Daily_Cashbook11[[#This Row],[Received Ammount office]]+Daily_Cashbook11[[#This Row],[From Sales]]+Daily_Cashbook11[[#This Row],[Coal Cost (Office)]])-Daily_Cashbook11[[#This Row],[Vata Total Cost]]</f>
        <v>600</v>
      </c>
      <c r="G38" s="1"/>
      <c r="H38" s="14"/>
    </row>
    <row r="39" spans="1:8" ht="21.75" customHeight="1" x14ac:dyDescent="0.25">
      <c r="A39" s="2">
        <v>45633</v>
      </c>
      <c r="B39" s="7">
        <v>33000</v>
      </c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32300</v>
      </c>
      <c r="F39" s="8">
        <f>(Daily_Cashbook11[[#This Row],[Received Ammount office]]+Daily_Cashbook11[[#This Row],[From Sales]]+Daily_Cashbook11[[#This Row],[Coal Cost (Office)]])-Daily_Cashbook11[[#This Row],[Vata Total Cost]]</f>
        <v>700</v>
      </c>
      <c r="G39" s="1"/>
      <c r="H39" s="14"/>
    </row>
    <row r="40" spans="1:8" ht="21.75" customHeight="1" x14ac:dyDescent="0.25">
      <c r="A40" s="2">
        <v>45634</v>
      </c>
      <c r="B40" s="7">
        <v>30000</v>
      </c>
      <c r="C40" s="7"/>
      <c r="D40" s="7">
        <f>SUMIFS(Vata_Sales[Final Price],Vata_Sales[Date],Daily_Cashbook11[[#This Row],[Date]])</f>
        <v>19600</v>
      </c>
      <c r="E40" s="7">
        <f>SUMIFS(AMB_Bricks_Expance_Sheet[Amount],AMB_Bricks_Expance_Sheet[Date],Daily_Cashbook11[[#This Row],[Date]])</f>
        <v>48930</v>
      </c>
      <c r="F40" s="8">
        <f>(Daily_Cashbook11[[#This Row],[Received Ammount office]]+Daily_Cashbook11[[#This Row],[From Sales]]+Daily_Cashbook11[[#This Row],[Coal Cost (Office)]])-Daily_Cashbook11[[#This Row],[Vata Total Cost]]</f>
        <v>670</v>
      </c>
      <c r="G40" s="1"/>
      <c r="H40" s="14"/>
    </row>
    <row r="41" spans="1:8" ht="21.75" customHeight="1" x14ac:dyDescent="0.25">
      <c r="A41" s="2">
        <v>45635</v>
      </c>
      <c r="B41" s="7">
        <v>41000</v>
      </c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40950</v>
      </c>
      <c r="F41" s="8">
        <f>(Daily_Cashbook11[[#This Row],[Received Ammount office]]+Daily_Cashbook11[[#This Row],[From Sales]]+Daily_Cashbook11[[#This Row],[Coal Cost (Office)]])-Daily_Cashbook11[[#This Row],[Vata Total Cost]]</f>
        <v>50</v>
      </c>
      <c r="G41" s="1"/>
      <c r="H41" s="14"/>
    </row>
    <row r="42" spans="1:8" ht="21.75" customHeight="1" x14ac:dyDescent="0.25">
      <c r="A42" s="2">
        <v>45636</v>
      </c>
      <c r="B42" s="7">
        <v>41000</v>
      </c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40410</v>
      </c>
      <c r="F42" s="8">
        <f>(Daily_Cashbook11[[#This Row],[Received Ammount office]]+Daily_Cashbook11[[#This Row],[From Sales]]+Daily_Cashbook11[[#This Row],[Coal Cost (Office)]])-Daily_Cashbook11[[#This Row],[Vata Total Cost]]</f>
        <v>590</v>
      </c>
      <c r="G42" s="1"/>
      <c r="H42" s="14"/>
    </row>
    <row r="43" spans="1:8" ht="21.75" customHeight="1" x14ac:dyDescent="0.25">
      <c r="A43" s="2">
        <v>45637</v>
      </c>
      <c r="B43" s="7">
        <v>92000</v>
      </c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91620</v>
      </c>
      <c r="F43" s="8">
        <f>(Daily_Cashbook11[[#This Row],[Received Ammount office]]+Daily_Cashbook11[[#This Row],[From Sales]]+Daily_Cashbook11[[#This Row],[Coal Cost (Office)]])-Daily_Cashbook11[[#This Row],[Vata Total Cost]]</f>
        <v>380</v>
      </c>
      <c r="G43" s="1"/>
      <c r="H43" s="14"/>
    </row>
    <row r="44" spans="1:8" ht="21.75" customHeight="1" x14ac:dyDescent="0.25">
      <c r="A44" s="2">
        <v>45638</v>
      </c>
      <c r="B44" s="7">
        <v>61000</v>
      </c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60120</v>
      </c>
      <c r="F44" s="8">
        <f>(Daily_Cashbook11[[#This Row],[Received Ammount office]]+Daily_Cashbook11[[#This Row],[From Sales]]+Daily_Cashbook11[[#This Row],[Coal Cost (Office)]])-Daily_Cashbook11[[#This Row],[Vata Total Cost]]</f>
        <v>880</v>
      </c>
      <c r="G44" s="1"/>
      <c r="H44" s="14"/>
    </row>
    <row r="45" spans="1:8" ht="21.75" customHeight="1" x14ac:dyDescent="0.25">
      <c r="A45" s="2">
        <v>45639</v>
      </c>
      <c r="B45" s="7">
        <v>92000</v>
      </c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91890</v>
      </c>
      <c r="F45" s="8">
        <f>(Daily_Cashbook11[[#This Row],[Received Ammount office]]+Daily_Cashbook11[[#This Row],[From Sales]]+Daily_Cashbook11[[#This Row],[Coal Cost (Office)]])-Daily_Cashbook11[[#This Row],[Vata Total Cost]]</f>
        <v>110</v>
      </c>
      <c r="G45" s="1"/>
      <c r="H45" s="14"/>
    </row>
    <row r="46" spans="1:8" ht="21.75" customHeight="1" x14ac:dyDescent="0.25">
      <c r="A46" s="2">
        <v>45640</v>
      </c>
      <c r="B46" s="7">
        <v>40000</v>
      </c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39420</v>
      </c>
      <c r="F46" s="8">
        <f>(Daily_Cashbook11[[#This Row],[Received Ammount office]]+Daily_Cashbook11[[#This Row],[From Sales]]+Daily_Cashbook11[[#This Row],[Coal Cost (Office)]])-Daily_Cashbook11[[#This Row],[Vata Total Cost]]</f>
        <v>580</v>
      </c>
      <c r="G46" s="1"/>
      <c r="H46" s="14"/>
    </row>
    <row r="47" spans="1:8" ht="21.75" customHeight="1" x14ac:dyDescent="0.25">
      <c r="A47" s="2">
        <v>45641</v>
      </c>
      <c r="B47" s="7">
        <v>60000</v>
      </c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58060</v>
      </c>
      <c r="F47" s="8">
        <f>(Daily_Cashbook11[[#This Row],[Received Ammount office]]+Daily_Cashbook11[[#This Row],[From Sales]]+Daily_Cashbook11[[#This Row],[Coal Cost (Office)]])-Daily_Cashbook11[[#This Row],[Vata Total Cost]]</f>
        <v>1940</v>
      </c>
      <c r="G47" s="1"/>
      <c r="H47" s="14"/>
    </row>
    <row r="48" spans="1:8" ht="21.75" customHeight="1" x14ac:dyDescent="0.25">
      <c r="A48" s="2">
        <v>45642</v>
      </c>
      <c r="B48" s="7">
        <v>38000</v>
      </c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37550</v>
      </c>
      <c r="F48" s="8">
        <f>(Daily_Cashbook11[[#This Row],[Received Ammount office]]+Daily_Cashbook11[[#This Row],[From Sales]]+Daily_Cashbook11[[#This Row],[Coal Cost (Office)]])-Daily_Cashbook11[[#This Row],[Vata Total Cost]]</f>
        <v>450</v>
      </c>
      <c r="G48" s="1"/>
      <c r="H48" s="14"/>
    </row>
    <row r="49" spans="1:19" ht="21.75" customHeight="1" x14ac:dyDescent="0.25">
      <c r="A49" s="2">
        <v>45643</v>
      </c>
      <c r="B49" s="7">
        <v>57000</v>
      </c>
      <c r="C49" s="7"/>
      <c r="D49" s="7">
        <f>SUMIFS(Vata_Sales[Final Price],Vata_Sales[Date],Daily_Cashbook11[[#This Row],[Date]])</f>
        <v>14400</v>
      </c>
      <c r="E49" s="7">
        <f>SUMIFS(AMB_Bricks_Expance_Sheet[Amount],AMB_Bricks_Expance_Sheet[Date],Daily_Cashbook11[[#This Row],[Date]])</f>
        <v>71045</v>
      </c>
      <c r="F49" s="8">
        <f>(Daily_Cashbook11[[#This Row],[Received Ammount office]]+Daily_Cashbook11[[#This Row],[From Sales]]+Daily_Cashbook11[[#This Row],[Coal Cost (Office)]])-Daily_Cashbook11[[#This Row],[Vata Total Cost]]</f>
        <v>355</v>
      </c>
      <c r="G49" s="1"/>
      <c r="H49" s="14"/>
    </row>
    <row r="50" spans="1:19" ht="21.75" customHeight="1" x14ac:dyDescent="0.25">
      <c r="A50" s="2">
        <v>45644</v>
      </c>
      <c r="B50" s="7">
        <v>94000</v>
      </c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93300</v>
      </c>
      <c r="F50" s="8">
        <f>(Daily_Cashbook11[[#This Row],[Received Ammount office]]+Daily_Cashbook11[[#This Row],[From Sales]]+Daily_Cashbook11[[#This Row],[Coal Cost (Office)]])-Daily_Cashbook11[[#This Row],[Vata Total Cost]]</f>
        <v>700</v>
      </c>
      <c r="G50" s="1"/>
      <c r="H50" s="14"/>
    </row>
    <row r="51" spans="1:19" ht="21.75" customHeight="1" x14ac:dyDescent="0.25">
      <c r="A51" s="2">
        <v>45645</v>
      </c>
      <c r="B51" s="7">
        <v>70000</v>
      </c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68970</v>
      </c>
      <c r="F51" s="8">
        <f>(Daily_Cashbook11[[#This Row],[Received Ammount office]]+Daily_Cashbook11[[#This Row],[From Sales]]+Daily_Cashbook11[[#This Row],[Coal Cost (Office)]])-Daily_Cashbook11[[#This Row],[Vata Total Cost]]</f>
        <v>1030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91599.5</v>
      </c>
      <c r="E52" s="7">
        <f>SUMIFS(AMB_Bricks_Expance_Sheet[Amount],AMB_Bricks_Expance_Sheet[Date],Daily_Cashbook11[[#This Row],[Date]])</f>
        <v>62660</v>
      </c>
      <c r="F52" s="8">
        <f>(Daily_Cashbook11[[#This Row],[Received Ammount office]]+Daily_Cashbook11[[#This Row],[From Sales]]+Daily_Cashbook11[[#This Row],[Coal Cost (Office)]])-Daily_Cashbook11[[#This Row],[Vata Total Cost]]</f>
        <v>28939.5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144400</v>
      </c>
      <c r="E53" s="7">
        <f>SUMIFS(AMB_Bricks_Expance_Sheet[Amount],AMB_Bricks_Expance_Sheet[Date],Daily_Cashbook11[[#This Row],[Date]])</f>
        <v>49950</v>
      </c>
      <c r="F53" s="8">
        <f>(Daily_Cashbook11[[#This Row],[Received Ammount office]]+Daily_Cashbook11[[#This Row],[From Sales]]+Daily_Cashbook11[[#This Row],[Coal Cost (Office)]])-Daily_Cashbook11[[#This Row],[Vata Total Cost]]</f>
        <v>94450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135100</v>
      </c>
      <c r="E54" s="7">
        <f>SUMIFS(AMB_Bricks_Expance_Sheet[Amount],AMB_Bricks_Expance_Sheet[Date],Daily_Cashbook11[[#This Row],[Date]])</f>
        <v>53220</v>
      </c>
      <c r="F54" s="8">
        <f>(Daily_Cashbook11[[#This Row],[Received Ammount office]]+Daily_Cashbook11[[#This Row],[From Sales]]+Daily_Cashbook11[[#This Row],[Coal Cost (Office)]])-Daily_Cashbook11[[#This Row],[Vata Total Cost]]</f>
        <v>81880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306800</v>
      </c>
      <c r="E55" s="7">
        <f>SUMIFS(AMB_Bricks_Expance_Sheet[Amount],AMB_Bricks_Expance_Sheet[Date],Daily_Cashbook11[[#This Row],[Date]])</f>
        <v>59080</v>
      </c>
      <c r="F55" s="8">
        <f>(Daily_Cashbook11[[#This Row],[Received Ammount office]]+Daily_Cashbook11[[#This Row],[From Sales]]+Daily_Cashbook11[[#This Row],[Coal Cost (Office)]])-Daily_Cashbook11[[#This Row],[Vata Total Cost]]</f>
        <v>247720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112450</v>
      </c>
      <c r="E56" s="7">
        <f>SUMIFS(AMB_Bricks_Expance_Sheet[Amount],AMB_Bricks_Expance_Sheet[Date],Daily_Cashbook11[[#This Row],[Date]])</f>
        <v>61360</v>
      </c>
      <c r="F56" s="8">
        <f>(Daily_Cashbook11[[#This Row],[Received Ammount office]]+Daily_Cashbook11[[#This Row],[From Sales]]+Daily_Cashbook11[[#This Row],[Coal Cost (Office)]])-Daily_Cashbook11[[#This Row],[Vata Total Cost]]</f>
        <v>51090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185900</v>
      </c>
      <c r="E57" s="7">
        <f>SUMIFS(AMB_Bricks_Expance_Sheet[Amount],AMB_Bricks_Expance_Sheet[Date],Daily_Cashbook11[[#This Row],[Date]])</f>
        <v>105990</v>
      </c>
      <c r="F57" s="8">
        <f>(Daily_Cashbook11[[#This Row],[Received Ammount office]]+Daily_Cashbook11[[#This Row],[From Sales]]+Daily_Cashbook11[[#This Row],[Coal Cost (Office)]])-Daily_Cashbook11[[#This Row],[Vata Total Cost]]</f>
        <v>79910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78580</v>
      </c>
      <c r="E58" s="7">
        <f>SUMIFS(AMB_Bricks_Expance_Sheet[Amount],AMB_Bricks_Expance_Sheet[Date],Daily_Cashbook11[[#This Row],[Date]])</f>
        <v>68790</v>
      </c>
      <c r="F58" s="8">
        <f>(Daily_Cashbook11[[#This Row],[Received Ammount office]]+Daily_Cashbook11[[#This Row],[From Sales]]+Daily_Cashbook11[[#This Row],[Coal Cost (Office)]])-Daily_Cashbook11[[#This Row],[Vata Total Cost]]</f>
        <v>9790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55000</v>
      </c>
      <c r="E59" s="7">
        <f>SUMIFS(AMB_Bricks_Expance_Sheet[Amount],AMB_Bricks_Expance_Sheet[Date],Daily_Cashbook11[[#This Row],[Date]])</f>
        <v>51310</v>
      </c>
      <c r="F59" s="8">
        <f>(Daily_Cashbook11[[#This Row],[Received Ammount office]]+Daily_Cashbook11[[#This Row],[From Sales]]+Daily_Cashbook11[[#This Row],[Coal Cost (Office)]])-Daily_Cashbook11[[#This Row],[Vata Total Cost]]</f>
        <v>3690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155860</v>
      </c>
      <c r="E60" s="7">
        <f>SUMIFS(AMB_Bricks_Expance_Sheet[Amount],AMB_Bricks_Expance_Sheet[Date],Daily_Cashbook11[[#This Row],[Date]])</f>
        <v>91900</v>
      </c>
      <c r="F60" s="8">
        <f>(Daily_Cashbook11[[#This Row],[Received Ammount office]]+Daily_Cashbook11[[#This Row],[From Sales]]+Daily_Cashbook11[[#This Row],[Coal Cost (Office)]])-Daily_Cashbook11[[#This Row],[Vata Total Cost]]</f>
        <v>63960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212900</v>
      </c>
      <c r="E61" s="7">
        <f>SUMIFS(AMB_Bricks_Expance_Sheet[Amount],AMB_Bricks_Expance_Sheet[Date],Daily_Cashbook11[[#This Row],[Date]])</f>
        <v>65560</v>
      </c>
      <c r="F61" s="8">
        <f>(Daily_Cashbook11[[#This Row],[Received Ammount office]]+Daily_Cashbook11[[#This Row],[From Sales]]+Daily_Cashbook11[[#This Row],[Coal Cost (Office)]])-Daily_Cashbook11[[#This Row],[Vata Total Cost]]</f>
        <v>147340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170900</v>
      </c>
      <c r="E62" s="7">
        <f>SUMIFS(AMB_Bricks_Expance_Sheet[Amount],AMB_Bricks_Expance_Sheet[Date],Daily_Cashbook11[[#This Row],[Date]])</f>
        <v>128740</v>
      </c>
      <c r="F62" s="8">
        <f>(Daily_Cashbook11[[#This Row],[Received Ammount office]]+Daily_Cashbook11[[#This Row],[From Sales]]+Daily_Cashbook11[[#This Row],[Coal Cost (Office)]])-Daily_Cashbook11[[#This Row],[Vata Total Cost]]</f>
        <v>42160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288690</v>
      </c>
      <c r="E63" s="7">
        <f>SUMIFS(AMB_Bricks_Expance_Sheet[Amount],AMB_Bricks_Expance_Sheet[Date],Daily_Cashbook11[[#This Row],[Date]])</f>
        <v>88430</v>
      </c>
      <c r="F63" s="8">
        <f>(Daily_Cashbook11[[#This Row],[Received Ammount office]]+Daily_Cashbook11[[#This Row],[From Sales]]+Daily_Cashbook11[[#This Row],[Coal Cost (Office)]])-Daily_Cashbook11[[#This Row],[Vata Total Cost]]</f>
        <v>200260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326250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326250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318250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318250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553550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553550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460700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460700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256000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256000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191865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191865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226500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226500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85400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85400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2400000</v>
      </c>
      <c r="C368" s="16">
        <f>SUBTOTAL(109,Daily_Cashbook11[Coal Cost (Office)])</f>
        <v>0</v>
      </c>
      <c r="D368" s="16">
        <f>SUBTOTAL(109,Daily_Cashbook11[From Sales])</f>
        <v>5051744.5</v>
      </c>
      <c r="E368" s="16">
        <f>SUBTOTAL(109,Daily_Cashbook11[Vata Total Cost])</f>
        <v>3885311</v>
      </c>
      <c r="F368" s="17">
        <f>SUBTOTAL(109,Daily_Cashbook11[Return to Office])</f>
        <v>3566433.5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-1166433.5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2025-01-09T13:37:45Z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